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ish\Downloads\"/>
    </mc:Choice>
  </mc:AlternateContent>
  <bookViews>
    <workbookView xWindow="0" yWindow="0" windowWidth="19344" windowHeight="9324"/>
  </bookViews>
  <sheets>
    <sheet name="Sheet1" sheetId="1" r:id="rId1"/>
    <sheet name="Total PMPM Change" sheetId="4" r:id="rId2"/>
    <sheet name="Top 10 PMPM Increases" sheetId="5" r:id="rId3"/>
    <sheet name="Entyvio Analysis" sheetId="6" r:id="rId4"/>
    <sheet name="Q.4" sheetId="7" r:id="rId5"/>
  </sheets>
  <definedNames>
    <definedName name="_xlnm._FilterDatabase" localSheetId="0" hidden="1">Sheet1!$A$1:$K$1</definedName>
  </definedNames>
  <calcPr calcId="152511"/>
</workbook>
</file>

<file path=xl/calcChain.xml><?xml version="1.0" encoding="utf-8"?>
<calcChain xmlns="http://schemas.openxmlformats.org/spreadsheetml/2006/main">
  <c r="I2" i="7" l="1"/>
  <c r="G14" i="7"/>
  <c r="G15" i="7"/>
  <c r="G16" i="7"/>
  <c r="G17" i="7"/>
  <c r="G13" i="7"/>
  <c r="G2" i="7"/>
  <c r="H14" i="7"/>
  <c r="H15" i="7"/>
  <c r="H16" i="7"/>
  <c r="H17" i="7"/>
  <c r="H13" i="7"/>
  <c r="F14" i="7"/>
  <c r="F15" i="7"/>
  <c r="F16" i="7"/>
  <c r="F17" i="7"/>
  <c r="F13" i="7"/>
  <c r="F2" i="7"/>
  <c r="H3" i="7"/>
  <c r="H4" i="7"/>
  <c r="H5" i="7"/>
  <c r="H6" i="7"/>
  <c r="H7" i="7"/>
  <c r="H8" i="7"/>
  <c r="H2" i="7"/>
  <c r="F3" i="7"/>
  <c r="F4" i="7"/>
  <c r="F5" i="7"/>
  <c r="F6" i="7"/>
  <c r="F7" i="7"/>
  <c r="F8" i="7"/>
  <c r="G3" i="7"/>
  <c r="G4" i="7"/>
  <c r="G5" i="7"/>
  <c r="G6" i="7"/>
  <c r="G7" i="7"/>
  <c r="G8" i="7"/>
  <c r="F50" i="7" l="1"/>
  <c r="I49" i="7"/>
  <c r="J49" i="7" s="1"/>
  <c r="I48" i="7"/>
  <c r="J48" i="7" s="1"/>
  <c r="J47" i="7"/>
  <c r="I47" i="7"/>
  <c r="I46" i="7"/>
  <c r="J46" i="7" s="1"/>
  <c r="I45" i="7"/>
  <c r="J45" i="7" s="1"/>
  <c r="J50" i="7" s="1"/>
  <c r="F41" i="7"/>
  <c r="I40" i="7"/>
  <c r="J40" i="7" s="1"/>
  <c r="I39" i="7"/>
  <c r="I41" i="7" s="1"/>
  <c r="I38" i="7"/>
  <c r="J38" i="7" s="1"/>
  <c r="I37" i="7"/>
  <c r="J37" i="7" s="1"/>
  <c r="F33" i="7"/>
  <c r="I32" i="7"/>
  <c r="J32" i="7" s="1"/>
  <c r="I31" i="7"/>
  <c r="J31" i="7" s="1"/>
  <c r="J30" i="7"/>
  <c r="I30" i="7"/>
  <c r="I29" i="7"/>
  <c r="J29" i="7" s="1"/>
  <c r="J33" i="7" s="1"/>
  <c r="F25" i="7"/>
  <c r="I24" i="7"/>
  <c r="J24" i="7" s="1"/>
  <c r="I23" i="7"/>
  <c r="J23" i="7" s="1"/>
  <c r="I22" i="7"/>
  <c r="I25" i="7" s="1"/>
  <c r="J25" i="7" s="1"/>
  <c r="F18" i="7"/>
  <c r="I17" i="7"/>
  <c r="J17" i="7" s="1"/>
  <c r="I16" i="7"/>
  <c r="J16" i="7" s="1"/>
  <c r="I15" i="7"/>
  <c r="J15" i="7" s="1"/>
  <c r="I14" i="7"/>
  <c r="I13" i="7"/>
  <c r="J13" i="7" s="1"/>
  <c r="I8" i="7"/>
  <c r="J8" i="7" s="1"/>
  <c r="I7" i="7"/>
  <c r="J7" i="7" s="1"/>
  <c r="I6" i="7"/>
  <c r="J6" i="7" s="1"/>
  <c r="I5" i="7"/>
  <c r="J5" i="7" s="1"/>
  <c r="I4" i="7"/>
  <c r="J4" i="7" s="1"/>
  <c r="I3" i="7"/>
  <c r="J3" i="7" s="1"/>
  <c r="F9" i="7"/>
  <c r="B9" i="6"/>
  <c r="I18" i="7" l="1"/>
  <c r="F52" i="7"/>
  <c r="I9" i="7"/>
  <c r="J22" i="7"/>
  <c r="J39" i="7"/>
  <c r="J41" i="7" s="1"/>
  <c r="I33" i="7"/>
  <c r="I50" i="7"/>
  <c r="J2" i="7"/>
  <c r="J9" i="7" s="1"/>
  <c r="J14" i="7"/>
  <c r="J18" i="7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I3" i="1"/>
  <c r="I4" i="1"/>
  <c r="I5" i="1"/>
  <c r="I6" i="1"/>
  <c r="K6" i="1" s="1"/>
  <c r="I7" i="1"/>
  <c r="I8" i="1"/>
  <c r="I9" i="1"/>
  <c r="K9" i="1" s="1"/>
  <c r="I10" i="1"/>
  <c r="I11" i="1"/>
  <c r="I12" i="1"/>
  <c r="K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I36" i="1"/>
  <c r="I37" i="1"/>
  <c r="I38" i="1"/>
  <c r="I39" i="1"/>
  <c r="K39" i="1" s="1"/>
  <c r="I40" i="1"/>
  <c r="I41" i="1"/>
  <c r="I42" i="1"/>
  <c r="I43" i="1"/>
  <c r="I44" i="1"/>
  <c r="I45" i="1"/>
  <c r="K45" i="1" s="1"/>
  <c r="I46" i="1"/>
  <c r="I47" i="1"/>
  <c r="I48" i="1"/>
  <c r="K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66" i="1" s="1"/>
  <c r="I67" i="1"/>
  <c r="I68" i="1"/>
  <c r="I69" i="1"/>
  <c r="I70" i="1"/>
  <c r="I71" i="1"/>
  <c r="I72" i="1"/>
  <c r="I73" i="1"/>
  <c r="I74" i="1"/>
  <c r="I75" i="1"/>
  <c r="K75" i="1" s="1"/>
  <c r="I76" i="1"/>
  <c r="I77" i="1"/>
  <c r="I78" i="1"/>
  <c r="K78" i="1" s="1"/>
  <c r="I79" i="1"/>
  <c r="I80" i="1"/>
  <c r="I81" i="1"/>
  <c r="I82" i="1"/>
  <c r="I83" i="1"/>
  <c r="I84" i="1"/>
  <c r="K84" i="1" s="1"/>
  <c r="I85" i="1"/>
  <c r="I86" i="1"/>
  <c r="I87" i="1"/>
  <c r="I88" i="1"/>
  <c r="I89" i="1"/>
  <c r="I90" i="1"/>
  <c r="I91" i="1"/>
  <c r="I92" i="1"/>
  <c r="K92" i="1" s="1"/>
  <c r="I93" i="1"/>
  <c r="I94" i="1"/>
  <c r="I95" i="1"/>
  <c r="I96" i="1"/>
  <c r="I97" i="1"/>
  <c r="I98" i="1"/>
  <c r="I99" i="1"/>
  <c r="I100" i="1"/>
  <c r="I101" i="1"/>
  <c r="I102" i="1"/>
  <c r="I103" i="1"/>
  <c r="I104" i="1"/>
  <c r="K104" i="1" s="1"/>
  <c r="I105" i="1"/>
  <c r="K105" i="1" s="1"/>
  <c r="I106" i="1"/>
  <c r="I107" i="1"/>
  <c r="I108" i="1"/>
  <c r="I109" i="1"/>
  <c r="I110" i="1"/>
  <c r="I111" i="1"/>
  <c r="K111" i="1" s="1"/>
  <c r="I112" i="1"/>
  <c r="I113" i="1"/>
  <c r="I114" i="1"/>
  <c r="K114" i="1" s="1"/>
  <c r="I115" i="1"/>
  <c r="I116" i="1"/>
  <c r="I117" i="1"/>
  <c r="K117" i="1" s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K140" i="1" s="1"/>
  <c r="I141" i="1"/>
  <c r="I142" i="1"/>
  <c r="I143" i="1"/>
  <c r="I144" i="1"/>
  <c r="K144" i="1" s="1"/>
  <c r="I145" i="1"/>
  <c r="I146" i="1"/>
  <c r="I147" i="1"/>
  <c r="I148" i="1"/>
  <c r="I149" i="1"/>
  <c r="I150" i="1"/>
  <c r="K150" i="1" s="1"/>
  <c r="I151" i="1"/>
  <c r="I152" i="1"/>
  <c r="I153" i="1"/>
  <c r="K153" i="1" s="1"/>
  <c r="I154" i="1"/>
  <c r="I155" i="1"/>
  <c r="I156" i="1"/>
  <c r="K156" i="1" s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K171" i="1" s="1"/>
  <c r="I172" i="1"/>
  <c r="I173" i="1"/>
  <c r="I174" i="1"/>
  <c r="I175" i="1"/>
  <c r="I176" i="1"/>
  <c r="I177" i="1"/>
  <c r="I178" i="1"/>
  <c r="I179" i="1"/>
  <c r="I180" i="1"/>
  <c r="I181" i="1"/>
  <c r="I182" i="1"/>
  <c r="I183" i="1"/>
  <c r="K183" i="1" s="1"/>
  <c r="I184" i="1"/>
  <c r="I185" i="1"/>
  <c r="I186" i="1"/>
  <c r="I187" i="1"/>
  <c r="I188" i="1"/>
  <c r="I189" i="1"/>
  <c r="K189" i="1" s="1"/>
  <c r="I190" i="1"/>
  <c r="I191" i="1"/>
  <c r="I192" i="1"/>
  <c r="K192" i="1" s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K210" i="1" s="1"/>
  <c r="I211" i="1"/>
  <c r="I212" i="1"/>
  <c r="I213" i="1"/>
  <c r="I214" i="1"/>
  <c r="I215" i="1"/>
  <c r="I216" i="1"/>
  <c r="I217" i="1"/>
  <c r="I218" i="1"/>
  <c r="I219" i="1"/>
  <c r="K219" i="1" s="1"/>
  <c r="I220" i="1"/>
  <c r="I221" i="1"/>
  <c r="I222" i="1"/>
  <c r="K222" i="1" s="1"/>
  <c r="I223" i="1"/>
  <c r="I224" i="1"/>
  <c r="I225" i="1"/>
  <c r="I226" i="1"/>
  <c r="I227" i="1"/>
  <c r="I228" i="1"/>
  <c r="K228" i="1" s="1"/>
  <c r="I229" i="1"/>
  <c r="I230" i="1"/>
  <c r="I231" i="1"/>
  <c r="I232" i="1"/>
  <c r="I233" i="1"/>
  <c r="I234" i="1"/>
  <c r="I235" i="1"/>
  <c r="I236" i="1"/>
  <c r="K236" i="1" s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K249" i="1" s="1"/>
  <c r="I250" i="1"/>
  <c r="I251" i="1"/>
  <c r="I252" i="1"/>
  <c r="I253" i="1"/>
  <c r="I254" i="1"/>
  <c r="I255" i="1"/>
  <c r="K255" i="1" s="1"/>
  <c r="I256" i="1"/>
  <c r="I257" i="1"/>
  <c r="I258" i="1"/>
  <c r="K258" i="1" s="1"/>
  <c r="I259" i="1"/>
  <c r="I260" i="1"/>
  <c r="I261" i="1"/>
  <c r="K261" i="1" s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K284" i="1" s="1"/>
  <c r="I285" i="1"/>
  <c r="I286" i="1"/>
  <c r="I287" i="1"/>
  <c r="I288" i="1"/>
  <c r="K288" i="1" s="1"/>
  <c r="I289" i="1"/>
  <c r="I290" i="1"/>
  <c r="I291" i="1"/>
  <c r="I292" i="1"/>
  <c r="I293" i="1"/>
  <c r="I294" i="1"/>
  <c r="K294" i="1" s="1"/>
  <c r="I295" i="1"/>
  <c r="I296" i="1"/>
  <c r="I297" i="1"/>
  <c r="K297" i="1" s="1"/>
  <c r="I298" i="1"/>
  <c r="I299" i="1"/>
  <c r="I300" i="1"/>
  <c r="K300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K315" i="1" s="1"/>
  <c r="I316" i="1"/>
  <c r="I317" i="1"/>
  <c r="I318" i="1"/>
  <c r="I319" i="1"/>
  <c r="I320" i="1"/>
  <c r="I321" i="1"/>
  <c r="I322" i="1"/>
  <c r="I323" i="1"/>
  <c r="I324" i="1"/>
  <c r="I325" i="1"/>
  <c r="I326" i="1"/>
  <c r="I327" i="1"/>
  <c r="K327" i="1" s="1"/>
  <c r="I328" i="1"/>
  <c r="I329" i="1"/>
  <c r="I330" i="1"/>
  <c r="I331" i="1"/>
  <c r="I332" i="1"/>
  <c r="I333" i="1"/>
  <c r="K333" i="1" s="1"/>
  <c r="I334" i="1"/>
  <c r="I335" i="1"/>
  <c r="I336" i="1"/>
  <c r="K336" i="1" s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K354" i="1" s="1"/>
  <c r="I355" i="1"/>
  <c r="I356" i="1"/>
  <c r="I357" i="1"/>
  <c r="I358" i="1"/>
  <c r="I359" i="1"/>
  <c r="I360" i="1"/>
  <c r="I361" i="1"/>
  <c r="I362" i="1"/>
  <c r="I363" i="1"/>
  <c r="K363" i="1" s="1"/>
  <c r="I364" i="1"/>
  <c r="I365" i="1"/>
  <c r="I366" i="1"/>
  <c r="K366" i="1" s="1"/>
  <c r="I367" i="1"/>
  <c r="I368" i="1"/>
  <c r="I369" i="1"/>
  <c r="I370" i="1"/>
  <c r="I371" i="1"/>
  <c r="I372" i="1"/>
  <c r="K372" i="1" s="1"/>
  <c r="I373" i="1"/>
  <c r="I374" i="1"/>
  <c r="I375" i="1"/>
  <c r="I376" i="1"/>
  <c r="I377" i="1"/>
  <c r="I378" i="1"/>
  <c r="I379" i="1"/>
  <c r="I380" i="1"/>
  <c r="K380" i="1" s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K393" i="1" s="1"/>
  <c r="I394" i="1"/>
  <c r="I395" i="1"/>
  <c r="I396" i="1"/>
  <c r="I397" i="1"/>
  <c r="I398" i="1"/>
  <c r="I399" i="1"/>
  <c r="K399" i="1" s="1"/>
  <c r="I400" i="1"/>
  <c r="I401" i="1"/>
  <c r="I402" i="1"/>
  <c r="K402" i="1" s="1"/>
  <c r="I403" i="1"/>
  <c r="I404" i="1"/>
  <c r="I405" i="1"/>
  <c r="K405" i="1" s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K428" i="1" s="1"/>
  <c r="I429" i="1"/>
  <c r="I430" i="1"/>
  <c r="I431" i="1"/>
  <c r="I432" i="1"/>
  <c r="K432" i="1" s="1"/>
  <c r="I433" i="1"/>
  <c r="I434" i="1"/>
  <c r="I435" i="1"/>
  <c r="I436" i="1"/>
  <c r="I437" i="1"/>
  <c r="I438" i="1"/>
  <c r="K438" i="1" s="1"/>
  <c r="I439" i="1"/>
  <c r="I440" i="1"/>
  <c r="I441" i="1"/>
  <c r="K441" i="1" s="1"/>
  <c r="I442" i="1"/>
  <c r="I443" i="1"/>
  <c r="I444" i="1"/>
  <c r="K444" i="1" s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K459" i="1" s="1"/>
  <c r="I460" i="1"/>
  <c r="I461" i="1"/>
  <c r="I462" i="1"/>
  <c r="I463" i="1"/>
  <c r="I464" i="1"/>
  <c r="I465" i="1"/>
  <c r="I466" i="1"/>
  <c r="I467" i="1"/>
  <c r="I468" i="1"/>
  <c r="I469" i="1"/>
  <c r="I470" i="1"/>
  <c r="I471" i="1"/>
  <c r="K471" i="1" s="1"/>
  <c r="I472" i="1"/>
  <c r="I473" i="1"/>
  <c r="I474" i="1"/>
  <c r="I475" i="1"/>
  <c r="I476" i="1"/>
  <c r="I477" i="1"/>
  <c r="K477" i="1" s="1"/>
  <c r="I478" i="1"/>
  <c r="I479" i="1"/>
  <c r="I480" i="1"/>
  <c r="K480" i="1" s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K498" i="1" s="1"/>
  <c r="I499" i="1"/>
  <c r="I500" i="1"/>
  <c r="I501" i="1"/>
  <c r="I502" i="1"/>
  <c r="I503" i="1"/>
  <c r="I504" i="1"/>
  <c r="I505" i="1"/>
  <c r="I506" i="1"/>
  <c r="I507" i="1"/>
  <c r="K507" i="1" s="1"/>
  <c r="I508" i="1"/>
  <c r="I509" i="1"/>
  <c r="I510" i="1"/>
  <c r="K510" i="1" s="1"/>
  <c r="I511" i="1"/>
  <c r="I512" i="1"/>
  <c r="I513" i="1"/>
  <c r="I514" i="1"/>
  <c r="I515" i="1"/>
  <c r="I516" i="1"/>
  <c r="K516" i="1" s="1"/>
  <c r="I517" i="1"/>
  <c r="I518" i="1"/>
  <c r="I519" i="1"/>
  <c r="I520" i="1"/>
  <c r="I521" i="1"/>
  <c r="I522" i="1"/>
  <c r="I523" i="1"/>
  <c r="I524" i="1"/>
  <c r="K524" i="1" s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K537" i="1" s="1"/>
  <c r="I538" i="1"/>
  <c r="I539" i="1"/>
  <c r="I540" i="1"/>
  <c r="I541" i="1"/>
  <c r="I542" i="1"/>
  <c r="I543" i="1"/>
  <c r="K543" i="1" s="1"/>
  <c r="I544" i="1"/>
  <c r="I545" i="1"/>
  <c r="I546" i="1"/>
  <c r="K546" i="1" s="1"/>
  <c r="I547" i="1"/>
  <c r="I548" i="1"/>
  <c r="I549" i="1"/>
  <c r="K549" i="1" s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K572" i="1" s="1"/>
  <c r="I573" i="1"/>
  <c r="I574" i="1"/>
  <c r="I575" i="1"/>
  <c r="I576" i="1"/>
  <c r="K576" i="1" s="1"/>
  <c r="I577" i="1"/>
  <c r="I578" i="1"/>
  <c r="I579" i="1"/>
  <c r="I580" i="1"/>
  <c r="I581" i="1"/>
  <c r="I582" i="1"/>
  <c r="K582" i="1" s="1"/>
  <c r="I583" i="1"/>
  <c r="I584" i="1"/>
  <c r="I585" i="1"/>
  <c r="K585" i="1" s="1"/>
  <c r="I586" i="1"/>
  <c r="I587" i="1"/>
  <c r="I588" i="1"/>
  <c r="K588" i="1" s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K603" i="1" s="1"/>
  <c r="I604" i="1"/>
  <c r="I605" i="1"/>
  <c r="I606" i="1"/>
  <c r="I607" i="1"/>
  <c r="I608" i="1"/>
  <c r="I609" i="1"/>
  <c r="I610" i="1"/>
  <c r="I611" i="1"/>
  <c r="I612" i="1"/>
  <c r="I613" i="1"/>
  <c r="I614" i="1"/>
  <c r="I615" i="1"/>
  <c r="K615" i="1" s="1"/>
  <c r="I616" i="1"/>
  <c r="I617" i="1"/>
  <c r="I618" i="1"/>
  <c r="K3" i="1"/>
  <c r="K4" i="1"/>
  <c r="K5" i="1"/>
  <c r="K7" i="1"/>
  <c r="K8" i="1"/>
  <c r="K10" i="1"/>
  <c r="K11" i="1"/>
  <c r="K13" i="1"/>
  <c r="K15" i="1"/>
  <c r="K16" i="1"/>
  <c r="K17" i="1"/>
  <c r="K18" i="1"/>
  <c r="K19" i="1"/>
  <c r="K20" i="1"/>
  <c r="K21" i="1"/>
  <c r="K22" i="1"/>
  <c r="K23" i="1"/>
  <c r="K24" i="1"/>
  <c r="K25" i="1"/>
  <c r="K28" i="1"/>
  <c r="K29" i="1"/>
  <c r="K30" i="1"/>
  <c r="K31" i="1"/>
  <c r="K32" i="1"/>
  <c r="K33" i="1"/>
  <c r="K34" i="1"/>
  <c r="K35" i="1"/>
  <c r="K36" i="1"/>
  <c r="K37" i="1"/>
  <c r="K40" i="1"/>
  <c r="K41" i="1"/>
  <c r="K42" i="1"/>
  <c r="K43" i="1"/>
  <c r="K44" i="1"/>
  <c r="K46" i="1"/>
  <c r="K47" i="1"/>
  <c r="K49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7" i="1"/>
  <c r="K68" i="1"/>
  <c r="K69" i="1"/>
  <c r="K70" i="1"/>
  <c r="K71" i="1"/>
  <c r="K72" i="1"/>
  <c r="K73" i="1"/>
  <c r="K76" i="1"/>
  <c r="K77" i="1"/>
  <c r="K79" i="1"/>
  <c r="K80" i="1"/>
  <c r="K81" i="1"/>
  <c r="K82" i="1"/>
  <c r="K83" i="1"/>
  <c r="K85" i="1"/>
  <c r="K87" i="1"/>
  <c r="K88" i="1"/>
  <c r="K89" i="1"/>
  <c r="K90" i="1"/>
  <c r="K91" i="1"/>
  <c r="K93" i="1"/>
  <c r="K94" i="1"/>
  <c r="K95" i="1"/>
  <c r="K96" i="1"/>
  <c r="K97" i="1"/>
  <c r="K99" i="1"/>
  <c r="K100" i="1"/>
  <c r="K101" i="1"/>
  <c r="K102" i="1"/>
  <c r="K103" i="1"/>
  <c r="K106" i="1"/>
  <c r="K107" i="1"/>
  <c r="K108" i="1"/>
  <c r="K109" i="1"/>
  <c r="K112" i="1"/>
  <c r="K113" i="1"/>
  <c r="K115" i="1"/>
  <c r="K116" i="1"/>
  <c r="K118" i="1"/>
  <c r="K119" i="1"/>
  <c r="K120" i="1"/>
  <c r="K121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6" i="1"/>
  <c r="K137" i="1"/>
  <c r="K138" i="1"/>
  <c r="K139" i="1"/>
  <c r="K141" i="1"/>
  <c r="K142" i="1"/>
  <c r="K143" i="1"/>
  <c r="K145" i="1"/>
  <c r="K147" i="1"/>
  <c r="K148" i="1"/>
  <c r="K149" i="1"/>
  <c r="K151" i="1"/>
  <c r="K152" i="1"/>
  <c r="K154" i="1"/>
  <c r="K155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2" i="1"/>
  <c r="K173" i="1"/>
  <c r="K174" i="1"/>
  <c r="K175" i="1"/>
  <c r="K176" i="1"/>
  <c r="K177" i="1"/>
  <c r="K178" i="1"/>
  <c r="K179" i="1"/>
  <c r="K180" i="1"/>
  <c r="K181" i="1"/>
  <c r="K184" i="1"/>
  <c r="K185" i="1"/>
  <c r="K186" i="1"/>
  <c r="K187" i="1"/>
  <c r="K188" i="1"/>
  <c r="K190" i="1"/>
  <c r="K191" i="1"/>
  <c r="K193" i="1"/>
  <c r="K195" i="1"/>
  <c r="K196" i="1"/>
  <c r="K197" i="1"/>
  <c r="K198" i="1"/>
  <c r="K199" i="1"/>
  <c r="K200" i="1"/>
  <c r="K201" i="1"/>
  <c r="K202" i="1"/>
  <c r="K203" i="1"/>
  <c r="K204" i="1"/>
  <c r="K205" i="1"/>
  <c r="K207" i="1"/>
  <c r="K208" i="1"/>
  <c r="K209" i="1"/>
  <c r="K211" i="1"/>
  <c r="K212" i="1"/>
  <c r="K213" i="1"/>
  <c r="K214" i="1"/>
  <c r="K215" i="1"/>
  <c r="K216" i="1"/>
  <c r="K217" i="1"/>
  <c r="K220" i="1"/>
  <c r="K221" i="1"/>
  <c r="K223" i="1"/>
  <c r="K224" i="1"/>
  <c r="K225" i="1"/>
  <c r="K226" i="1"/>
  <c r="K227" i="1"/>
  <c r="K229" i="1"/>
  <c r="K231" i="1"/>
  <c r="K232" i="1"/>
  <c r="K233" i="1"/>
  <c r="K234" i="1"/>
  <c r="K235" i="1"/>
  <c r="K237" i="1"/>
  <c r="K238" i="1"/>
  <c r="K239" i="1"/>
  <c r="K240" i="1"/>
  <c r="K241" i="1"/>
  <c r="K243" i="1"/>
  <c r="K244" i="1"/>
  <c r="K245" i="1"/>
  <c r="K246" i="1"/>
  <c r="K247" i="1"/>
  <c r="K248" i="1"/>
  <c r="K250" i="1"/>
  <c r="K251" i="1"/>
  <c r="K252" i="1"/>
  <c r="K253" i="1"/>
  <c r="K256" i="1"/>
  <c r="K257" i="1"/>
  <c r="K259" i="1"/>
  <c r="K260" i="1"/>
  <c r="K262" i="1"/>
  <c r="K263" i="1"/>
  <c r="K264" i="1"/>
  <c r="K265" i="1"/>
  <c r="K267" i="1"/>
  <c r="K268" i="1"/>
  <c r="K269" i="1"/>
  <c r="K270" i="1"/>
  <c r="K271" i="1"/>
  <c r="K272" i="1"/>
  <c r="K273" i="1"/>
  <c r="K274" i="1"/>
  <c r="K275" i="1"/>
  <c r="K276" i="1"/>
  <c r="K277" i="1"/>
  <c r="K279" i="1"/>
  <c r="K280" i="1"/>
  <c r="K281" i="1"/>
  <c r="K282" i="1"/>
  <c r="K283" i="1"/>
  <c r="K285" i="1"/>
  <c r="K286" i="1"/>
  <c r="K287" i="1"/>
  <c r="K289" i="1"/>
  <c r="K291" i="1"/>
  <c r="K292" i="1"/>
  <c r="K293" i="1"/>
  <c r="K295" i="1"/>
  <c r="K296" i="1"/>
  <c r="K298" i="1"/>
  <c r="K299" i="1"/>
  <c r="K301" i="1"/>
  <c r="K303" i="1"/>
  <c r="K304" i="1"/>
  <c r="K305" i="1"/>
  <c r="K306" i="1"/>
  <c r="K307" i="1"/>
  <c r="K308" i="1"/>
  <c r="K309" i="1"/>
  <c r="K310" i="1"/>
  <c r="K311" i="1"/>
  <c r="K312" i="1"/>
  <c r="K313" i="1"/>
  <c r="K316" i="1"/>
  <c r="K317" i="1"/>
  <c r="K318" i="1"/>
  <c r="K319" i="1"/>
  <c r="K320" i="1"/>
  <c r="K321" i="1"/>
  <c r="K322" i="1"/>
  <c r="K323" i="1"/>
  <c r="K324" i="1"/>
  <c r="K325" i="1"/>
  <c r="K328" i="1"/>
  <c r="K329" i="1"/>
  <c r="K330" i="1"/>
  <c r="K331" i="1"/>
  <c r="K332" i="1"/>
  <c r="K334" i="1"/>
  <c r="K335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1" i="1"/>
  <c r="K352" i="1"/>
  <c r="K353" i="1"/>
  <c r="K355" i="1"/>
  <c r="K356" i="1"/>
  <c r="K357" i="1"/>
  <c r="K358" i="1"/>
  <c r="K359" i="1"/>
  <c r="K360" i="1"/>
  <c r="K361" i="1"/>
  <c r="K364" i="1"/>
  <c r="K365" i="1"/>
  <c r="K367" i="1"/>
  <c r="K368" i="1"/>
  <c r="K369" i="1"/>
  <c r="K370" i="1"/>
  <c r="K371" i="1"/>
  <c r="K373" i="1"/>
  <c r="K375" i="1"/>
  <c r="K376" i="1"/>
  <c r="K377" i="1"/>
  <c r="K378" i="1"/>
  <c r="K379" i="1"/>
  <c r="K381" i="1"/>
  <c r="K382" i="1"/>
  <c r="K383" i="1"/>
  <c r="K384" i="1"/>
  <c r="K385" i="1"/>
  <c r="K387" i="1"/>
  <c r="K388" i="1"/>
  <c r="K389" i="1"/>
  <c r="K390" i="1"/>
  <c r="K391" i="1"/>
  <c r="K392" i="1"/>
  <c r="K394" i="1"/>
  <c r="K395" i="1"/>
  <c r="K396" i="1"/>
  <c r="K397" i="1"/>
  <c r="K400" i="1"/>
  <c r="K401" i="1"/>
  <c r="K403" i="1"/>
  <c r="K404" i="1"/>
  <c r="K406" i="1"/>
  <c r="K407" i="1"/>
  <c r="K408" i="1"/>
  <c r="K409" i="1"/>
  <c r="K411" i="1"/>
  <c r="K412" i="1"/>
  <c r="K413" i="1"/>
  <c r="K414" i="1"/>
  <c r="K415" i="1"/>
  <c r="K416" i="1"/>
  <c r="K417" i="1"/>
  <c r="K418" i="1"/>
  <c r="K419" i="1"/>
  <c r="K420" i="1"/>
  <c r="K421" i="1"/>
  <c r="K423" i="1"/>
  <c r="K424" i="1"/>
  <c r="K425" i="1"/>
  <c r="K426" i="1"/>
  <c r="K427" i="1"/>
  <c r="K429" i="1"/>
  <c r="K430" i="1"/>
  <c r="K431" i="1"/>
  <c r="K433" i="1"/>
  <c r="K435" i="1"/>
  <c r="K436" i="1"/>
  <c r="K437" i="1"/>
  <c r="K439" i="1"/>
  <c r="K440" i="1"/>
  <c r="K442" i="1"/>
  <c r="K443" i="1"/>
  <c r="K445" i="1"/>
  <c r="K447" i="1"/>
  <c r="K448" i="1"/>
  <c r="K449" i="1"/>
  <c r="K450" i="1"/>
  <c r="K451" i="1"/>
  <c r="K452" i="1"/>
  <c r="K453" i="1"/>
  <c r="K454" i="1"/>
  <c r="K455" i="1"/>
  <c r="K456" i="1"/>
  <c r="K457" i="1"/>
  <c r="K460" i="1"/>
  <c r="K461" i="1"/>
  <c r="K462" i="1"/>
  <c r="K463" i="1"/>
  <c r="K464" i="1"/>
  <c r="K465" i="1"/>
  <c r="K466" i="1"/>
  <c r="K467" i="1"/>
  <c r="K468" i="1"/>
  <c r="K469" i="1"/>
  <c r="K472" i="1"/>
  <c r="K473" i="1"/>
  <c r="K474" i="1"/>
  <c r="K475" i="1"/>
  <c r="K476" i="1"/>
  <c r="K478" i="1"/>
  <c r="K479" i="1"/>
  <c r="K481" i="1"/>
  <c r="K483" i="1"/>
  <c r="K484" i="1"/>
  <c r="K485" i="1"/>
  <c r="K486" i="1"/>
  <c r="K487" i="1"/>
  <c r="K488" i="1"/>
  <c r="K489" i="1"/>
  <c r="K490" i="1"/>
  <c r="K491" i="1"/>
  <c r="K492" i="1"/>
  <c r="K493" i="1"/>
  <c r="K495" i="1"/>
  <c r="K496" i="1"/>
  <c r="K497" i="1"/>
  <c r="K499" i="1"/>
  <c r="K500" i="1"/>
  <c r="K501" i="1"/>
  <c r="K502" i="1"/>
  <c r="K503" i="1"/>
  <c r="K504" i="1"/>
  <c r="K505" i="1"/>
  <c r="K508" i="1"/>
  <c r="K509" i="1"/>
  <c r="K511" i="1"/>
  <c r="K512" i="1"/>
  <c r="K513" i="1"/>
  <c r="K514" i="1"/>
  <c r="K515" i="1"/>
  <c r="K517" i="1"/>
  <c r="K519" i="1"/>
  <c r="K520" i="1"/>
  <c r="K521" i="1"/>
  <c r="K522" i="1"/>
  <c r="K523" i="1"/>
  <c r="K525" i="1"/>
  <c r="K526" i="1"/>
  <c r="K527" i="1"/>
  <c r="K528" i="1"/>
  <c r="K529" i="1"/>
  <c r="K531" i="1"/>
  <c r="K532" i="1"/>
  <c r="K533" i="1"/>
  <c r="K534" i="1"/>
  <c r="K535" i="1"/>
  <c r="K536" i="1"/>
  <c r="K538" i="1"/>
  <c r="K539" i="1"/>
  <c r="K540" i="1"/>
  <c r="K541" i="1"/>
  <c r="K544" i="1"/>
  <c r="K545" i="1"/>
  <c r="K547" i="1"/>
  <c r="K548" i="1"/>
  <c r="K550" i="1"/>
  <c r="K551" i="1"/>
  <c r="K552" i="1"/>
  <c r="K553" i="1"/>
  <c r="K555" i="1"/>
  <c r="K556" i="1"/>
  <c r="K557" i="1"/>
  <c r="K558" i="1"/>
  <c r="K559" i="1"/>
  <c r="K560" i="1"/>
  <c r="K561" i="1"/>
  <c r="K562" i="1"/>
  <c r="K563" i="1"/>
  <c r="K564" i="1"/>
  <c r="K565" i="1"/>
  <c r="K567" i="1"/>
  <c r="K568" i="1"/>
  <c r="K569" i="1"/>
  <c r="K570" i="1"/>
  <c r="K571" i="1"/>
  <c r="K573" i="1"/>
  <c r="K574" i="1"/>
  <c r="K575" i="1"/>
  <c r="K577" i="1"/>
  <c r="K579" i="1"/>
  <c r="K580" i="1"/>
  <c r="K581" i="1"/>
  <c r="K583" i="1"/>
  <c r="K584" i="1"/>
  <c r="K586" i="1"/>
  <c r="K587" i="1"/>
  <c r="K589" i="1"/>
  <c r="K591" i="1"/>
  <c r="K592" i="1"/>
  <c r="K593" i="1"/>
  <c r="K594" i="1"/>
  <c r="K595" i="1"/>
  <c r="K596" i="1"/>
  <c r="K597" i="1"/>
  <c r="K598" i="1"/>
  <c r="K599" i="1"/>
  <c r="K600" i="1"/>
  <c r="K601" i="1"/>
  <c r="K604" i="1"/>
  <c r="K605" i="1"/>
  <c r="K606" i="1"/>
  <c r="K607" i="1"/>
  <c r="K608" i="1"/>
  <c r="K609" i="1"/>
  <c r="K610" i="1"/>
  <c r="K611" i="1"/>
  <c r="K612" i="1"/>
  <c r="K613" i="1"/>
  <c r="K616" i="1"/>
  <c r="K617" i="1"/>
  <c r="K618" i="1"/>
  <c r="J2" i="1"/>
  <c r="K2" i="1" s="1"/>
  <c r="I2" i="1"/>
  <c r="B11" i="6"/>
  <c r="I52" i="7" l="1"/>
  <c r="J52" i="7"/>
  <c r="K614" i="1"/>
  <c r="K602" i="1"/>
  <c r="K590" i="1"/>
  <c r="K578" i="1"/>
  <c r="K566" i="1"/>
  <c r="K554" i="1"/>
  <c r="K542" i="1"/>
  <c r="K530" i="1"/>
  <c r="K518" i="1"/>
  <c r="K506" i="1"/>
  <c r="K494" i="1"/>
  <c r="K482" i="1"/>
  <c r="K470" i="1"/>
  <c r="K458" i="1"/>
  <c r="K446" i="1"/>
  <c r="K434" i="1"/>
  <c r="K422" i="1"/>
  <c r="K410" i="1"/>
  <c r="K398" i="1"/>
  <c r="K386" i="1"/>
  <c r="K374" i="1"/>
  <c r="K362" i="1"/>
  <c r="K350" i="1"/>
  <c r="K338" i="1"/>
  <c r="K326" i="1"/>
  <c r="K314" i="1"/>
  <c r="K302" i="1"/>
  <c r="K290" i="1"/>
  <c r="K278" i="1"/>
  <c r="K266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</calcChain>
</file>

<file path=xl/sharedStrings.xml><?xml version="1.0" encoding="utf-8"?>
<sst xmlns="http://schemas.openxmlformats.org/spreadsheetml/2006/main" count="2731" uniqueCount="2337">
  <si>
    <t>HCPCS_Cd</t>
  </si>
  <si>
    <t>HCPCS_Desc</t>
  </si>
  <si>
    <t>Brnd_Name</t>
  </si>
  <si>
    <t>Gnrc_Name</t>
  </si>
  <si>
    <t>Tot_Spndng_2018</t>
  </si>
  <si>
    <t>Tot_Spndng_2021</t>
  </si>
  <si>
    <t>J9271</t>
  </si>
  <si>
    <t>Inj pembrolizumab</t>
  </si>
  <si>
    <t>Keytruda</t>
  </si>
  <si>
    <t>Pembrolizumab</t>
  </si>
  <si>
    <t>J0178</t>
  </si>
  <si>
    <t>Aflibercept injection</t>
  </si>
  <si>
    <t>Eylea</t>
  </si>
  <si>
    <t>Aflibercept</t>
  </si>
  <si>
    <t>J0897</t>
  </si>
  <si>
    <t>Denosumab injection</t>
  </si>
  <si>
    <t>Prolia*</t>
  </si>
  <si>
    <t>Denosumab*</t>
  </si>
  <si>
    <t xml:space="preserve">2018 bene count </t>
  </si>
  <si>
    <t>J9299</t>
  </si>
  <si>
    <t>Injection, nivolumab</t>
  </si>
  <si>
    <t>Opdivo</t>
  </si>
  <si>
    <t>Nivolumab</t>
  </si>
  <si>
    <t>2021 bene count</t>
  </si>
  <si>
    <t>J9144</t>
  </si>
  <si>
    <t>Daratumumab, hyaluronidase</t>
  </si>
  <si>
    <t>Darzalex Faspro</t>
  </si>
  <si>
    <t>Daratumumab-Hyaluronidase-Fihj</t>
  </si>
  <si>
    <t>J2778</t>
  </si>
  <si>
    <t>Ranibizumab injection</t>
  </si>
  <si>
    <t>Lucentis</t>
  </si>
  <si>
    <t>Ranibizumab</t>
  </si>
  <si>
    <t>J0129</t>
  </si>
  <si>
    <t>Injection, abatacept, 10 mg</t>
  </si>
  <si>
    <t>Orencia*</t>
  </si>
  <si>
    <t>Abatacept*</t>
  </si>
  <si>
    <t>J9312</t>
  </si>
  <si>
    <t>Inj., rituximab, 10 mg</t>
  </si>
  <si>
    <t>Rituxan</t>
  </si>
  <si>
    <t>Rituximab</t>
  </si>
  <si>
    <t>J9022</t>
  </si>
  <si>
    <t>Inj, atezolizumab,10 mg</t>
  </si>
  <si>
    <t>Tecentriq</t>
  </si>
  <si>
    <t>Atezolizumab</t>
  </si>
  <si>
    <t>J1300</t>
  </si>
  <si>
    <t>Eculizumab injection</t>
  </si>
  <si>
    <t>Soliris</t>
  </si>
  <si>
    <t>Eculizumab</t>
  </si>
  <si>
    <t>J2350</t>
  </si>
  <si>
    <t>Injection, ocrelizumab, 1 mg</t>
  </si>
  <si>
    <t>Ocrevus</t>
  </si>
  <si>
    <t>Ocrelizumab</t>
  </si>
  <si>
    <t>J3380</t>
  </si>
  <si>
    <t>Injection, vedolizumab</t>
  </si>
  <si>
    <t>Entyvio</t>
  </si>
  <si>
    <t>Vedolizumab</t>
  </si>
  <si>
    <t>J2505</t>
  </si>
  <si>
    <t>Injection, pegfilgrastim 6mg</t>
  </si>
  <si>
    <t>Neulasta*</t>
  </si>
  <si>
    <t>Pegfilgrastim*</t>
  </si>
  <si>
    <t>J1745</t>
  </si>
  <si>
    <t>Infliximab not biosimil 10mg</t>
  </si>
  <si>
    <t>Remicade</t>
  </si>
  <si>
    <t>Infliximab</t>
  </si>
  <si>
    <t>J1569</t>
  </si>
  <si>
    <t>Gammagard liquid injection</t>
  </si>
  <si>
    <t>Gammagard Liquid</t>
  </si>
  <si>
    <t>Immun Glob G(Igg)/Gly/Iga Ov50</t>
  </si>
  <si>
    <t>J0717</t>
  </si>
  <si>
    <t>Injection, certolizumab pegol, 1 mg</t>
  </si>
  <si>
    <t>Cimzia</t>
  </si>
  <si>
    <t>Certolizumab Pegol</t>
  </si>
  <si>
    <t>J9145</t>
  </si>
  <si>
    <t>Injection, daratumumab 10 mg</t>
  </si>
  <si>
    <t>Darzalex</t>
  </si>
  <si>
    <t>Daratumumab</t>
  </si>
  <si>
    <t>J9305</t>
  </si>
  <si>
    <t>Inj. pemetrexed nos 10mg</t>
  </si>
  <si>
    <t>Alimta</t>
  </si>
  <si>
    <t>Pemetrexed Disodium</t>
  </si>
  <si>
    <t>Iiv no prsv increased ag im</t>
  </si>
  <si>
    <t>Fluzone High-Dose 2015-2016*</t>
  </si>
  <si>
    <t>Flu Vacc TS2015-16(65yr,up)/PF*</t>
  </si>
  <si>
    <t>J9173</t>
  </si>
  <si>
    <t>Inj., durvalumab, 10 mg</t>
  </si>
  <si>
    <t>Imfinzi</t>
  </si>
  <si>
    <t>Durvalumab</t>
  </si>
  <si>
    <t>J2353</t>
  </si>
  <si>
    <t>Octreotide injection, depot</t>
  </si>
  <si>
    <t>Sandostatin Lar*</t>
  </si>
  <si>
    <t>Octreotide Acetate,mi-Spheres*</t>
  </si>
  <si>
    <t>J1561</t>
  </si>
  <si>
    <t>Gamunex-c/gammaked</t>
  </si>
  <si>
    <t>Gammaked*</t>
  </si>
  <si>
    <t>Immune Globul G/Gly/Iga Avg 46*</t>
  </si>
  <si>
    <t>J9228</t>
  </si>
  <si>
    <t>Ipilimumab injection</t>
  </si>
  <si>
    <t>Yervoy</t>
  </si>
  <si>
    <t>Ipilimumab</t>
  </si>
  <si>
    <t>J2357</t>
  </si>
  <si>
    <t>Omalizumab injection</t>
  </si>
  <si>
    <t>Xolair</t>
  </si>
  <si>
    <t>Omalizumab</t>
  </si>
  <si>
    <t>J1930</t>
  </si>
  <si>
    <t>Lanreotide injection</t>
  </si>
  <si>
    <t>Somatuline Depot</t>
  </si>
  <si>
    <t>Lanreotide Acetate</t>
  </si>
  <si>
    <t>J1602</t>
  </si>
  <si>
    <t>Golimumab for iv use 1mg</t>
  </si>
  <si>
    <t>Simponi Aria</t>
  </si>
  <si>
    <t>Golimumab</t>
  </si>
  <si>
    <t>J9035</t>
  </si>
  <si>
    <t>Bevacizumab injection</t>
  </si>
  <si>
    <t>Avastin</t>
  </si>
  <si>
    <t>Bevacizumab</t>
  </si>
  <si>
    <t>J0585</t>
  </si>
  <si>
    <t>Injection,onabotulinumtoxina</t>
  </si>
  <si>
    <t>Botox*</t>
  </si>
  <si>
    <t>Onabotulinumtoxina*</t>
  </si>
  <si>
    <t>J9041</t>
  </si>
  <si>
    <t>Inj., velcade 0.1 mg</t>
  </si>
  <si>
    <t>Velcade</t>
  </si>
  <si>
    <t>Bortezomib</t>
  </si>
  <si>
    <t>Q5107</t>
  </si>
  <si>
    <t>Inj mvasi 10 mg</t>
  </si>
  <si>
    <t>Mvasi</t>
  </si>
  <si>
    <t>Bevacizumab-Awwb</t>
  </si>
  <si>
    <t>J9264</t>
  </si>
  <si>
    <t>Paclitaxel protein bound</t>
  </si>
  <si>
    <t>Abraxane</t>
  </si>
  <si>
    <t>Paclitaxel Protein-Bound</t>
  </si>
  <si>
    <t>J1459</t>
  </si>
  <si>
    <t>Inj ivig privigen 500 mg</t>
  </si>
  <si>
    <t>Privigen</t>
  </si>
  <si>
    <t>Immun Glob G(Igg)/Pro/Iga 0-50</t>
  </si>
  <si>
    <t>J9047</t>
  </si>
  <si>
    <t>Injection, carfilzomib, 1 mg</t>
  </si>
  <si>
    <t>Kyprolis</t>
  </si>
  <si>
    <t>Carfilzomib</t>
  </si>
  <si>
    <t>J3241</t>
  </si>
  <si>
    <t>Inj. teprotumumab-trbw 10 mg</t>
  </si>
  <si>
    <t>Tepezza</t>
  </si>
  <si>
    <t>Teprotumumab-Trbw</t>
  </si>
  <si>
    <t>J9306</t>
  </si>
  <si>
    <t>Injection, pertuzumab, 1 mg</t>
  </si>
  <si>
    <t>Perjeta</t>
  </si>
  <si>
    <t>Pertuzumab</t>
  </si>
  <si>
    <t>J3262</t>
  </si>
  <si>
    <t>Tocilizumab injection</t>
  </si>
  <si>
    <t>Actemra*</t>
  </si>
  <si>
    <t>Tocilizumab*</t>
  </si>
  <si>
    <t>Q5119</t>
  </si>
  <si>
    <t>Inj ruxience, 10 mg</t>
  </si>
  <si>
    <t>Ruxience</t>
  </si>
  <si>
    <t>Rituximab-Pvvr</t>
  </si>
  <si>
    <t>Vacc aiiv4 no prsrv 0.5ml im</t>
  </si>
  <si>
    <t>Fluad Quad 2020-2021*</t>
  </si>
  <si>
    <t>Flu Vacc QS2020(65up)/Mf59c/PF*</t>
  </si>
  <si>
    <t>J0896</t>
  </si>
  <si>
    <t>Inj luspatercept-aamt 0.25mg</t>
  </si>
  <si>
    <t>Reblozyl</t>
  </si>
  <si>
    <t>Luspatercept-Aamt</t>
  </si>
  <si>
    <t>J3357</t>
  </si>
  <si>
    <t>Ustekinumab sub cu inj, 1 mg</t>
  </si>
  <si>
    <t>Stelara (J3357)</t>
  </si>
  <si>
    <t>Ustekinumab</t>
  </si>
  <si>
    <t>J7686</t>
  </si>
  <si>
    <t>Treprostinil, non-comp unit</t>
  </si>
  <si>
    <t>Tyvaso*</t>
  </si>
  <si>
    <t>Treprostinil*</t>
  </si>
  <si>
    <t>J2796</t>
  </si>
  <si>
    <t>Romiplostim injection</t>
  </si>
  <si>
    <t>NPlate</t>
  </si>
  <si>
    <t>Romiplostim</t>
  </si>
  <si>
    <t>J1568</t>
  </si>
  <si>
    <t>Octagam injection</t>
  </si>
  <si>
    <t>Octagam</t>
  </si>
  <si>
    <t>Immun Globg(Igg)/Malt/Iga Ov50</t>
  </si>
  <si>
    <t>Q5115</t>
  </si>
  <si>
    <t>Inj truxima 10 mg</t>
  </si>
  <si>
    <t>Truxima</t>
  </si>
  <si>
    <t>Rituximab-Abbs</t>
  </si>
  <si>
    <t>J9217</t>
  </si>
  <si>
    <t>Leuprolide acetate suspnsion</t>
  </si>
  <si>
    <t>Eligard*</t>
  </si>
  <si>
    <t>Leuprolide Acetate*</t>
  </si>
  <si>
    <t>J9355</t>
  </si>
  <si>
    <t>Inj trastuzumab excl biosimi</t>
  </si>
  <si>
    <t>Herceptin</t>
  </si>
  <si>
    <t>Trastuzumab</t>
  </si>
  <si>
    <t>J1559</t>
  </si>
  <si>
    <t>Hizentra injection</t>
  </si>
  <si>
    <t>Hizentra</t>
  </si>
  <si>
    <t>J2182</t>
  </si>
  <si>
    <t>Injection, mepolizumab, 1mg</t>
  </si>
  <si>
    <t>Nucala</t>
  </si>
  <si>
    <t>Mepolizumab</t>
  </si>
  <si>
    <t>J2323</t>
  </si>
  <si>
    <t>Natalizumab injection</t>
  </si>
  <si>
    <t>Tysabri</t>
  </si>
  <si>
    <t>Natalizumab</t>
  </si>
  <si>
    <t>J0517</t>
  </si>
  <si>
    <t>Inj., benralizumab, 1 mg</t>
  </si>
  <si>
    <t>Fasenra</t>
  </si>
  <si>
    <t>Benralizumab</t>
  </si>
  <si>
    <t>J3111</t>
  </si>
  <si>
    <t>Injection, romosozumab-aqqg 1 mg</t>
  </si>
  <si>
    <t>Evenity (2 Syringes)</t>
  </si>
  <si>
    <t>Romosozumab-Aqqg</t>
  </si>
  <si>
    <t>J9354</t>
  </si>
  <si>
    <t>Inj, ado-trastuzumab emt 1mg</t>
  </si>
  <si>
    <t>Kadcyla</t>
  </si>
  <si>
    <t>Ado-Trastuzumab Emtansine</t>
  </si>
  <si>
    <t>J7605</t>
  </si>
  <si>
    <t>Arformoterol non-comp unit</t>
  </si>
  <si>
    <t>Arformoterol Tartrate*</t>
  </si>
  <si>
    <t>J9119</t>
  </si>
  <si>
    <t>Injection, cemiplimab-rwlc 1 mg</t>
  </si>
  <si>
    <t>Libtayo</t>
  </si>
  <si>
    <t>Cemiplimab-Rwlc</t>
  </si>
  <si>
    <t>J7170</t>
  </si>
  <si>
    <t>Inj., emicizumab-kxwh 0.5 mg</t>
  </si>
  <si>
    <t>Hemlibra</t>
  </si>
  <si>
    <t>Emicizumab-Kxwh</t>
  </si>
  <si>
    <t>J0881</t>
  </si>
  <si>
    <t>Injection, darbepoetin alfa, 1 microgram</t>
  </si>
  <si>
    <t>Aranesp (J0881)</t>
  </si>
  <si>
    <t>Darbepoetin Alfa In Polysorbat</t>
  </si>
  <si>
    <t>J1303</t>
  </si>
  <si>
    <t>Injection, ravulizumab-cwvz 10 mg</t>
  </si>
  <si>
    <t>Ultomiris</t>
  </si>
  <si>
    <t>Ravulizumab-Cwvz</t>
  </si>
  <si>
    <t>Q5118</t>
  </si>
  <si>
    <t>Inj., zirabev, 10 mg</t>
  </si>
  <si>
    <t>Zirabev</t>
  </si>
  <si>
    <t>Bevacizumab-Bvzr</t>
  </si>
  <si>
    <t>J9042</t>
  </si>
  <si>
    <t>Brentuximab vedotin inj</t>
  </si>
  <si>
    <t>Adcetris</t>
  </si>
  <si>
    <t>Brentuximab Vedotin</t>
  </si>
  <si>
    <t>J1439</t>
  </si>
  <si>
    <t>Inj ferric carboxymaltos 1mg</t>
  </si>
  <si>
    <t>Injectafer</t>
  </si>
  <si>
    <t>Ferric Carboxymaltose</t>
  </si>
  <si>
    <t>J2507</t>
  </si>
  <si>
    <t>Pegloticase injection</t>
  </si>
  <si>
    <t>Krystexxa</t>
  </si>
  <si>
    <t>Pegloticase</t>
  </si>
  <si>
    <t>Q5111</t>
  </si>
  <si>
    <t>Injection, udenyca 0.5 mg</t>
  </si>
  <si>
    <t>Udenyca</t>
  </si>
  <si>
    <t>Pegfilgrastim-Cbqv</t>
  </si>
  <si>
    <t>Q5117</t>
  </si>
  <si>
    <t>Injection, kanjinti, 10 mg</t>
  </si>
  <si>
    <t>Kanjinti</t>
  </si>
  <si>
    <t>Trastuzumab-Anns</t>
  </si>
  <si>
    <t>J1817</t>
  </si>
  <si>
    <t>Insulin for insulin pump use</t>
  </si>
  <si>
    <t>Fiasp Penfill*</t>
  </si>
  <si>
    <t>Insulin Aspart (Niacinamide)*</t>
  </si>
  <si>
    <t>J3285</t>
  </si>
  <si>
    <t>Treprostinil injection</t>
  </si>
  <si>
    <t>Remodulin*</t>
  </si>
  <si>
    <t>Treprostinil Sodium*</t>
  </si>
  <si>
    <t>J9177</t>
  </si>
  <si>
    <t>Inj enfort vedo-ejfv 0.25mg</t>
  </si>
  <si>
    <t>Padcev</t>
  </si>
  <si>
    <t>Enfortumab Vedotin-Ejfv</t>
  </si>
  <si>
    <t>Q2043</t>
  </si>
  <si>
    <t>Sipuleucel-t auto cd54+</t>
  </si>
  <si>
    <t>Provenge</t>
  </si>
  <si>
    <t>Sipuleucel-T/Lactated Ringers</t>
  </si>
  <si>
    <t>J3245</t>
  </si>
  <si>
    <t>Inj., tildrakizumab, 1 mg</t>
  </si>
  <si>
    <t>Ilumya</t>
  </si>
  <si>
    <t>Tildrakizumab-Asmn</t>
  </si>
  <si>
    <t>Ppsv23 vacc 2 yrs+ subq/im</t>
  </si>
  <si>
    <t>Pneumovax 23</t>
  </si>
  <si>
    <t>Pneumococcal 23-Val P-Sac Vac</t>
  </si>
  <si>
    <t>J9043</t>
  </si>
  <si>
    <t>Cabazitaxel injection</t>
  </si>
  <si>
    <t>Jevtana</t>
  </si>
  <si>
    <t>Cabazitaxel</t>
  </si>
  <si>
    <t>J9055</t>
  </si>
  <si>
    <t>Cetuximab injection</t>
  </si>
  <si>
    <t>Erbitux</t>
  </si>
  <si>
    <t>Cetuximab</t>
  </si>
  <si>
    <t>J7677</t>
  </si>
  <si>
    <t>Revefenacin inh non-com 1mcg</t>
  </si>
  <si>
    <t>Yupelri</t>
  </si>
  <si>
    <t>Revefenacin</t>
  </si>
  <si>
    <t>J9301</t>
  </si>
  <si>
    <t>Obinutuzumab inj</t>
  </si>
  <si>
    <t>Gazyva</t>
  </si>
  <si>
    <t>Obinutuzumab</t>
  </si>
  <si>
    <t>J2785</t>
  </si>
  <si>
    <t>Regadenoson injection</t>
  </si>
  <si>
    <t>Lexiscan</t>
  </si>
  <si>
    <t>Regadenoson</t>
  </si>
  <si>
    <t>J7606</t>
  </si>
  <si>
    <t>Formoterol fumarate, inh</t>
  </si>
  <si>
    <t>Formoterol Fumarate*</t>
  </si>
  <si>
    <t>Pcv13 vaccine im</t>
  </si>
  <si>
    <t>Prevnar 13</t>
  </si>
  <si>
    <t>Pneumococcal 13-Valent Vaccine</t>
  </si>
  <si>
    <t>J9034</t>
  </si>
  <si>
    <t>Inj., bendeka 1 mg</t>
  </si>
  <si>
    <t>Bendeka</t>
  </si>
  <si>
    <t>Bendamustine HCL</t>
  </si>
  <si>
    <t>J9308</t>
  </si>
  <si>
    <t>Injection, ramucirumab</t>
  </si>
  <si>
    <t>Cyramza</t>
  </si>
  <si>
    <t>Ramucirumab</t>
  </si>
  <si>
    <t>J0256</t>
  </si>
  <si>
    <t>Alpha 1 proteinase inhibitor</t>
  </si>
  <si>
    <t>Aralast NP*</t>
  </si>
  <si>
    <t>Alpha-1-Proteinase Inhibitor*</t>
  </si>
  <si>
    <t>J9358</t>
  </si>
  <si>
    <t>Inj fam-trastu deru-nxki 1mg</t>
  </si>
  <si>
    <t>Enhertu</t>
  </si>
  <si>
    <t>Fam-Trastuzumab Deruxtecn-Nxki</t>
  </si>
  <si>
    <t>J7503</t>
  </si>
  <si>
    <t>Tacrol envarsus ex rel oral</t>
  </si>
  <si>
    <t>Envarsus Xr</t>
  </si>
  <si>
    <t>Tacrolimus</t>
  </si>
  <si>
    <t>J0490</t>
  </si>
  <si>
    <t>Belimumab injection</t>
  </si>
  <si>
    <t>Benlysta</t>
  </si>
  <si>
    <t>Belimumab</t>
  </si>
  <si>
    <t>J7192</t>
  </si>
  <si>
    <t>Factor viii recombinant nos</t>
  </si>
  <si>
    <t>Advate*</t>
  </si>
  <si>
    <t>Antihemophil.FVIII,full Length*</t>
  </si>
  <si>
    <t>J9303</t>
  </si>
  <si>
    <t>Panitumumab injection</t>
  </si>
  <si>
    <t>Vectibix</t>
  </si>
  <si>
    <t>Panitumumab</t>
  </si>
  <si>
    <t>J9395</t>
  </si>
  <si>
    <t>Injection, fulvestrant</t>
  </si>
  <si>
    <t>Faslodex*</t>
  </si>
  <si>
    <t>Fulvestrant*</t>
  </si>
  <si>
    <t>J9176</t>
  </si>
  <si>
    <t>Injection, elotuzumab, 1mg</t>
  </si>
  <si>
    <t>Empliciti</t>
  </si>
  <si>
    <t>Elotuzumab</t>
  </si>
  <si>
    <t>J9317</t>
  </si>
  <si>
    <t>Sacituzumab govitecan-hziy</t>
  </si>
  <si>
    <t>Trodelvy</t>
  </si>
  <si>
    <t>Sacituzumab Govitecan-Hziy</t>
  </si>
  <si>
    <t>J9223</t>
  </si>
  <si>
    <t>Inj. lurbinectedin, 0.1 mg</t>
  </si>
  <si>
    <t>Zepzelca</t>
  </si>
  <si>
    <t>Lurbinectedin</t>
  </si>
  <si>
    <t>Q5106</t>
  </si>
  <si>
    <t>Injection, epoetin alfa, biosimilar, (retacrit) (for non-esrd use), 1000 units</t>
  </si>
  <si>
    <t>Retacrit (Q5106)</t>
  </si>
  <si>
    <t>Epoetin Alfa-Epbx</t>
  </si>
  <si>
    <t>Q0138</t>
  </si>
  <si>
    <t>Ferumoxytol, non-esrd</t>
  </si>
  <si>
    <t>Feraheme (Q0138)</t>
  </si>
  <si>
    <t>Ferumoxytol</t>
  </si>
  <si>
    <t>Q5120</t>
  </si>
  <si>
    <t>Inj pegfilgrastim-bmez 0.5mg</t>
  </si>
  <si>
    <t>Ziextenzo</t>
  </si>
  <si>
    <t>Pegfilgrastim-Bmez</t>
  </si>
  <si>
    <t>J0222</t>
  </si>
  <si>
    <t>Inj., patisiran, 0.1 mg</t>
  </si>
  <si>
    <t>Onpattro</t>
  </si>
  <si>
    <t>Patisiran Sodium,lipid Complex</t>
  </si>
  <si>
    <t>J1555</t>
  </si>
  <si>
    <t>Inj cuvitru, 100 mg</t>
  </si>
  <si>
    <t>Cuvitru</t>
  </si>
  <si>
    <t>J9023</t>
  </si>
  <si>
    <t>Injection, avelumab, 10 mg</t>
  </si>
  <si>
    <t>Bavencio</t>
  </si>
  <si>
    <t>Avelumab</t>
  </si>
  <si>
    <t>J7518</t>
  </si>
  <si>
    <t>Mycophenolic acid</t>
  </si>
  <si>
    <t>Mycophenolic Acid*</t>
  </si>
  <si>
    <t>Mycophenolate Sodium*</t>
  </si>
  <si>
    <t>Q5108</t>
  </si>
  <si>
    <t>Injection, pegfilgrastim-jmdb, biosimilar, (fulphila), 0.5 mg</t>
  </si>
  <si>
    <t>Fulphila</t>
  </si>
  <si>
    <t>Pegfilgrastim-Jmdb</t>
  </si>
  <si>
    <t>J0485</t>
  </si>
  <si>
    <t>Belatacept injection</t>
  </si>
  <si>
    <t>Nulojix</t>
  </si>
  <si>
    <t>Belatacept</t>
  </si>
  <si>
    <t>Q5103</t>
  </si>
  <si>
    <t>Injection, infliximab-dyyb, biosimilar, (inflectra), 10 mg</t>
  </si>
  <si>
    <t>Inflectra</t>
  </si>
  <si>
    <t>Infliximab-Dyyb</t>
  </si>
  <si>
    <t>J9311</t>
  </si>
  <si>
    <t>Inj rituximab, hyaluronidase</t>
  </si>
  <si>
    <t>Rituxan Hycela</t>
  </si>
  <si>
    <t>Rituximab/Hyaluronidase,human</t>
  </si>
  <si>
    <t>J0775</t>
  </si>
  <si>
    <t>Collagenase, clost hist inj</t>
  </si>
  <si>
    <t>Xiaflex</t>
  </si>
  <si>
    <t>Collagenase Clostridium Hist.</t>
  </si>
  <si>
    <t>J0179</t>
  </si>
  <si>
    <t>Inj, brolucizumab-dbll, 1 mg</t>
  </si>
  <si>
    <t>Beovu</t>
  </si>
  <si>
    <t>Brolucizumab-Dbll</t>
  </si>
  <si>
    <t>J7325</t>
  </si>
  <si>
    <t>Synvisc or synvisc-one</t>
  </si>
  <si>
    <t>Synvisc*</t>
  </si>
  <si>
    <t>Hylan G-F 20*</t>
  </si>
  <si>
    <t>J1575</t>
  </si>
  <si>
    <t>Hyqvia 100mg immuneglobulin</t>
  </si>
  <si>
    <t>Hyqvia</t>
  </si>
  <si>
    <t>Igg/Hyaluronidase,recombinant</t>
  </si>
  <si>
    <t>J3304</t>
  </si>
  <si>
    <t>Inj triamcinolone ace xr 1mg</t>
  </si>
  <si>
    <t>Zilretta</t>
  </si>
  <si>
    <t>Triamcinolone Acetonide</t>
  </si>
  <si>
    <t>J7205</t>
  </si>
  <si>
    <t>Factor viii fc fusion recomb</t>
  </si>
  <si>
    <t>Eloctate</t>
  </si>
  <si>
    <t>Antihemoph.FVIII Rec,fc Fusion</t>
  </si>
  <si>
    <t>J0221</t>
  </si>
  <si>
    <t>Lumizyme injection</t>
  </si>
  <si>
    <t>Lumizyme</t>
  </si>
  <si>
    <t>Alglucosidase Alfa</t>
  </si>
  <si>
    <t>Q5116</t>
  </si>
  <si>
    <t>Inj., trazimera, 10 mg</t>
  </si>
  <si>
    <t>Trazimera</t>
  </si>
  <si>
    <t>Trastuzumab-Qyyp</t>
  </si>
  <si>
    <t>J0885</t>
  </si>
  <si>
    <t>Epoetin alfa, non-esrd</t>
  </si>
  <si>
    <t>Epogen (J0885)*</t>
  </si>
  <si>
    <t>Epoetin Alfa*</t>
  </si>
  <si>
    <t>J9205</t>
  </si>
  <si>
    <t>Inj irinotecan liposome 1 mg</t>
  </si>
  <si>
    <t>Onivyde</t>
  </si>
  <si>
    <t>Irinotecan Liposomal</t>
  </si>
  <si>
    <t>J7340</t>
  </si>
  <si>
    <t>Carbidopa levodopa ent 100ml</t>
  </si>
  <si>
    <t>Duopa</t>
  </si>
  <si>
    <t>Carbidopa/Levodopa</t>
  </si>
  <si>
    <t>J7189</t>
  </si>
  <si>
    <t>Factor viia recomb novoseven</t>
  </si>
  <si>
    <t>Novoseven RT</t>
  </si>
  <si>
    <t>Coagulation Factor VIIA,recomb</t>
  </si>
  <si>
    <t>Q4186</t>
  </si>
  <si>
    <t>Epifix 1 sq cm</t>
  </si>
  <si>
    <t>J7201</t>
  </si>
  <si>
    <t>Factor ix alprolix recomb</t>
  </si>
  <si>
    <t>Alprolix</t>
  </si>
  <si>
    <t>Factor IX Rec, Fc Fusion Protn</t>
  </si>
  <si>
    <t>J7202</t>
  </si>
  <si>
    <t>Factor ix idelvion inj</t>
  </si>
  <si>
    <t>Idelvion</t>
  </si>
  <si>
    <t>Factor IX Recom,albumin Fusion</t>
  </si>
  <si>
    <t>J7626</t>
  </si>
  <si>
    <t>Budesonide non-comp unit</t>
  </si>
  <si>
    <t>Budesonide*</t>
  </si>
  <si>
    <t>J0180</t>
  </si>
  <si>
    <t>Agalsidase beta injection</t>
  </si>
  <si>
    <t>Fabrazyme</t>
  </si>
  <si>
    <t>Agalsidase Beta</t>
  </si>
  <si>
    <t>J9204</t>
  </si>
  <si>
    <t>Injection, mogamulizumab-kpkc 1 mg</t>
  </si>
  <si>
    <t>Poteligeo</t>
  </si>
  <si>
    <t>Mogamulizumab-Kpkc</t>
  </si>
  <si>
    <t>J7327</t>
  </si>
  <si>
    <t>Monovisc inj per dose</t>
  </si>
  <si>
    <t>Monovisc</t>
  </si>
  <si>
    <t>Hyaluronate Sodium, Stabilized</t>
  </si>
  <si>
    <t>J7312</t>
  </si>
  <si>
    <t>Dexamethasone intra implant</t>
  </si>
  <si>
    <t>Ozurdex</t>
  </si>
  <si>
    <t>Dexamethasone</t>
  </si>
  <si>
    <t>J2997</t>
  </si>
  <si>
    <t>Alteplase recombinant</t>
  </si>
  <si>
    <t>Activase*</t>
  </si>
  <si>
    <t>Alteplase*</t>
  </si>
  <si>
    <t>Q5104</t>
  </si>
  <si>
    <t>Injection, infliximab-abda, biosimilar, (renflexis), 10 mg</t>
  </si>
  <si>
    <t>Renflexis</t>
  </si>
  <si>
    <t>Infliximab-Abda</t>
  </si>
  <si>
    <t>J7507</t>
  </si>
  <si>
    <t>Tacrolimus imme rel oral 1mg</t>
  </si>
  <si>
    <t>Hecoria*</t>
  </si>
  <si>
    <t>Tacrolimus*</t>
  </si>
  <si>
    <t>J7323</t>
  </si>
  <si>
    <t>Euflexxa inj per dose</t>
  </si>
  <si>
    <t>Euflexxa</t>
  </si>
  <si>
    <t>Hyaluronate Sodium</t>
  </si>
  <si>
    <t>Q5114</t>
  </si>
  <si>
    <t>Inj ogivri 10 mg</t>
  </si>
  <si>
    <t>Ogivri</t>
  </si>
  <si>
    <t>Trastuzumab-Dkst</t>
  </si>
  <si>
    <t>J0875</t>
  </si>
  <si>
    <t>Injection, dalbavancin</t>
  </si>
  <si>
    <t>Dalvance</t>
  </si>
  <si>
    <t>Dalbavancin HCL</t>
  </si>
  <si>
    <t>J9179</t>
  </si>
  <si>
    <t>Eribulin mesylate injection</t>
  </si>
  <si>
    <t>Halaven</t>
  </si>
  <si>
    <t>Eribulin Mesylate</t>
  </si>
  <si>
    <t>J9309</t>
  </si>
  <si>
    <t>Inj, polatuzumab vedotin 1mg</t>
  </si>
  <si>
    <t>Polivy</t>
  </si>
  <si>
    <t>Polatuzumab Vedotin-Piiq</t>
  </si>
  <si>
    <t>J7324</t>
  </si>
  <si>
    <t>Orthovisc inj per dose</t>
  </si>
  <si>
    <t>Orthovisc</t>
  </si>
  <si>
    <t>Q2050</t>
  </si>
  <si>
    <t>Doxorubicin inj 10mg</t>
  </si>
  <si>
    <t>Doxil*</t>
  </si>
  <si>
    <t>Doxorubicin HCL Peg-Liposomal*</t>
  </si>
  <si>
    <t>J1786</t>
  </si>
  <si>
    <t>Imuglucerase injection</t>
  </si>
  <si>
    <t>Cerezyme</t>
  </si>
  <si>
    <t>Imiglucerase</t>
  </si>
  <si>
    <t>J7195</t>
  </si>
  <si>
    <t>Factor ix recombinant nos</t>
  </si>
  <si>
    <t>Benefix</t>
  </si>
  <si>
    <t>Factor IX Human Recombinant</t>
  </si>
  <si>
    <t>J7527</t>
  </si>
  <si>
    <t>Oral everolimus</t>
  </si>
  <si>
    <t>Everolimus*</t>
  </si>
  <si>
    <t>J7308</t>
  </si>
  <si>
    <t>Aminolevulinic acid hcl top</t>
  </si>
  <si>
    <t>Levulan</t>
  </si>
  <si>
    <t>Aminolevulinic Acid HCL</t>
  </si>
  <si>
    <t>Q4196</t>
  </si>
  <si>
    <t>Puraply am 1 sq cm</t>
  </si>
  <si>
    <t>J9025</t>
  </si>
  <si>
    <t>Azacitidine injection</t>
  </si>
  <si>
    <t>Azacitidine*</t>
  </si>
  <si>
    <t>J9070</t>
  </si>
  <si>
    <t>Cyclophosphamide 100 mg inj</t>
  </si>
  <si>
    <t>Cyclophosphamide (J9070)</t>
  </si>
  <si>
    <t>Cyclophosphamide</t>
  </si>
  <si>
    <t>J9349</t>
  </si>
  <si>
    <t>Inj., tafasitamab-cxix</t>
  </si>
  <si>
    <t>Monjuvi</t>
  </si>
  <si>
    <t>Tafasitamab-Cxix</t>
  </si>
  <si>
    <t>J9037</t>
  </si>
  <si>
    <t>Inj belantamab mafodot blmf</t>
  </si>
  <si>
    <t>Blenrep</t>
  </si>
  <si>
    <t>Belantamab Mafodotin-Blmf</t>
  </si>
  <si>
    <t>J7187</t>
  </si>
  <si>
    <t>Humate-p, inj</t>
  </si>
  <si>
    <t>Humate-P</t>
  </si>
  <si>
    <t>Antihemophilic Factor/VWF</t>
  </si>
  <si>
    <t>J0791</t>
  </si>
  <si>
    <t>Inj crizanlizumab-tmca 5mg</t>
  </si>
  <si>
    <t>Adakveo</t>
  </si>
  <si>
    <t>Crizanlizumab-Tmca</t>
  </si>
  <si>
    <t>J1566</t>
  </si>
  <si>
    <t>Immune globulin, powder</t>
  </si>
  <si>
    <t>Carimune NF Nanofiltered*</t>
  </si>
  <si>
    <t>Immun Globg(Igg)/Sucr/Iga Ov50*</t>
  </si>
  <si>
    <t>J7207</t>
  </si>
  <si>
    <t>Factor viii pegylated recomb</t>
  </si>
  <si>
    <t>Adynovate</t>
  </si>
  <si>
    <t>Antihemo.FVIII,full Length Peg</t>
  </si>
  <si>
    <t>J7639</t>
  </si>
  <si>
    <t>Dornase alfa non-comp unit</t>
  </si>
  <si>
    <t>Pulmozyme</t>
  </si>
  <si>
    <t>Dornase Alfa</t>
  </si>
  <si>
    <t>J9227</t>
  </si>
  <si>
    <t>Inj. isatuximab-irfc 10 mg</t>
  </si>
  <si>
    <t>Sarclisa</t>
  </si>
  <si>
    <t>Isatuximab-Irfc</t>
  </si>
  <si>
    <t>J9039</t>
  </si>
  <si>
    <t>Injection, blinatumomab</t>
  </si>
  <si>
    <t>Blincyto</t>
  </si>
  <si>
    <t>Blinatumomab</t>
  </si>
  <si>
    <t>J0185</t>
  </si>
  <si>
    <t>Inj., aprepitant, 1 mg</t>
  </si>
  <si>
    <t>Cinvanti</t>
  </si>
  <si>
    <t>Aprepitant</t>
  </si>
  <si>
    <t>J3385</t>
  </si>
  <si>
    <t>Velaglucerase alfa</t>
  </si>
  <si>
    <t>Vpriv</t>
  </si>
  <si>
    <t>Velaglucerase Alfa</t>
  </si>
  <si>
    <t>Iiv4 vacc no prsv 0.5 ml im</t>
  </si>
  <si>
    <t>Afluria Quad 2017-2018 (90686)*</t>
  </si>
  <si>
    <t>Flu Vacc Quad 2017(5 Yr Up)/PF*</t>
  </si>
  <si>
    <t>Q5122</t>
  </si>
  <si>
    <t>Inj, nyvepria</t>
  </si>
  <si>
    <t>Nyvepria</t>
  </si>
  <si>
    <t>Pegfilgrastim-Apgf</t>
  </si>
  <si>
    <t>J9281</t>
  </si>
  <si>
    <t>Mitomycin instillation</t>
  </si>
  <si>
    <t>Jelmyto</t>
  </si>
  <si>
    <t>Mitomycin</t>
  </si>
  <si>
    <t>J9316</t>
  </si>
  <si>
    <t>Pertuzu, trastuzu, 10 mg</t>
  </si>
  <si>
    <t>Phesgo</t>
  </si>
  <si>
    <t>Pertuzumab-Trastuzumab-Hy-Zzxf</t>
  </si>
  <si>
    <t>J1301</t>
  </si>
  <si>
    <t>Injection, edaravone, 1 mg</t>
  </si>
  <si>
    <t>Radicava</t>
  </si>
  <si>
    <t>Edaravone</t>
  </si>
  <si>
    <t>J1558</t>
  </si>
  <si>
    <t>Inj. xembify, 100 mg</t>
  </si>
  <si>
    <t>Xembify</t>
  </si>
  <si>
    <t>Immune Globulin,gamma(Igg)klhw</t>
  </si>
  <si>
    <t>J3315</t>
  </si>
  <si>
    <t>Triptorelin pamoate</t>
  </si>
  <si>
    <t>Trelstar</t>
  </si>
  <si>
    <t>Triptorelin Pamoate</t>
  </si>
  <si>
    <t>J7517</t>
  </si>
  <si>
    <t>Mycophenolate mofetil oral</t>
  </si>
  <si>
    <t>CELlcept*</t>
  </si>
  <si>
    <t>Mycophenolate Mofetil*</t>
  </si>
  <si>
    <t>J1454</t>
  </si>
  <si>
    <t>Inj fosnetupitant, palonoset</t>
  </si>
  <si>
    <t>Akynzeo (J1454)</t>
  </si>
  <si>
    <t>Fosnetupitant/Palonosetron</t>
  </si>
  <si>
    <t>J9325</t>
  </si>
  <si>
    <t>Inj talimogene laherparepvec</t>
  </si>
  <si>
    <t>Imlygic</t>
  </si>
  <si>
    <t>Talimogene Laherparepvec</t>
  </si>
  <si>
    <t>Riv4 vacc recombinant dna im</t>
  </si>
  <si>
    <t>Flublok Quad 2017-2018*</t>
  </si>
  <si>
    <t>Flu Vac Qv 2017(18yr Up)rcm/PF*</t>
  </si>
  <si>
    <t>J7351</t>
  </si>
  <si>
    <t>Inj bimatoprost itc imp1mcg</t>
  </si>
  <si>
    <t>Durysta</t>
  </si>
  <si>
    <t>Bimatoprost</t>
  </si>
  <si>
    <t>J9307</t>
  </si>
  <si>
    <t>Pralatrexate injection</t>
  </si>
  <si>
    <t>Folotyn</t>
  </si>
  <si>
    <t>Pralatrexate</t>
  </si>
  <si>
    <t>J0475</t>
  </si>
  <si>
    <t>Baclofen 10 mg injection</t>
  </si>
  <si>
    <t>Baclofen*</t>
  </si>
  <si>
    <t>J7682</t>
  </si>
  <si>
    <t>Tobramycin non-comp unit</t>
  </si>
  <si>
    <t>Bethkis*</t>
  </si>
  <si>
    <t>Tobramycin*</t>
  </si>
  <si>
    <t>J0588</t>
  </si>
  <si>
    <t>Incobotulinumtoxin a</t>
  </si>
  <si>
    <t>Xeomin</t>
  </si>
  <si>
    <t>Incobotulinumtoxina</t>
  </si>
  <si>
    <t>J7198</t>
  </si>
  <si>
    <t>Anti-inhibitor</t>
  </si>
  <si>
    <t>Feiba NF</t>
  </si>
  <si>
    <t>Anti-Inhibitor Coagulant Comp.</t>
  </si>
  <si>
    <t>J7321</t>
  </si>
  <si>
    <t>Hyalgan supartz visco-3 dose</t>
  </si>
  <si>
    <t>Hyalgan*</t>
  </si>
  <si>
    <t>Hyaluronate Sodium*</t>
  </si>
  <si>
    <t>J9356</t>
  </si>
  <si>
    <t>Injection, trastuzumab  10 mg</t>
  </si>
  <si>
    <t>Herceptin Hylecta</t>
  </si>
  <si>
    <t>Trastuzumab-Hyaluronidase-Oysk</t>
  </si>
  <si>
    <t>Q4133</t>
  </si>
  <si>
    <t>Grafix stravix prime pl sqcm</t>
  </si>
  <si>
    <t>Q5101</t>
  </si>
  <si>
    <t>Injection, filgrastim (G-CSF), biosimilar, 1 microgram</t>
  </si>
  <si>
    <t>Zarxio</t>
  </si>
  <si>
    <t>Filgrastim-Sndz</t>
  </si>
  <si>
    <t>J2562</t>
  </si>
  <si>
    <t>Plerixafor injection</t>
  </si>
  <si>
    <t>Mozobil</t>
  </si>
  <si>
    <t>Plerixafor</t>
  </si>
  <si>
    <t>J8521</t>
  </si>
  <si>
    <t>Capecitabine, oral, 500 mg</t>
  </si>
  <si>
    <t>Capecitabine (J8521)*</t>
  </si>
  <si>
    <t>Capecitabine*</t>
  </si>
  <si>
    <t>J9155</t>
  </si>
  <si>
    <t>Degarelix injection</t>
  </si>
  <si>
    <t>Firmagon</t>
  </si>
  <si>
    <t>Degarelix Acetate</t>
  </si>
  <si>
    <t>J2426</t>
  </si>
  <si>
    <t>Paliperidone palmitate inj</t>
  </si>
  <si>
    <t>Invega Sustenna</t>
  </si>
  <si>
    <t>Paliperidone Palmitate</t>
  </si>
  <si>
    <t>J7209</t>
  </si>
  <si>
    <t>Factor viii nuwiq recomb 1iu</t>
  </si>
  <si>
    <t>Nuwiq</t>
  </si>
  <si>
    <t>Antihemoph.FVIII,hek B-Delete</t>
  </si>
  <si>
    <t>J3301</t>
  </si>
  <si>
    <t>Triamcinolone acet inj nos</t>
  </si>
  <si>
    <t>Kenalog*</t>
  </si>
  <si>
    <t>Triamcinolone Acetonide*</t>
  </si>
  <si>
    <t>J9033</t>
  </si>
  <si>
    <t>Inj., treanda 1 mg</t>
  </si>
  <si>
    <t>Treanda</t>
  </si>
  <si>
    <t>J9229</t>
  </si>
  <si>
    <t>Inj inotuzumab ozogam 0.1 mg</t>
  </si>
  <si>
    <t>Besponsa</t>
  </si>
  <si>
    <t>Inotuzumab Ozogamicin</t>
  </si>
  <si>
    <t>J1325</t>
  </si>
  <si>
    <t>Epoprostenol injection</t>
  </si>
  <si>
    <t>Epoprostenol Sodium*</t>
  </si>
  <si>
    <t>Epoprostenol Sodium (Glycine)*</t>
  </si>
  <si>
    <t>J1955</t>
  </si>
  <si>
    <t>Inj levocarnitine per 1 gm</t>
  </si>
  <si>
    <t>Carnitor</t>
  </si>
  <si>
    <t>Levocarnitine</t>
  </si>
  <si>
    <t>J1442</t>
  </si>
  <si>
    <t>Inj filgrastim excl biosimil</t>
  </si>
  <si>
    <t>Neupogen</t>
  </si>
  <si>
    <t>Filgrastim</t>
  </si>
  <si>
    <t>P9047</t>
  </si>
  <si>
    <t>Albumin (human), 25%, 50ml</t>
  </si>
  <si>
    <t>Albuked-25 (P9047)*</t>
  </si>
  <si>
    <t>Albumin Human*</t>
  </si>
  <si>
    <t>J0702</t>
  </si>
  <si>
    <t>Betamethasone acet&amp;sod phosp</t>
  </si>
  <si>
    <t>Betamethasone Acetate-Sod Phos*</t>
  </si>
  <si>
    <t>Betamethasone Acetate,sod Phos*</t>
  </si>
  <si>
    <t>J0894</t>
  </si>
  <si>
    <t>Decitabine injection</t>
  </si>
  <si>
    <t>Dacogen*</t>
  </si>
  <si>
    <t>Decitabine*</t>
  </si>
  <si>
    <t>J7190</t>
  </si>
  <si>
    <t>Factor viii</t>
  </si>
  <si>
    <t>Alphanate (J7190)*</t>
  </si>
  <si>
    <t>Antihemophilic Factor/VWF*</t>
  </si>
  <si>
    <t>J3145</t>
  </si>
  <si>
    <t>Testosterone undecanoate 1mg</t>
  </si>
  <si>
    <t>Aveed</t>
  </si>
  <si>
    <t>Testosterone Undecanoate</t>
  </si>
  <si>
    <t>J7520</t>
  </si>
  <si>
    <t>Sirolimus, oral</t>
  </si>
  <si>
    <t>Rapamune*</t>
  </si>
  <si>
    <t>Sirolimus*</t>
  </si>
  <si>
    <t>J1556</t>
  </si>
  <si>
    <t>Inj, imm glob bivigam, 500mg</t>
  </si>
  <si>
    <t>Bivigam</t>
  </si>
  <si>
    <t>J9030</t>
  </si>
  <si>
    <t>Bcg live intravesical 1mg</t>
  </si>
  <si>
    <t>BCG (Tice Strain)*</t>
  </si>
  <si>
    <t>BCG Live*</t>
  </si>
  <si>
    <t>J0584</t>
  </si>
  <si>
    <t>Injection, burosumab-twza 1m</t>
  </si>
  <si>
    <t>Crysvita</t>
  </si>
  <si>
    <t>Burosumab-Twza</t>
  </si>
  <si>
    <t>J1453</t>
  </si>
  <si>
    <t>Fosaprepitant injection</t>
  </si>
  <si>
    <t>Emend*</t>
  </si>
  <si>
    <t>Fosaprepitant Dimeglumine*</t>
  </si>
  <si>
    <t>J2783</t>
  </si>
  <si>
    <t>Rasburicase</t>
  </si>
  <si>
    <t>Elitek</t>
  </si>
  <si>
    <t>J1823</t>
  </si>
  <si>
    <t>Inj. inebilizumab-cdon, 1 mg</t>
  </si>
  <si>
    <t>Uplizna</t>
  </si>
  <si>
    <t>Inebilizumab-Cdon</t>
  </si>
  <si>
    <t>Influenza virus vaccine, quadrivalent (ccIIV4)</t>
  </si>
  <si>
    <t>Flucelvax Quad 2016-2017*</t>
  </si>
  <si>
    <t>Flu Vac QS 16-17(4yr Up)cel/PF*</t>
  </si>
  <si>
    <t>J1557</t>
  </si>
  <si>
    <t>Gammaplex injection</t>
  </si>
  <si>
    <t>Gammaplex*</t>
  </si>
  <si>
    <t>Immun Glob G(Igg)/Gly/Iga 0-50*</t>
  </si>
  <si>
    <t>J7208</t>
  </si>
  <si>
    <t>Injection, factor viii pegylated-aucl 1 i.u.</t>
  </si>
  <si>
    <t>Jivi</t>
  </si>
  <si>
    <t>FVIII Rec,b-Dom Delet Peg-Aucl</t>
  </si>
  <si>
    <t>J1437</t>
  </si>
  <si>
    <t>Inj. fe derisomaltose 10 mg</t>
  </si>
  <si>
    <t>Monoferric</t>
  </si>
  <si>
    <t>Ferric DerIsomaltose</t>
  </si>
  <si>
    <t>J0257</t>
  </si>
  <si>
    <t>Glassia injection</t>
  </si>
  <si>
    <t>Glassia</t>
  </si>
  <si>
    <t>Alpha-1-Proteinase Inhibitor</t>
  </si>
  <si>
    <t>J3032</t>
  </si>
  <si>
    <t>Inj. eptinezumab-jjmr 1 mg</t>
  </si>
  <si>
    <t>Vyepti</t>
  </si>
  <si>
    <t>Eptinezumab-Jjmr</t>
  </si>
  <si>
    <t>J1030</t>
  </si>
  <si>
    <t>Methylprednisolone 40 mg inj</t>
  </si>
  <si>
    <t>Depo-Medrol (J1030)*</t>
  </si>
  <si>
    <t>MethylprednIsolone Acetate*</t>
  </si>
  <si>
    <t>J1040</t>
  </si>
  <si>
    <t>Methylprednisolone 80 mg inj</t>
  </si>
  <si>
    <t>Depo-Medrol (J1040)*</t>
  </si>
  <si>
    <t>J9036</t>
  </si>
  <si>
    <t>Injection, bendamustine hydrochloride, (belrapzo/bendamustine) 1 mg</t>
  </si>
  <si>
    <t>Belrapzo*</t>
  </si>
  <si>
    <t>Bendamustine HCL*</t>
  </si>
  <si>
    <t>J3358</t>
  </si>
  <si>
    <t>Ustekinumab, iv inject, 1 mg</t>
  </si>
  <si>
    <t>Stelara (J3358)</t>
  </si>
  <si>
    <t>Q5123</t>
  </si>
  <si>
    <t>Inj. riabni, 10 mg</t>
  </si>
  <si>
    <t>Riabni</t>
  </si>
  <si>
    <t>Rituximab-Arrx</t>
  </si>
  <si>
    <t>Q9967</t>
  </si>
  <si>
    <t>Locm 300-399mg/ml iodine,1ml</t>
  </si>
  <si>
    <t>Hexabrix*</t>
  </si>
  <si>
    <t>Ioxaglate Meg/Ioxaglate Sodium*</t>
  </si>
  <si>
    <t>J2786</t>
  </si>
  <si>
    <t>Injection, reslizumab, 1mg</t>
  </si>
  <si>
    <t>Cinqair</t>
  </si>
  <si>
    <t>Reslizumab</t>
  </si>
  <si>
    <t>Q5112</t>
  </si>
  <si>
    <t>Inj ontruzant 10 mg</t>
  </si>
  <si>
    <t>Ontruzant</t>
  </si>
  <si>
    <t>Trastuzumab-Dttb</t>
  </si>
  <si>
    <t>J3240</t>
  </si>
  <si>
    <t>Thyrotropin injection</t>
  </si>
  <si>
    <t>Thyrogen</t>
  </si>
  <si>
    <t>Thyrotropin Alfa</t>
  </si>
  <si>
    <t>Hepb vacc 4 dose immunsup im</t>
  </si>
  <si>
    <t>Engerix-B (90747)*</t>
  </si>
  <si>
    <t>Hepatitis B Virus Vaccine/PF*</t>
  </si>
  <si>
    <t>J7620</t>
  </si>
  <si>
    <t>Albuterol ipratrop non-comp</t>
  </si>
  <si>
    <t>Ipratropium-Albuterol</t>
  </si>
  <si>
    <t>Ipratropium/Albuterol Sulfate</t>
  </si>
  <si>
    <t>J0223</t>
  </si>
  <si>
    <t>Inj givosiran 0.5 mg</t>
  </si>
  <si>
    <t>Givlaari</t>
  </si>
  <si>
    <t>Givosiran Sodium</t>
  </si>
  <si>
    <t>J7345</t>
  </si>
  <si>
    <t>Aminolevulinic acid, 10% gel</t>
  </si>
  <si>
    <t>Ameluz</t>
  </si>
  <si>
    <t>J9202</t>
  </si>
  <si>
    <t>Goserelin acetate implant</t>
  </si>
  <si>
    <t>Zoladex</t>
  </si>
  <si>
    <t>Goserelin Acetate</t>
  </si>
  <si>
    <t>P9045</t>
  </si>
  <si>
    <t>Albumin (human), 5%, 250 ml</t>
  </si>
  <si>
    <t>Albuked-5 (P9045)*</t>
  </si>
  <si>
    <t>Q5121</t>
  </si>
  <si>
    <t>Inj. avsola, 10 mg</t>
  </si>
  <si>
    <t>Avsola</t>
  </si>
  <si>
    <t>Infliximab-Axxq</t>
  </si>
  <si>
    <t>J0586</t>
  </si>
  <si>
    <t>Abobotulinumtoxina</t>
  </si>
  <si>
    <t>Dysport</t>
  </si>
  <si>
    <t>J7179</t>
  </si>
  <si>
    <t>Vonvendi inj 1 iu vwf:rco</t>
  </si>
  <si>
    <t>Vonvendi</t>
  </si>
  <si>
    <t>Von Willebrand Factor</t>
  </si>
  <si>
    <t>J7182</t>
  </si>
  <si>
    <t>Factor viii recomb novoeight</t>
  </si>
  <si>
    <t>Novoeight</t>
  </si>
  <si>
    <t>Antihemoph.FVIII,b-Dom Truncat</t>
  </si>
  <si>
    <t>J7313</t>
  </si>
  <si>
    <t>Inj., iluvien, 0.01 mg</t>
  </si>
  <si>
    <t>Iluvien</t>
  </si>
  <si>
    <t>Fluocinolone Acetonide</t>
  </si>
  <si>
    <t>J9352</t>
  </si>
  <si>
    <t>Injection trabectedin 0.1mg</t>
  </si>
  <si>
    <t>Yondelis</t>
  </si>
  <si>
    <t>Trabectedin</t>
  </si>
  <si>
    <t>Cciiv4 vacc abx free im</t>
  </si>
  <si>
    <t>Flucelvax Quad 2017-2018*</t>
  </si>
  <si>
    <t>Flu Vac QS 17-18 (4yr Up) CELl*</t>
  </si>
  <si>
    <t>J7200</t>
  </si>
  <si>
    <t>Factor ix recombinan rixubis</t>
  </si>
  <si>
    <t>Rixubis</t>
  </si>
  <si>
    <t>J7185</t>
  </si>
  <si>
    <t>Xyntha inj</t>
  </si>
  <si>
    <t>Xyntha*</t>
  </si>
  <si>
    <t>Antihemoph.FVIII,b-Domain Del*</t>
  </si>
  <si>
    <t>J3300</t>
  </si>
  <si>
    <t>Triamcinolone a inj prs-free</t>
  </si>
  <si>
    <t>Triesence</t>
  </si>
  <si>
    <t>Triamcinolone Acetonide/PF</t>
  </si>
  <si>
    <t>Q4074</t>
  </si>
  <si>
    <t>Iloprost non-comp unit dose</t>
  </si>
  <si>
    <t>Ventavis</t>
  </si>
  <si>
    <t>Iloprost Tromethamine</t>
  </si>
  <si>
    <t>J2860</t>
  </si>
  <si>
    <t>Injection, siltuximab</t>
  </si>
  <si>
    <t>Sylvant</t>
  </si>
  <si>
    <t>Siltuximab</t>
  </si>
  <si>
    <t>J1610</t>
  </si>
  <si>
    <t>Glucagon hydrochloride/1 mg</t>
  </si>
  <si>
    <t>Glucagen*</t>
  </si>
  <si>
    <t>Glucagon*</t>
  </si>
  <si>
    <t>J7204</t>
  </si>
  <si>
    <t>Inj recombin esperoct per iu</t>
  </si>
  <si>
    <t>Esperoct</t>
  </si>
  <si>
    <t>FVIII Rec,b-Dom Trunc Peg-Exei</t>
  </si>
  <si>
    <t>J7613</t>
  </si>
  <si>
    <t>Albuterol non-comp unit</t>
  </si>
  <si>
    <t>Albuterol Sulfate (J7613)</t>
  </si>
  <si>
    <t>Albuterol Sulfate</t>
  </si>
  <si>
    <t>Rabies ig im/sc</t>
  </si>
  <si>
    <t>HyperRAB*</t>
  </si>
  <si>
    <t>Rabies Immune Globulin/PF*</t>
  </si>
  <si>
    <t>J9269</t>
  </si>
  <si>
    <t>Inj. tagraxofusp-erzs 10 mcg</t>
  </si>
  <si>
    <t>Elzonris</t>
  </si>
  <si>
    <t>Tagraxofusp-Erzs</t>
  </si>
  <si>
    <t>Q5113</t>
  </si>
  <si>
    <t>Inj herzuma 10 mg</t>
  </si>
  <si>
    <t>Herzuma</t>
  </si>
  <si>
    <t>Trastuzumab-Pkrb</t>
  </si>
  <si>
    <t>J1640</t>
  </si>
  <si>
    <t>Hemin, 1 mg</t>
  </si>
  <si>
    <t>Panhematin</t>
  </si>
  <si>
    <t>Hemin</t>
  </si>
  <si>
    <t>J0587</t>
  </si>
  <si>
    <t>Inj, rimabotulinumtoxinb</t>
  </si>
  <si>
    <t>Myobloc</t>
  </si>
  <si>
    <t>Rimabotulinumtoxinb</t>
  </si>
  <si>
    <t>J3101</t>
  </si>
  <si>
    <t>Tenecteplase injection</t>
  </si>
  <si>
    <t>Tnkase</t>
  </si>
  <si>
    <t>Tenecteplase</t>
  </si>
  <si>
    <t>J1750</t>
  </si>
  <si>
    <t>Inj iron dextran</t>
  </si>
  <si>
    <t>Infed</t>
  </si>
  <si>
    <t>Iron Dextran Complex</t>
  </si>
  <si>
    <t>Iiv4 vaccine splt 0.5 ml im</t>
  </si>
  <si>
    <t>Afluria Quad 2017-2018 (90688)*</t>
  </si>
  <si>
    <t>Flu Vacc Quad 2017-18(5 Yr Up)*</t>
  </si>
  <si>
    <t>J2469</t>
  </si>
  <si>
    <t>Palonosetron hcl</t>
  </si>
  <si>
    <t>Aloxi*</t>
  </si>
  <si>
    <t>Palonosetron HCL*</t>
  </si>
  <si>
    <t>J7175</t>
  </si>
  <si>
    <t>Inj, factor x, (human), 1iu</t>
  </si>
  <si>
    <t>Coagadex</t>
  </si>
  <si>
    <t>Coagulation Factor X</t>
  </si>
  <si>
    <t>J3415</t>
  </si>
  <si>
    <t>Pyridoxine hcl 100 mg</t>
  </si>
  <si>
    <t>Pyridoxine HCL</t>
  </si>
  <si>
    <t>Pyridoxine HCL (Vitamin B6)</t>
  </si>
  <si>
    <t>A9585</t>
  </si>
  <si>
    <t>Gadobutrol injection</t>
  </si>
  <si>
    <t>Gadavist</t>
  </si>
  <si>
    <t>Gadobutrol</t>
  </si>
  <si>
    <t>Hepb vacc 2 dose adult im</t>
  </si>
  <si>
    <t>Heplisav-B</t>
  </si>
  <si>
    <t>Hepatitis B Vaccine/CPG1018/PF</t>
  </si>
  <si>
    <t>J1950</t>
  </si>
  <si>
    <t>Leuprolide acetate /3.75 mg</t>
  </si>
  <si>
    <t>Lupron Depot*</t>
  </si>
  <si>
    <t>J9319</t>
  </si>
  <si>
    <t>Inj romidepsin lyophil 0.1mg</t>
  </si>
  <si>
    <t>Istodax*</t>
  </si>
  <si>
    <t>Romidepsin*</t>
  </si>
  <si>
    <t>Hepb vacc 3 dose immunsup im</t>
  </si>
  <si>
    <t>Engerix-B (90740)*</t>
  </si>
  <si>
    <t>J7314</t>
  </si>
  <si>
    <t>Inj., yutiq, 0.01 mg</t>
  </si>
  <si>
    <t>Yutiq</t>
  </si>
  <si>
    <t>A9575</t>
  </si>
  <si>
    <t>Inj gadoterate meglumi 0.1ml</t>
  </si>
  <si>
    <t>Clariscan*</t>
  </si>
  <si>
    <t>Gadoterate Meglumine*</t>
  </si>
  <si>
    <t>J3489</t>
  </si>
  <si>
    <t>Zoledronic acid 1mg</t>
  </si>
  <si>
    <t>Reclast*</t>
  </si>
  <si>
    <t>Zoledronic Acid/Mannitol-Water*</t>
  </si>
  <si>
    <t>J7210</t>
  </si>
  <si>
    <t>Inj, afstyla, 1 i.u.</t>
  </si>
  <si>
    <t>Afstyla</t>
  </si>
  <si>
    <t>Antihem.FVIII,sin-Chn,b-Dm Tru</t>
  </si>
  <si>
    <t>Q4121</t>
  </si>
  <si>
    <t>Theraskin</t>
  </si>
  <si>
    <t>J7515</t>
  </si>
  <si>
    <t>Cyclosporine oral 25 mg</t>
  </si>
  <si>
    <t>Cyclosporine (J7515)*</t>
  </si>
  <si>
    <t>Cyclosporine*</t>
  </si>
  <si>
    <t>J0202</t>
  </si>
  <si>
    <t>Injection, alemtuzumab</t>
  </si>
  <si>
    <t>Lemtrada</t>
  </si>
  <si>
    <t>Alemtuzumab</t>
  </si>
  <si>
    <t>J9032</t>
  </si>
  <si>
    <t>Injection, belinostat, 10mg</t>
  </si>
  <si>
    <t>Beleodaq</t>
  </si>
  <si>
    <t>Belinostat</t>
  </si>
  <si>
    <t>J9153</t>
  </si>
  <si>
    <t>Inj daunorubicin, cytarabine</t>
  </si>
  <si>
    <t>Vyxeos</t>
  </si>
  <si>
    <t>Daunorubicin/Cytarabine Lipos</t>
  </si>
  <si>
    <t>J7211</t>
  </si>
  <si>
    <t>Inj, kovaltry, 1 i.u.</t>
  </si>
  <si>
    <t>Kovaltry</t>
  </si>
  <si>
    <t>Antihemophil.FVIII,full Length</t>
  </si>
  <si>
    <t>J9214</t>
  </si>
  <si>
    <t>Interferon alfa-2b inj</t>
  </si>
  <si>
    <t>Intron A</t>
  </si>
  <si>
    <t>Interferon Alfa-2b,recomb.</t>
  </si>
  <si>
    <t>J2260</t>
  </si>
  <si>
    <t>Inj milrinone lactate / 5 mg</t>
  </si>
  <si>
    <t>Milrinone In 5% Dextrose*</t>
  </si>
  <si>
    <t>Milrinone Lactate/D5W*</t>
  </si>
  <si>
    <t>J1447</t>
  </si>
  <si>
    <t>Inj tbo filgrastim 1 microg</t>
  </si>
  <si>
    <t>Granix</t>
  </si>
  <si>
    <t>Tbo-Filgrastim</t>
  </si>
  <si>
    <t>J1554</t>
  </si>
  <si>
    <t>Inj. asceniv</t>
  </si>
  <si>
    <t>Asceniv</t>
  </si>
  <si>
    <t>Immune Globulin,gamma(Igg)slra</t>
  </si>
  <si>
    <t>J7186</t>
  </si>
  <si>
    <t>Antihemophilic viii/vwf comp</t>
  </si>
  <si>
    <t>Alphanate (J7186)</t>
  </si>
  <si>
    <t>Q5110</t>
  </si>
  <si>
    <t>Nivestym</t>
  </si>
  <si>
    <t>Filgrastim-Aafi</t>
  </si>
  <si>
    <t>J9357</t>
  </si>
  <si>
    <t>Valrubicin injection</t>
  </si>
  <si>
    <t>Valrubicin*</t>
  </si>
  <si>
    <t>J0640</t>
  </si>
  <si>
    <t>Leucovorin calcium injection</t>
  </si>
  <si>
    <t>Leucovorin Calcium</t>
  </si>
  <si>
    <t>J0878</t>
  </si>
  <si>
    <t>Daptomycin injection</t>
  </si>
  <si>
    <t>Cubicin*</t>
  </si>
  <si>
    <t>Daptomycin*</t>
  </si>
  <si>
    <t>J9280</t>
  </si>
  <si>
    <t>Mitomycin injection</t>
  </si>
  <si>
    <t>Mitomycin*</t>
  </si>
  <si>
    <t>J1572</t>
  </si>
  <si>
    <t>Flebogamma injection</t>
  </si>
  <si>
    <t>Flebogamma Dif</t>
  </si>
  <si>
    <t>Imm Glob G (Igg)/Sorb/Iga 0-50</t>
  </si>
  <si>
    <t>J2278</t>
  </si>
  <si>
    <t>Ziconotide injection</t>
  </si>
  <si>
    <t>Prialt</t>
  </si>
  <si>
    <t>Ziconotide Acetate</t>
  </si>
  <si>
    <t>J3060</t>
  </si>
  <si>
    <t>Inj, taliglucerase alfa 10 u</t>
  </si>
  <si>
    <t>Elelyso</t>
  </si>
  <si>
    <t>Taliglucerase Alfa</t>
  </si>
  <si>
    <t>J2407</t>
  </si>
  <si>
    <t>Injection, oritavancin</t>
  </si>
  <si>
    <t>Orbactiv</t>
  </si>
  <si>
    <t>Oritavancin Diphosphate</t>
  </si>
  <si>
    <t>J0401</t>
  </si>
  <si>
    <t>Inj aripiprazole ext rel 1mg</t>
  </si>
  <si>
    <t>Abilify Maintena</t>
  </si>
  <si>
    <t>Aripiprazole</t>
  </si>
  <si>
    <t>J1335</t>
  </si>
  <si>
    <t>Ertapenem injection</t>
  </si>
  <si>
    <t>Ertapenem*</t>
  </si>
  <si>
    <t>Ertapenem Sodium*</t>
  </si>
  <si>
    <t>J9207</t>
  </si>
  <si>
    <t>Ixabepilone injection</t>
  </si>
  <si>
    <t>IXempra</t>
  </si>
  <si>
    <t>IXabepilone</t>
  </si>
  <si>
    <t>J7508</t>
  </si>
  <si>
    <t>Tacrol astagraf ex rel oral</t>
  </si>
  <si>
    <t>Astagraf XL</t>
  </si>
  <si>
    <t>J7193</t>
  </si>
  <si>
    <t>Factor ix non-recombinant</t>
  </si>
  <si>
    <t>Alphanine SD*</t>
  </si>
  <si>
    <t>Factor IX*</t>
  </si>
  <si>
    <t>J7183</t>
  </si>
  <si>
    <t>Wilate injection</t>
  </si>
  <si>
    <t>Wilate</t>
  </si>
  <si>
    <t>J0638</t>
  </si>
  <si>
    <t>Canakinumab injection</t>
  </si>
  <si>
    <t>Ilaris</t>
  </si>
  <si>
    <t>Canakinumab/PF</t>
  </si>
  <si>
    <t>J9044</t>
  </si>
  <si>
    <t>Inj, bortezomib, nos, 0.1 mg</t>
  </si>
  <si>
    <t>Q4160</t>
  </si>
  <si>
    <t>Nushield 1 square cm</t>
  </si>
  <si>
    <t>J1212</t>
  </si>
  <si>
    <t>Dimethyl sulfoxide 50% 50 ml</t>
  </si>
  <si>
    <t>Rimso-50</t>
  </si>
  <si>
    <t>Dimethyl Sulfoxide</t>
  </si>
  <si>
    <t>Rabies vaccine im</t>
  </si>
  <si>
    <t>Imovax Rabies Vaccine*</t>
  </si>
  <si>
    <t>Rabies Vacc, Human Diploid/PF*</t>
  </si>
  <si>
    <t>J7180</t>
  </si>
  <si>
    <t>Factor xiii anti-hem factor</t>
  </si>
  <si>
    <t>Corifact</t>
  </si>
  <si>
    <t>Factor XIII</t>
  </si>
  <si>
    <t>J8700</t>
  </si>
  <si>
    <t>Temozolomide</t>
  </si>
  <si>
    <t>Temodar (J8700)*</t>
  </si>
  <si>
    <t>Temozolomide*</t>
  </si>
  <si>
    <t>J0565</t>
  </si>
  <si>
    <t>Inj, bezlotoxumab, 10 mg</t>
  </si>
  <si>
    <t>Zinplava</t>
  </si>
  <si>
    <t>Bezlotoxumab</t>
  </si>
  <si>
    <t>J3420</t>
  </si>
  <si>
    <t>Vitamin b12 injection</t>
  </si>
  <si>
    <t>Cyanocobalamin*</t>
  </si>
  <si>
    <t>Cyanocobalamin (Vitamin B-12)*</t>
  </si>
  <si>
    <t>Q4187</t>
  </si>
  <si>
    <t>Epicord 1 sq cm</t>
  </si>
  <si>
    <t>Q9957</t>
  </si>
  <si>
    <t>Inj perflutren lip micros,ml</t>
  </si>
  <si>
    <t>Definity</t>
  </si>
  <si>
    <t>Perflutren Lipid Microspheres</t>
  </si>
  <si>
    <t>J1627</t>
  </si>
  <si>
    <t>Inj, granisetron, xr, 0.1 mg</t>
  </si>
  <si>
    <t>Sustol</t>
  </si>
  <si>
    <t>Granisetron</t>
  </si>
  <si>
    <t>J7203</t>
  </si>
  <si>
    <t>Factor ix recomb gly rebinyn</t>
  </si>
  <si>
    <t>Rebinyn</t>
  </si>
  <si>
    <t>Factor IX Human Rec,pegylated</t>
  </si>
  <si>
    <t>Hepb vaccine 3 dose adult im</t>
  </si>
  <si>
    <t>Engerix-B (90746)*</t>
  </si>
  <si>
    <t>J2794</t>
  </si>
  <si>
    <t>Inj risperdal consta, 0.5 mg</t>
  </si>
  <si>
    <t>Risperdal Consta</t>
  </si>
  <si>
    <t>Risperidone Microspheres</t>
  </si>
  <si>
    <t>J9201</t>
  </si>
  <si>
    <t>In gemcitabine hcl nos 200mg</t>
  </si>
  <si>
    <t>Gemcitabine HCL*</t>
  </si>
  <si>
    <t>J7500</t>
  </si>
  <si>
    <t>Azathioprine oral 50mg</t>
  </si>
  <si>
    <t>Azasan*</t>
  </si>
  <si>
    <t>Azathioprine*</t>
  </si>
  <si>
    <t>J9203</t>
  </si>
  <si>
    <t>Gemtuzumab ozogamicin 0.1 mg</t>
  </si>
  <si>
    <t>Mylotarg</t>
  </si>
  <si>
    <t>Gemtuzumab Ozogamicin</t>
  </si>
  <si>
    <t>J9171</t>
  </si>
  <si>
    <t>Docetaxel injection</t>
  </si>
  <si>
    <t>Docefrez*</t>
  </si>
  <si>
    <t>Docetaxel*</t>
  </si>
  <si>
    <t>J9330</t>
  </si>
  <si>
    <t>Temsirolimus injection</t>
  </si>
  <si>
    <t>Temsirolimus*</t>
  </si>
  <si>
    <t>J1756</t>
  </si>
  <si>
    <t>Iron sucrose injection</t>
  </si>
  <si>
    <t>Venofer</t>
  </si>
  <si>
    <t>Iron Sucrose Complex</t>
  </si>
  <si>
    <t>J7502</t>
  </si>
  <si>
    <t>Cyclosporine oral 100 mg</t>
  </si>
  <si>
    <t>Cyclosporine (J7502)*</t>
  </si>
  <si>
    <t>Q4163</t>
  </si>
  <si>
    <t>Woundex, bioskin, per sq cm</t>
  </si>
  <si>
    <t>J9267</t>
  </si>
  <si>
    <t>Paclitaxel injection</t>
  </si>
  <si>
    <t>Paclitaxel</t>
  </si>
  <si>
    <t>J9263</t>
  </si>
  <si>
    <t>Oxaliplatin</t>
  </si>
  <si>
    <t>Eloxatin*</t>
  </si>
  <si>
    <t>Oxaliplatin*</t>
  </si>
  <si>
    <t>J3396</t>
  </si>
  <si>
    <t>Verteporfin injection</t>
  </si>
  <si>
    <t>Visudyne</t>
  </si>
  <si>
    <t>Verteporfin</t>
  </si>
  <si>
    <t>J0850</t>
  </si>
  <si>
    <t>Cytomegalovirus imm iv /vial</t>
  </si>
  <si>
    <t>Cytogam</t>
  </si>
  <si>
    <t>Cytomegalovirus Immune Globuln</t>
  </si>
  <si>
    <t>J1100</t>
  </si>
  <si>
    <t>Dexamethasone sodium phos</t>
  </si>
  <si>
    <t>Dexamethasone Sodium Phosphate*</t>
  </si>
  <si>
    <t>Dexamethasone Sod Phosphate*</t>
  </si>
  <si>
    <t>J9190</t>
  </si>
  <si>
    <t>Fluorouracil injection</t>
  </si>
  <si>
    <t>Adrucil*</t>
  </si>
  <si>
    <t>Fluorouracil*</t>
  </si>
  <si>
    <t>J2820</t>
  </si>
  <si>
    <t>Sargramostim injection</t>
  </si>
  <si>
    <t>Leukine</t>
  </si>
  <si>
    <t>Sargramostim</t>
  </si>
  <si>
    <t>J9353</t>
  </si>
  <si>
    <t>Inj. margetuximab-cmkb, 5 mg</t>
  </si>
  <si>
    <t>Margenza</t>
  </si>
  <si>
    <t>Margetuximab-Cmkb</t>
  </si>
  <si>
    <t>J0289</t>
  </si>
  <si>
    <t>Amphotericin b liposome inj</t>
  </si>
  <si>
    <t>AmbIsome</t>
  </si>
  <si>
    <t>Amphotericin B Liposome</t>
  </si>
  <si>
    <t>J2274</t>
  </si>
  <si>
    <t>Inj morphine pf epid ithc</t>
  </si>
  <si>
    <t>Duramorph*</t>
  </si>
  <si>
    <t>Morphine Sulfate/PF*</t>
  </si>
  <si>
    <t>J7336</t>
  </si>
  <si>
    <t>Capsaicin 8% patch</t>
  </si>
  <si>
    <t>Qutenza</t>
  </si>
  <si>
    <t>Capsaicin/Skin Cleanser</t>
  </si>
  <si>
    <t>J0630</t>
  </si>
  <si>
    <t>Calcitonin salmon injection</t>
  </si>
  <si>
    <t>Calcitonin-Salmon*</t>
  </si>
  <si>
    <t>Calcitonin,salmon,synthetic*</t>
  </si>
  <si>
    <t>J1322</t>
  </si>
  <si>
    <t>Elosulfase alfa, injection</t>
  </si>
  <si>
    <t>Vimizim</t>
  </si>
  <si>
    <t>Elosulfase Alfa</t>
  </si>
  <si>
    <t>J9045</t>
  </si>
  <si>
    <t>Carboplatin injection</t>
  </si>
  <si>
    <t>Carboplatin*</t>
  </si>
  <si>
    <t>J0561</t>
  </si>
  <si>
    <t>Penicillin g benzathine inj</t>
  </si>
  <si>
    <t>Bicillin L-A</t>
  </si>
  <si>
    <t>Penicillin G Benzathine</t>
  </si>
  <si>
    <t>J1071</t>
  </si>
  <si>
    <t>Inj testosterone cypionate</t>
  </si>
  <si>
    <t>Depo-Testosterone*</t>
  </si>
  <si>
    <t>Testosterone Cypionate*</t>
  </si>
  <si>
    <t>J2315</t>
  </si>
  <si>
    <t>Naltrexone, depot form</t>
  </si>
  <si>
    <t>Vivitrol</t>
  </si>
  <si>
    <t>Naltrexone Microspheres</t>
  </si>
  <si>
    <t>Tdap vaccine 7 yrs/&gt; im</t>
  </si>
  <si>
    <t>Adacel TDAP*</t>
  </si>
  <si>
    <t>Diph,pertuss(Acell),tet Vac/PF*</t>
  </si>
  <si>
    <t>J7608</t>
  </si>
  <si>
    <t>Acetylcysteine non-comp unit</t>
  </si>
  <si>
    <t>Acetylcysteine</t>
  </si>
  <si>
    <t>J7511</t>
  </si>
  <si>
    <t>Antithymocyte globuln rabbit</t>
  </si>
  <si>
    <t>Thymoglobulin*</t>
  </si>
  <si>
    <t>Anti-Thymocyte Globulin,rabbit*</t>
  </si>
  <si>
    <t>J0600</t>
  </si>
  <si>
    <t>Edetate calcium disodium inj</t>
  </si>
  <si>
    <t>Calcium Disodium Versenate</t>
  </si>
  <si>
    <t>Edetate Calcium Disodium</t>
  </si>
  <si>
    <t>J8560</t>
  </si>
  <si>
    <t>Etoposide oral 50 mg</t>
  </si>
  <si>
    <t>Etoposide</t>
  </si>
  <si>
    <t>J2248</t>
  </si>
  <si>
    <t>Micafungin sodium injection</t>
  </si>
  <si>
    <t>Micafungin*</t>
  </si>
  <si>
    <t>Micafungin Sodium*</t>
  </si>
  <si>
    <t>J8705</t>
  </si>
  <si>
    <t>Topotecan oral</t>
  </si>
  <si>
    <t>Hycamtin (J8705)</t>
  </si>
  <si>
    <t>Topotecan HCL</t>
  </si>
  <si>
    <t>Q9965</t>
  </si>
  <si>
    <t>Locm 100-199mg/ml iodine,1ml</t>
  </si>
  <si>
    <t>Omnipaque</t>
  </si>
  <si>
    <t>Iohexol</t>
  </si>
  <si>
    <t>J9266</t>
  </si>
  <si>
    <t>Pegaspargase injection</t>
  </si>
  <si>
    <t>Oncaspar</t>
  </si>
  <si>
    <t>Pegaspargase</t>
  </si>
  <si>
    <t>J0642</t>
  </si>
  <si>
    <t>Injection, khapzory, 0.5 mg</t>
  </si>
  <si>
    <t>Khapzory</t>
  </si>
  <si>
    <t>Levoleucovorin</t>
  </si>
  <si>
    <t>J0480</t>
  </si>
  <si>
    <t>Basiliximab</t>
  </si>
  <si>
    <t>Simulect</t>
  </si>
  <si>
    <t>J3411</t>
  </si>
  <si>
    <t>Thiamine hcl 100 mg</t>
  </si>
  <si>
    <t>Thiamine HCL</t>
  </si>
  <si>
    <t>J9206</t>
  </si>
  <si>
    <t>Irinotecan injection</t>
  </si>
  <si>
    <t>Camptosar*</t>
  </si>
  <si>
    <t>Irinotecan HCL*</t>
  </si>
  <si>
    <t>J1448</t>
  </si>
  <si>
    <t>Injection, trilaciclib, 1mg</t>
  </si>
  <si>
    <t>Cosela</t>
  </si>
  <si>
    <t>Trilaciclib Dihydrochloride</t>
  </si>
  <si>
    <t>J9017</t>
  </si>
  <si>
    <t>Arsenic trioxide injection</t>
  </si>
  <si>
    <t>Arsenic Trioxide*</t>
  </si>
  <si>
    <t>J1743</t>
  </si>
  <si>
    <t>Idursulfase injection</t>
  </si>
  <si>
    <t>Elaprase</t>
  </si>
  <si>
    <t>Idursulfase</t>
  </si>
  <si>
    <t>J0121</t>
  </si>
  <si>
    <t>Inj., omadacycline, 1 mg</t>
  </si>
  <si>
    <t>Nuzyra</t>
  </si>
  <si>
    <t>Omadacycline Tosylate</t>
  </si>
  <si>
    <t>Q4145</t>
  </si>
  <si>
    <t>Epifix, inj, 1mg</t>
  </si>
  <si>
    <t>Td vacc no presv 7 yrs+ im</t>
  </si>
  <si>
    <t>Tdvax*</t>
  </si>
  <si>
    <t>Tetanus, Diphtheria Tox,adult*</t>
  </si>
  <si>
    <t>J1746</t>
  </si>
  <si>
    <t>Inj., ibalizumab-uiyk, 10 mg</t>
  </si>
  <si>
    <t>Trogarzo</t>
  </si>
  <si>
    <t>Ibalizumab-Uiyk</t>
  </si>
  <si>
    <t>J1931</t>
  </si>
  <si>
    <t>Laronidase injection</t>
  </si>
  <si>
    <t>Aldurazyme</t>
  </si>
  <si>
    <t>Laronidase</t>
  </si>
  <si>
    <t>P9041</t>
  </si>
  <si>
    <t>Albumin (human),5%, 50ml</t>
  </si>
  <si>
    <t>Albuked-5 (P9041)*</t>
  </si>
  <si>
    <t>J9400</t>
  </si>
  <si>
    <t>Inj, ziv-aflibercept, 1mg</t>
  </si>
  <si>
    <t>Zaltrap</t>
  </si>
  <si>
    <t>Ziv-Aflibercept</t>
  </si>
  <si>
    <t>J2930</t>
  </si>
  <si>
    <t>Methylprednisolone injection</t>
  </si>
  <si>
    <t>MethylprednIsolone Sodium Succ (J2930)*</t>
  </si>
  <si>
    <t>MethylprednIsolone Sod Succ*</t>
  </si>
  <si>
    <t>Q4101</t>
  </si>
  <si>
    <t>Apligraf</t>
  </si>
  <si>
    <t>Cult Skin Subst,human-Bovine</t>
  </si>
  <si>
    <t>A9579</t>
  </si>
  <si>
    <t>Gad-base mr contrast nos,1ml</t>
  </si>
  <si>
    <t>Magnevist*</t>
  </si>
  <si>
    <t>Gadopentetate Dimeglumine*</t>
  </si>
  <si>
    <t>Q4195</t>
  </si>
  <si>
    <t>Puraply 1 sq cm</t>
  </si>
  <si>
    <t>J0597</t>
  </si>
  <si>
    <t>C-1 esterase, berinert</t>
  </si>
  <si>
    <t>Berinert</t>
  </si>
  <si>
    <t>C1 Esterase Inhibitor</t>
  </si>
  <si>
    <t>J7644</t>
  </si>
  <si>
    <t>Ipratropium bromide non-comp</t>
  </si>
  <si>
    <t>Ipratropium Bromide</t>
  </si>
  <si>
    <t>J0714</t>
  </si>
  <si>
    <t>Ceftazidime and avibactam</t>
  </si>
  <si>
    <t>Avycaz</t>
  </si>
  <si>
    <t>Ceftazidime/Avibactam</t>
  </si>
  <si>
    <t>J3095</t>
  </si>
  <si>
    <t>Telavancin injection</t>
  </si>
  <si>
    <t>Vibativ</t>
  </si>
  <si>
    <t>Telavancin HCL</t>
  </si>
  <si>
    <t>Q4106</t>
  </si>
  <si>
    <t>Dermagraft</t>
  </si>
  <si>
    <t>J0696</t>
  </si>
  <si>
    <t>Ceftriaxone sodium injection</t>
  </si>
  <si>
    <t>Ceftriaxone*</t>
  </si>
  <si>
    <t>Ceftriaxone In Is-Osm Dextrose*</t>
  </si>
  <si>
    <t>Q4151</t>
  </si>
  <si>
    <t>Amnioband, guardian 1 sq cm</t>
  </si>
  <si>
    <t>J1170</t>
  </si>
  <si>
    <t>Hydromorphone injection</t>
  </si>
  <si>
    <t>Dilaudid*</t>
  </si>
  <si>
    <t>Hydromorphone HCL*</t>
  </si>
  <si>
    <t>J1250</t>
  </si>
  <si>
    <t>Inj dobutamine hcl/250 mg</t>
  </si>
  <si>
    <t>Dobutamine HCL*</t>
  </si>
  <si>
    <t>Q9966</t>
  </si>
  <si>
    <t>Locm 200-299mg/ml iodine,1ml</t>
  </si>
  <si>
    <t>Isovue-200*</t>
  </si>
  <si>
    <t>Iopamidol*</t>
  </si>
  <si>
    <t>A9577</t>
  </si>
  <si>
    <t>Inj multihance</t>
  </si>
  <si>
    <t>Multihance</t>
  </si>
  <si>
    <t>Gadobenate Dimeglumine</t>
  </si>
  <si>
    <t>J7212</t>
  </si>
  <si>
    <t>Factor viia recomb sevenfact</t>
  </si>
  <si>
    <t>Sevenfact</t>
  </si>
  <si>
    <t>Coagulation VIIA,recomb-Jncw</t>
  </si>
  <si>
    <t>J0598</t>
  </si>
  <si>
    <t>C-1 esterase, cinryze</t>
  </si>
  <si>
    <t>Cinryze</t>
  </si>
  <si>
    <t>Q4137</t>
  </si>
  <si>
    <t>Amnioexcel biodexcel 1sq cm</t>
  </si>
  <si>
    <t>J0840</t>
  </si>
  <si>
    <t>Crotalidae poly immune fab</t>
  </si>
  <si>
    <t>Crofab</t>
  </si>
  <si>
    <t>Antivenin,crotalidae Fab(Ovin)</t>
  </si>
  <si>
    <t>Q5105</t>
  </si>
  <si>
    <t>Injection, epoetin alfa, biosimilar, (retacrit) (for esrd on dialysis), 100 units</t>
  </si>
  <si>
    <t>Retacrit (Q5105)</t>
  </si>
  <si>
    <t>A9581</t>
  </si>
  <si>
    <t>Gadoxetate disodium inj</t>
  </si>
  <si>
    <t>Eovist</t>
  </si>
  <si>
    <t>Gadoxetate Disodium</t>
  </si>
  <si>
    <t>J1944</t>
  </si>
  <si>
    <t>Injection, aripiprazole lauroxil (aristada) 1 mg</t>
  </si>
  <si>
    <t>Aristada</t>
  </si>
  <si>
    <t>Aripiprazole Lauroxil</t>
  </si>
  <si>
    <t>J0153</t>
  </si>
  <si>
    <t>Adenosine inj 1mg</t>
  </si>
  <si>
    <t>Adenocard*</t>
  </si>
  <si>
    <t>Adenosine*</t>
  </si>
  <si>
    <t>J8530</t>
  </si>
  <si>
    <t>Cyclophosphamide oral 25 mg</t>
  </si>
  <si>
    <t>Cyclophosphamide (J8530)</t>
  </si>
  <si>
    <t>J7512</t>
  </si>
  <si>
    <t>Prednisone ir or dr oral 1mg</t>
  </si>
  <si>
    <t>PrednIsone*</t>
  </si>
  <si>
    <t>J0740</t>
  </si>
  <si>
    <t>Cidofovir injection</t>
  </si>
  <si>
    <t>Cidofovir</t>
  </si>
  <si>
    <t>J1190</t>
  </si>
  <si>
    <t>Dexrazoxane hcl injection</t>
  </si>
  <si>
    <t>Dexrazoxane*</t>
  </si>
  <si>
    <t>Dexrazoxane HCL*</t>
  </si>
  <si>
    <t>J9050</t>
  </si>
  <si>
    <t>Carmustine injection</t>
  </si>
  <si>
    <t>Bicnu*</t>
  </si>
  <si>
    <t>Carmustine*</t>
  </si>
  <si>
    <t>J9328</t>
  </si>
  <si>
    <t>Temozolomide injection</t>
  </si>
  <si>
    <t>Temodar (J9328)</t>
  </si>
  <si>
    <t>Rabies ig heat treated</t>
  </si>
  <si>
    <t>Imogam Rabies-HT</t>
  </si>
  <si>
    <t>Rabies Immune Globulin/PF</t>
  </si>
  <si>
    <t>J9247</t>
  </si>
  <si>
    <t>Inj, melphalan flufenami 1mg</t>
  </si>
  <si>
    <t>Pepaxto</t>
  </si>
  <si>
    <t>Melphalan Flufenamide HCL</t>
  </si>
  <si>
    <t>Q3027</t>
  </si>
  <si>
    <t>Inj beta interferon im 1 mcg</t>
  </si>
  <si>
    <t>Avonex*</t>
  </si>
  <si>
    <t>Interferon Beta-1a*</t>
  </si>
  <si>
    <t>J1885</t>
  </si>
  <si>
    <t>Ketorolac tromethamine inj</t>
  </si>
  <si>
    <t>Ketorolac Tromethamine</t>
  </si>
  <si>
    <t>J7402</t>
  </si>
  <si>
    <t>Mometasone sinus sinuva</t>
  </si>
  <si>
    <t>Sinuva</t>
  </si>
  <si>
    <t>Mometasone Furoate</t>
  </si>
  <si>
    <t>J1050</t>
  </si>
  <si>
    <t>Medroxyprogesterone acetate</t>
  </si>
  <si>
    <t>Depo-Provera</t>
  </si>
  <si>
    <t>Medroxyprogesterone Acetate</t>
  </si>
  <si>
    <t>J7188</t>
  </si>
  <si>
    <t>Factor viii recomb obizur</t>
  </si>
  <si>
    <t>Obizur</t>
  </si>
  <si>
    <t>Antihemophilic FVIII,rec Porc</t>
  </si>
  <si>
    <t>J9302</t>
  </si>
  <si>
    <t>Ofatumumab injection</t>
  </si>
  <si>
    <t>Arzerra</t>
  </si>
  <si>
    <t>Ofatumumab</t>
  </si>
  <si>
    <t>J7030</t>
  </si>
  <si>
    <t>Normal saline solution infus</t>
  </si>
  <si>
    <t>Sodium Chloride (J7030)</t>
  </si>
  <si>
    <t>0.9 % Sodium Chloride</t>
  </si>
  <si>
    <t>J9313</t>
  </si>
  <si>
    <t>Inj., lumoxiti, 0.01 mg</t>
  </si>
  <si>
    <t>Lumoxiti</t>
  </si>
  <si>
    <t>Moxetumomab Pasudotox-Tdfk</t>
  </si>
  <si>
    <t>Q0139</t>
  </si>
  <si>
    <t>Ferumoxytol, esrd use</t>
  </si>
  <si>
    <t>Feraheme (Q0139)</t>
  </si>
  <si>
    <t>J9371</t>
  </si>
  <si>
    <t>Inj, vincristine sul lip 1mg</t>
  </si>
  <si>
    <t>Marqibo</t>
  </si>
  <si>
    <t>Vincristine Sulfate Liposomal</t>
  </si>
  <si>
    <t>J7178</t>
  </si>
  <si>
    <t>Inj human fibrinogen con nos</t>
  </si>
  <si>
    <t>Riastap</t>
  </si>
  <si>
    <t>Fibrinogen</t>
  </si>
  <si>
    <t>J7631</t>
  </si>
  <si>
    <t>Cromolyn sodium noncomp unit</t>
  </si>
  <si>
    <t>Cromolyn Sodium</t>
  </si>
  <si>
    <t>Q9992</t>
  </si>
  <si>
    <t>Injection, buprenorphine extended-release (sublocade), greater than 100 mg</t>
  </si>
  <si>
    <t>Sublocade (Q9992)</t>
  </si>
  <si>
    <t>Buprenorphine</t>
  </si>
  <si>
    <t>J1020</t>
  </si>
  <si>
    <t>Methylprednisolone 20 mg inj</t>
  </si>
  <si>
    <t>Depo-Medrol (J1020)*</t>
  </si>
  <si>
    <t>Q9991</t>
  </si>
  <si>
    <t>Injection, buprenorphine extended-release (sublocade), less than or equal to 100 mg</t>
  </si>
  <si>
    <t>Sublocade (Q9991)</t>
  </si>
  <si>
    <t>J1245</t>
  </si>
  <si>
    <t>Dipyridamole injection</t>
  </si>
  <si>
    <t>Dipyridamole</t>
  </si>
  <si>
    <t>J1720</t>
  </si>
  <si>
    <t>Hydrocortisone sodium succ i</t>
  </si>
  <si>
    <t>Solu-Cortef*</t>
  </si>
  <si>
    <t>HydrocortIsone Sod Succinate*</t>
  </si>
  <si>
    <t>J9268</t>
  </si>
  <si>
    <t>Pentostatin injection</t>
  </si>
  <si>
    <t>Nipent</t>
  </si>
  <si>
    <t>Pentostatin</t>
  </si>
  <si>
    <t>J7614</t>
  </si>
  <si>
    <t>Levalbuterol non-comp unit</t>
  </si>
  <si>
    <t>Levalbuterol HCL*</t>
  </si>
  <si>
    <t>J0895</t>
  </si>
  <si>
    <t>Deferoxamine mesylate inj</t>
  </si>
  <si>
    <t>Deferoxamine Mesylate*</t>
  </si>
  <si>
    <t>J1162</t>
  </si>
  <si>
    <t>Digoxin immune fab (ovine)</t>
  </si>
  <si>
    <t>Digifab</t>
  </si>
  <si>
    <t>Digoxin Immune Fab</t>
  </si>
  <si>
    <t>J9198</t>
  </si>
  <si>
    <t>Inj. infugem, 100 mg</t>
  </si>
  <si>
    <t>Infugem</t>
  </si>
  <si>
    <t>Gemcitabine HCL In 0.9 % NaCl</t>
  </si>
  <si>
    <t>J2597</t>
  </si>
  <si>
    <t>Inj desmopressin acetate</t>
  </si>
  <si>
    <t>Ddavp*</t>
  </si>
  <si>
    <t>Desmopressin Acetate*</t>
  </si>
  <si>
    <t>J1570</t>
  </si>
  <si>
    <t>Ganciclovir sodium injection</t>
  </si>
  <si>
    <t>Cytovene*</t>
  </si>
  <si>
    <t>Ganciclovir Sodium*</t>
  </si>
  <si>
    <t>J9261</t>
  </si>
  <si>
    <t>Nelarabine injection</t>
  </si>
  <si>
    <t>Arranon</t>
  </si>
  <si>
    <t>Nelarabine</t>
  </si>
  <si>
    <t>J9000</t>
  </si>
  <si>
    <t>Doxorubicin hcl injection</t>
  </si>
  <si>
    <t>Adriamycin*</t>
  </si>
  <si>
    <t>Doxorubicin HCL*</t>
  </si>
  <si>
    <t>J0280</t>
  </si>
  <si>
    <t>Aminophyllin 250 mg inj</t>
  </si>
  <si>
    <t>Aminophylline</t>
  </si>
  <si>
    <t>J9181</t>
  </si>
  <si>
    <t>Etoposide injection</t>
  </si>
  <si>
    <t>Etopophos*</t>
  </si>
  <si>
    <t>Etoposide Phosphate*</t>
  </si>
  <si>
    <t>J2920</t>
  </si>
  <si>
    <t>MethylprednIsolone Sodium Succ (J2920)*</t>
  </si>
  <si>
    <t>J0725</t>
  </si>
  <si>
    <t>Chorionic gonadotropin/1000u</t>
  </si>
  <si>
    <t>Chorionic Gonadotropin*</t>
  </si>
  <si>
    <t>Chorionic Gonadotropin, Human*</t>
  </si>
  <si>
    <t>Q9956</t>
  </si>
  <si>
    <t>Inj octafluoropropane mic,ml</t>
  </si>
  <si>
    <t>OptIson</t>
  </si>
  <si>
    <t>Perflutren Protein-A Microsphr</t>
  </si>
  <si>
    <t>J2805</t>
  </si>
  <si>
    <t>Sincalide injection</t>
  </si>
  <si>
    <t>Kinevac</t>
  </si>
  <si>
    <t>Sincalide</t>
  </si>
  <si>
    <t>J2792</t>
  </si>
  <si>
    <t>Rho(d) immune globulin h, sd</t>
  </si>
  <si>
    <t>Winrho SDF</t>
  </si>
  <si>
    <t>Rho(D) Immune Globulin/Maltose</t>
  </si>
  <si>
    <t>J0712</t>
  </si>
  <si>
    <t>Ceftaroline fosamil inj</t>
  </si>
  <si>
    <t>Teflaro</t>
  </si>
  <si>
    <t>Ceftaroline Fosamil Acetate</t>
  </si>
  <si>
    <t>J1200</t>
  </si>
  <si>
    <t>Diphenhydramine hcl injectio</t>
  </si>
  <si>
    <t>Diphenhydramine HCL</t>
  </si>
  <si>
    <t>P9046</t>
  </si>
  <si>
    <t>Albumin (human), 25%, 20 ml</t>
  </si>
  <si>
    <t>Albuked-25 (P9046)*</t>
  </si>
  <si>
    <t>J9060</t>
  </si>
  <si>
    <t>Cisplatin 10 mg injection</t>
  </si>
  <si>
    <t>Cisplatin</t>
  </si>
  <si>
    <t>J8520</t>
  </si>
  <si>
    <t>Capecitabine, oral, 150 mg</t>
  </si>
  <si>
    <t>Capecitabine (J8520)*</t>
  </si>
  <si>
    <t>J1740</t>
  </si>
  <si>
    <t>Ibandronate sodium injection</t>
  </si>
  <si>
    <t>Boniva*</t>
  </si>
  <si>
    <t>Ibandronate Sodium*</t>
  </si>
  <si>
    <t>J1458</t>
  </si>
  <si>
    <t>Galsulfase injection</t>
  </si>
  <si>
    <t>Naglazyme</t>
  </si>
  <si>
    <t>Galsulfase</t>
  </si>
  <si>
    <t>J9065</t>
  </si>
  <si>
    <t>Inj cladribine per 1 mg</t>
  </si>
  <si>
    <t>Cladribine</t>
  </si>
  <si>
    <t>J0641</t>
  </si>
  <si>
    <t>Inj levoleucovorin nos 0.5mg</t>
  </si>
  <si>
    <t>Fusilev*</t>
  </si>
  <si>
    <t>Levoleucovorin Calcium*</t>
  </si>
  <si>
    <t>J3370</t>
  </si>
  <si>
    <t>Vancomycin hcl injection</t>
  </si>
  <si>
    <t>Vancomycin*</t>
  </si>
  <si>
    <t>Vancomycin HCL In 5 % Dextrose*</t>
  </si>
  <si>
    <t>J9210</t>
  </si>
  <si>
    <t>Inj., emapalumab-lzsg, 1 mg</t>
  </si>
  <si>
    <t>Gamifant</t>
  </si>
  <si>
    <t>Emapalumab-Lzsg</t>
  </si>
  <si>
    <t>A9589</t>
  </si>
  <si>
    <t>Insti hexaminolevulinate hcl</t>
  </si>
  <si>
    <t>Cysview</t>
  </si>
  <si>
    <t>Hexaminolevulinate HCL</t>
  </si>
  <si>
    <t>J9351</t>
  </si>
  <si>
    <t>Topotecan injection</t>
  </si>
  <si>
    <t>Hycamtin (J9351)*</t>
  </si>
  <si>
    <t>Topotecan HCL*</t>
  </si>
  <si>
    <t>J7504</t>
  </si>
  <si>
    <t>Lymphocyte immune globulin</t>
  </si>
  <si>
    <t>Atgam*</t>
  </si>
  <si>
    <t>Lymphocyte Ig, Antithymocyte*</t>
  </si>
  <si>
    <t>A9576</t>
  </si>
  <si>
    <t>Inj prohance multipack</t>
  </si>
  <si>
    <t>Prohance Multipack</t>
  </si>
  <si>
    <t>Gadoteridol</t>
  </si>
  <si>
    <t>J7050</t>
  </si>
  <si>
    <t>Sodium Chloride (J7050)</t>
  </si>
  <si>
    <t>J3475</t>
  </si>
  <si>
    <t>Inj magnesium sulfate</t>
  </si>
  <si>
    <t>Magnesium Sulfate*</t>
  </si>
  <si>
    <t>J9245</t>
  </si>
  <si>
    <t>Inj melpha hydroch nos 50 mg</t>
  </si>
  <si>
    <t>Alkeran*</t>
  </si>
  <si>
    <t>Melphalan HCL*</t>
  </si>
  <si>
    <t>J0692</t>
  </si>
  <si>
    <t>Cefepime hcl for injection</t>
  </si>
  <si>
    <t>Cefepime*</t>
  </si>
  <si>
    <t>Cefepime In Iso-Osm Dextrose*</t>
  </si>
  <si>
    <t>J1626</t>
  </si>
  <si>
    <t>Granisetron hcl injection</t>
  </si>
  <si>
    <t>Granisetron HCL*</t>
  </si>
  <si>
    <t>J9120</t>
  </si>
  <si>
    <t>Dactinomycin injection</t>
  </si>
  <si>
    <t>COsmegen*</t>
  </si>
  <si>
    <t>Dactinomycin*</t>
  </si>
  <si>
    <t>J3243</t>
  </si>
  <si>
    <t>Tigecycline injection</t>
  </si>
  <si>
    <t>Tigecycline*</t>
  </si>
  <si>
    <t>Pcv20 vaccine im</t>
  </si>
  <si>
    <t>Prevnar 20</t>
  </si>
  <si>
    <t>Pneumoc 20-Val Conj-Dip Crm/PF</t>
  </si>
  <si>
    <t>J2010</t>
  </si>
  <si>
    <t>Lincomycin injection</t>
  </si>
  <si>
    <t>Lincocin*</t>
  </si>
  <si>
    <t>Lincomycin HCL*</t>
  </si>
  <si>
    <t>J3010</t>
  </si>
  <si>
    <t>Fentanyl citrate injection</t>
  </si>
  <si>
    <t>Fentanyl Citrate</t>
  </si>
  <si>
    <t>Fentanyl Citrate/PF</t>
  </si>
  <si>
    <t>Q4110</t>
  </si>
  <si>
    <t>Primatrix</t>
  </si>
  <si>
    <t>J7177</t>
  </si>
  <si>
    <t>Inj., fibryga, 1 mg</t>
  </si>
  <si>
    <t>Fibryga</t>
  </si>
  <si>
    <t>J9295</t>
  </si>
  <si>
    <t>Injection, necitumumab, 1 mg</t>
  </si>
  <si>
    <t>Portrazza</t>
  </si>
  <si>
    <t>Necitumumab</t>
  </si>
  <si>
    <t>J7040</t>
  </si>
  <si>
    <t>Sodium Chloride (J7040)</t>
  </si>
  <si>
    <t>J2560</t>
  </si>
  <si>
    <t>Phenobarbital sodium inj</t>
  </si>
  <si>
    <t>Nembutal Sodium*</t>
  </si>
  <si>
    <t>Pentobarbital Sodium*</t>
  </si>
  <si>
    <t>J2916</t>
  </si>
  <si>
    <t>Na ferric gluconate complex</t>
  </si>
  <si>
    <t>Ferrlecit*</t>
  </si>
  <si>
    <t>Sodium Ferric Gluconat/Sucrose*</t>
  </si>
  <si>
    <t>J9390</t>
  </si>
  <si>
    <t>Vinorelbine tartrate inj</t>
  </si>
  <si>
    <t>Navelbine*</t>
  </si>
  <si>
    <t>Vinorelbine Tartrate*</t>
  </si>
  <si>
    <t>J0882</t>
  </si>
  <si>
    <t>Darbepoetin alfa, esrd use</t>
  </si>
  <si>
    <t>Aranesp (J0882)</t>
  </si>
  <si>
    <t>J0741</t>
  </si>
  <si>
    <t>Inj, cabote rilpivir 2mg 3mg</t>
  </si>
  <si>
    <t>Cabenuva</t>
  </si>
  <si>
    <t>Cabotegravir/Rilpivirine</t>
  </si>
  <si>
    <t>Q9950</t>
  </si>
  <si>
    <t>Inj sulf hexa lipid microsph</t>
  </si>
  <si>
    <t>Lumason</t>
  </si>
  <si>
    <t>Sulfur Hexafluoride Microsphr</t>
  </si>
  <si>
    <t>J2724</t>
  </si>
  <si>
    <t>Protein c concentrate</t>
  </si>
  <si>
    <t>Ceprotin</t>
  </si>
  <si>
    <t>Protein C, Human</t>
  </si>
  <si>
    <t>J2185</t>
  </si>
  <si>
    <t>Meropenem</t>
  </si>
  <si>
    <t>Meropenem*</t>
  </si>
  <si>
    <t>J0735</t>
  </si>
  <si>
    <t>Clonidine hydrochloride</t>
  </si>
  <si>
    <t>Clonidine HCL*</t>
  </si>
  <si>
    <t>Clonidine HCL/PF*</t>
  </si>
  <si>
    <t>J0291</t>
  </si>
  <si>
    <t>Inj., plazomicin, 5 mg</t>
  </si>
  <si>
    <t>Zemdri</t>
  </si>
  <si>
    <t>Plazomicin Sulfate</t>
  </si>
  <si>
    <t>J1644</t>
  </si>
  <si>
    <t>Inj heparin sodium per 1000u</t>
  </si>
  <si>
    <t>Heparin Sodium*</t>
  </si>
  <si>
    <t>Heparin Sodium,porcine*</t>
  </si>
  <si>
    <t>J2405</t>
  </si>
  <si>
    <t>Ondansetron hcl injection</t>
  </si>
  <si>
    <t>Ondansetron HCL (J2405)*</t>
  </si>
  <si>
    <t>Ondansetron HCL*</t>
  </si>
  <si>
    <t>J7611</t>
  </si>
  <si>
    <t>Albuterol non-comp con</t>
  </si>
  <si>
    <t>Albuterol Sulfate (J7611)</t>
  </si>
  <si>
    <t>J1580</t>
  </si>
  <si>
    <t>Garamycin gentamicin inj</t>
  </si>
  <si>
    <t>Gentamicin Sulfate*</t>
  </si>
  <si>
    <t>J9340</t>
  </si>
  <si>
    <t>Thiotepa injection</t>
  </si>
  <si>
    <t>Thiotepa</t>
  </si>
  <si>
    <t>J9262</t>
  </si>
  <si>
    <t>Inj, omacetaxine mep, 0.01mg</t>
  </si>
  <si>
    <t>Synribo</t>
  </si>
  <si>
    <t>Omacetaxine Mepesuccinate</t>
  </si>
  <si>
    <t>J1000</t>
  </si>
  <si>
    <t>Depo-estradiol cypionate inj</t>
  </si>
  <si>
    <t>Depo-Estradiol</t>
  </si>
  <si>
    <t>Estradiol Cypionate</t>
  </si>
  <si>
    <t>J9225</t>
  </si>
  <si>
    <t>Vantas implant</t>
  </si>
  <si>
    <t>Vantas</t>
  </si>
  <si>
    <t>Histrelin Acetate</t>
  </si>
  <si>
    <t>J0461</t>
  </si>
  <si>
    <t>Atropine sulfate injection</t>
  </si>
  <si>
    <t>Atropine Sulfate</t>
  </si>
  <si>
    <t>J2760</t>
  </si>
  <si>
    <t>Phentolaine mesylate inj</t>
  </si>
  <si>
    <t>Phentolamine Mesylate</t>
  </si>
  <si>
    <t>J2358</t>
  </si>
  <si>
    <t>Olanzapine long-acting inj</t>
  </si>
  <si>
    <t>Zyprexa Relprevv</t>
  </si>
  <si>
    <t>Olanzapine Pamoate</t>
  </si>
  <si>
    <t>Iiv4 vacc no prsv 0.25 ml im</t>
  </si>
  <si>
    <t>Afluria Quad 2019-20 (6-35mo)*</t>
  </si>
  <si>
    <t>Flu Vacc QS 2019 (6-35mos)/PF*</t>
  </si>
  <si>
    <t>J0690</t>
  </si>
  <si>
    <t>Cefazolin sodium injection</t>
  </si>
  <si>
    <t>Cefazolin Sodium*</t>
  </si>
  <si>
    <t>J1670</t>
  </si>
  <si>
    <t>Tetanus immune globulin inj</t>
  </si>
  <si>
    <t>Hypertet*</t>
  </si>
  <si>
    <t>Tetanus Immune Globulin/PF*</t>
  </si>
  <si>
    <t>J2545</t>
  </si>
  <si>
    <t>Pentamidine non-comp unit</t>
  </si>
  <si>
    <t>Nebupent</t>
  </si>
  <si>
    <t>Pentamidine Isethionate</t>
  </si>
  <si>
    <t>J0841</t>
  </si>
  <si>
    <t>Inj crotalidae im f(ab')2 eq</t>
  </si>
  <si>
    <t>Anavip</t>
  </si>
  <si>
    <t>Antivenin,crotalidae (Equine)</t>
  </si>
  <si>
    <t>J0610</t>
  </si>
  <si>
    <t>Calcium gluconate injection</t>
  </si>
  <si>
    <t>Calcium Gluconate*</t>
  </si>
  <si>
    <t>J2704</t>
  </si>
  <si>
    <t>Inj, propofol, 10 mg</t>
  </si>
  <si>
    <t>Diprivan*</t>
  </si>
  <si>
    <t>Propofol*</t>
  </si>
  <si>
    <t>J1631</t>
  </si>
  <si>
    <t>Haloperidol decanoate inj</t>
  </si>
  <si>
    <t>Haldol Decanoate 100*</t>
  </si>
  <si>
    <t>Haloperidol Decanoate*</t>
  </si>
  <si>
    <t>J9370</t>
  </si>
  <si>
    <t>Vincristine sulfate 1 mg inj</t>
  </si>
  <si>
    <t>Vincasar PFS*</t>
  </si>
  <si>
    <t>Vincristine Sulfate*</t>
  </si>
  <si>
    <t>J1201</t>
  </si>
  <si>
    <t>Inj. cetirizine hcl 0.5mg</t>
  </si>
  <si>
    <t>Quzyttir</t>
  </si>
  <si>
    <t>Cetirizine HCL</t>
  </si>
  <si>
    <t>J1290</t>
  </si>
  <si>
    <t>Ecallantide injection</t>
  </si>
  <si>
    <t>Kalbitor</t>
  </si>
  <si>
    <t>Ecallantide</t>
  </si>
  <si>
    <t>J1460</t>
  </si>
  <si>
    <t>Gamma globulin 1 cc inj</t>
  </si>
  <si>
    <t>Gamastan*</t>
  </si>
  <si>
    <t>Immune Globul G (Igg)/Glycine*</t>
  </si>
  <si>
    <t>J2425</t>
  </si>
  <si>
    <t>Palifermin injection</t>
  </si>
  <si>
    <t>Kepivance</t>
  </si>
  <si>
    <t>Palifermin</t>
  </si>
  <si>
    <t>J9208</t>
  </si>
  <si>
    <t>Ifosfamide injection</t>
  </si>
  <si>
    <t>Ifex*</t>
  </si>
  <si>
    <t>Ifosfamide*</t>
  </si>
  <si>
    <t>J0248</t>
  </si>
  <si>
    <t>Inj, remdesivir, 1 mg</t>
  </si>
  <si>
    <t>Veklury</t>
  </si>
  <si>
    <t>Remdesivir</t>
  </si>
  <si>
    <t>J7197</t>
  </si>
  <si>
    <t>Antithrombin iii injection</t>
  </si>
  <si>
    <t>Thrombate III</t>
  </si>
  <si>
    <t>Antithrombin III (Plasma Der)</t>
  </si>
  <si>
    <t>Q4102</t>
  </si>
  <si>
    <t>Oasis wound matrix</t>
  </si>
  <si>
    <t>Wound Matrix</t>
  </si>
  <si>
    <t>Porcine Submucosa, Fenestrated</t>
  </si>
  <si>
    <t>J2543</t>
  </si>
  <si>
    <t>Piperacillin/tazobactam</t>
  </si>
  <si>
    <t>Ampicillin Sodium (J2543)*</t>
  </si>
  <si>
    <t>Ampicillin Sodium*</t>
  </si>
  <si>
    <t>A9578</t>
  </si>
  <si>
    <t>Inj multihance multipack</t>
  </si>
  <si>
    <t>Multihance Multipack</t>
  </si>
  <si>
    <t>J0834</t>
  </si>
  <si>
    <t>Inj., cosyntropin, 0.25 mg</t>
  </si>
  <si>
    <t>Cortrosyn*</t>
  </si>
  <si>
    <t>Cosyntropin*</t>
  </si>
  <si>
    <t>J3250</t>
  </si>
  <si>
    <t>Trimethobenzamide hcl inj</t>
  </si>
  <si>
    <t>Tigan</t>
  </si>
  <si>
    <t>Trimethobenzamide HCL</t>
  </si>
  <si>
    <t>J0743</t>
  </si>
  <si>
    <t>Cilastatin sodium injection</t>
  </si>
  <si>
    <t>Imipenem-Cilastatin Sodium*</t>
  </si>
  <si>
    <t>Imipenem/Cilastatin Sodium*</t>
  </si>
  <si>
    <t>J9360</t>
  </si>
  <si>
    <t>Vinblastine sulfate inj</t>
  </si>
  <si>
    <t>Vinblastine Sulfate</t>
  </si>
  <si>
    <t>J9130</t>
  </si>
  <si>
    <t>Dacarbazine 100 mg inj</t>
  </si>
  <si>
    <t>Dacarbazine</t>
  </si>
  <si>
    <t>J2550</t>
  </si>
  <si>
    <t>Promethazine hcl injection</t>
  </si>
  <si>
    <t>Phenergan*</t>
  </si>
  <si>
    <t>Promethazine HCL*</t>
  </si>
  <si>
    <t>J9293</t>
  </si>
  <si>
    <t>Mitoxantrone hydrochl / 5 mg</t>
  </si>
  <si>
    <t>Mitoxantrone HCL</t>
  </si>
  <si>
    <t>J0122</t>
  </si>
  <si>
    <t>Inj., eravacycline, 1 mg</t>
  </si>
  <si>
    <t>Xerava</t>
  </si>
  <si>
    <t>Eravacycline Di-Hydrochloride</t>
  </si>
  <si>
    <t>J1742</t>
  </si>
  <si>
    <t>Ibutilide fumarate injection</t>
  </si>
  <si>
    <t>Corvert*</t>
  </si>
  <si>
    <t>Ibutilide Fumarate*</t>
  </si>
  <si>
    <t>J7674</t>
  </si>
  <si>
    <t>Methacholine chloride, neb</t>
  </si>
  <si>
    <t>Provocholine</t>
  </si>
  <si>
    <t>Methacholine Chloride</t>
  </si>
  <si>
    <t>J9040</t>
  </si>
  <si>
    <t>Bleomycin sulfate injection</t>
  </si>
  <si>
    <t>Bleo 15k*</t>
  </si>
  <si>
    <t>Bleomycin Sulfate*</t>
  </si>
  <si>
    <t>J0713</t>
  </si>
  <si>
    <t>Inj ceftazidime per 500 mg</t>
  </si>
  <si>
    <t>Ceftazidime*</t>
  </si>
  <si>
    <t>J3480</t>
  </si>
  <si>
    <t>Inj potassium chloride</t>
  </si>
  <si>
    <t>Dextrose 5%-Potassium Chloride*</t>
  </si>
  <si>
    <t>Potassium Chloride In D5W*</t>
  </si>
  <si>
    <t>J1571</t>
  </si>
  <si>
    <t>Hepagam b im injection</t>
  </si>
  <si>
    <t>Hepagam B</t>
  </si>
  <si>
    <t>Hepatitis B Immun Glob/Maltose</t>
  </si>
  <si>
    <t>J7612</t>
  </si>
  <si>
    <t>Levalbuterol non-comp con</t>
  </si>
  <si>
    <t>Levalbuterol Concentrate*</t>
  </si>
  <si>
    <t>J2175</t>
  </si>
  <si>
    <t>Meperidine hydrochl /100 mg</t>
  </si>
  <si>
    <t>Demerol*</t>
  </si>
  <si>
    <t>Meperidine HCL*</t>
  </si>
  <si>
    <t>J7194</t>
  </si>
  <si>
    <t>Factor ix complex</t>
  </si>
  <si>
    <t>Bebulin*</t>
  </si>
  <si>
    <t>Factor IX Cplx(PCC)no6,3factor*</t>
  </si>
  <si>
    <t>J1650</t>
  </si>
  <si>
    <t>Inj enoxaparin sodium</t>
  </si>
  <si>
    <t>Enoxaparin Sodium*</t>
  </si>
  <si>
    <t>J2360</t>
  </si>
  <si>
    <t>Orphenadrine injection</t>
  </si>
  <si>
    <t>Orphenadrine Citrate</t>
  </si>
  <si>
    <t>J3260</t>
  </si>
  <si>
    <t>Tobramycin sulfate injection</t>
  </si>
  <si>
    <t>Tobramycin Sulfate</t>
  </si>
  <si>
    <t>J0594</t>
  </si>
  <si>
    <t>Injection, busulfan, 1 mg</t>
  </si>
  <si>
    <t>Busulfan*</t>
  </si>
  <si>
    <t>Hep b ig im</t>
  </si>
  <si>
    <t>HyperHEP B*</t>
  </si>
  <si>
    <t>Hepatitis B Immune Globulin*</t>
  </si>
  <si>
    <t>J9027</t>
  </si>
  <si>
    <t>Clofarabine injection</t>
  </si>
  <si>
    <t>Clofarabine*</t>
  </si>
  <si>
    <t>J1380</t>
  </si>
  <si>
    <t>Estradiol valerate 10 mg inj</t>
  </si>
  <si>
    <t>Delestrogen*</t>
  </si>
  <si>
    <t>Estradiol Valerate*</t>
  </si>
  <si>
    <t>J7060</t>
  </si>
  <si>
    <t>5% dextrose/water</t>
  </si>
  <si>
    <t>Dextrose In Water (J7060)</t>
  </si>
  <si>
    <t>Dextrose 5 % In Water</t>
  </si>
  <si>
    <t>J2250</t>
  </si>
  <si>
    <t>Inj midazolam hydrochloride</t>
  </si>
  <si>
    <t>Midazolam HCL*</t>
  </si>
  <si>
    <t>J2400</t>
  </si>
  <si>
    <t>Chloroprocaine hcl injection</t>
  </si>
  <si>
    <t>Chloroprocaine HCL*</t>
  </si>
  <si>
    <t>Chloroprocaine HCL/PF*</t>
  </si>
  <si>
    <t>J2540</t>
  </si>
  <si>
    <t>Penicillin g potassium inj</t>
  </si>
  <si>
    <t>Penicillin G Potassium*</t>
  </si>
  <si>
    <t>J9260</t>
  </si>
  <si>
    <t>Methotrexate sodium inj</t>
  </si>
  <si>
    <t>Methotrexate (J9260)*</t>
  </si>
  <si>
    <t>Methotrexate Sodium*</t>
  </si>
  <si>
    <t>J0637</t>
  </si>
  <si>
    <t>Caspofungin acetate</t>
  </si>
  <si>
    <t>Cancidas*</t>
  </si>
  <si>
    <t>Caspofungin Acetate*</t>
  </si>
  <si>
    <t>J7120</t>
  </si>
  <si>
    <t>Ringers lactate infusion</t>
  </si>
  <si>
    <t>Lactated Ringers</t>
  </si>
  <si>
    <t>Ringer's Solution,lactated</t>
  </si>
  <si>
    <t>J2430</t>
  </si>
  <si>
    <t>Pamidronate disodium /30 mg</t>
  </si>
  <si>
    <t>Pamidronate Disodium</t>
  </si>
  <si>
    <t>J9185</t>
  </si>
  <si>
    <t>Fludarabine phosphate inj</t>
  </si>
  <si>
    <t>Fludarabine Phosphate</t>
  </si>
  <si>
    <t>J0278</t>
  </si>
  <si>
    <t>Amikacin sulfate injection</t>
  </si>
  <si>
    <t>Amikacin Sulfate</t>
  </si>
  <si>
    <t>J0558</t>
  </si>
  <si>
    <t>Peng benzathine/procaine inj</t>
  </si>
  <si>
    <t>Bicillin C-R</t>
  </si>
  <si>
    <t>Pen G Benz/Pen G Procaine</t>
  </si>
  <si>
    <t>J1364</t>
  </si>
  <si>
    <t>Erythro lactobionate /500 mg</t>
  </si>
  <si>
    <t>Erythrocin Lactobionate</t>
  </si>
  <si>
    <t>Erythromycin Lactobionate</t>
  </si>
  <si>
    <t>J0694</t>
  </si>
  <si>
    <t>Cefoxitin sodium injection</t>
  </si>
  <si>
    <t>Cefoxitin*</t>
  </si>
  <si>
    <t>Cefoxitin Sodium*</t>
  </si>
  <si>
    <t>J3121</t>
  </si>
  <si>
    <t>Inj testostero enanthate 1mg</t>
  </si>
  <si>
    <t>Testosterone Enanthate</t>
  </si>
  <si>
    <t>J1940</t>
  </si>
  <si>
    <t>Furosemide injection</t>
  </si>
  <si>
    <t>Furosemide</t>
  </si>
  <si>
    <t>J3090</t>
  </si>
  <si>
    <t>Inj tedizolid phosphate</t>
  </si>
  <si>
    <t>Sivextro</t>
  </si>
  <si>
    <t>Tedizolid Phosphate</t>
  </si>
  <si>
    <t>J0287</t>
  </si>
  <si>
    <t>Amphotericin b lipid complex</t>
  </si>
  <si>
    <t>Abelcet</t>
  </si>
  <si>
    <t>Amphotericin B Lipid Complex</t>
  </si>
  <si>
    <t>J2770</t>
  </si>
  <si>
    <t>Quinupristin/dalfopristin</t>
  </si>
  <si>
    <t>Synercid</t>
  </si>
  <si>
    <t>Quinupristin/Dalfopristin</t>
  </si>
  <si>
    <t>J2680</t>
  </si>
  <si>
    <t>Fluphenazine decanoate 25 mg</t>
  </si>
  <si>
    <t>Fluphenazine Decanoate</t>
  </si>
  <si>
    <t>J9209</t>
  </si>
  <si>
    <t>Mesna injection</t>
  </si>
  <si>
    <t>Mesna*</t>
  </si>
  <si>
    <t>Rabies ig ht&amp;sol human im/sc</t>
  </si>
  <si>
    <t>Kedrab</t>
  </si>
  <si>
    <t>J0636</t>
  </si>
  <si>
    <t>Inj calcitriol per 0.1 mcg</t>
  </si>
  <si>
    <t>Calcitriol</t>
  </si>
  <si>
    <t>J2270</t>
  </si>
  <si>
    <t>Morphine sulfate injection</t>
  </si>
  <si>
    <t>Morphine Sulfate*</t>
  </si>
  <si>
    <t>J2795</t>
  </si>
  <si>
    <t>Ropivacaine hcl injection</t>
  </si>
  <si>
    <t>Naropin*</t>
  </si>
  <si>
    <t>Ropivacaine HCL/PF*</t>
  </si>
  <si>
    <t>J1430</t>
  </si>
  <si>
    <t>Ethanolamine oleate 100 mg</t>
  </si>
  <si>
    <t>Ethamolin</t>
  </si>
  <si>
    <t>Ethanolamine Oleate</t>
  </si>
  <si>
    <t>J7042</t>
  </si>
  <si>
    <t>5% dextrose/normal saline</t>
  </si>
  <si>
    <t>Dextrose 5%-0.9% NaCl</t>
  </si>
  <si>
    <t>Dextrose 5 % And 0.9 % NaCl</t>
  </si>
  <si>
    <t>J0742</t>
  </si>
  <si>
    <t>Inj imip 4 cilas 4 releb 2mg</t>
  </si>
  <si>
    <t>Recarbrio</t>
  </si>
  <si>
    <t>Imipenem/Cilastatin/Relebactam</t>
  </si>
  <si>
    <t>J3473</t>
  </si>
  <si>
    <t>Hyaluronidase recombinant</t>
  </si>
  <si>
    <t>Hylenex</t>
  </si>
  <si>
    <t>Hyaluronidase, Human Recomb.</t>
  </si>
  <si>
    <t>J1410</t>
  </si>
  <si>
    <t>Inj estrogen conjugate 25 mg</t>
  </si>
  <si>
    <t>Premarin</t>
  </si>
  <si>
    <t>Estrogens, Conjugated</t>
  </si>
  <si>
    <t>J0133</t>
  </si>
  <si>
    <t>Acyclovir injection</t>
  </si>
  <si>
    <t>Acyclovir Sodium</t>
  </si>
  <si>
    <t>J3360</t>
  </si>
  <si>
    <t>Diazepam injection</t>
  </si>
  <si>
    <t>Diazepam</t>
  </si>
  <si>
    <t>J7525</t>
  </si>
  <si>
    <t>Tacrolimus injection</t>
  </si>
  <si>
    <t>Prograf</t>
  </si>
  <si>
    <t>J2354</t>
  </si>
  <si>
    <t>Octreotide inj, non-depot</t>
  </si>
  <si>
    <t>Octreotide Acetate*</t>
  </si>
  <si>
    <t>J2798</t>
  </si>
  <si>
    <t>Inj., perseris, 0.5 mg</t>
  </si>
  <si>
    <t>Perseris</t>
  </si>
  <si>
    <t>Risperidone</t>
  </si>
  <si>
    <t>J2700</t>
  </si>
  <si>
    <t>Oxacillin sodium injeciton</t>
  </si>
  <si>
    <t>Oxacillin*</t>
  </si>
  <si>
    <t>Oxacillin In Dextrose(Iso-Osm)*</t>
  </si>
  <si>
    <t>J1110</t>
  </si>
  <si>
    <t>Inj dihydroergotamine mesylt</t>
  </si>
  <si>
    <t>D.H.E.45*</t>
  </si>
  <si>
    <t>Dihydroergotamine Mesylate*</t>
  </si>
  <si>
    <t>J1205</t>
  </si>
  <si>
    <t>Chlorothiazide sodium inj</t>
  </si>
  <si>
    <t>Chlorothiazide Sodium*</t>
  </si>
  <si>
    <t>J1645</t>
  </si>
  <si>
    <t>Dalteparin sodium</t>
  </si>
  <si>
    <t>Fragmin</t>
  </si>
  <si>
    <t>Dalteparin Sodium,porcine</t>
  </si>
  <si>
    <t>J2150</t>
  </si>
  <si>
    <t>Mannitol injection</t>
  </si>
  <si>
    <t>Mannitol</t>
  </si>
  <si>
    <t>J8655</t>
  </si>
  <si>
    <t>Oral netupitant, palonosetro</t>
  </si>
  <si>
    <t>Akynzeo (J8655)</t>
  </si>
  <si>
    <t>Netupitant/Palonosetron HCL</t>
  </si>
  <si>
    <t>J0888</t>
  </si>
  <si>
    <t>Epoetin beta non esrd</t>
  </si>
  <si>
    <t>Mircera (J0888)</t>
  </si>
  <si>
    <t>Methoxy Peg-Epoetin Beta</t>
  </si>
  <si>
    <t>J9250</t>
  </si>
  <si>
    <t>Methotrexate (J9250)*</t>
  </si>
  <si>
    <t>J1642</t>
  </si>
  <si>
    <t>Inj heparin sodium per 10 u</t>
  </si>
  <si>
    <t>Heparin Flush*</t>
  </si>
  <si>
    <t>Heparin Sod,porcine/0.9 % NaCl*</t>
  </si>
  <si>
    <t>J9320</t>
  </si>
  <si>
    <t>Streptozocin injection</t>
  </si>
  <si>
    <t>Zanosar</t>
  </si>
  <si>
    <t>Streptozocin</t>
  </si>
  <si>
    <t>J2790</t>
  </si>
  <si>
    <t>Rho d immune globulin inj</t>
  </si>
  <si>
    <t>Hyperrho S-D*</t>
  </si>
  <si>
    <t>Rho(D) Immune Globulin*</t>
  </si>
  <si>
    <t>Hepb vacc 3 dose ped/adol im</t>
  </si>
  <si>
    <t>Engerix-B Pediatric-Adolescent*</t>
  </si>
  <si>
    <t>J1943</t>
  </si>
  <si>
    <t>Injection, aripiprazole lauroxil 1 mg</t>
  </si>
  <si>
    <t>Aristada Initio</t>
  </si>
  <si>
    <t>Aripiprazole Lauroxil,submicr.</t>
  </si>
  <si>
    <t>J0596</t>
  </si>
  <si>
    <t>Injection, ruconest</t>
  </si>
  <si>
    <t>Ruconest</t>
  </si>
  <si>
    <t>C1 Esterase Inhibitor, Recomb</t>
  </si>
  <si>
    <t>J0295</t>
  </si>
  <si>
    <t>Ampicillin sulbactam 1.5 gm</t>
  </si>
  <si>
    <t>Ampicillin-Sulbactam*</t>
  </si>
  <si>
    <t>Ampicillin Sodium/Sulbactam Na*</t>
  </si>
  <si>
    <t>J1265</t>
  </si>
  <si>
    <t>Dopamine injection</t>
  </si>
  <si>
    <t>Dopamine HCL*</t>
  </si>
  <si>
    <t>J0670</t>
  </si>
  <si>
    <t>Inj mepivacaine hcl/10 ml</t>
  </si>
  <si>
    <t>Polocaine*</t>
  </si>
  <si>
    <t>Mepivacaine HCL*</t>
  </si>
  <si>
    <t>J0290</t>
  </si>
  <si>
    <t>Ampicillin 500 mg inj</t>
  </si>
  <si>
    <t>Ampicillin Sodium (J0290)</t>
  </si>
  <si>
    <t>Ampicillin Sodium</t>
  </si>
  <si>
    <t>J2300</t>
  </si>
  <si>
    <t>Inj nalbuphine hydrochloride</t>
  </si>
  <si>
    <t>Nalbuphine HCL</t>
  </si>
  <si>
    <t>J2060</t>
  </si>
  <si>
    <t>Lorazepam injection</t>
  </si>
  <si>
    <t>Ativan*</t>
  </si>
  <si>
    <t>Lorazepam*</t>
  </si>
  <si>
    <t>J0780</t>
  </si>
  <si>
    <t>Prochlorperazine injection</t>
  </si>
  <si>
    <t>Prochlorperazine Edisylate</t>
  </si>
  <si>
    <t>J3430</t>
  </si>
  <si>
    <t>Vitamin k phytonadione inj</t>
  </si>
  <si>
    <t>Phytonadione*</t>
  </si>
  <si>
    <t>Phytonadione (Vit K1)*</t>
  </si>
  <si>
    <t>J7510</t>
  </si>
  <si>
    <t>Prednisolone oral per 5 mg</t>
  </si>
  <si>
    <t>Flo-Pred*</t>
  </si>
  <si>
    <t>PrednIsolone Acetate*</t>
  </si>
  <si>
    <t>J0583</t>
  </si>
  <si>
    <t>Bivalirudin</t>
  </si>
  <si>
    <t>Angiomax*</t>
  </si>
  <si>
    <t>Bivalirudin*</t>
  </si>
  <si>
    <t>J3410</t>
  </si>
  <si>
    <t>Hydroxyzine hcl injection</t>
  </si>
  <si>
    <t>Hydroxyzine HCL</t>
  </si>
  <si>
    <t>Q4081</t>
  </si>
  <si>
    <t>Epoetin alfa, 100 units esrd</t>
  </si>
  <si>
    <t>Epogen (Q4081)*</t>
  </si>
  <si>
    <t>Laiv4 vaccine intranasal</t>
  </si>
  <si>
    <t>Flumist Quad 2015-2016*</t>
  </si>
  <si>
    <t>Flu Vacc Qv Live 2015(2-49yrs)*</t>
  </si>
  <si>
    <t>J2280</t>
  </si>
  <si>
    <t>Inj, moxifloxacin 100 mg</t>
  </si>
  <si>
    <t>Avelox IV*</t>
  </si>
  <si>
    <t>Moxifloxacin In NaCl (Iso-Osm)*</t>
  </si>
  <si>
    <t>Q9958</t>
  </si>
  <si>
    <t>Hocm &lt;=149 mg/ml iodine, 1ml</t>
  </si>
  <si>
    <t>Conray-30*</t>
  </si>
  <si>
    <t>Iothalamate Meglumine*</t>
  </si>
  <si>
    <t>J8501</t>
  </si>
  <si>
    <t>Oral aprepitant</t>
  </si>
  <si>
    <t>Aprepitant*</t>
  </si>
  <si>
    <t>Iiv4 vaccine splt 0.25 ml im</t>
  </si>
  <si>
    <t>Afluria Quad 2019-2020*</t>
  </si>
  <si>
    <t>Flu Vacc QS 2019-20 (6 Mos Up)*</t>
  </si>
  <si>
    <t>J0595</t>
  </si>
  <si>
    <t>Butorphanol tartrate 1 mg</t>
  </si>
  <si>
    <t>Butorphanol Tartrate</t>
  </si>
  <si>
    <t>J0285</t>
  </si>
  <si>
    <t>Amphotericin b</t>
  </si>
  <si>
    <t>Amphotericin B</t>
  </si>
  <si>
    <t>J2001</t>
  </si>
  <si>
    <t>Lidocaine injection</t>
  </si>
  <si>
    <t>Lidocaine HCL In 5% Dextrose</t>
  </si>
  <si>
    <t>Lidocaine HCL/Dextrose 5 %/PF</t>
  </si>
  <si>
    <t>J0500</t>
  </si>
  <si>
    <t>Dicyclomine injection</t>
  </si>
  <si>
    <t>Bentyl*</t>
  </si>
  <si>
    <t>Dicyclomine HCL*</t>
  </si>
  <si>
    <t>J0348</t>
  </si>
  <si>
    <t>Anidulafungin injection</t>
  </si>
  <si>
    <t>Eraxis (Water Diluent)</t>
  </si>
  <si>
    <t>Anidulafungin</t>
  </si>
  <si>
    <t>Q9961</t>
  </si>
  <si>
    <t>Hocm 250-299mg/ml iodine,1ml</t>
  </si>
  <si>
    <t>Cholografin Meglumine*</t>
  </si>
  <si>
    <t>Iodipamide Meglumine*</t>
  </si>
  <si>
    <t>J0171</t>
  </si>
  <si>
    <t>Adrenalin epinephrine inject</t>
  </si>
  <si>
    <t>Adrenalin*</t>
  </si>
  <si>
    <t>Epinephrine*</t>
  </si>
  <si>
    <t>J2800</t>
  </si>
  <si>
    <t>Methocarbamol injection</t>
  </si>
  <si>
    <t>Methocarbamol*</t>
  </si>
  <si>
    <t>J7509</t>
  </si>
  <si>
    <t>Methylprednisolone oral</t>
  </si>
  <si>
    <t>Medrol*</t>
  </si>
  <si>
    <t>MethylprednIsolone*</t>
  </si>
  <si>
    <t>J2690</t>
  </si>
  <si>
    <t>Procainamide hcl injection</t>
  </si>
  <si>
    <t>Procainamide HCL</t>
  </si>
  <si>
    <t>J9178</t>
  </si>
  <si>
    <t>Inj, epirubicin hcl, 2 mg</t>
  </si>
  <si>
    <t>Ellence*</t>
  </si>
  <si>
    <t>Epirubicin HCL*</t>
  </si>
  <si>
    <t>J0695</t>
  </si>
  <si>
    <t>Inj ceftolozane tazobactam</t>
  </si>
  <si>
    <t>Zerbaxa</t>
  </si>
  <si>
    <t>Ceftolozane/Tazobactam</t>
  </si>
  <si>
    <t>J8610</t>
  </si>
  <si>
    <t>Methotrexate oral 2.5 mg</t>
  </si>
  <si>
    <t>Methotrexate (J8610)*</t>
  </si>
  <si>
    <t>J0697</t>
  </si>
  <si>
    <t>Sterile cefuroxime injection</t>
  </si>
  <si>
    <t>Cefuroxime Sodium*</t>
  </si>
  <si>
    <t>J7070</t>
  </si>
  <si>
    <t>D5w infusion</t>
  </si>
  <si>
    <t>Dextrose In Water (J7070)</t>
  </si>
  <si>
    <t>Q9963</t>
  </si>
  <si>
    <t>Hocm 350-399mg/ml iodine,1ml</t>
  </si>
  <si>
    <t>Gastrografin*</t>
  </si>
  <si>
    <t>Diatrizoate Meglumine, Sodium*</t>
  </si>
  <si>
    <t>J1652</t>
  </si>
  <si>
    <t>Fondaparinux sodium</t>
  </si>
  <si>
    <t>Arixtra*</t>
  </si>
  <si>
    <t>Fondaparinux Sodium*</t>
  </si>
  <si>
    <t>J9100</t>
  </si>
  <si>
    <t>Cytarabine hcl 100 mg inj</t>
  </si>
  <si>
    <t>Cytarabine*</t>
  </si>
  <si>
    <t>J1240</t>
  </si>
  <si>
    <t>Dimenhydrinate injection</t>
  </si>
  <si>
    <t>Dimenhydrinate</t>
  </si>
  <si>
    <t>J0476</t>
  </si>
  <si>
    <t>Baclofen intrathecal trial</t>
  </si>
  <si>
    <t>Gablofen*</t>
  </si>
  <si>
    <t>J9150</t>
  </si>
  <si>
    <t>Daunorubicin injection</t>
  </si>
  <si>
    <t>Daunorubicin HCL</t>
  </si>
  <si>
    <t>J1956</t>
  </si>
  <si>
    <t>Levofloxacin injection</t>
  </si>
  <si>
    <t>Levofloxacin*</t>
  </si>
  <si>
    <t>J2765</t>
  </si>
  <si>
    <t>Metoclopramide hcl injection</t>
  </si>
  <si>
    <t>Metoclopramide HCL</t>
  </si>
  <si>
    <t>J3471</t>
  </si>
  <si>
    <t>Ovine, up to 999 usp units</t>
  </si>
  <si>
    <t>Vitrase</t>
  </si>
  <si>
    <t>Hyaluronidase,ovine</t>
  </si>
  <si>
    <t>Hepa vaccine adult im</t>
  </si>
  <si>
    <t>Havrix*</t>
  </si>
  <si>
    <t>Hepatitis A Virus Vaccine/PF*</t>
  </si>
  <si>
    <t>J2020</t>
  </si>
  <si>
    <t>Linezolid injection</t>
  </si>
  <si>
    <t>Linezolid*</t>
  </si>
  <si>
    <t>J0360</t>
  </si>
  <si>
    <t>Hydralazine hcl injection</t>
  </si>
  <si>
    <t>Hydralazine HCL</t>
  </si>
  <si>
    <t>J0456</t>
  </si>
  <si>
    <t>Azithromycin</t>
  </si>
  <si>
    <t>Azithromycin*</t>
  </si>
  <si>
    <t>J0691</t>
  </si>
  <si>
    <t>Inj lefamulin 1 mg</t>
  </si>
  <si>
    <t>Xenleta</t>
  </si>
  <si>
    <t>Lefamulin Acetate</t>
  </si>
  <si>
    <t>J2310</t>
  </si>
  <si>
    <t>Inj naloxone hydrochloride</t>
  </si>
  <si>
    <t>Naloxone HCL</t>
  </si>
  <si>
    <t>J0515</t>
  </si>
  <si>
    <t>Inj benztropine mesylate</t>
  </si>
  <si>
    <t>Benztropine Mesylate*</t>
  </si>
  <si>
    <t>J7342</t>
  </si>
  <si>
    <t>Ciprofloxacin otic susp 6 mg</t>
  </si>
  <si>
    <t>Otiprio</t>
  </si>
  <si>
    <t>Ciprofloxacin</t>
  </si>
  <si>
    <t>J3465</t>
  </si>
  <si>
    <t>Injection, voriconazole</t>
  </si>
  <si>
    <t>Vfend IV*</t>
  </si>
  <si>
    <t>Voriconazole*</t>
  </si>
  <si>
    <t>J9200</t>
  </si>
  <si>
    <t>Floxuridine injection</t>
  </si>
  <si>
    <t>Floxuridine</t>
  </si>
  <si>
    <t>J2791</t>
  </si>
  <si>
    <t>Rhophylac injection</t>
  </si>
  <si>
    <t>Rhophylac</t>
  </si>
  <si>
    <t>Rho(D) Immune Globulin</t>
  </si>
  <si>
    <t>J2720</t>
  </si>
  <si>
    <t>Inj protamine sulfate/10 mg</t>
  </si>
  <si>
    <t>Protamine Sulfate</t>
  </si>
  <si>
    <t>J1450</t>
  </si>
  <si>
    <t>Fluconazole</t>
  </si>
  <si>
    <t>Fluconazole In Dextrose*</t>
  </si>
  <si>
    <t>Fluconazole In Dextrose,Iso-Os*</t>
  </si>
  <si>
    <t>J1953</t>
  </si>
  <si>
    <t>Levetiracetam injection</t>
  </si>
  <si>
    <t>Keppra*</t>
  </si>
  <si>
    <t>Levetiracetam*</t>
  </si>
  <si>
    <t>J8540</t>
  </si>
  <si>
    <t>Oral dexamethasone</t>
  </si>
  <si>
    <t>J0592</t>
  </si>
  <si>
    <t>Buprenorphine hydrochloride</t>
  </si>
  <si>
    <t>Buprenex*</t>
  </si>
  <si>
    <t>Buprenorphine HCL*</t>
  </si>
  <si>
    <t>Q0167</t>
  </si>
  <si>
    <t>Dronabinol 2.5mg oral</t>
  </si>
  <si>
    <t>Dronabinol*</t>
  </si>
  <si>
    <t>Q4111</t>
  </si>
  <si>
    <t>Gammagraft</t>
  </si>
  <si>
    <t>J0744</t>
  </si>
  <si>
    <t>Ciprofloxacin iv</t>
  </si>
  <si>
    <t>Cipro I.V.*</t>
  </si>
  <si>
    <t>Ciprofloxacin In 5 % Dextrose*</t>
  </si>
  <si>
    <t>J3230</t>
  </si>
  <si>
    <t>Chlorpromazine hcl injection</t>
  </si>
  <si>
    <t>Chlorpromazine HCL</t>
  </si>
  <si>
    <t>J1230</t>
  </si>
  <si>
    <t>Methadone injection</t>
  </si>
  <si>
    <t>Methadone HCL</t>
  </si>
  <si>
    <t>J0800</t>
  </si>
  <si>
    <t>Corticotropin injection</t>
  </si>
  <si>
    <t>Acthar*</t>
  </si>
  <si>
    <t>Corticotropin*</t>
  </si>
  <si>
    <t>J2675</t>
  </si>
  <si>
    <t>Inj progesterone per 50 mg</t>
  </si>
  <si>
    <t>Progesterone*</t>
  </si>
  <si>
    <t>Q0162</t>
  </si>
  <si>
    <t>Ondansetron oral</t>
  </si>
  <si>
    <t>Ondansetron HCL (Q0162)*</t>
  </si>
  <si>
    <t>J1815</t>
  </si>
  <si>
    <t>Insulin injection</t>
  </si>
  <si>
    <t>Fiasp*</t>
  </si>
  <si>
    <t>J1630</t>
  </si>
  <si>
    <t>Haloperidol injection</t>
  </si>
  <si>
    <t>Haldol*</t>
  </si>
  <si>
    <t>Haloperidol Lactate*</t>
  </si>
  <si>
    <t>J3105</t>
  </si>
  <si>
    <t>Terbutaline sulfate inj</t>
  </si>
  <si>
    <t>Terbutaline Sulfate</t>
  </si>
  <si>
    <t>J1120</t>
  </si>
  <si>
    <t>Acetazolamid sodium injectio</t>
  </si>
  <si>
    <t>Acetazolamide Sodium</t>
  </si>
  <si>
    <t>J0887</t>
  </si>
  <si>
    <t>Epoetin beta esrd use</t>
  </si>
  <si>
    <t>Mircera (J0887)</t>
  </si>
  <si>
    <t>Q0164</t>
  </si>
  <si>
    <t>Prochlorperazine maleate 5mg</t>
  </si>
  <si>
    <t>Prochlorperazine Maleate</t>
  </si>
  <si>
    <t>J1160</t>
  </si>
  <si>
    <t>Digoxin injection</t>
  </si>
  <si>
    <t>Digoxin*</t>
  </si>
  <si>
    <t>J2501</t>
  </si>
  <si>
    <t>Paricalcitol</t>
  </si>
  <si>
    <t>Paricalcitol*</t>
  </si>
  <si>
    <t>J0132</t>
  </si>
  <si>
    <t>Acetylcysteine injection</t>
  </si>
  <si>
    <t>Acetadote*</t>
  </si>
  <si>
    <t>Acetylcysteine*</t>
  </si>
  <si>
    <t>J1165</t>
  </si>
  <si>
    <t>Phenytoin sodium injection</t>
  </si>
  <si>
    <t>Phenytoin Sodium</t>
  </si>
  <si>
    <t>J1270</t>
  </si>
  <si>
    <t>Injection, doxercalciferol</t>
  </si>
  <si>
    <t>Doxercalciferol*</t>
  </si>
  <si>
    <t>nt</t>
  </si>
  <si>
    <t>Tot_Dsg_Unts_2018</t>
  </si>
  <si>
    <t>Tot_Clms_2018</t>
  </si>
  <si>
    <t>Tot_Benes_2018</t>
  </si>
  <si>
    <t>Avg_Spndng_Per_Dsg_Unt_2018</t>
  </si>
  <si>
    <t>Avg_Spndng_Per_Clm_2018</t>
  </si>
  <si>
    <t>Avg_Spndng_Per_Bene_2018</t>
  </si>
  <si>
    <t>Outlier_Flag_2018</t>
  </si>
  <si>
    <t>Tot_Dsg_Unts_2021</t>
  </si>
  <si>
    <t>Tot_Clms_2021</t>
  </si>
  <si>
    <t>Tot_Benes_2021</t>
  </si>
  <si>
    <t>Avg_Spndng_Per_Dsg_Unt_2021</t>
  </si>
  <si>
    <t>Avg_Spndng_Per_Clm_2021</t>
  </si>
  <si>
    <t>Avg_Spndng_Per_Bene_2021</t>
  </si>
  <si>
    <t>Outlier_Flag_2021</t>
  </si>
  <si>
    <t>Avg_DY21_ASP_Price</t>
  </si>
  <si>
    <t>Chg_Avg_Spndng_Per_Dsg_Unt_20_21</t>
  </si>
  <si>
    <t>CAGR_Avg_Spnd_Per_Dsg_Unt_17_21</t>
  </si>
  <si>
    <t>Year</t>
  </si>
  <si>
    <t>PMPM</t>
  </si>
  <si>
    <t>2018</t>
  </si>
  <si>
    <t>2021</t>
  </si>
  <si>
    <t>Change</t>
  </si>
  <si>
    <t>PMPM_Increase</t>
  </si>
  <si>
    <t>Increase Due to Per-Patient Cost</t>
  </si>
  <si>
    <t>Increase Due to More Patients</t>
  </si>
  <si>
    <t>Increase in Per-Patient Cost</t>
  </si>
  <si>
    <t>Average Spending Per Patient 2021</t>
  </si>
  <si>
    <t>Average Spending Per Patient 2018</t>
  </si>
  <si>
    <t>Beneficiary Increase</t>
  </si>
  <si>
    <t>Total Spending Increase</t>
  </si>
  <si>
    <t>Value</t>
  </si>
  <si>
    <t>Metric</t>
  </si>
  <si>
    <t>change</t>
  </si>
  <si>
    <t>2021 PMPM</t>
  </si>
  <si>
    <t>2018 PMPM</t>
  </si>
  <si>
    <t>PROC_CD</t>
  </si>
  <si>
    <t>BRAND_NAME</t>
  </si>
  <si>
    <t>REF_PRODUCT_FLG</t>
  </si>
  <si>
    <t>REF_PRODUCT_CLASS</t>
  </si>
  <si>
    <t>PREFERRED_DRUG</t>
  </si>
  <si>
    <t>Impact of Biologics</t>
  </si>
  <si>
    <t>Cost Saving</t>
  </si>
  <si>
    <t>HERCEPTIN HYLECTA</t>
  </si>
  <si>
    <t>Y</t>
  </si>
  <si>
    <t>HERCEPTIN</t>
  </si>
  <si>
    <t>N</t>
  </si>
  <si>
    <t>HERZUMA</t>
  </si>
  <si>
    <t>OGIVRI</t>
  </si>
  <si>
    <t>ONTRUZANT</t>
  </si>
  <si>
    <t>KANJINTI</t>
  </si>
  <si>
    <t>TRAZIMERA</t>
  </si>
  <si>
    <t>NEULASTA</t>
  </si>
  <si>
    <t>FULPHILA</t>
  </si>
  <si>
    <t>NYVEPRIA</t>
  </si>
  <si>
    <t>UDENYCA</t>
  </si>
  <si>
    <t>ZIEXTENZO</t>
  </si>
  <si>
    <t>NEUPOGEN</t>
  </si>
  <si>
    <t>NIVESTYM</t>
  </si>
  <si>
    <t>ZARXIO</t>
  </si>
  <si>
    <t>EPOGEN</t>
  </si>
  <si>
    <t>PROCRIT</t>
  </si>
  <si>
    <t>RETACRIT</t>
  </si>
  <si>
    <t>REMICADE</t>
  </si>
  <si>
    <t>RENFLEXIS</t>
  </si>
  <si>
    <t>AVSOLA</t>
  </si>
  <si>
    <t>INFLECTRA</t>
  </si>
  <si>
    <t>RITUXAN</t>
  </si>
  <si>
    <t>RITUXAN HYCELA</t>
  </si>
  <si>
    <t>RUXIENCE</t>
  </si>
  <si>
    <t>TRUXIMA</t>
  </si>
  <si>
    <t>RIABNI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</si>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</sst>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2" xfId="0" applyFont="1" applyBorder="1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2" fillId="3" borderId="1" xfId="0" applyFont="1" applyFill="1" applyBorder="1"/>
    <xf numFmtId="0" fontId="0" fillId="3" borderId="0" xfId="0" applyFont="1" applyFill="1"/>
    <xf numFmtId="0" fontId="0" fillId="3" borderId="0" xfId="0" applyFill="1"/>
    <xf numFmtId="0" fontId="0" fillId="6" borderId="1" xfId="0" applyFill="1" applyBorder="1"/>
    <xf numFmtId="0" fontId="0" fillId="4" borderId="0" xfId="0" applyFill="1"/>
    <xf numFmtId="0" fontId="2" fillId="4" borderId="0" xfId="0" applyFont="1" applyFill="1"/>
    <xf numFmtId="43" fontId="2" fillId="4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164" fontId="2" fillId="4" borderId="0" xfId="1" applyNumberFormat="1" applyFont="1" applyFill="1" applyAlignment="1">
      <alignment horizontal="left"/>
    </xf>
    <xf numFmtId="0" fontId="2" fillId="3" borderId="3" xfId="0" applyFont="1" applyFill="1" applyBorder="1"/>
    <xf numFmtId="0" fontId="0" fillId="5" borderId="3" xfId="0" applyFont="1" applyFill="1" applyBorder="1"/>
    <xf numFmtId="0" fontId="0" fillId="2" borderId="3" xfId="0" applyFill="1" applyBorder="1"/>
    <xf numFmtId="0" fontId="0" fillId="6" borderId="3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0" fillId="7" borderId="0" xfId="0" applyFill="1" applyBorder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2" fillId="7" borderId="1" xfId="0" applyFont="1" applyFill="1" applyBorder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4"/>
  <sheetViews>
    <sheetView tabSelected="1" topLeftCell="D1" zoomScale="87" zoomScaleNormal="85" workbookViewId="0">
      <selection activeCell="M4" sqref="M4"/>
    </sheetView>
  </sheetViews>
  <sheetFormatPr defaultColWidth="8.88671875" defaultRowHeight="14.4" x14ac:dyDescent="0.3"/>
  <cols>
    <col min="1" max="1" width="8.88671875" style="2"/>
    <col min="2" max="2" width="33.6640625" style="2" customWidth="1"/>
    <col min="3" max="3" width="15.88671875" style="2" customWidth="1"/>
    <col min="4" max="4" width="48.5546875" style="2" customWidth="1"/>
    <col min="5" max="5" width="27.109375" style="2" customWidth="1"/>
    <col min="6" max="6" width="27.109375" style="24" customWidth="1"/>
    <col min="7" max="7" width="27.109375" style="2" customWidth="1"/>
    <col min="8" max="8" width="15.6640625" style="2" bestFit="1" customWidth="1"/>
    <col min="9" max="9" width="13.88671875" style="2" customWidth="1"/>
    <col min="10" max="10" width="15.33203125" style="2" customWidth="1"/>
    <col min="11" max="11" width="13.44140625" style="2" customWidth="1"/>
    <col min="12" max="12" width="15.33203125" style="2" bestFit="1" customWidth="1"/>
    <col min="13" max="13" width="8.88671875" style="2"/>
    <col min="14" max="14" width="15.109375" style="2" bestFit="1" customWidth="1"/>
    <col min="15" max="18" width="8.88671875" style="2"/>
    <col min="19" max="19" width="15.109375" style="2" bestFit="1" customWidth="1"/>
    <col min="20" max="16384" width="8.88671875" style="2"/>
  </cols>
  <sheetData>
    <row r="1" spans="1:13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6" t="s">
        <v>2274</v>
      </c>
      <c r="G1" s="26" t="s">
        <v>2277</v>
      </c>
      <c r="H1" s="24" t="s">
        <v>5</v>
      </c>
      <c r="I1" s="24" t="s">
        <v>2298</v>
      </c>
      <c r="J1" s="24" t="s">
        <v>2299</v>
      </c>
      <c r="K1" s="24" t="s">
        <v>2297</v>
      </c>
    </row>
    <row r="2" spans="1:13" x14ac:dyDescent="0.3">
      <c r="A2" s="24" t="s">
        <v>6</v>
      </c>
      <c r="B2" s="24" t="s">
        <v>7</v>
      </c>
      <c r="C2" s="24" t="s">
        <v>8</v>
      </c>
      <c r="D2" s="24" t="s">
        <v>9</v>
      </c>
      <c r="E2" s="24">
        <v>1813727267</v>
      </c>
      <c r="F2" s="27">
        <v>62830</v>
      </c>
      <c r="G2" s="27">
        <v>63131.160860000004</v>
      </c>
      <c r="H2" s="24">
        <v>3966530837</v>
      </c>
      <c r="I2" s="24">
        <f t="shared" ref="I2:I65" si="0">H2/(30900379*12)</f>
        <v>10.69709327567363</v>
      </c>
      <c r="J2" s="24">
        <f t="shared" ref="J2:J65" si="1">E2/(33503234*12)</f>
        <v>4.5113238595613385</v>
      </c>
      <c r="K2" s="24">
        <f t="shared" ref="K2:K65" si="2">(I2-J2)</f>
        <v>6.1857694161122918</v>
      </c>
    </row>
    <row r="3" spans="1:13" x14ac:dyDescent="0.3">
      <c r="A3" s="24" t="s">
        <v>24</v>
      </c>
      <c r="B3" s="24" t="s">
        <v>25</v>
      </c>
      <c r="C3" s="24" t="s">
        <v>26</v>
      </c>
      <c r="D3" s="24" t="s">
        <v>27</v>
      </c>
      <c r="E3" s="24"/>
      <c r="F3" s="27">
        <v>12490</v>
      </c>
      <c r="G3" s="27">
        <v>83803.204949999999</v>
      </c>
      <c r="H3" s="24">
        <v>1046702030</v>
      </c>
      <c r="I3" s="24">
        <f t="shared" si="0"/>
        <v>2.8227863861044122</v>
      </c>
      <c r="J3" s="24">
        <f t="shared" si="1"/>
        <v>0</v>
      </c>
      <c r="K3" s="24">
        <f t="shared" si="2"/>
        <v>2.8227863861044122</v>
      </c>
    </row>
    <row r="4" spans="1:13" x14ac:dyDescent="0.3">
      <c r="A4" s="24" t="s">
        <v>10</v>
      </c>
      <c r="B4" s="24" t="s">
        <v>11</v>
      </c>
      <c r="C4" s="24" t="s">
        <v>12</v>
      </c>
      <c r="D4" s="24" t="s">
        <v>13</v>
      </c>
      <c r="E4" s="24">
        <v>2573938387</v>
      </c>
      <c r="F4" s="27">
        <v>309699</v>
      </c>
      <c r="G4" s="27">
        <v>11029.71199</v>
      </c>
      <c r="H4" s="24">
        <v>3415890772</v>
      </c>
      <c r="I4" s="24">
        <f t="shared" si="0"/>
        <v>9.2121059205562918</v>
      </c>
      <c r="J4" s="24">
        <f t="shared" si="1"/>
        <v>6.4022137559416903</v>
      </c>
      <c r="K4" s="24">
        <f t="shared" si="2"/>
        <v>2.8098921646146016</v>
      </c>
      <c r="L4" s="2" t="s">
        <v>18</v>
      </c>
      <c r="M4" s="2">
        <v>33503234</v>
      </c>
    </row>
    <row r="5" spans="1:13" x14ac:dyDescent="0.3">
      <c r="A5" s="24" t="s">
        <v>36</v>
      </c>
      <c r="B5" s="24" t="s">
        <v>37</v>
      </c>
      <c r="C5" s="24" t="s">
        <v>38</v>
      </c>
      <c r="D5" s="24" t="s">
        <v>39</v>
      </c>
      <c r="E5" s="24"/>
      <c r="F5" s="27">
        <v>36383</v>
      </c>
      <c r="G5" s="27">
        <v>21041.700949999999</v>
      </c>
      <c r="H5" s="24">
        <v>765560205.60000002</v>
      </c>
      <c r="I5" s="24">
        <f t="shared" si="0"/>
        <v>2.0645922757128643</v>
      </c>
      <c r="J5" s="24">
        <f t="shared" si="1"/>
        <v>0</v>
      </c>
      <c r="K5" s="24">
        <f t="shared" si="2"/>
        <v>2.0645922757128643</v>
      </c>
      <c r="L5" s="2" t="s">
        <v>23</v>
      </c>
      <c r="M5" s="2">
        <v>30900379</v>
      </c>
    </row>
    <row r="6" spans="1:13" x14ac:dyDescent="0.3">
      <c r="A6" s="24" t="s">
        <v>14</v>
      </c>
      <c r="B6" s="24" t="s">
        <v>15</v>
      </c>
      <c r="C6" s="24" t="s">
        <v>16</v>
      </c>
      <c r="D6" s="24" t="s">
        <v>17</v>
      </c>
      <c r="E6" s="24">
        <v>1416968973</v>
      </c>
      <c r="F6" s="27">
        <v>629724</v>
      </c>
      <c r="G6" s="27">
        <v>2827.9230499999999</v>
      </c>
      <c r="H6" s="24">
        <v>1780811015</v>
      </c>
      <c r="I6" s="24">
        <f t="shared" si="0"/>
        <v>4.802559797621468</v>
      </c>
      <c r="J6" s="24">
        <f t="shared" si="1"/>
        <v>3.5244581985727108</v>
      </c>
      <c r="K6" s="24">
        <f t="shared" si="2"/>
        <v>1.2781015990487572</v>
      </c>
    </row>
    <row r="7" spans="1:13" x14ac:dyDescent="0.3">
      <c r="A7" s="24" t="s">
        <v>83</v>
      </c>
      <c r="B7" s="24" t="s">
        <v>84</v>
      </c>
      <c r="C7" s="24" t="s">
        <v>85</v>
      </c>
      <c r="D7" s="24" t="s">
        <v>86</v>
      </c>
      <c r="E7" s="24"/>
      <c r="F7" s="27">
        <v>9073</v>
      </c>
      <c r="G7" s="27">
        <v>49988.379990000001</v>
      </c>
      <c r="H7" s="24">
        <v>453544571.60000002</v>
      </c>
      <c r="I7" s="24">
        <f t="shared" si="0"/>
        <v>1.2231364853701849</v>
      </c>
      <c r="J7" s="24">
        <f t="shared" si="1"/>
        <v>0</v>
      </c>
      <c r="K7" s="24">
        <f t="shared" si="2"/>
        <v>1.2231364853701849</v>
      </c>
    </row>
    <row r="8" spans="1:13" x14ac:dyDescent="0.3">
      <c r="A8" s="24" t="s">
        <v>40</v>
      </c>
      <c r="B8" s="24" t="s">
        <v>41</v>
      </c>
      <c r="C8" s="24" t="s">
        <v>42</v>
      </c>
      <c r="D8" s="24" t="s">
        <v>43</v>
      </c>
      <c r="E8" s="24">
        <v>240758211.59999999</v>
      </c>
      <c r="F8" s="27">
        <v>12580</v>
      </c>
      <c r="G8" s="27">
        <v>52152.217689999998</v>
      </c>
      <c r="H8" s="24">
        <v>656074898.5</v>
      </c>
      <c r="I8" s="24">
        <f t="shared" si="0"/>
        <v>1.7693280787375887</v>
      </c>
      <c r="J8" s="24">
        <f t="shared" si="1"/>
        <v>0.59884321316563049</v>
      </c>
      <c r="K8" s="24">
        <f t="shared" si="2"/>
        <v>1.1704848655719582</v>
      </c>
    </row>
    <row r="9" spans="1:13" x14ac:dyDescent="0.3">
      <c r="A9" s="24" t="s">
        <v>123</v>
      </c>
      <c r="B9" s="24" t="s">
        <v>124</v>
      </c>
      <c r="C9" s="24" t="s">
        <v>125</v>
      </c>
      <c r="D9" s="24" t="s">
        <v>126</v>
      </c>
      <c r="E9" s="24"/>
      <c r="F9" s="27">
        <v>15239</v>
      </c>
      <c r="G9" s="27">
        <v>22071.282630000002</v>
      </c>
      <c r="H9" s="24">
        <v>336344276</v>
      </c>
      <c r="I9" s="24">
        <f t="shared" si="0"/>
        <v>0.90706620998618392</v>
      </c>
      <c r="J9" s="24">
        <f t="shared" si="1"/>
        <v>0</v>
      </c>
      <c r="K9" s="24">
        <f t="shared" si="2"/>
        <v>0.90706620998618392</v>
      </c>
    </row>
    <row r="10" spans="1:13" x14ac:dyDescent="0.3">
      <c r="A10" s="24" t="s">
        <v>139</v>
      </c>
      <c r="B10" s="24" t="s">
        <v>140</v>
      </c>
      <c r="C10" s="24" t="s">
        <v>141</v>
      </c>
      <c r="D10" s="24" t="s">
        <v>142</v>
      </c>
      <c r="E10" s="24"/>
      <c r="F10" s="27">
        <v>1163</v>
      </c>
      <c r="G10" s="27">
        <v>260269.35449999999</v>
      </c>
      <c r="H10" s="24">
        <v>302693259.19999999</v>
      </c>
      <c r="I10" s="24">
        <f t="shared" si="0"/>
        <v>0.8163148505934722</v>
      </c>
      <c r="J10" s="24">
        <f t="shared" si="1"/>
        <v>0</v>
      </c>
      <c r="K10" s="24">
        <f t="shared" si="2"/>
        <v>0.8163148505934722</v>
      </c>
    </row>
    <row r="11" spans="1:13" x14ac:dyDescent="0.3">
      <c r="A11" s="24" t="s">
        <v>52</v>
      </c>
      <c r="B11" s="24" t="s">
        <v>53</v>
      </c>
      <c r="C11" s="24" t="s">
        <v>54</v>
      </c>
      <c r="D11" s="24" t="s">
        <v>55</v>
      </c>
      <c r="E11" s="24">
        <v>243007130.90000001</v>
      </c>
      <c r="F11" s="27">
        <v>15742</v>
      </c>
      <c r="G11" s="27">
        <v>33447.350810000004</v>
      </c>
      <c r="H11" s="24">
        <v>526528196.5</v>
      </c>
      <c r="I11" s="24">
        <f t="shared" si="0"/>
        <v>1.4199615386055082</v>
      </c>
      <c r="J11" s="24">
        <f t="shared" si="1"/>
        <v>0.60443699977341492</v>
      </c>
      <c r="K11" s="24">
        <f t="shared" si="2"/>
        <v>0.8155245388320933</v>
      </c>
    </row>
    <row r="12" spans="1:13" x14ac:dyDescent="0.3">
      <c r="A12" s="24" t="s">
        <v>151</v>
      </c>
      <c r="B12" s="24" t="s">
        <v>152</v>
      </c>
      <c r="C12" s="24" t="s">
        <v>153</v>
      </c>
      <c r="D12" s="24" t="s">
        <v>154</v>
      </c>
      <c r="E12" s="24"/>
      <c r="F12" s="27">
        <v>16546</v>
      </c>
      <c r="G12" s="27">
        <v>17436.311539999999</v>
      </c>
      <c r="H12" s="24">
        <v>288501210.69999999</v>
      </c>
      <c r="I12" s="24">
        <f t="shared" si="0"/>
        <v>0.77804118707842818</v>
      </c>
      <c r="J12" s="24">
        <f t="shared" si="1"/>
        <v>0</v>
      </c>
      <c r="K12" s="24">
        <f t="shared" si="2"/>
        <v>0.77804118707842818</v>
      </c>
    </row>
    <row r="13" spans="1:13" x14ac:dyDescent="0.3">
      <c r="A13" s="24" t="s">
        <v>44</v>
      </c>
      <c r="B13" s="24" t="s">
        <v>45</v>
      </c>
      <c r="C13" s="24" t="s">
        <v>46</v>
      </c>
      <c r="D13" s="24" t="s">
        <v>47</v>
      </c>
      <c r="E13" s="24">
        <v>395796137.30000001</v>
      </c>
      <c r="F13" s="27">
        <v>1645</v>
      </c>
      <c r="G13" s="27">
        <v>390547.82120000001</v>
      </c>
      <c r="H13" s="24">
        <v>642451165.89999998</v>
      </c>
      <c r="I13" s="24">
        <f t="shared" si="0"/>
        <v>1.7325870714509144</v>
      </c>
      <c r="J13" s="24">
        <f t="shared" si="1"/>
        <v>0.98447246739424221</v>
      </c>
      <c r="K13" s="24">
        <f t="shared" si="2"/>
        <v>0.74811460405667218</v>
      </c>
    </row>
    <row r="14" spans="1:13" x14ac:dyDescent="0.3">
      <c r="A14" s="24">
        <v>90694</v>
      </c>
      <c r="B14" s="24" t="s">
        <v>155</v>
      </c>
      <c r="C14" s="24" t="s">
        <v>156</v>
      </c>
      <c r="D14" s="24" t="s">
        <v>157</v>
      </c>
      <c r="E14" s="24"/>
      <c r="F14" s="27">
        <v>4239703</v>
      </c>
      <c r="G14" s="27">
        <v>63.50850818</v>
      </c>
      <c r="H14" s="24">
        <v>269257212.60000002</v>
      </c>
      <c r="I14" s="24">
        <f t="shared" si="0"/>
        <v>0.7261432311234759</v>
      </c>
      <c r="J14" s="24">
        <f t="shared" si="1"/>
        <v>0</v>
      </c>
      <c r="K14" s="24">
        <f t="shared" si="2"/>
        <v>0.7261432311234759</v>
      </c>
    </row>
    <row r="15" spans="1:13" x14ac:dyDescent="0.3">
      <c r="A15" s="24" t="s">
        <v>158</v>
      </c>
      <c r="B15" s="24" t="s">
        <v>159</v>
      </c>
      <c r="C15" s="24" t="s">
        <v>160</v>
      </c>
      <c r="D15" s="24" t="s">
        <v>161</v>
      </c>
      <c r="E15" s="24"/>
      <c r="F15" s="27">
        <v>2412</v>
      </c>
      <c r="G15" s="27">
        <v>110361.2601</v>
      </c>
      <c r="H15" s="24">
        <v>266191359.40000001</v>
      </c>
      <c r="I15" s="24">
        <f t="shared" si="0"/>
        <v>0.71787512002145126</v>
      </c>
      <c r="J15" s="24">
        <f t="shared" si="1"/>
        <v>0</v>
      </c>
      <c r="K15" s="24">
        <f t="shared" si="2"/>
        <v>0.71787512002145126</v>
      </c>
    </row>
    <row r="16" spans="1:13" x14ac:dyDescent="0.3">
      <c r="A16" s="24" t="s">
        <v>32</v>
      </c>
      <c r="B16" s="24" t="s">
        <v>33</v>
      </c>
      <c r="C16" s="24" t="s">
        <v>34</v>
      </c>
      <c r="D16" s="24" t="s">
        <v>35</v>
      </c>
      <c r="E16" s="24">
        <v>799286086.60000002</v>
      </c>
      <c r="F16" s="27">
        <v>31429</v>
      </c>
      <c r="G16" s="27">
        <v>31465.9627</v>
      </c>
      <c r="H16" s="24">
        <v>988943741.60000002</v>
      </c>
      <c r="I16" s="24">
        <f t="shared" si="0"/>
        <v>2.6670216072970065</v>
      </c>
      <c r="J16" s="24">
        <f t="shared" si="1"/>
        <v>1.9880819231759339</v>
      </c>
      <c r="K16" s="24">
        <f t="shared" si="2"/>
        <v>0.67893968412107264</v>
      </c>
    </row>
    <row r="17" spans="1:11" x14ac:dyDescent="0.3">
      <c r="A17" s="24" t="s">
        <v>178</v>
      </c>
      <c r="B17" s="24" t="s">
        <v>179</v>
      </c>
      <c r="C17" s="24" t="s">
        <v>180</v>
      </c>
      <c r="D17" s="24" t="s">
        <v>181</v>
      </c>
      <c r="E17" s="24"/>
      <c r="F17" s="27">
        <v>13932</v>
      </c>
      <c r="G17" s="27">
        <v>16764.717980000001</v>
      </c>
      <c r="H17" s="24">
        <v>233566050.90000001</v>
      </c>
      <c r="I17" s="24">
        <f t="shared" si="0"/>
        <v>0.62988993031444696</v>
      </c>
      <c r="J17" s="24">
        <f t="shared" si="1"/>
        <v>0</v>
      </c>
      <c r="K17" s="24">
        <f t="shared" si="2"/>
        <v>0.62988993031444696</v>
      </c>
    </row>
    <row r="18" spans="1:11" x14ac:dyDescent="0.3">
      <c r="A18" s="24" t="s">
        <v>103</v>
      </c>
      <c r="B18" s="24" t="s">
        <v>104</v>
      </c>
      <c r="C18" s="24" t="s">
        <v>105</v>
      </c>
      <c r="D18" s="24" t="s">
        <v>106</v>
      </c>
      <c r="E18" s="24">
        <v>207099485.90000001</v>
      </c>
      <c r="F18" s="27">
        <v>6260</v>
      </c>
      <c r="G18" s="27">
        <v>63731.385970000003</v>
      </c>
      <c r="H18" s="24">
        <v>398958476.10000002</v>
      </c>
      <c r="I18" s="24">
        <f t="shared" si="0"/>
        <v>1.075926598667285</v>
      </c>
      <c r="J18" s="24">
        <f t="shared" si="1"/>
        <v>0.51512312189523757</v>
      </c>
      <c r="K18" s="24">
        <f t="shared" si="2"/>
        <v>0.56080347677204745</v>
      </c>
    </row>
    <row r="19" spans="1:11" x14ac:dyDescent="0.3">
      <c r="A19" s="24" t="s">
        <v>201</v>
      </c>
      <c r="B19" s="24" t="s">
        <v>202</v>
      </c>
      <c r="C19" s="24" t="s">
        <v>203</v>
      </c>
      <c r="D19" s="24" t="s">
        <v>204</v>
      </c>
      <c r="E19" s="24"/>
      <c r="F19" s="27">
        <v>8456</v>
      </c>
      <c r="G19" s="27">
        <v>23354.078010000001</v>
      </c>
      <c r="H19" s="24">
        <v>197482083.69999999</v>
      </c>
      <c r="I19" s="24">
        <f t="shared" si="0"/>
        <v>0.53257729648990171</v>
      </c>
      <c r="J19" s="24">
        <f t="shared" si="1"/>
        <v>0</v>
      </c>
      <c r="K19" s="24">
        <f t="shared" si="2"/>
        <v>0.53257729648990171</v>
      </c>
    </row>
    <row r="20" spans="1:11" x14ac:dyDescent="0.3">
      <c r="A20" s="24" t="s">
        <v>205</v>
      </c>
      <c r="B20" s="24" t="s">
        <v>206</v>
      </c>
      <c r="C20" s="24" t="s">
        <v>207</v>
      </c>
      <c r="D20" s="24" t="s">
        <v>208</v>
      </c>
      <c r="E20" s="24"/>
      <c r="F20" s="27">
        <v>19410</v>
      </c>
      <c r="G20" s="27">
        <v>10092.16685</v>
      </c>
      <c r="H20" s="24">
        <v>195888958.59999999</v>
      </c>
      <c r="I20" s="24">
        <f t="shared" si="0"/>
        <v>0.52828089530336608</v>
      </c>
      <c r="J20" s="24">
        <f t="shared" si="1"/>
        <v>0</v>
      </c>
      <c r="K20" s="24">
        <f t="shared" si="2"/>
        <v>0.52828089530336608</v>
      </c>
    </row>
    <row r="21" spans="1:11" x14ac:dyDescent="0.3">
      <c r="A21" s="24" t="s">
        <v>216</v>
      </c>
      <c r="B21" s="24" t="s">
        <v>217</v>
      </c>
      <c r="C21" s="24" t="s">
        <v>218</v>
      </c>
      <c r="D21" s="24" t="s">
        <v>219</v>
      </c>
      <c r="E21" s="24"/>
      <c r="F21" s="27">
        <v>2704</v>
      </c>
      <c r="G21" s="27">
        <v>66372.056540000005</v>
      </c>
      <c r="H21" s="24">
        <v>179470040.90000001</v>
      </c>
      <c r="I21" s="24">
        <f t="shared" si="0"/>
        <v>0.48400172508132239</v>
      </c>
      <c r="J21" s="24">
        <f t="shared" si="1"/>
        <v>0</v>
      </c>
      <c r="K21" s="24">
        <f t="shared" si="2"/>
        <v>0.48400172508132239</v>
      </c>
    </row>
    <row r="22" spans="1:11" x14ac:dyDescent="0.3">
      <c r="A22" s="24" t="s">
        <v>220</v>
      </c>
      <c r="B22" s="24" t="s">
        <v>221</v>
      </c>
      <c r="C22" s="24" t="s">
        <v>222</v>
      </c>
      <c r="D22" s="24" t="s">
        <v>223</v>
      </c>
      <c r="E22" s="24"/>
      <c r="F22" s="27">
        <v>358</v>
      </c>
      <c r="G22" s="27">
        <v>498989.97989999998</v>
      </c>
      <c r="H22" s="24">
        <v>178638412.80000001</v>
      </c>
      <c r="I22" s="24">
        <f t="shared" si="0"/>
        <v>0.48175895836099619</v>
      </c>
      <c r="J22" s="24">
        <f t="shared" si="1"/>
        <v>0</v>
      </c>
      <c r="K22" s="24">
        <f t="shared" si="2"/>
        <v>0.48175895836099619</v>
      </c>
    </row>
    <row r="23" spans="1:11" x14ac:dyDescent="0.3">
      <c r="A23" s="24" t="s">
        <v>228</v>
      </c>
      <c r="B23" s="24" t="s">
        <v>229</v>
      </c>
      <c r="C23" s="24" t="s">
        <v>230</v>
      </c>
      <c r="D23" s="24" t="s">
        <v>231</v>
      </c>
      <c r="E23" s="24"/>
      <c r="F23" s="27">
        <v>510</v>
      </c>
      <c r="G23" s="27">
        <v>348341.43349999998</v>
      </c>
      <c r="H23" s="24">
        <v>177654131.09999999</v>
      </c>
      <c r="I23" s="24">
        <f t="shared" si="0"/>
        <v>0.47910450952721323</v>
      </c>
      <c r="J23" s="24">
        <f t="shared" si="1"/>
        <v>0</v>
      </c>
      <c r="K23" s="24">
        <f t="shared" si="2"/>
        <v>0.47910450952721323</v>
      </c>
    </row>
    <row r="24" spans="1:11" x14ac:dyDescent="0.3">
      <c r="A24" s="24" t="s">
        <v>232</v>
      </c>
      <c r="B24" s="24" t="s">
        <v>233</v>
      </c>
      <c r="C24" s="24" t="s">
        <v>234</v>
      </c>
      <c r="D24" s="24" t="s">
        <v>235</v>
      </c>
      <c r="E24" s="24"/>
      <c r="F24" s="27">
        <v>7335</v>
      </c>
      <c r="G24" s="27">
        <v>23513.549599999998</v>
      </c>
      <c r="H24" s="24">
        <v>172471886.30000001</v>
      </c>
      <c r="I24" s="24">
        <f t="shared" si="0"/>
        <v>0.46512883196891103</v>
      </c>
      <c r="J24" s="24">
        <f t="shared" si="1"/>
        <v>0</v>
      </c>
      <c r="K24" s="24">
        <f t="shared" si="2"/>
        <v>0.46512883196891103</v>
      </c>
    </row>
    <row r="25" spans="1:11" x14ac:dyDescent="0.3">
      <c r="A25" s="24" t="s">
        <v>68</v>
      </c>
      <c r="B25" s="24" t="s">
        <v>69</v>
      </c>
      <c r="C25" s="24" t="s">
        <v>70</v>
      </c>
      <c r="D25" s="24" t="s">
        <v>71</v>
      </c>
      <c r="E25" s="24">
        <v>366371064.60000002</v>
      </c>
      <c r="F25" s="27">
        <v>21410</v>
      </c>
      <c r="G25" s="27">
        <v>23360.704099999999</v>
      </c>
      <c r="H25" s="24">
        <v>500152674.69999999</v>
      </c>
      <c r="I25" s="24">
        <f t="shared" si="0"/>
        <v>1.348831014607728</v>
      </c>
      <c r="J25" s="24">
        <f t="shared" si="1"/>
        <v>0.91128283466605053</v>
      </c>
      <c r="K25" s="24">
        <f t="shared" si="2"/>
        <v>0.4375481799416775</v>
      </c>
    </row>
    <row r="26" spans="1:11" x14ac:dyDescent="0.3">
      <c r="A26" s="24" t="s">
        <v>248</v>
      </c>
      <c r="B26" s="24" t="s">
        <v>249</v>
      </c>
      <c r="C26" s="24" t="s">
        <v>250</v>
      </c>
      <c r="D26" s="24" t="s">
        <v>251</v>
      </c>
      <c r="E26" s="24"/>
      <c r="F26" s="27">
        <v>15627</v>
      </c>
      <c r="G26" s="27">
        <v>10241.4334</v>
      </c>
      <c r="H26" s="24">
        <v>160042879.69999999</v>
      </c>
      <c r="I26" s="24">
        <f t="shared" si="0"/>
        <v>0.43160980781713604</v>
      </c>
      <c r="J26" s="24">
        <f t="shared" si="1"/>
        <v>0</v>
      </c>
      <c r="K26" s="24">
        <f t="shared" si="2"/>
        <v>0.43160980781713604</v>
      </c>
    </row>
    <row r="27" spans="1:11" x14ac:dyDescent="0.3">
      <c r="A27" s="24" t="s">
        <v>95</v>
      </c>
      <c r="B27" s="24" t="s">
        <v>96</v>
      </c>
      <c r="C27" s="24" t="s">
        <v>97</v>
      </c>
      <c r="D27" s="24" t="s">
        <v>98</v>
      </c>
      <c r="E27" s="24">
        <v>269500416.69999999</v>
      </c>
      <c r="F27" s="27">
        <v>7687</v>
      </c>
      <c r="G27" s="27">
        <v>53088.500410000001</v>
      </c>
      <c r="H27" s="24">
        <v>408091302.69999999</v>
      </c>
      <c r="I27" s="24">
        <f t="shared" si="0"/>
        <v>1.100556357523425</v>
      </c>
      <c r="J27" s="24">
        <f t="shared" si="1"/>
        <v>0.67033433424168343</v>
      </c>
      <c r="K27" s="24">
        <f t="shared" si="2"/>
        <v>0.43022202328174153</v>
      </c>
    </row>
    <row r="28" spans="1:11" x14ac:dyDescent="0.3">
      <c r="A28" s="24" t="s">
        <v>252</v>
      </c>
      <c r="B28" s="24" t="s">
        <v>253</v>
      </c>
      <c r="C28" s="24" t="s">
        <v>254</v>
      </c>
      <c r="D28" s="24" t="s">
        <v>255</v>
      </c>
      <c r="E28" s="24"/>
      <c r="F28" s="27">
        <v>7550</v>
      </c>
      <c r="G28" s="27">
        <v>21100.63956</v>
      </c>
      <c r="H28" s="24">
        <v>159309828.69999999</v>
      </c>
      <c r="I28" s="24">
        <f t="shared" si="0"/>
        <v>0.42963288762035351</v>
      </c>
      <c r="J28" s="24">
        <f t="shared" si="1"/>
        <v>0</v>
      </c>
      <c r="K28" s="24">
        <f t="shared" si="2"/>
        <v>0.42963288762035351</v>
      </c>
    </row>
    <row r="29" spans="1:11" x14ac:dyDescent="0.3">
      <c r="A29" s="24" t="s">
        <v>48</v>
      </c>
      <c r="B29" s="24" t="s">
        <v>49</v>
      </c>
      <c r="C29" s="24" t="s">
        <v>50</v>
      </c>
      <c r="D29" s="24" t="s">
        <v>51</v>
      </c>
      <c r="E29" s="24">
        <v>488832129.60000002</v>
      </c>
      <c r="F29" s="27">
        <v>12327</v>
      </c>
      <c r="G29" s="27">
        <v>49339.126040000003</v>
      </c>
      <c r="H29" s="24">
        <v>608203406.60000002</v>
      </c>
      <c r="I29" s="24">
        <f t="shared" si="0"/>
        <v>1.640226393879074</v>
      </c>
      <c r="J29" s="24">
        <f t="shared" si="1"/>
        <v>1.2158829443151669</v>
      </c>
      <c r="K29" s="24">
        <f t="shared" si="2"/>
        <v>0.42434344956390713</v>
      </c>
    </row>
    <row r="30" spans="1:11" x14ac:dyDescent="0.3">
      <c r="A30" s="24" t="s">
        <v>64</v>
      </c>
      <c r="B30" s="24" t="s">
        <v>65</v>
      </c>
      <c r="C30" s="24" t="s">
        <v>66</v>
      </c>
      <c r="D30" s="24" t="s">
        <v>67</v>
      </c>
      <c r="E30" s="24">
        <v>378891062.69999999</v>
      </c>
      <c r="F30" s="27">
        <v>18538</v>
      </c>
      <c r="G30" s="27">
        <v>27219.02219</v>
      </c>
      <c r="H30" s="24">
        <v>504586233.39999998</v>
      </c>
      <c r="I30" s="24">
        <f t="shared" si="0"/>
        <v>1.3607876066288163</v>
      </c>
      <c r="J30" s="24">
        <f t="shared" si="1"/>
        <v>0.94242410225233775</v>
      </c>
      <c r="K30" s="24">
        <f t="shared" si="2"/>
        <v>0.41836350437647851</v>
      </c>
    </row>
    <row r="31" spans="1:11" x14ac:dyDescent="0.3">
      <c r="A31" s="24" t="s">
        <v>264</v>
      </c>
      <c r="B31" s="24" t="s">
        <v>265</v>
      </c>
      <c r="C31" s="24" t="s">
        <v>266</v>
      </c>
      <c r="D31" s="24" t="s">
        <v>267</v>
      </c>
      <c r="E31" s="24"/>
      <c r="F31" s="27">
        <v>1664</v>
      </c>
      <c r="G31" s="27">
        <v>92761.765090000001</v>
      </c>
      <c r="H31" s="24">
        <v>154355577.09999999</v>
      </c>
      <c r="I31" s="24">
        <f t="shared" si="0"/>
        <v>0.41627207091321866</v>
      </c>
      <c r="J31" s="24">
        <f t="shared" si="1"/>
        <v>0</v>
      </c>
      <c r="K31" s="24">
        <f t="shared" si="2"/>
        <v>0.41627207091321866</v>
      </c>
    </row>
    <row r="32" spans="1:11" x14ac:dyDescent="0.3">
      <c r="A32" s="24" t="s">
        <v>272</v>
      </c>
      <c r="B32" s="24" t="s">
        <v>273</v>
      </c>
      <c r="C32" s="24" t="s">
        <v>274</v>
      </c>
      <c r="D32" s="24" t="s">
        <v>275</v>
      </c>
      <c r="E32" s="24"/>
      <c r="F32" s="27">
        <v>3590</v>
      </c>
      <c r="G32" s="27">
        <v>40274.026660000003</v>
      </c>
      <c r="H32" s="24">
        <v>144583755.69999999</v>
      </c>
      <c r="I32" s="24">
        <f t="shared" si="0"/>
        <v>0.38991904624643381</v>
      </c>
      <c r="J32" s="24">
        <f t="shared" si="1"/>
        <v>0</v>
      </c>
      <c r="K32" s="24">
        <f t="shared" si="2"/>
        <v>0.38991904624643381</v>
      </c>
    </row>
    <row r="33" spans="1:11" x14ac:dyDescent="0.3">
      <c r="A33" s="24" t="s">
        <v>287</v>
      </c>
      <c r="B33" s="24" t="s">
        <v>288</v>
      </c>
      <c r="C33" s="24" t="s">
        <v>289</v>
      </c>
      <c r="D33" s="24" t="s">
        <v>290</v>
      </c>
      <c r="E33" s="24"/>
      <c r="F33" s="27">
        <v>24246</v>
      </c>
      <c r="G33" s="27">
        <v>5698.4473539999999</v>
      </c>
      <c r="H33" s="24">
        <v>138164554.59999999</v>
      </c>
      <c r="I33" s="24">
        <f t="shared" si="0"/>
        <v>0.37260749725216419</v>
      </c>
      <c r="J33" s="24">
        <f t="shared" si="1"/>
        <v>0</v>
      </c>
      <c r="K33" s="24">
        <f t="shared" si="2"/>
        <v>0.37260749725216419</v>
      </c>
    </row>
    <row r="34" spans="1:11" x14ac:dyDescent="0.3">
      <c r="A34" s="24" t="s">
        <v>162</v>
      </c>
      <c r="B34" s="24" t="s">
        <v>163</v>
      </c>
      <c r="C34" s="24" t="s">
        <v>164</v>
      </c>
      <c r="D34" s="24" t="s">
        <v>165</v>
      </c>
      <c r="E34" s="24">
        <v>153223416.90000001</v>
      </c>
      <c r="F34" s="27">
        <v>5471</v>
      </c>
      <c r="G34" s="27">
        <v>46473.00488</v>
      </c>
      <c r="H34" s="24">
        <v>254253809.69999999</v>
      </c>
      <c r="I34" s="24">
        <f t="shared" si="0"/>
        <v>0.68568147578384064</v>
      </c>
      <c r="J34" s="24">
        <f t="shared" si="1"/>
        <v>0.38111598644477129</v>
      </c>
      <c r="K34" s="24">
        <f t="shared" si="2"/>
        <v>0.30456548933906935</v>
      </c>
    </row>
    <row r="35" spans="1:11" x14ac:dyDescent="0.3">
      <c r="A35" s="24" t="s">
        <v>317</v>
      </c>
      <c r="B35" s="24" t="s">
        <v>318</v>
      </c>
      <c r="C35" s="24" t="s">
        <v>319</v>
      </c>
      <c r="D35" s="24" t="s">
        <v>320</v>
      </c>
      <c r="E35" s="24"/>
      <c r="F35" s="27">
        <v>1904</v>
      </c>
      <c r="G35" s="27">
        <v>57310.385710000002</v>
      </c>
      <c r="H35" s="24">
        <v>109118974.40000001</v>
      </c>
      <c r="I35" s="24">
        <f t="shared" si="0"/>
        <v>0.29427625682735692</v>
      </c>
      <c r="J35" s="24">
        <f t="shared" si="1"/>
        <v>0</v>
      </c>
      <c r="K35" s="24">
        <f t="shared" si="2"/>
        <v>0.29427625682735692</v>
      </c>
    </row>
    <row r="36" spans="1:11" x14ac:dyDescent="0.3">
      <c r="A36" s="24" t="s">
        <v>193</v>
      </c>
      <c r="B36" s="24" t="s">
        <v>194</v>
      </c>
      <c r="C36" s="24" t="s">
        <v>195</v>
      </c>
      <c r="D36" s="24" t="s">
        <v>196</v>
      </c>
      <c r="E36" s="24">
        <v>118484557.8</v>
      </c>
      <c r="F36" s="27">
        <v>8141</v>
      </c>
      <c r="G36" s="27">
        <v>25859.072359999998</v>
      </c>
      <c r="H36" s="24">
        <v>210518708.09999999</v>
      </c>
      <c r="I36" s="24">
        <f t="shared" si="0"/>
        <v>0.56773496774910104</v>
      </c>
      <c r="J36" s="24">
        <f t="shared" si="1"/>
        <v>0.29470925553037658</v>
      </c>
      <c r="K36" s="24">
        <f t="shared" si="2"/>
        <v>0.27302571221872446</v>
      </c>
    </row>
    <row r="37" spans="1:11" x14ac:dyDescent="0.3">
      <c r="A37" s="24" t="s">
        <v>107</v>
      </c>
      <c r="B37" s="24" t="s">
        <v>108</v>
      </c>
      <c r="C37" s="24" t="s">
        <v>109</v>
      </c>
      <c r="D37" s="24" t="s">
        <v>110</v>
      </c>
      <c r="E37" s="24">
        <v>296770200.5</v>
      </c>
      <c r="F37" s="27">
        <v>26875</v>
      </c>
      <c r="G37" s="27">
        <v>13769.822319999999</v>
      </c>
      <c r="H37" s="24">
        <v>370063974.80000001</v>
      </c>
      <c r="I37" s="24">
        <f t="shared" si="0"/>
        <v>0.9980027936442678</v>
      </c>
      <c r="J37" s="24">
        <f t="shared" si="1"/>
        <v>0.73816306932240228</v>
      </c>
      <c r="K37" s="24">
        <f t="shared" si="2"/>
        <v>0.25983972432186553</v>
      </c>
    </row>
    <row r="38" spans="1:11" x14ac:dyDescent="0.3">
      <c r="A38" s="24" t="s">
        <v>345</v>
      </c>
      <c r="B38" s="24" t="s">
        <v>346</v>
      </c>
      <c r="C38" s="24" t="s">
        <v>347</v>
      </c>
      <c r="D38" s="24" t="s">
        <v>348</v>
      </c>
      <c r="E38" s="24"/>
      <c r="F38" s="27">
        <v>1376</v>
      </c>
      <c r="G38" s="27">
        <v>69789.012000000002</v>
      </c>
      <c r="H38" s="24">
        <v>96029680.510000005</v>
      </c>
      <c r="I38" s="24">
        <f t="shared" si="0"/>
        <v>0.25897654445705454</v>
      </c>
      <c r="J38" s="24">
        <f t="shared" si="1"/>
        <v>0</v>
      </c>
      <c r="K38" s="24">
        <f t="shared" si="2"/>
        <v>0.25897654445705454</v>
      </c>
    </row>
    <row r="39" spans="1:11" x14ac:dyDescent="0.3">
      <c r="A39" s="24" t="s">
        <v>190</v>
      </c>
      <c r="B39" s="24" t="s">
        <v>191</v>
      </c>
      <c r="C39" s="24" t="s">
        <v>192</v>
      </c>
      <c r="D39" s="24" t="s">
        <v>134</v>
      </c>
      <c r="E39" s="24">
        <v>139013934.90000001</v>
      </c>
      <c r="F39" s="27">
        <v>4551</v>
      </c>
      <c r="G39" s="27">
        <v>48901.923239999996</v>
      </c>
      <c r="H39" s="24">
        <v>222552652.69999999</v>
      </c>
      <c r="I39" s="24">
        <f t="shared" si="0"/>
        <v>0.60018857346916898</v>
      </c>
      <c r="J39" s="24">
        <f t="shared" si="1"/>
        <v>0.34577242826767113</v>
      </c>
      <c r="K39" s="24">
        <f t="shared" si="2"/>
        <v>0.25441614520149786</v>
      </c>
    </row>
    <row r="40" spans="1:11" x14ac:dyDescent="0.3">
      <c r="A40" s="24" t="s">
        <v>244</v>
      </c>
      <c r="B40" s="24" t="s">
        <v>245</v>
      </c>
      <c r="C40" s="24" t="s">
        <v>246</v>
      </c>
      <c r="D40" s="24" t="s">
        <v>247</v>
      </c>
      <c r="E40" s="24">
        <v>72284678.290000007</v>
      </c>
      <c r="F40" s="27">
        <v>907</v>
      </c>
      <c r="G40" s="27">
        <v>176623.758</v>
      </c>
      <c r="H40" s="24">
        <v>160197748.5</v>
      </c>
      <c r="I40" s="24">
        <f t="shared" si="0"/>
        <v>0.43202746396735137</v>
      </c>
      <c r="J40" s="24">
        <f t="shared" si="1"/>
        <v>0.17979527560931383</v>
      </c>
      <c r="K40" s="24">
        <f t="shared" si="2"/>
        <v>0.25223218835803751</v>
      </c>
    </row>
    <row r="41" spans="1:11" x14ac:dyDescent="0.3">
      <c r="A41" s="24" t="s">
        <v>127</v>
      </c>
      <c r="B41" s="24" t="s">
        <v>128</v>
      </c>
      <c r="C41" s="24" t="s">
        <v>129</v>
      </c>
      <c r="D41" s="24" t="s">
        <v>130</v>
      </c>
      <c r="E41" s="24">
        <v>266320982.19999999</v>
      </c>
      <c r="F41" s="27">
        <v>16663</v>
      </c>
      <c r="G41" s="27">
        <v>20038.740740000001</v>
      </c>
      <c r="H41" s="24">
        <v>333905536.89999998</v>
      </c>
      <c r="I41" s="24">
        <f t="shared" si="0"/>
        <v>0.90048932436502904</v>
      </c>
      <c r="J41" s="24">
        <f t="shared" si="1"/>
        <v>0.6624260566407808</v>
      </c>
      <c r="K41" s="24">
        <f t="shared" si="2"/>
        <v>0.23806326772424824</v>
      </c>
    </row>
    <row r="42" spans="1:11" x14ac:dyDescent="0.3">
      <c r="A42" s="24" t="s">
        <v>349</v>
      </c>
      <c r="B42" s="24" t="s">
        <v>350</v>
      </c>
      <c r="C42" s="24" t="s">
        <v>351</v>
      </c>
      <c r="D42" s="24" t="s">
        <v>352</v>
      </c>
      <c r="E42" s="24"/>
      <c r="F42" s="27">
        <v>1878</v>
      </c>
      <c r="G42" s="27">
        <v>46997.214050000002</v>
      </c>
      <c r="H42" s="24">
        <v>88260767.989999995</v>
      </c>
      <c r="I42" s="24">
        <f t="shared" si="0"/>
        <v>0.23802504167235833</v>
      </c>
      <c r="J42" s="24">
        <f t="shared" si="1"/>
        <v>0</v>
      </c>
      <c r="K42" s="24">
        <f t="shared" si="2"/>
        <v>0.23802504167235833</v>
      </c>
    </row>
    <row r="43" spans="1:11" x14ac:dyDescent="0.3">
      <c r="A43" s="24" t="s">
        <v>353</v>
      </c>
      <c r="B43" s="24" t="s">
        <v>354</v>
      </c>
      <c r="C43" s="24" t="s">
        <v>355</v>
      </c>
      <c r="D43" s="24" t="s">
        <v>356</v>
      </c>
      <c r="E43" s="24">
        <v>261027.51</v>
      </c>
      <c r="F43" s="27">
        <v>37266</v>
      </c>
      <c r="G43" s="27">
        <v>2341.3231900000001</v>
      </c>
      <c r="H43" s="24">
        <v>87251749.980000004</v>
      </c>
      <c r="I43" s="24">
        <f t="shared" si="0"/>
        <v>0.23530388300415345</v>
      </c>
      <c r="J43" s="24">
        <f t="shared" si="1"/>
        <v>6.492594864125654E-4</v>
      </c>
      <c r="K43" s="24">
        <f t="shared" si="2"/>
        <v>0.23465462351774088</v>
      </c>
    </row>
    <row r="44" spans="1:11" x14ac:dyDescent="0.3">
      <c r="A44" s="24" t="s">
        <v>361</v>
      </c>
      <c r="B44" s="24" t="s">
        <v>362</v>
      </c>
      <c r="C44" s="24" t="s">
        <v>363</v>
      </c>
      <c r="D44" s="24" t="s">
        <v>364</v>
      </c>
      <c r="E44" s="24"/>
      <c r="F44" s="27">
        <v>7991</v>
      </c>
      <c r="G44" s="27">
        <v>10661.41381</v>
      </c>
      <c r="H44" s="24">
        <v>85195357.75</v>
      </c>
      <c r="I44" s="24">
        <f t="shared" si="0"/>
        <v>0.22975812516193841</v>
      </c>
      <c r="J44" s="24">
        <f t="shared" si="1"/>
        <v>0</v>
      </c>
      <c r="K44" s="24">
        <f t="shared" si="2"/>
        <v>0.22975812516193841</v>
      </c>
    </row>
    <row r="45" spans="1:11" x14ac:dyDescent="0.3">
      <c r="A45" s="24" t="s">
        <v>174</v>
      </c>
      <c r="B45" s="24" t="s">
        <v>175</v>
      </c>
      <c r="C45" s="24" t="s">
        <v>176</v>
      </c>
      <c r="D45" s="24" t="s">
        <v>177</v>
      </c>
      <c r="E45" s="24">
        <v>171666328</v>
      </c>
      <c r="F45" s="27">
        <v>9609</v>
      </c>
      <c r="G45" s="27">
        <v>25329.101409999999</v>
      </c>
      <c r="H45" s="24">
        <v>243387335.5</v>
      </c>
      <c r="I45" s="24">
        <f t="shared" si="0"/>
        <v>0.65637634924585664</v>
      </c>
      <c r="J45" s="24">
        <f t="shared" si="1"/>
        <v>0.42698944625266128</v>
      </c>
      <c r="K45" s="24">
        <f t="shared" si="2"/>
        <v>0.22938690299319536</v>
      </c>
    </row>
    <row r="46" spans="1:11" x14ac:dyDescent="0.3">
      <c r="A46" s="24" t="s">
        <v>365</v>
      </c>
      <c r="B46" s="24" t="s">
        <v>366</v>
      </c>
      <c r="C46" s="24" t="s">
        <v>367</v>
      </c>
      <c r="D46" s="24" t="s">
        <v>368</v>
      </c>
      <c r="E46" s="24"/>
      <c r="F46" s="27">
        <v>279</v>
      </c>
      <c r="G46" s="27">
        <v>297120.13939999999</v>
      </c>
      <c r="H46" s="24">
        <v>82896518.890000001</v>
      </c>
      <c r="I46" s="24">
        <f t="shared" si="0"/>
        <v>0.22355852790133524</v>
      </c>
      <c r="J46" s="24">
        <f t="shared" si="1"/>
        <v>0</v>
      </c>
      <c r="K46" s="24">
        <f t="shared" si="2"/>
        <v>0.22355852790133524</v>
      </c>
    </row>
    <row r="47" spans="1:11" x14ac:dyDescent="0.3">
      <c r="A47" s="24" t="s">
        <v>166</v>
      </c>
      <c r="B47" s="24" t="s">
        <v>167</v>
      </c>
      <c r="C47" s="24" t="s">
        <v>168</v>
      </c>
      <c r="D47" s="24" t="s">
        <v>169</v>
      </c>
      <c r="E47" s="24">
        <v>186163594.09999999</v>
      </c>
      <c r="F47" s="27">
        <v>1713</v>
      </c>
      <c r="G47" s="27">
        <v>148204.90700000001</v>
      </c>
      <c r="H47" s="24">
        <v>253875005.69999999</v>
      </c>
      <c r="I47" s="24">
        <f t="shared" si="0"/>
        <v>0.68465990255329878</v>
      </c>
      <c r="J47" s="24">
        <f t="shared" si="1"/>
        <v>0.46304881617298993</v>
      </c>
      <c r="K47" s="24">
        <f t="shared" si="2"/>
        <v>0.22161108638030885</v>
      </c>
    </row>
    <row r="48" spans="1:11" x14ac:dyDescent="0.3">
      <c r="A48" s="24" t="s">
        <v>91</v>
      </c>
      <c r="B48" s="24" t="s">
        <v>92</v>
      </c>
      <c r="C48" s="24" t="s">
        <v>93</v>
      </c>
      <c r="D48" s="24" t="s">
        <v>94</v>
      </c>
      <c r="E48" s="24">
        <v>370456943.5</v>
      </c>
      <c r="F48" s="27">
        <v>13442</v>
      </c>
      <c r="G48" s="27">
        <v>31512.50938</v>
      </c>
      <c r="H48" s="24">
        <v>423591151.10000002</v>
      </c>
      <c r="I48" s="24">
        <f t="shared" si="0"/>
        <v>1.142356946226021</v>
      </c>
      <c r="J48" s="24">
        <f t="shared" si="1"/>
        <v>0.92144573142799691</v>
      </c>
      <c r="K48" s="24">
        <f t="shared" si="2"/>
        <v>0.22091121479802411</v>
      </c>
    </row>
    <row r="49" spans="1:11" x14ac:dyDescent="0.3">
      <c r="A49" s="24" t="s">
        <v>321</v>
      </c>
      <c r="B49" s="24" t="s">
        <v>322</v>
      </c>
      <c r="C49" s="24" t="s">
        <v>323</v>
      </c>
      <c r="D49" s="24" t="s">
        <v>324</v>
      </c>
      <c r="E49" s="24">
        <v>23024145.989999998</v>
      </c>
      <c r="F49" s="27">
        <v>13838</v>
      </c>
      <c r="G49" s="27">
        <v>7410.9056950000004</v>
      </c>
      <c r="H49" s="24">
        <v>102552113</v>
      </c>
      <c r="I49" s="24">
        <f t="shared" si="0"/>
        <v>0.27656649184356824</v>
      </c>
      <c r="J49" s="24">
        <f t="shared" si="1"/>
        <v>5.7268466456103909E-2</v>
      </c>
      <c r="K49" s="24">
        <f t="shared" si="2"/>
        <v>0.21929802538746435</v>
      </c>
    </row>
    <row r="50" spans="1:11" x14ac:dyDescent="0.3">
      <c r="A50" s="24" t="s">
        <v>135</v>
      </c>
      <c r="B50" s="24" t="s">
        <v>136</v>
      </c>
      <c r="C50" s="24" t="s">
        <v>137</v>
      </c>
      <c r="D50" s="24" t="s">
        <v>138</v>
      </c>
      <c r="E50" s="24">
        <v>248150982.59999999</v>
      </c>
      <c r="F50" s="27">
        <v>5799</v>
      </c>
      <c r="G50" s="27">
        <v>53146.605730000003</v>
      </c>
      <c r="H50" s="24">
        <v>308197166.69999999</v>
      </c>
      <c r="I50" s="24">
        <f t="shared" si="0"/>
        <v>0.83115800052161171</v>
      </c>
      <c r="J50" s="24">
        <f t="shared" si="1"/>
        <v>0.61723141562990602</v>
      </c>
      <c r="K50" s="24">
        <f t="shared" si="2"/>
        <v>0.21392658489170568</v>
      </c>
    </row>
    <row r="51" spans="1:11" x14ac:dyDescent="0.3">
      <c r="A51" s="24" t="s">
        <v>209</v>
      </c>
      <c r="B51" s="24" t="s">
        <v>210</v>
      </c>
      <c r="C51" s="24" t="s">
        <v>211</v>
      </c>
      <c r="D51" s="24" t="s">
        <v>212</v>
      </c>
      <c r="E51" s="24">
        <v>113562036.5</v>
      </c>
      <c r="F51" s="27">
        <v>3501</v>
      </c>
      <c r="G51" s="27">
        <v>52117.563150000002</v>
      </c>
      <c r="H51" s="24">
        <v>182463588.59999999</v>
      </c>
      <c r="I51" s="24">
        <f t="shared" si="0"/>
        <v>0.49207483992348444</v>
      </c>
      <c r="J51" s="24">
        <f t="shared" si="1"/>
        <v>0.28246535966249309</v>
      </c>
      <c r="K51" s="24">
        <f t="shared" si="2"/>
        <v>0.20960948026099135</v>
      </c>
    </row>
    <row r="52" spans="1:11" x14ac:dyDescent="0.3">
      <c r="A52" s="24" t="s">
        <v>147</v>
      </c>
      <c r="B52" s="24" t="s">
        <v>148</v>
      </c>
      <c r="C52" s="24" t="s">
        <v>149</v>
      </c>
      <c r="D52" s="24" t="s">
        <v>150</v>
      </c>
      <c r="E52" s="24">
        <v>229831522.5</v>
      </c>
      <c r="F52" s="27">
        <v>13804</v>
      </c>
      <c r="G52" s="27">
        <v>20906.80257</v>
      </c>
      <c r="H52" s="24">
        <v>288597502.60000002</v>
      </c>
      <c r="I52" s="24">
        <f t="shared" si="0"/>
        <v>0.77830087078651478</v>
      </c>
      <c r="J52" s="24">
        <f t="shared" si="1"/>
        <v>0.57166501821883819</v>
      </c>
      <c r="K52" s="24">
        <f t="shared" si="2"/>
        <v>0.20663585256767658</v>
      </c>
    </row>
    <row r="53" spans="1:11" x14ac:dyDescent="0.3">
      <c r="A53" s="24" t="s">
        <v>392</v>
      </c>
      <c r="B53" s="24" t="s">
        <v>393</v>
      </c>
      <c r="C53" s="24" t="s">
        <v>394</v>
      </c>
      <c r="D53" s="24" t="s">
        <v>395</v>
      </c>
      <c r="E53" s="24"/>
      <c r="F53" s="27">
        <v>3580</v>
      </c>
      <c r="G53" s="27">
        <v>19089.045050000001</v>
      </c>
      <c r="H53" s="24">
        <v>68338781.280000001</v>
      </c>
      <c r="I53" s="24">
        <f t="shared" si="0"/>
        <v>0.18429865989669578</v>
      </c>
      <c r="J53" s="24">
        <f t="shared" si="1"/>
        <v>0</v>
      </c>
      <c r="K53" s="24">
        <f t="shared" si="2"/>
        <v>0.18429865989669578</v>
      </c>
    </row>
    <row r="54" spans="1:11" x14ac:dyDescent="0.3">
      <c r="A54" s="24" t="s">
        <v>400</v>
      </c>
      <c r="B54" s="24" t="s">
        <v>401</v>
      </c>
      <c r="C54" s="24" t="s">
        <v>402</v>
      </c>
      <c r="D54" s="24" t="s">
        <v>403</v>
      </c>
      <c r="E54" s="24"/>
      <c r="F54" s="27">
        <v>7377</v>
      </c>
      <c r="G54" s="27">
        <v>9019.7771329999996</v>
      </c>
      <c r="H54" s="24">
        <v>66538895.909999996</v>
      </c>
      <c r="I54" s="24">
        <f t="shared" si="0"/>
        <v>0.17944465964317136</v>
      </c>
      <c r="J54" s="24">
        <f t="shared" si="1"/>
        <v>0</v>
      </c>
      <c r="K54" s="24">
        <f t="shared" si="2"/>
        <v>0.17944465964317136</v>
      </c>
    </row>
    <row r="55" spans="1:11" x14ac:dyDescent="0.3">
      <c r="A55" s="24" t="s">
        <v>412</v>
      </c>
      <c r="B55" s="24" t="s">
        <v>413</v>
      </c>
      <c r="C55" s="24" t="s">
        <v>414</v>
      </c>
      <c r="D55" s="24" t="s">
        <v>415</v>
      </c>
      <c r="E55" s="24"/>
      <c r="F55" s="27">
        <v>56615</v>
      </c>
      <c r="G55" s="27">
        <v>1128.1989599999999</v>
      </c>
      <c r="H55" s="24">
        <v>63872984.100000001</v>
      </c>
      <c r="I55" s="24">
        <f t="shared" si="0"/>
        <v>0.1722551258999121</v>
      </c>
      <c r="J55" s="24">
        <f t="shared" si="1"/>
        <v>0</v>
      </c>
      <c r="K55" s="24">
        <f t="shared" si="2"/>
        <v>0.1722551258999121</v>
      </c>
    </row>
    <row r="56" spans="1:11" x14ac:dyDescent="0.3">
      <c r="A56" s="24" t="s">
        <v>424</v>
      </c>
      <c r="B56" s="24" t="s">
        <v>425</v>
      </c>
      <c r="C56" s="24" t="s">
        <v>426</v>
      </c>
      <c r="D56" s="24" t="s">
        <v>427</v>
      </c>
      <c r="E56" s="24"/>
      <c r="F56" s="27">
        <v>2993</v>
      </c>
      <c r="G56" s="27">
        <v>20045.506689999998</v>
      </c>
      <c r="H56" s="24">
        <v>59996201.530000001</v>
      </c>
      <c r="I56" s="24">
        <f t="shared" si="0"/>
        <v>0.16180006921058585</v>
      </c>
      <c r="J56" s="24">
        <f t="shared" si="1"/>
        <v>0</v>
      </c>
      <c r="K56" s="24">
        <f t="shared" si="2"/>
        <v>0.16180006921058585</v>
      </c>
    </row>
    <row r="57" spans="1:11" x14ac:dyDescent="0.3">
      <c r="A57" s="24" t="s">
        <v>380</v>
      </c>
      <c r="B57" s="24" t="s">
        <v>381</v>
      </c>
      <c r="C57" s="24" t="s">
        <v>382</v>
      </c>
      <c r="D57" s="24" t="s">
        <v>383</v>
      </c>
      <c r="E57" s="24">
        <v>16806704.149999999</v>
      </c>
      <c r="F57" s="27">
        <v>8069</v>
      </c>
      <c r="G57" s="27">
        <v>9344.8160750000006</v>
      </c>
      <c r="H57" s="24">
        <v>75403320.909999996</v>
      </c>
      <c r="I57" s="24">
        <f t="shared" si="0"/>
        <v>0.20335058271723247</v>
      </c>
      <c r="J57" s="24">
        <f t="shared" si="1"/>
        <v>4.1803686150616581E-2</v>
      </c>
      <c r="K57" s="24">
        <f t="shared" si="2"/>
        <v>0.16154689656661589</v>
      </c>
    </row>
    <row r="58" spans="1:11" x14ac:dyDescent="0.3">
      <c r="A58" s="24" t="s">
        <v>131</v>
      </c>
      <c r="B58" s="24" t="s">
        <v>132</v>
      </c>
      <c r="C58" s="24" t="s">
        <v>133</v>
      </c>
      <c r="D58" s="24" t="s">
        <v>134</v>
      </c>
      <c r="E58" s="24">
        <v>274360293.10000002</v>
      </c>
      <c r="F58" s="27">
        <v>12064</v>
      </c>
      <c r="G58" s="27">
        <v>25839.86924</v>
      </c>
      <c r="H58" s="24">
        <v>311732182.5</v>
      </c>
      <c r="I58" s="24">
        <f t="shared" si="0"/>
        <v>0.8406913674100891</v>
      </c>
      <c r="J58" s="24">
        <f t="shared" si="1"/>
        <v>0.68242241206724508</v>
      </c>
      <c r="K58" s="24">
        <f t="shared" si="2"/>
        <v>0.15826895534284402</v>
      </c>
    </row>
    <row r="59" spans="1:11" x14ac:dyDescent="0.3">
      <c r="A59" s="24" t="s">
        <v>236</v>
      </c>
      <c r="B59" s="24" t="s">
        <v>237</v>
      </c>
      <c r="C59" s="24" t="s">
        <v>238</v>
      </c>
      <c r="D59" s="24" t="s">
        <v>239</v>
      </c>
      <c r="E59" s="24">
        <v>117142528.40000001</v>
      </c>
      <c r="F59" s="27">
        <v>1660</v>
      </c>
      <c r="G59" s="27">
        <v>99026.120219999997</v>
      </c>
      <c r="H59" s="24">
        <v>164383359.59999999</v>
      </c>
      <c r="I59" s="24">
        <f t="shared" si="0"/>
        <v>0.44331538134208642</v>
      </c>
      <c r="J59" s="24">
        <f t="shared" si="1"/>
        <v>0.29137119618561802</v>
      </c>
      <c r="K59" s="24">
        <f t="shared" si="2"/>
        <v>0.1519441851564684</v>
      </c>
    </row>
    <row r="60" spans="1:11" x14ac:dyDescent="0.3">
      <c r="A60" s="24" t="s">
        <v>436</v>
      </c>
      <c r="B60" s="24" t="s">
        <v>437</v>
      </c>
      <c r="C60" s="24" t="s">
        <v>438</v>
      </c>
      <c r="D60" s="24" t="s">
        <v>439</v>
      </c>
      <c r="E60" s="24"/>
      <c r="F60" s="27">
        <v>818</v>
      </c>
      <c r="G60" s="27">
        <v>68636.518920000002</v>
      </c>
      <c r="H60" s="24">
        <v>56144672.479999997</v>
      </c>
      <c r="I60" s="24">
        <f t="shared" si="0"/>
        <v>0.15141311718754863</v>
      </c>
      <c r="J60" s="24">
        <f t="shared" si="1"/>
        <v>0</v>
      </c>
      <c r="K60" s="24">
        <f t="shared" si="2"/>
        <v>0.15141311718754863</v>
      </c>
    </row>
    <row r="61" spans="1:11" x14ac:dyDescent="0.3">
      <c r="A61" s="24" t="s">
        <v>444</v>
      </c>
      <c r="B61" s="24" t="s">
        <v>445</v>
      </c>
      <c r="C61" s="24" t="s">
        <v>445</v>
      </c>
      <c r="D61" s="24"/>
      <c r="E61" s="24"/>
      <c r="F61" s="27">
        <v>5717</v>
      </c>
      <c r="G61" s="27">
        <v>9655.5728409999992</v>
      </c>
      <c r="H61" s="24">
        <v>55200909.93</v>
      </c>
      <c r="I61" s="24">
        <f t="shared" si="0"/>
        <v>0.14886794195954683</v>
      </c>
      <c r="J61" s="24">
        <f t="shared" si="1"/>
        <v>0</v>
      </c>
      <c r="K61" s="24">
        <f t="shared" si="2"/>
        <v>0.14886794195954683</v>
      </c>
    </row>
    <row r="62" spans="1:11" x14ac:dyDescent="0.3">
      <c r="A62" s="24" t="s">
        <v>461</v>
      </c>
      <c r="B62" s="24" t="s">
        <v>462</v>
      </c>
      <c r="C62" s="24" t="s">
        <v>463</v>
      </c>
      <c r="D62" s="24" t="s">
        <v>464</v>
      </c>
      <c r="E62" s="24"/>
      <c r="F62" s="27">
        <v>275</v>
      </c>
      <c r="G62" s="27">
        <v>190073.3829</v>
      </c>
      <c r="H62" s="24">
        <v>52270180.299999997</v>
      </c>
      <c r="I62" s="24">
        <f t="shared" si="0"/>
        <v>0.14096423731027161</v>
      </c>
      <c r="J62" s="24">
        <f t="shared" si="1"/>
        <v>0</v>
      </c>
      <c r="K62" s="24">
        <f t="shared" si="2"/>
        <v>0.14096423731027161</v>
      </c>
    </row>
    <row r="63" spans="1:11" x14ac:dyDescent="0.3">
      <c r="A63" s="24" t="s">
        <v>279</v>
      </c>
      <c r="B63" s="24" t="s">
        <v>280</v>
      </c>
      <c r="C63" s="24" t="s">
        <v>281</v>
      </c>
      <c r="D63" s="24" t="s">
        <v>282</v>
      </c>
      <c r="E63" s="24">
        <v>97176724.329999998</v>
      </c>
      <c r="F63" s="27">
        <v>3146</v>
      </c>
      <c r="G63" s="27">
        <v>45026.525199999996</v>
      </c>
      <c r="H63" s="24">
        <v>141653448.30000001</v>
      </c>
      <c r="I63" s="24">
        <f t="shared" si="0"/>
        <v>0.3820164802833001</v>
      </c>
      <c r="J63" s="24">
        <f t="shared" si="1"/>
        <v>0.24170981108371009</v>
      </c>
      <c r="K63" s="24">
        <f t="shared" si="2"/>
        <v>0.14030666919959001</v>
      </c>
    </row>
    <row r="64" spans="1:11" x14ac:dyDescent="0.3">
      <c r="A64" s="24">
        <v>90662</v>
      </c>
      <c r="B64" s="24" t="s">
        <v>80</v>
      </c>
      <c r="C64" s="24" t="s">
        <v>81</v>
      </c>
      <c r="D64" s="24" t="s">
        <v>82</v>
      </c>
      <c r="E64" s="24">
        <v>461229753.69999999</v>
      </c>
      <c r="F64" s="27">
        <v>7631960</v>
      </c>
      <c r="G64" s="27">
        <v>62.507291459999998</v>
      </c>
      <c r="H64" s="24">
        <v>477053148.10000002</v>
      </c>
      <c r="I64" s="24">
        <f t="shared" si="0"/>
        <v>1.2865353207587951</v>
      </c>
      <c r="J64" s="24">
        <f t="shared" si="1"/>
        <v>1.1472269455639217</v>
      </c>
      <c r="K64" s="24">
        <f t="shared" si="2"/>
        <v>0.13930837519487338</v>
      </c>
    </row>
    <row r="65" spans="1:11" x14ac:dyDescent="0.3">
      <c r="A65" s="24" t="s">
        <v>87</v>
      </c>
      <c r="B65" s="24" t="s">
        <v>88</v>
      </c>
      <c r="C65" s="24" t="s">
        <v>89</v>
      </c>
      <c r="D65" s="24" t="s">
        <v>90</v>
      </c>
      <c r="E65" s="24">
        <v>414142370.10000002</v>
      </c>
      <c r="F65" s="27">
        <v>9465</v>
      </c>
      <c r="G65" s="27">
        <v>45710.752670000002</v>
      </c>
      <c r="H65" s="24">
        <v>432652274</v>
      </c>
      <c r="I65" s="24">
        <f t="shared" si="0"/>
        <v>1.1667933317797385</v>
      </c>
      <c r="J65" s="24">
        <f t="shared" si="1"/>
        <v>1.0301054571328847</v>
      </c>
      <c r="K65" s="24">
        <f t="shared" si="2"/>
        <v>0.13668787464685384</v>
      </c>
    </row>
    <row r="66" spans="1:11" x14ac:dyDescent="0.3">
      <c r="A66" s="24" t="s">
        <v>143</v>
      </c>
      <c r="B66" s="24" t="s">
        <v>144</v>
      </c>
      <c r="C66" s="24" t="s">
        <v>145</v>
      </c>
      <c r="D66" s="24" t="s">
        <v>146</v>
      </c>
      <c r="E66" s="24">
        <v>269991281.89999998</v>
      </c>
      <c r="F66" s="27">
        <v>7456</v>
      </c>
      <c r="G66" s="27">
        <v>40106.463799999998</v>
      </c>
      <c r="H66" s="24">
        <v>299033794.10000002</v>
      </c>
      <c r="I66" s="24">
        <f t="shared" ref="I66:I129" si="3">H66/(30900379*12)</f>
        <v>0.80644586403508733</v>
      </c>
      <c r="J66" s="24">
        <f t="shared" ref="J66:J129" si="4">E66/(33503234*12)</f>
        <v>0.67155527408687365</v>
      </c>
      <c r="K66" s="24">
        <f t="shared" ref="K66:K129" si="5">(I66-J66)</f>
        <v>0.13489058994821368</v>
      </c>
    </row>
    <row r="67" spans="1:11" x14ac:dyDescent="0.3">
      <c r="A67" s="24" t="s">
        <v>291</v>
      </c>
      <c r="B67" s="24" t="s">
        <v>292</v>
      </c>
      <c r="C67" s="24" t="s">
        <v>293</v>
      </c>
      <c r="D67" s="24" t="s">
        <v>294</v>
      </c>
      <c r="E67" s="24">
        <v>95639692.129999995</v>
      </c>
      <c r="F67" s="27">
        <v>4694</v>
      </c>
      <c r="G67" s="27">
        <v>29328.880880000001</v>
      </c>
      <c r="H67" s="24">
        <v>137669766.80000001</v>
      </c>
      <c r="I67" s="24">
        <f t="shared" si="3"/>
        <v>0.37127313443846977</v>
      </c>
      <c r="J67" s="24">
        <f t="shared" si="4"/>
        <v>0.23788671697086514</v>
      </c>
      <c r="K67" s="24">
        <f t="shared" si="5"/>
        <v>0.13338641746760463</v>
      </c>
    </row>
    <row r="68" spans="1:11" x14ac:dyDescent="0.3">
      <c r="A68" s="24" t="s">
        <v>170</v>
      </c>
      <c r="B68" s="24" t="s">
        <v>171</v>
      </c>
      <c r="C68" s="24" t="s">
        <v>172</v>
      </c>
      <c r="D68" s="24" t="s">
        <v>173</v>
      </c>
      <c r="E68" s="24">
        <v>216603977.90000001</v>
      </c>
      <c r="F68" s="27">
        <v>4961</v>
      </c>
      <c r="G68" s="27">
        <v>50061.9617</v>
      </c>
      <c r="H68" s="24">
        <v>248357392</v>
      </c>
      <c r="I68" s="24">
        <f t="shared" si="3"/>
        <v>0.66977978921660908</v>
      </c>
      <c r="J68" s="24">
        <f t="shared" si="4"/>
        <v>0.53876385460778708</v>
      </c>
      <c r="K68" s="24">
        <f t="shared" si="5"/>
        <v>0.13101593460882199</v>
      </c>
    </row>
    <row r="69" spans="1:11" x14ac:dyDescent="0.3">
      <c r="A69" s="24" t="s">
        <v>372</v>
      </c>
      <c r="B69" s="24" t="s">
        <v>373</v>
      </c>
      <c r="C69" s="24" t="s">
        <v>374</v>
      </c>
      <c r="D69" s="24" t="s">
        <v>375</v>
      </c>
      <c r="E69" s="24">
        <v>33977994.899999999</v>
      </c>
      <c r="F69" s="27">
        <v>1323</v>
      </c>
      <c r="G69" s="27">
        <v>59784.716840000001</v>
      </c>
      <c r="H69" s="24">
        <v>79095180.379999995</v>
      </c>
      <c r="I69" s="24">
        <f t="shared" si="3"/>
        <v>0.21330693166147466</v>
      </c>
      <c r="J69" s="24">
        <f t="shared" si="4"/>
        <v>8.4514216597717101E-2</v>
      </c>
      <c r="K69" s="24">
        <f t="shared" si="5"/>
        <v>0.12879271506375756</v>
      </c>
    </row>
    <row r="70" spans="1:11" x14ac:dyDescent="0.3">
      <c r="A70" s="24" t="s">
        <v>489</v>
      </c>
      <c r="B70" s="24" t="s">
        <v>490</v>
      </c>
      <c r="C70" s="24" t="s">
        <v>491</v>
      </c>
      <c r="D70" s="24" t="s">
        <v>492</v>
      </c>
      <c r="E70" s="24"/>
      <c r="F70" s="27">
        <v>2257</v>
      </c>
      <c r="G70" s="27">
        <v>20738.99869</v>
      </c>
      <c r="H70" s="24">
        <v>46807920.039999999</v>
      </c>
      <c r="I70" s="24">
        <f t="shared" si="3"/>
        <v>0.12623340326451443</v>
      </c>
      <c r="J70" s="24">
        <f t="shared" si="4"/>
        <v>0</v>
      </c>
      <c r="K70" s="24">
        <f t="shared" si="5"/>
        <v>0.12623340326451443</v>
      </c>
    </row>
    <row r="71" spans="1:11" x14ac:dyDescent="0.3">
      <c r="A71" s="24" t="s">
        <v>115</v>
      </c>
      <c r="B71" s="24" t="s">
        <v>116</v>
      </c>
      <c r="C71" s="24" t="s">
        <v>117</v>
      </c>
      <c r="D71" s="24" t="s">
        <v>118</v>
      </c>
      <c r="E71" s="24">
        <v>348391515.5</v>
      </c>
      <c r="F71" s="27">
        <v>143146</v>
      </c>
      <c r="G71" s="27">
        <v>2559.9112839999998</v>
      </c>
      <c r="H71" s="24">
        <v>366441060.69999999</v>
      </c>
      <c r="I71" s="24">
        <f t="shared" si="3"/>
        <v>0.9882323792317671</v>
      </c>
      <c r="J71" s="24">
        <f t="shared" si="4"/>
        <v>0.86656190538700428</v>
      </c>
      <c r="K71" s="24">
        <f t="shared" si="5"/>
        <v>0.12167047384476282</v>
      </c>
    </row>
    <row r="72" spans="1:11" x14ac:dyDescent="0.3">
      <c r="A72" s="24" t="s">
        <v>477</v>
      </c>
      <c r="B72" s="24" t="s">
        <v>478</v>
      </c>
      <c r="C72" s="24" t="s">
        <v>479</v>
      </c>
      <c r="D72" s="24" t="s">
        <v>480</v>
      </c>
      <c r="E72" s="24">
        <v>6527098.0700000003</v>
      </c>
      <c r="F72" s="27">
        <v>5358</v>
      </c>
      <c r="G72" s="27">
        <v>9522.6576170000008</v>
      </c>
      <c r="H72" s="24">
        <v>51022399.509999998</v>
      </c>
      <c r="I72" s="24">
        <f t="shared" si="3"/>
        <v>0.13759917397237534</v>
      </c>
      <c r="J72" s="24">
        <f t="shared" si="4"/>
        <v>1.6234995080375427E-2</v>
      </c>
      <c r="K72" s="24">
        <f t="shared" si="5"/>
        <v>0.12136417889199991</v>
      </c>
    </row>
    <row r="73" spans="1:11" x14ac:dyDescent="0.3">
      <c r="A73" s="24" t="s">
        <v>256</v>
      </c>
      <c r="B73" s="24" t="s">
        <v>257</v>
      </c>
      <c r="C73" s="24" t="s">
        <v>258</v>
      </c>
      <c r="D73" s="24" t="s">
        <v>259</v>
      </c>
      <c r="E73" s="24">
        <v>121466519.59999999</v>
      </c>
      <c r="F73" s="27">
        <v>32751</v>
      </c>
      <c r="G73" s="27">
        <v>4785.9349540000003</v>
      </c>
      <c r="H73" s="24">
        <v>156744155.69999999</v>
      </c>
      <c r="I73" s="24">
        <f t="shared" si="3"/>
        <v>0.42271368176422686</v>
      </c>
      <c r="J73" s="24">
        <f t="shared" si="4"/>
        <v>0.30212635492641293</v>
      </c>
      <c r="K73" s="24">
        <f t="shared" si="5"/>
        <v>0.12058732683781392</v>
      </c>
    </row>
    <row r="74" spans="1:11" x14ac:dyDescent="0.3">
      <c r="A74" s="24" t="s">
        <v>76</v>
      </c>
      <c r="B74" s="24" t="s">
        <v>77</v>
      </c>
      <c r="C74" s="24" t="s">
        <v>78</v>
      </c>
      <c r="D74" s="24" t="s">
        <v>79</v>
      </c>
      <c r="E74" s="24">
        <v>471369647.60000002</v>
      </c>
      <c r="F74" s="27">
        <v>17337</v>
      </c>
      <c r="G74" s="27">
        <v>27535.414199999999</v>
      </c>
      <c r="H74" s="24">
        <v>477381476.10000002</v>
      </c>
      <c r="I74" s="24">
        <f t="shared" si="3"/>
        <v>1.2874207683666274</v>
      </c>
      <c r="J74" s="24">
        <f t="shared" si="4"/>
        <v>1.1724481274454481</v>
      </c>
      <c r="K74" s="24">
        <f t="shared" si="5"/>
        <v>0.11497264092117931</v>
      </c>
    </row>
    <row r="75" spans="1:11" x14ac:dyDescent="0.3">
      <c r="A75" s="24" t="s">
        <v>501</v>
      </c>
      <c r="B75" s="24" t="s">
        <v>502</v>
      </c>
      <c r="C75" s="24" t="s">
        <v>503</v>
      </c>
      <c r="D75" s="24" t="s">
        <v>504</v>
      </c>
      <c r="E75" s="24"/>
      <c r="F75" s="27">
        <v>824</v>
      </c>
      <c r="G75" s="27">
        <v>51357.849649999996</v>
      </c>
      <c r="H75" s="24">
        <v>42318868.109999999</v>
      </c>
      <c r="I75" s="24">
        <f t="shared" si="3"/>
        <v>0.11412715496143268</v>
      </c>
      <c r="J75" s="24">
        <f t="shared" si="4"/>
        <v>0</v>
      </c>
      <c r="K75" s="24">
        <f t="shared" si="5"/>
        <v>0.11412715496143268</v>
      </c>
    </row>
    <row r="76" spans="1:11" x14ac:dyDescent="0.3">
      <c r="A76" s="24" t="s">
        <v>384</v>
      </c>
      <c r="B76" s="24" t="s">
        <v>385</v>
      </c>
      <c r="C76" s="24" t="s">
        <v>386</v>
      </c>
      <c r="D76" s="24" t="s">
        <v>387</v>
      </c>
      <c r="E76" s="24">
        <v>36533956.729999997</v>
      </c>
      <c r="F76" s="27">
        <v>5174</v>
      </c>
      <c r="G76" s="27">
        <v>14356.6677</v>
      </c>
      <c r="H76" s="24">
        <v>74281398.689999998</v>
      </c>
      <c r="I76" s="24">
        <f t="shared" si="3"/>
        <v>0.20032493962290882</v>
      </c>
      <c r="J76" s="24">
        <f t="shared" si="4"/>
        <v>9.0871716866696109E-2</v>
      </c>
      <c r="K76" s="24">
        <f t="shared" si="5"/>
        <v>0.10945322275621271</v>
      </c>
    </row>
    <row r="77" spans="1:11" x14ac:dyDescent="0.3">
      <c r="A77" s="24" t="s">
        <v>99</v>
      </c>
      <c r="B77" s="24" t="s">
        <v>100</v>
      </c>
      <c r="C77" s="24" t="s">
        <v>101</v>
      </c>
      <c r="D77" s="24" t="s">
        <v>102</v>
      </c>
      <c r="E77" s="24">
        <v>395083351.10000002</v>
      </c>
      <c r="F77" s="27">
        <v>17789</v>
      </c>
      <c r="G77" s="27">
        <v>22593.78285</v>
      </c>
      <c r="H77" s="24">
        <v>401920803.10000002</v>
      </c>
      <c r="I77" s="24">
        <f t="shared" si="3"/>
        <v>1.0839155163220922</v>
      </c>
      <c r="J77" s="24">
        <f t="shared" si="4"/>
        <v>0.98269953854802994</v>
      </c>
      <c r="K77" s="24">
        <f t="shared" si="5"/>
        <v>0.10121597777406222</v>
      </c>
    </row>
    <row r="78" spans="1:11" x14ac:dyDescent="0.3">
      <c r="A78" s="24" t="s">
        <v>369</v>
      </c>
      <c r="B78" s="24" t="s">
        <v>370</v>
      </c>
      <c r="C78" s="24" t="s">
        <v>371</v>
      </c>
      <c r="D78" s="24" t="s">
        <v>67</v>
      </c>
      <c r="E78" s="24">
        <v>49216544.880000003</v>
      </c>
      <c r="F78" s="27">
        <v>1359</v>
      </c>
      <c r="G78" s="27">
        <v>60282.723639999997</v>
      </c>
      <c r="H78" s="24">
        <v>81924221.420000002</v>
      </c>
      <c r="I78" s="24">
        <f t="shared" si="3"/>
        <v>0.22093639860102257</v>
      </c>
      <c r="J78" s="24">
        <f t="shared" si="4"/>
        <v>0.12241739827265631</v>
      </c>
      <c r="K78" s="24">
        <f t="shared" si="5"/>
        <v>9.851900032836626E-2</v>
      </c>
    </row>
    <row r="79" spans="1:11" x14ac:dyDescent="0.3">
      <c r="A79" s="24" t="s">
        <v>527</v>
      </c>
      <c r="B79" s="24" t="s">
        <v>528</v>
      </c>
      <c r="C79" s="24" t="s">
        <v>528</v>
      </c>
      <c r="D79" s="24"/>
      <c r="E79" s="24"/>
      <c r="F79" s="27">
        <v>3691</v>
      </c>
      <c r="G79" s="27">
        <v>9489.1458550000007</v>
      </c>
      <c r="H79" s="24">
        <v>35024437.350000001</v>
      </c>
      <c r="I79" s="24">
        <f t="shared" si="3"/>
        <v>9.445525287893719E-2</v>
      </c>
      <c r="J79" s="24">
        <f t="shared" si="4"/>
        <v>0</v>
      </c>
      <c r="K79" s="24">
        <f t="shared" si="5"/>
        <v>9.445525287893719E-2</v>
      </c>
    </row>
    <row r="80" spans="1:11" x14ac:dyDescent="0.3">
      <c r="A80" s="24" t="s">
        <v>536</v>
      </c>
      <c r="B80" s="24" t="s">
        <v>537</v>
      </c>
      <c r="C80" s="24" t="s">
        <v>538</v>
      </c>
      <c r="D80" s="24" t="s">
        <v>539</v>
      </c>
      <c r="E80" s="24"/>
      <c r="F80" s="27">
        <v>565</v>
      </c>
      <c r="G80" s="27">
        <v>57715.525999999998</v>
      </c>
      <c r="H80" s="24">
        <v>32609272.190000001</v>
      </c>
      <c r="I80" s="24">
        <f t="shared" si="3"/>
        <v>8.7941942367977644E-2</v>
      </c>
      <c r="J80" s="24">
        <f t="shared" si="4"/>
        <v>0</v>
      </c>
      <c r="K80" s="24">
        <f t="shared" si="5"/>
        <v>8.7941942367977644E-2</v>
      </c>
    </row>
    <row r="81" spans="1:11" x14ac:dyDescent="0.3">
      <c r="A81" s="24" t="s">
        <v>240</v>
      </c>
      <c r="B81" s="24" t="s">
        <v>241</v>
      </c>
      <c r="C81" s="24" t="s">
        <v>242</v>
      </c>
      <c r="D81" s="24" t="s">
        <v>243</v>
      </c>
      <c r="E81" s="24">
        <v>140612425.59999999</v>
      </c>
      <c r="F81" s="27">
        <v>96072</v>
      </c>
      <c r="G81" s="27">
        <v>1685.6339800000001</v>
      </c>
      <c r="H81" s="24">
        <v>161942227.69999999</v>
      </c>
      <c r="I81" s="24">
        <f t="shared" si="3"/>
        <v>0.43673204272564636</v>
      </c>
      <c r="J81" s="24">
        <f t="shared" si="4"/>
        <v>0.34974838946393449</v>
      </c>
      <c r="K81" s="24">
        <f t="shared" si="5"/>
        <v>8.6983653261711869E-2</v>
      </c>
    </row>
    <row r="82" spans="1:11" x14ac:dyDescent="0.3">
      <c r="A82" s="24" t="s">
        <v>540</v>
      </c>
      <c r="B82" s="24" t="s">
        <v>541</v>
      </c>
      <c r="C82" s="24" t="s">
        <v>542</v>
      </c>
      <c r="D82" s="24" t="s">
        <v>543</v>
      </c>
      <c r="E82" s="24"/>
      <c r="F82" s="27">
        <v>600</v>
      </c>
      <c r="G82" s="27">
        <v>52916.184549999998</v>
      </c>
      <c r="H82" s="24">
        <v>31749710.73</v>
      </c>
      <c r="I82" s="24">
        <f t="shared" si="3"/>
        <v>8.5623843885539397E-2</v>
      </c>
      <c r="J82" s="24">
        <f t="shared" si="4"/>
        <v>0</v>
      </c>
      <c r="K82" s="24">
        <f t="shared" si="5"/>
        <v>8.5623843885539397E-2</v>
      </c>
    </row>
    <row r="83" spans="1:11" x14ac:dyDescent="0.3">
      <c r="A83" s="24" t="s">
        <v>548</v>
      </c>
      <c r="B83" s="24" t="s">
        <v>549</v>
      </c>
      <c r="C83" s="24" t="s">
        <v>550</v>
      </c>
      <c r="D83" s="24" t="s">
        <v>551</v>
      </c>
      <c r="E83" s="24"/>
      <c r="F83" s="27">
        <v>559</v>
      </c>
      <c r="G83" s="27">
        <v>55583.585189999998</v>
      </c>
      <c r="H83" s="24">
        <v>31071224.120000001</v>
      </c>
      <c r="I83" s="24">
        <f t="shared" si="3"/>
        <v>8.3794075039230642E-2</v>
      </c>
      <c r="J83" s="24">
        <f t="shared" si="4"/>
        <v>0</v>
      </c>
      <c r="K83" s="24">
        <f t="shared" si="5"/>
        <v>8.3794075039230642E-2</v>
      </c>
    </row>
    <row r="84" spans="1:11" x14ac:dyDescent="0.3">
      <c r="A84" s="24" t="s">
        <v>357</v>
      </c>
      <c r="B84" s="24" t="s">
        <v>358</v>
      </c>
      <c r="C84" s="24" t="s">
        <v>359</v>
      </c>
      <c r="D84" s="24" t="s">
        <v>360</v>
      </c>
      <c r="E84" s="24">
        <v>61123990.840000004</v>
      </c>
      <c r="F84" s="27">
        <v>75175</v>
      </c>
      <c r="G84" s="27">
        <v>1151.4187750000001</v>
      </c>
      <c r="H84" s="24">
        <v>86557906.390000001</v>
      </c>
      <c r="I84" s="24">
        <f t="shared" si="3"/>
        <v>0.23343269886215096</v>
      </c>
      <c r="J84" s="24">
        <f t="shared" si="4"/>
        <v>0.15203505140230145</v>
      </c>
      <c r="K84" s="24">
        <f t="shared" si="5"/>
        <v>8.1397647459849509E-2</v>
      </c>
    </row>
    <row r="85" spans="1:11" x14ac:dyDescent="0.3">
      <c r="A85" s="24" t="s">
        <v>564</v>
      </c>
      <c r="B85" s="24" t="s">
        <v>565</v>
      </c>
      <c r="C85" s="24" t="s">
        <v>566</v>
      </c>
      <c r="D85" s="24" t="s">
        <v>567</v>
      </c>
      <c r="E85" s="24"/>
      <c r="F85" s="27">
        <v>623</v>
      </c>
      <c r="G85" s="27">
        <v>45960.589310000003</v>
      </c>
      <c r="H85" s="24">
        <v>28633447.140000001</v>
      </c>
      <c r="I85" s="24">
        <f t="shared" si="3"/>
        <v>7.7219784100382716E-2</v>
      </c>
      <c r="J85" s="24">
        <f t="shared" si="4"/>
        <v>0</v>
      </c>
      <c r="K85" s="24">
        <f t="shared" si="5"/>
        <v>7.7219784100382716E-2</v>
      </c>
    </row>
    <row r="86" spans="1:11" x14ac:dyDescent="0.3">
      <c r="A86" s="24" t="s">
        <v>572</v>
      </c>
      <c r="B86" s="24" t="s">
        <v>573</v>
      </c>
      <c r="C86" s="24" t="s">
        <v>574</v>
      </c>
      <c r="D86" s="24" t="s">
        <v>575</v>
      </c>
      <c r="E86" s="24"/>
      <c r="F86" s="27">
        <v>32679</v>
      </c>
      <c r="G86" s="27">
        <v>850.79602560000001</v>
      </c>
      <c r="H86" s="24">
        <v>27803163.32</v>
      </c>
      <c r="I86" s="24">
        <f t="shared" si="3"/>
        <v>7.4980642686184096E-2</v>
      </c>
      <c r="J86" s="24">
        <f t="shared" si="4"/>
        <v>0</v>
      </c>
      <c r="K86" s="24">
        <f t="shared" si="5"/>
        <v>7.4980642686184096E-2</v>
      </c>
    </row>
    <row r="87" spans="1:11" x14ac:dyDescent="0.3">
      <c r="A87" s="24" t="s">
        <v>583</v>
      </c>
      <c r="B87" s="24" t="s">
        <v>584</v>
      </c>
      <c r="C87" s="24" t="s">
        <v>585</v>
      </c>
      <c r="D87" s="24" t="s">
        <v>586</v>
      </c>
      <c r="E87" s="24"/>
      <c r="F87" s="27">
        <v>2086</v>
      </c>
      <c r="G87" s="27">
        <v>12785.757729999999</v>
      </c>
      <c r="H87" s="24">
        <v>26671090.620000001</v>
      </c>
      <c r="I87" s="24">
        <f t="shared" si="3"/>
        <v>7.1927625386083452E-2</v>
      </c>
      <c r="J87" s="24">
        <f t="shared" si="4"/>
        <v>0</v>
      </c>
      <c r="K87" s="24">
        <f t="shared" si="5"/>
        <v>7.1927625386083452E-2</v>
      </c>
    </row>
    <row r="88" spans="1:11" x14ac:dyDescent="0.3">
      <c r="A88" s="24" t="s">
        <v>587</v>
      </c>
      <c r="B88" s="24" t="s">
        <v>588</v>
      </c>
      <c r="C88" s="24" t="s">
        <v>589</v>
      </c>
      <c r="D88" s="24" t="s">
        <v>590</v>
      </c>
      <c r="E88" s="24"/>
      <c r="F88" s="27">
        <v>299</v>
      </c>
      <c r="G88" s="27">
        <v>88400.51612</v>
      </c>
      <c r="H88" s="24">
        <v>26431754.32</v>
      </c>
      <c r="I88" s="24">
        <f t="shared" si="3"/>
        <v>7.1282174025546208E-2</v>
      </c>
      <c r="J88" s="24">
        <f t="shared" si="4"/>
        <v>0</v>
      </c>
      <c r="K88" s="24">
        <f t="shared" si="5"/>
        <v>7.1282174025546208E-2</v>
      </c>
    </row>
    <row r="89" spans="1:11" x14ac:dyDescent="0.3">
      <c r="A89" s="24" t="s">
        <v>299</v>
      </c>
      <c r="B89" s="24" t="s">
        <v>300</v>
      </c>
      <c r="C89" s="24" t="s">
        <v>301</v>
      </c>
      <c r="D89" s="24" t="s">
        <v>301</v>
      </c>
      <c r="E89" s="24">
        <v>113660276.90000001</v>
      </c>
      <c r="F89" s="27">
        <v>32212</v>
      </c>
      <c r="G89" s="27">
        <v>4067.3532380000001</v>
      </c>
      <c r="H89" s="24">
        <v>131017582.5</v>
      </c>
      <c r="I89" s="24">
        <f t="shared" si="3"/>
        <v>0.35333326736866238</v>
      </c>
      <c r="J89" s="24">
        <f t="shared" si="4"/>
        <v>0.28270971517754578</v>
      </c>
      <c r="K89" s="24">
        <f t="shared" si="5"/>
        <v>7.0623552191116601E-2</v>
      </c>
    </row>
    <row r="90" spans="1:11" x14ac:dyDescent="0.3">
      <c r="A90" s="24" t="s">
        <v>450</v>
      </c>
      <c r="B90" s="24" t="s">
        <v>451</v>
      </c>
      <c r="C90" s="24" t="s">
        <v>452</v>
      </c>
      <c r="D90" s="24" t="s">
        <v>453</v>
      </c>
      <c r="E90" s="24">
        <v>30254471.07</v>
      </c>
      <c r="F90" s="27">
        <v>85</v>
      </c>
      <c r="G90" s="27">
        <v>635998.5429</v>
      </c>
      <c r="H90" s="24">
        <v>54059876.149999999</v>
      </c>
      <c r="I90" s="24">
        <f t="shared" si="3"/>
        <v>0.14579075807344197</v>
      </c>
      <c r="J90" s="24">
        <f t="shared" si="4"/>
        <v>7.5252613598436505E-2</v>
      </c>
      <c r="K90" s="24">
        <f t="shared" si="5"/>
        <v>7.0538144475005463E-2</v>
      </c>
    </row>
    <row r="91" spans="1:11" x14ac:dyDescent="0.3">
      <c r="A91" s="24" t="s">
        <v>493</v>
      </c>
      <c r="B91" s="24" t="s">
        <v>494</v>
      </c>
      <c r="C91" s="24" t="s">
        <v>495</v>
      </c>
      <c r="D91" s="24" t="s">
        <v>496</v>
      </c>
      <c r="E91" s="24">
        <v>19450573.84</v>
      </c>
      <c r="F91" s="27">
        <v>6650</v>
      </c>
      <c r="G91" s="27">
        <v>6627.2708199999997</v>
      </c>
      <c r="H91" s="24">
        <v>44071350.950000003</v>
      </c>
      <c r="I91" s="24">
        <f t="shared" si="3"/>
        <v>0.11885331824462952</v>
      </c>
      <c r="J91" s="24">
        <f t="shared" si="4"/>
        <v>4.8379841579870568E-2</v>
      </c>
      <c r="K91" s="24">
        <f t="shared" si="5"/>
        <v>7.0473476664758949E-2</v>
      </c>
    </row>
    <row r="92" spans="1:11" x14ac:dyDescent="0.3">
      <c r="A92" s="24" t="s">
        <v>591</v>
      </c>
      <c r="B92" s="24" t="s">
        <v>592</v>
      </c>
      <c r="C92" s="24" t="s">
        <v>593</v>
      </c>
      <c r="D92" s="24" t="s">
        <v>594</v>
      </c>
      <c r="E92" s="24"/>
      <c r="F92" s="27">
        <v>599</v>
      </c>
      <c r="G92" s="27">
        <v>41858.584139999999</v>
      </c>
      <c r="H92" s="24">
        <v>25073291.899999999</v>
      </c>
      <c r="I92" s="24">
        <f t="shared" si="3"/>
        <v>6.7618620200958268E-2</v>
      </c>
      <c r="J92" s="24">
        <f t="shared" si="4"/>
        <v>0</v>
      </c>
      <c r="K92" s="24">
        <f t="shared" si="5"/>
        <v>6.7618620200958268E-2</v>
      </c>
    </row>
    <row r="93" spans="1:11" x14ac:dyDescent="0.3">
      <c r="A93" s="24" t="s">
        <v>595</v>
      </c>
      <c r="B93" s="24" t="s">
        <v>596</v>
      </c>
      <c r="C93" s="24" t="s">
        <v>597</v>
      </c>
      <c r="D93" s="24" t="s">
        <v>598</v>
      </c>
      <c r="E93" s="24"/>
      <c r="F93" s="27">
        <v>324</v>
      </c>
      <c r="G93" s="27">
        <v>77369.12457</v>
      </c>
      <c r="H93" s="24">
        <v>25067596.359999999</v>
      </c>
      <c r="I93" s="24">
        <f t="shared" si="3"/>
        <v>6.7603260249116462E-2</v>
      </c>
      <c r="J93" s="24">
        <f t="shared" si="4"/>
        <v>0</v>
      </c>
      <c r="K93" s="24">
        <f t="shared" si="5"/>
        <v>6.7603260249116462E-2</v>
      </c>
    </row>
    <row r="94" spans="1:11" x14ac:dyDescent="0.3">
      <c r="A94" s="24" t="s">
        <v>599</v>
      </c>
      <c r="B94" s="24" t="s">
        <v>600</v>
      </c>
      <c r="C94" s="24" t="s">
        <v>601</v>
      </c>
      <c r="D94" s="24" t="s">
        <v>602</v>
      </c>
      <c r="E94" s="24"/>
      <c r="F94" s="27">
        <v>478</v>
      </c>
      <c r="G94" s="27">
        <v>50453.15638</v>
      </c>
      <c r="H94" s="24">
        <v>24116608.75</v>
      </c>
      <c r="I94" s="24">
        <f t="shared" si="3"/>
        <v>6.5038600200772081E-2</v>
      </c>
      <c r="J94" s="24">
        <f t="shared" si="4"/>
        <v>0</v>
      </c>
      <c r="K94" s="24">
        <f t="shared" si="5"/>
        <v>6.5038600200772081E-2</v>
      </c>
    </row>
    <row r="95" spans="1:11" x14ac:dyDescent="0.3">
      <c r="A95" s="24" t="s">
        <v>325</v>
      </c>
      <c r="B95" s="24" t="s">
        <v>326</v>
      </c>
      <c r="C95" s="24" t="s">
        <v>327</v>
      </c>
      <c r="D95" s="24" t="s">
        <v>328</v>
      </c>
      <c r="E95" s="24">
        <v>84899148.599999994</v>
      </c>
      <c r="F95" s="27">
        <v>3406</v>
      </c>
      <c r="G95" s="27">
        <v>30059.406080000001</v>
      </c>
      <c r="H95" s="24">
        <v>102382337.09999999</v>
      </c>
      <c r="I95" s="24">
        <f t="shared" si="3"/>
        <v>0.2761086336513866</v>
      </c>
      <c r="J95" s="24">
        <f t="shared" si="4"/>
        <v>0.21117152600850411</v>
      </c>
      <c r="K95" s="24">
        <f t="shared" si="5"/>
        <v>6.4937107642882491E-2</v>
      </c>
    </row>
    <row r="96" spans="1:11" x14ac:dyDescent="0.3">
      <c r="A96" s="24" t="s">
        <v>396</v>
      </c>
      <c r="B96" s="24" t="s">
        <v>397</v>
      </c>
      <c r="C96" s="24" t="s">
        <v>398</v>
      </c>
      <c r="D96" s="24" t="s">
        <v>399</v>
      </c>
      <c r="E96" s="24">
        <v>47829975.590000004</v>
      </c>
      <c r="F96" s="27">
        <v>7931</v>
      </c>
      <c r="G96" s="27">
        <v>8596.4879130000008</v>
      </c>
      <c r="H96" s="24">
        <v>68178745.640000001</v>
      </c>
      <c r="I96" s="24">
        <f t="shared" si="3"/>
        <v>0.18386706961318069</v>
      </c>
      <c r="J96" s="24">
        <f t="shared" si="4"/>
        <v>0.11896855387652031</v>
      </c>
      <c r="K96" s="24">
        <f t="shared" si="5"/>
        <v>6.4898515736660389E-2</v>
      </c>
    </row>
    <row r="97" spans="1:11" x14ac:dyDescent="0.3">
      <c r="A97" s="24" t="s">
        <v>309</v>
      </c>
      <c r="B97" s="24" t="s">
        <v>310</v>
      </c>
      <c r="C97" s="24" t="s">
        <v>311</v>
      </c>
      <c r="D97" s="24" t="s">
        <v>312</v>
      </c>
      <c r="E97" s="24">
        <v>100254747.2</v>
      </c>
      <c r="F97" s="27">
        <v>3186</v>
      </c>
      <c r="G97" s="27">
        <v>36542.309150000001</v>
      </c>
      <c r="H97" s="24">
        <v>116423797</v>
      </c>
      <c r="I97" s="24">
        <f t="shared" si="3"/>
        <v>0.31397618402458216</v>
      </c>
      <c r="J97" s="24">
        <f t="shared" si="4"/>
        <v>0.24936584529919312</v>
      </c>
      <c r="K97" s="24">
        <f t="shared" si="5"/>
        <v>6.4610338725389044E-2</v>
      </c>
    </row>
    <row r="98" spans="1:11" x14ac:dyDescent="0.3">
      <c r="A98" s="24" t="s">
        <v>313</v>
      </c>
      <c r="B98" s="24" t="s">
        <v>314</v>
      </c>
      <c r="C98" s="24" t="s">
        <v>315</v>
      </c>
      <c r="D98" s="24" t="s">
        <v>316</v>
      </c>
      <c r="E98" s="24">
        <v>96005577.799999997</v>
      </c>
      <c r="F98" s="27">
        <v>1399</v>
      </c>
      <c r="G98" s="27">
        <v>79680.151639999996</v>
      </c>
      <c r="H98" s="24">
        <v>111472532.09999999</v>
      </c>
      <c r="I98" s="24">
        <f t="shared" si="3"/>
        <v>0.30062342196514807</v>
      </c>
      <c r="J98" s="24">
        <f t="shared" si="4"/>
        <v>0.23879679247283012</v>
      </c>
      <c r="K98" s="24">
        <f t="shared" si="5"/>
        <v>6.1826629492317958E-2</v>
      </c>
    </row>
    <row r="99" spans="1:11" x14ac:dyDescent="0.3">
      <c r="A99" s="24" t="s">
        <v>611</v>
      </c>
      <c r="B99" s="24" t="s">
        <v>612</v>
      </c>
      <c r="C99" s="24" t="s">
        <v>613</v>
      </c>
      <c r="D99" s="24" t="s">
        <v>614</v>
      </c>
      <c r="E99" s="24"/>
      <c r="F99" s="27">
        <v>7823</v>
      </c>
      <c r="G99" s="27">
        <v>2910.0947120000001</v>
      </c>
      <c r="H99" s="24">
        <v>22765670.93</v>
      </c>
      <c r="I99" s="24">
        <f t="shared" si="3"/>
        <v>6.1395339007546366E-2</v>
      </c>
      <c r="J99" s="24">
        <f t="shared" si="4"/>
        <v>0</v>
      </c>
      <c r="K99" s="24">
        <f t="shared" si="5"/>
        <v>6.1395339007546366E-2</v>
      </c>
    </row>
    <row r="100" spans="1:11" x14ac:dyDescent="0.3">
      <c r="A100" s="24" t="s">
        <v>622</v>
      </c>
      <c r="B100" s="24" t="s">
        <v>623</v>
      </c>
      <c r="C100" s="24" t="s">
        <v>624</v>
      </c>
      <c r="D100" s="24" t="s">
        <v>625</v>
      </c>
      <c r="E100" s="24"/>
      <c r="F100" s="27">
        <v>6659</v>
      </c>
      <c r="G100" s="27">
        <v>3287.038564</v>
      </c>
      <c r="H100" s="24">
        <v>21888389.800000001</v>
      </c>
      <c r="I100" s="24">
        <f t="shared" si="3"/>
        <v>5.9029453435937899E-2</v>
      </c>
      <c r="J100" s="24">
        <f t="shared" si="4"/>
        <v>0</v>
      </c>
      <c r="K100" s="24">
        <f t="shared" si="5"/>
        <v>5.9029453435937899E-2</v>
      </c>
    </row>
    <row r="101" spans="1:11" x14ac:dyDescent="0.3">
      <c r="A101" s="24" t="s">
        <v>408</v>
      </c>
      <c r="B101" s="24" t="s">
        <v>409</v>
      </c>
      <c r="C101" s="24" t="s">
        <v>410</v>
      </c>
      <c r="D101" s="24" t="s">
        <v>411</v>
      </c>
      <c r="E101" s="24">
        <v>45755322.630000003</v>
      </c>
      <c r="F101" s="27">
        <v>1102</v>
      </c>
      <c r="G101" s="27">
        <v>58033.438190000001</v>
      </c>
      <c r="H101" s="24">
        <v>63952848.890000001</v>
      </c>
      <c r="I101" s="24">
        <f t="shared" si="3"/>
        <v>0.17247050834446614</v>
      </c>
      <c r="J101" s="24">
        <f t="shared" si="4"/>
        <v>0.11380822378221757</v>
      </c>
      <c r="K101" s="24">
        <f t="shared" si="5"/>
        <v>5.8662284562248576E-2</v>
      </c>
    </row>
    <row r="102" spans="1:11" x14ac:dyDescent="0.3">
      <c r="A102" s="24" t="s">
        <v>341</v>
      </c>
      <c r="B102" s="24" t="s">
        <v>342</v>
      </c>
      <c r="C102" s="24" t="s">
        <v>343</v>
      </c>
      <c r="D102" s="24" t="s">
        <v>344</v>
      </c>
      <c r="E102" s="24">
        <v>84704011.359999999</v>
      </c>
      <c r="F102" s="27">
        <v>1554</v>
      </c>
      <c r="G102" s="27">
        <v>62889.540419999998</v>
      </c>
      <c r="H102" s="24">
        <v>97730345.810000002</v>
      </c>
      <c r="I102" s="24">
        <f t="shared" si="3"/>
        <v>0.26356296420075193</v>
      </c>
      <c r="J102" s="24">
        <f t="shared" si="4"/>
        <v>0.21068615684483871</v>
      </c>
      <c r="K102" s="24">
        <f t="shared" si="5"/>
        <v>5.2876807355913213E-2</v>
      </c>
    </row>
    <row r="103" spans="1:11" x14ac:dyDescent="0.3">
      <c r="A103" s="24" t="s">
        <v>649</v>
      </c>
      <c r="B103" s="24" t="s">
        <v>650</v>
      </c>
      <c r="C103" s="24" t="s">
        <v>651</v>
      </c>
      <c r="D103" s="24" t="s">
        <v>652</v>
      </c>
      <c r="E103" s="24"/>
      <c r="F103" s="27">
        <v>597</v>
      </c>
      <c r="G103" s="27">
        <v>32219.89588</v>
      </c>
      <c r="H103" s="24">
        <v>19235277.84</v>
      </c>
      <c r="I103" s="24">
        <f t="shared" si="3"/>
        <v>5.1874438821607978E-2</v>
      </c>
      <c r="J103" s="24">
        <f t="shared" si="4"/>
        <v>0</v>
      </c>
      <c r="K103" s="24">
        <f t="shared" si="5"/>
        <v>5.1874438821607978E-2</v>
      </c>
    </row>
    <row r="104" spans="1:11" x14ac:dyDescent="0.3">
      <c r="A104" s="24" t="s">
        <v>675</v>
      </c>
      <c r="B104" s="24" t="s">
        <v>676</v>
      </c>
      <c r="C104" s="24" t="s">
        <v>677</v>
      </c>
      <c r="D104" s="24" t="s">
        <v>678</v>
      </c>
      <c r="E104" s="24"/>
      <c r="F104" s="27">
        <v>46</v>
      </c>
      <c r="G104" s="27">
        <v>387060.18239999999</v>
      </c>
      <c r="H104" s="24">
        <v>17804768.390000001</v>
      </c>
      <c r="I104" s="24">
        <f t="shared" si="3"/>
        <v>4.8016585789017886E-2</v>
      </c>
      <c r="J104" s="24">
        <f t="shared" si="4"/>
        <v>0</v>
      </c>
      <c r="K104" s="24">
        <f t="shared" si="5"/>
        <v>4.8016585789017886E-2</v>
      </c>
    </row>
    <row r="105" spans="1:11" x14ac:dyDescent="0.3">
      <c r="A105" s="24" t="s">
        <v>686</v>
      </c>
      <c r="B105" s="24" t="s">
        <v>687</v>
      </c>
      <c r="C105" s="24" t="s">
        <v>688</v>
      </c>
      <c r="D105" s="24" t="s">
        <v>689</v>
      </c>
      <c r="E105" s="24"/>
      <c r="F105" s="27">
        <v>129</v>
      </c>
      <c r="G105" s="27">
        <v>130469.7733</v>
      </c>
      <c r="H105" s="24">
        <v>16830600.75</v>
      </c>
      <c r="I105" s="24">
        <f t="shared" si="3"/>
        <v>4.5389412942151937E-2</v>
      </c>
      <c r="J105" s="24">
        <f t="shared" si="4"/>
        <v>0</v>
      </c>
      <c r="K105" s="24">
        <f t="shared" si="5"/>
        <v>4.5389412942151937E-2</v>
      </c>
    </row>
    <row r="106" spans="1:11" x14ac:dyDescent="0.3">
      <c r="A106" s="24" t="s">
        <v>432</v>
      </c>
      <c r="B106" s="24" t="s">
        <v>433</v>
      </c>
      <c r="C106" s="24" t="s">
        <v>434</v>
      </c>
      <c r="D106" s="24" t="s">
        <v>435</v>
      </c>
      <c r="E106" s="24">
        <v>43837561.310000002</v>
      </c>
      <c r="F106" s="27">
        <v>1713</v>
      </c>
      <c r="G106" s="27">
        <v>33118.404629999997</v>
      </c>
      <c r="H106" s="24">
        <v>56731827.130000003</v>
      </c>
      <c r="I106" s="24">
        <f t="shared" si="3"/>
        <v>0.15299657848317438</v>
      </c>
      <c r="J106" s="24">
        <f t="shared" si="4"/>
        <v>0.10903813372663268</v>
      </c>
      <c r="K106" s="24">
        <f t="shared" si="5"/>
        <v>4.3958444756541704E-2</v>
      </c>
    </row>
    <row r="107" spans="1:11" x14ac:dyDescent="0.3">
      <c r="A107" s="24" t="s">
        <v>694</v>
      </c>
      <c r="B107" s="24" t="s">
        <v>695</v>
      </c>
      <c r="C107" s="24" t="s">
        <v>696</v>
      </c>
      <c r="D107" s="24" t="s">
        <v>697</v>
      </c>
      <c r="E107" s="24">
        <v>76571.63</v>
      </c>
      <c r="F107" s="27">
        <v>10372</v>
      </c>
      <c r="G107" s="27">
        <v>1564.8887130000001</v>
      </c>
      <c r="H107" s="24">
        <v>16231025.73</v>
      </c>
      <c r="I107" s="24">
        <f t="shared" si="3"/>
        <v>4.377245591389025E-2</v>
      </c>
      <c r="J107" s="24">
        <f t="shared" si="4"/>
        <v>1.904583052091827E-4</v>
      </c>
      <c r="K107" s="24">
        <f t="shared" si="5"/>
        <v>4.3581997608681068E-2</v>
      </c>
    </row>
    <row r="108" spans="1:11" x14ac:dyDescent="0.3">
      <c r="A108" s="24" t="s">
        <v>568</v>
      </c>
      <c r="B108" s="24" t="s">
        <v>569</v>
      </c>
      <c r="C108" s="24" t="s">
        <v>570</v>
      </c>
      <c r="D108" s="24" t="s">
        <v>571</v>
      </c>
      <c r="E108" s="24">
        <v>13990405.060000001</v>
      </c>
      <c r="F108" s="27">
        <v>176</v>
      </c>
      <c r="G108" s="27">
        <v>158730.37959999999</v>
      </c>
      <c r="H108" s="24">
        <v>27936546.800000001</v>
      </c>
      <c r="I108" s="24">
        <f t="shared" si="3"/>
        <v>7.5340356397138902E-2</v>
      </c>
      <c r="J108" s="24">
        <f t="shared" si="4"/>
        <v>3.47986432692836E-2</v>
      </c>
      <c r="K108" s="24">
        <f t="shared" si="5"/>
        <v>4.0541713127855303E-2</v>
      </c>
    </row>
    <row r="109" spans="1:11" x14ac:dyDescent="0.3">
      <c r="A109" s="24" t="s">
        <v>729</v>
      </c>
      <c r="B109" s="24" t="s">
        <v>730</v>
      </c>
      <c r="C109" s="24" t="s">
        <v>731</v>
      </c>
      <c r="D109" s="24" t="s">
        <v>732</v>
      </c>
      <c r="E109" s="24"/>
      <c r="F109" s="27">
        <v>20165</v>
      </c>
      <c r="G109" s="27">
        <v>714.72245280000004</v>
      </c>
      <c r="H109" s="24">
        <v>14412378.26</v>
      </c>
      <c r="I109" s="24">
        <f t="shared" si="3"/>
        <v>3.8867857305784716E-2</v>
      </c>
      <c r="J109" s="24">
        <f t="shared" si="4"/>
        <v>0</v>
      </c>
      <c r="K109" s="24">
        <f t="shared" si="5"/>
        <v>3.8867857305784716E-2</v>
      </c>
    </row>
    <row r="110" spans="1:11" x14ac:dyDescent="0.3">
      <c r="A110" s="24" t="s">
        <v>733</v>
      </c>
      <c r="B110" s="24" t="s">
        <v>734</v>
      </c>
      <c r="C110" s="24" t="s">
        <v>735</v>
      </c>
      <c r="D110" s="24" t="s">
        <v>736</v>
      </c>
      <c r="E110" s="24"/>
      <c r="F110" s="27">
        <v>71</v>
      </c>
      <c r="G110" s="27">
        <v>201348.57440000001</v>
      </c>
      <c r="H110" s="24">
        <v>14295748.779999999</v>
      </c>
      <c r="I110" s="24">
        <f t="shared" si="3"/>
        <v>3.855332642791641E-2</v>
      </c>
      <c r="J110" s="24">
        <f t="shared" si="4"/>
        <v>0</v>
      </c>
      <c r="K110" s="24">
        <f t="shared" si="5"/>
        <v>3.855332642791641E-2</v>
      </c>
    </row>
    <row r="111" spans="1:11" x14ac:dyDescent="0.3">
      <c r="A111" s="24" t="s">
        <v>726</v>
      </c>
      <c r="B111" s="24" t="s">
        <v>727</v>
      </c>
      <c r="C111" s="24" t="s">
        <v>728</v>
      </c>
      <c r="D111" s="24" t="s">
        <v>67</v>
      </c>
      <c r="E111" s="24">
        <v>341056.99</v>
      </c>
      <c r="F111" s="27">
        <v>412</v>
      </c>
      <c r="G111" s="27">
        <v>35347.845150000001</v>
      </c>
      <c r="H111" s="24">
        <v>14563312.199999999</v>
      </c>
      <c r="I111" s="24">
        <f t="shared" si="3"/>
        <v>3.9274901773858499E-2</v>
      </c>
      <c r="J111" s="24">
        <f t="shared" si="4"/>
        <v>8.4831857824033737E-4</v>
      </c>
      <c r="K111" s="24">
        <f t="shared" si="5"/>
        <v>3.8426583195618161E-2</v>
      </c>
    </row>
    <row r="112" spans="1:11" x14ac:dyDescent="0.3">
      <c r="A112" s="24" t="s">
        <v>333</v>
      </c>
      <c r="B112" s="24" t="s">
        <v>334</v>
      </c>
      <c r="C112" s="24" t="s">
        <v>335</v>
      </c>
      <c r="D112" s="24" t="s">
        <v>336</v>
      </c>
      <c r="E112" s="24">
        <v>93716500.939999998</v>
      </c>
      <c r="F112" s="27">
        <v>2525</v>
      </c>
      <c r="G112" s="27">
        <v>39629.986420000001</v>
      </c>
      <c r="H112" s="24">
        <v>100065715.7</v>
      </c>
      <c r="I112" s="24">
        <f t="shared" si="3"/>
        <v>0.26986107975137352</v>
      </c>
      <c r="J112" s="24">
        <f t="shared" si="4"/>
        <v>0.23310312107979386</v>
      </c>
      <c r="K112" s="24">
        <f t="shared" si="5"/>
        <v>3.675795867157966E-2</v>
      </c>
    </row>
    <row r="113" spans="1:11" x14ac:dyDescent="0.3">
      <c r="A113" s="24" t="s">
        <v>744</v>
      </c>
      <c r="B113" s="24" t="s">
        <v>745</v>
      </c>
      <c r="C113" s="24" t="s">
        <v>746</v>
      </c>
      <c r="D113" s="24" t="s">
        <v>747</v>
      </c>
      <c r="E113" s="24"/>
      <c r="F113" s="27">
        <v>52</v>
      </c>
      <c r="G113" s="27">
        <v>260026.11979999999</v>
      </c>
      <c r="H113" s="24">
        <v>13521358.23</v>
      </c>
      <c r="I113" s="24">
        <f t="shared" si="3"/>
        <v>3.6464920139005416E-2</v>
      </c>
      <c r="J113" s="24">
        <f t="shared" si="4"/>
        <v>0</v>
      </c>
      <c r="K113" s="24">
        <f t="shared" si="5"/>
        <v>3.6464920139005416E-2</v>
      </c>
    </row>
    <row r="114" spans="1:11" x14ac:dyDescent="0.3">
      <c r="A114" s="24" t="s">
        <v>755</v>
      </c>
      <c r="B114" s="24" t="s">
        <v>756</v>
      </c>
      <c r="C114" s="24" t="s">
        <v>757</v>
      </c>
      <c r="D114" s="24" t="s">
        <v>758</v>
      </c>
      <c r="E114" s="24"/>
      <c r="F114" s="27">
        <v>22</v>
      </c>
      <c r="G114" s="27">
        <v>602470.49360000005</v>
      </c>
      <c r="H114" s="24">
        <v>13254350.859999999</v>
      </c>
      <c r="I114" s="24">
        <f t="shared" si="3"/>
        <v>3.5744844370139708E-2</v>
      </c>
      <c r="J114" s="24">
        <f t="shared" si="4"/>
        <v>0</v>
      </c>
      <c r="K114" s="24">
        <f t="shared" si="5"/>
        <v>3.5744844370139708E-2</v>
      </c>
    </row>
    <row r="115" spans="1:11" x14ac:dyDescent="0.3">
      <c r="A115" s="24" t="s">
        <v>759</v>
      </c>
      <c r="B115" s="24" t="s">
        <v>760</v>
      </c>
      <c r="C115" s="24" t="s">
        <v>761</v>
      </c>
      <c r="D115" s="24" t="s">
        <v>762</v>
      </c>
      <c r="E115" s="24"/>
      <c r="F115" s="27">
        <v>4256</v>
      </c>
      <c r="G115" s="27">
        <v>3083.7731979999999</v>
      </c>
      <c r="H115" s="24">
        <v>13124538.73</v>
      </c>
      <c r="I115" s="24">
        <f t="shared" si="3"/>
        <v>3.5394762013544669E-2</v>
      </c>
      <c r="J115" s="24">
        <f t="shared" si="4"/>
        <v>0</v>
      </c>
      <c r="K115" s="24">
        <f t="shared" si="5"/>
        <v>3.5394762013544669E-2</v>
      </c>
    </row>
    <row r="116" spans="1:11" x14ac:dyDescent="0.3">
      <c r="A116" s="24" t="s">
        <v>767</v>
      </c>
      <c r="B116" s="24" t="s">
        <v>768</v>
      </c>
      <c r="C116" s="24" t="s">
        <v>769</v>
      </c>
      <c r="D116" s="24" t="s">
        <v>770</v>
      </c>
      <c r="E116" s="24"/>
      <c r="F116" s="27">
        <v>2236</v>
      </c>
      <c r="G116" s="27">
        <v>5785.7273210000003</v>
      </c>
      <c r="H116" s="24">
        <v>12936886.289999999</v>
      </c>
      <c r="I116" s="24">
        <f t="shared" si="3"/>
        <v>3.4888693679129307E-2</v>
      </c>
      <c r="J116" s="24">
        <f t="shared" si="4"/>
        <v>0</v>
      </c>
      <c r="K116" s="24">
        <f t="shared" si="5"/>
        <v>3.4888693679129307E-2</v>
      </c>
    </row>
    <row r="117" spans="1:11" x14ac:dyDescent="0.3">
      <c r="A117" s="24" t="s">
        <v>778</v>
      </c>
      <c r="B117" s="24" t="s">
        <v>779</v>
      </c>
      <c r="C117" s="24" t="s">
        <v>780</v>
      </c>
      <c r="D117" s="24" t="s">
        <v>781</v>
      </c>
      <c r="E117" s="24"/>
      <c r="F117" s="27">
        <v>669</v>
      </c>
      <c r="G117" s="27">
        <v>18009.180550000001</v>
      </c>
      <c r="H117" s="24">
        <v>12048141.789999999</v>
      </c>
      <c r="I117" s="24">
        <f t="shared" si="3"/>
        <v>3.2491893249378373E-2</v>
      </c>
      <c r="J117" s="24">
        <f t="shared" si="4"/>
        <v>0</v>
      </c>
      <c r="K117" s="24">
        <f t="shared" si="5"/>
        <v>3.2491893249378373E-2</v>
      </c>
    </row>
    <row r="118" spans="1:11" x14ac:dyDescent="0.3">
      <c r="A118" s="24" t="s">
        <v>388</v>
      </c>
      <c r="B118" s="24" t="s">
        <v>389</v>
      </c>
      <c r="C118" s="24" t="s">
        <v>390</v>
      </c>
      <c r="D118" s="24" t="s">
        <v>391</v>
      </c>
      <c r="E118" s="24">
        <v>65048864.590000004</v>
      </c>
      <c r="F118" s="27">
        <v>7268</v>
      </c>
      <c r="G118" s="27">
        <v>9905.6074239999998</v>
      </c>
      <c r="H118" s="24">
        <v>71993954.760000005</v>
      </c>
      <c r="I118" s="24">
        <f t="shared" si="3"/>
        <v>0.19415607264881768</v>
      </c>
      <c r="J118" s="24">
        <f t="shared" si="4"/>
        <v>0.16179747650132323</v>
      </c>
      <c r="K118" s="24">
        <f t="shared" si="5"/>
        <v>3.2358596147494451E-2</v>
      </c>
    </row>
    <row r="119" spans="1:11" x14ac:dyDescent="0.3">
      <c r="A119" s="24" t="s">
        <v>785</v>
      </c>
      <c r="B119" s="24" t="s">
        <v>786</v>
      </c>
      <c r="C119" s="24" t="s">
        <v>787</v>
      </c>
      <c r="D119" s="24" t="s">
        <v>788</v>
      </c>
      <c r="E119" s="24"/>
      <c r="F119" s="27">
        <v>782</v>
      </c>
      <c r="G119" s="27">
        <v>15294.22388</v>
      </c>
      <c r="H119" s="24">
        <v>11960083.07</v>
      </c>
      <c r="I119" s="24">
        <f t="shared" si="3"/>
        <v>3.2254413098514637E-2</v>
      </c>
      <c r="J119" s="24">
        <f t="shared" si="4"/>
        <v>0</v>
      </c>
      <c r="K119" s="24">
        <f t="shared" si="5"/>
        <v>3.2254413098514637E-2</v>
      </c>
    </row>
    <row r="120" spans="1:11" x14ac:dyDescent="0.3">
      <c r="A120" s="24" t="s">
        <v>440</v>
      </c>
      <c r="B120" s="24" t="s">
        <v>441</v>
      </c>
      <c r="C120" s="24" t="s">
        <v>442</v>
      </c>
      <c r="D120" s="24" t="s">
        <v>443</v>
      </c>
      <c r="E120" s="24">
        <v>47790003.409999996</v>
      </c>
      <c r="F120" s="27">
        <v>111</v>
      </c>
      <c r="G120" s="27">
        <v>501290.76890000002</v>
      </c>
      <c r="H120" s="24">
        <v>55643275.350000001</v>
      </c>
      <c r="I120" s="24">
        <f t="shared" si="3"/>
        <v>0.15006093007791263</v>
      </c>
      <c r="J120" s="24">
        <f t="shared" si="4"/>
        <v>0.11886913019103369</v>
      </c>
      <c r="K120" s="24">
        <f t="shared" si="5"/>
        <v>3.1191799886878938E-2</v>
      </c>
    </row>
    <row r="121" spans="1:11" x14ac:dyDescent="0.3">
      <c r="A121" s="24" t="s">
        <v>295</v>
      </c>
      <c r="B121" s="24" t="s">
        <v>296</v>
      </c>
      <c r="C121" s="24" t="s">
        <v>297</v>
      </c>
      <c r="D121" s="24" t="s">
        <v>298</v>
      </c>
      <c r="E121" s="24">
        <v>130749115.2</v>
      </c>
      <c r="F121" s="27">
        <v>557917</v>
      </c>
      <c r="G121" s="27">
        <v>236.52542550000001</v>
      </c>
      <c r="H121" s="24">
        <v>131961555.8</v>
      </c>
      <c r="I121" s="24">
        <f t="shared" si="3"/>
        <v>0.35587901095538882</v>
      </c>
      <c r="J121" s="24">
        <f t="shared" si="4"/>
        <v>0.32521515982606336</v>
      </c>
      <c r="K121" s="24">
        <f t="shared" si="5"/>
        <v>3.0663851129325459E-2</v>
      </c>
    </row>
    <row r="122" spans="1:11" x14ac:dyDescent="0.3">
      <c r="A122" s="24" t="s">
        <v>797</v>
      </c>
      <c r="B122" s="24" t="s">
        <v>798</v>
      </c>
      <c r="C122" s="24" t="s">
        <v>799</v>
      </c>
      <c r="D122" s="24" t="s">
        <v>800</v>
      </c>
      <c r="E122" s="24"/>
      <c r="F122" s="27">
        <v>531</v>
      </c>
      <c r="G122" s="27">
        <v>21356.915969999998</v>
      </c>
      <c r="H122" s="24">
        <v>11340522.380000001</v>
      </c>
      <c r="I122" s="24">
        <f t="shared" si="3"/>
        <v>3.058355794492575E-2</v>
      </c>
      <c r="J122" s="24">
        <f t="shared" si="4"/>
        <v>0</v>
      </c>
      <c r="K122" s="24">
        <f t="shared" si="5"/>
        <v>3.058355794492575E-2</v>
      </c>
    </row>
    <row r="123" spans="1:11" x14ac:dyDescent="0.3">
      <c r="A123" s="24" t="s">
        <v>812</v>
      </c>
      <c r="B123" s="24" t="s">
        <v>813</v>
      </c>
      <c r="C123" s="24" t="s">
        <v>814</v>
      </c>
      <c r="D123" s="24" t="s">
        <v>815</v>
      </c>
      <c r="E123" s="24"/>
      <c r="F123" s="27">
        <v>35</v>
      </c>
      <c r="G123" s="27">
        <v>306615.1911</v>
      </c>
      <c r="H123" s="24">
        <v>10731531.689999999</v>
      </c>
      <c r="I123" s="24">
        <f t="shared" si="3"/>
        <v>2.8941208374822846E-2</v>
      </c>
      <c r="J123" s="24">
        <f t="shared" si="4"/>
        <v>0</v>
      </c>
      <c r="K123" s="24">
        <f t="shared" si="5"/>
        <v>2.8941208374822846E-2</v>
      </c>
    </row>
    <row r="124" spans="1:11" x14ac:dyDescent="0.3">
      <c r="A124" s="24" t="s">
        <v>816</v>
      </c>
      <c r="B124" s="24" t="s">
        <v>817</v>
      </c>
      <c r="C124" s="24" t="s">
        <v>818</v>
      </c>
      <c r="D124" s="24" t="s">
        <v>526</v>
      </c>
      <c r="E124" s="24"/>
      <c r="F124" s="27">
        <v>23625</v>
      </c>
      <c r="G124" s="27">
        <v>453.7094396</v>
      </c>
      <c r="H124" s="24">
        <v>10718885.51</v>
      </c>
      <c r="I124" s="24">
        <f t="shared" si="3"/>
        <v>2.8907103669073658E-2</v>
      </c>
      <c r="J124" s="24">
        <f t="shared" si="4"/>
        <v>0</v>
      </c>
      <c r="K124" s="24">
        <f t="shared" si="5"/>
        <v>2.8907103669073658E-2</v>
      </c>
    </row>
    <row r="125" spans="1:11" x14ac:dyDescent="0.3">
      <c r="A125" s="24" t="s">
        <v>826</v>
      </c>
      <c r="B125" s="24" t="s">
        <v>827</v>
      </c>
      <c r="C125" s="24" t="s">
        <v>828</v>
      </c>
      <c r="D125" s="24" t="s">
        <v>829</v>
      </c>
      <c r="E125" s="24"/>
      <c r="F125" s="27">
        <v>1175</v>
      </c>
      <c r="G125" s="27">
        <v>8465.1065699999999</v>
      </c>
      <c r="H125" s="24">
        <v>9946500.2200000007</v>
      </c>
      <c r="I125" s="24">
        <f t="shared" si="3"/>
        <v>2.6824105242635808E-2</v>
      </c>
      <c r="J125" s="24">
        <f t="shared" si="4"/>
        <v>0</v>
      </c>
      <c r="K125" s="24">
        <f t="shared" si="5"/>
        <v>2.6824105242635808E-2</v>
      </c>
    </row>
    <row r="126" spans="1:11" x14ac:dyDescent="0.3">
      <c r="A126" s="24" t="s">
        <v>833</v>
      </c>
      <c r="B126" s="24" t="s">
        <v>834</v>
      </c>
      <c r="C126" s="24" t="s">
        <v>835</v>
      </c>
      <c r="D126" s="24" t="s">
        <v>836</v>
      </c>
      <c r="E126" s="24"/>
      <c r="F126" s="27">
        <v>40</v>
      </c>
      <c r="G126" s="27">
        <v>243551.50399999999</v>
      </c>
      <c r="H126" s="24">
        <v>9742060.1600000001</v>
      </c>
      <c r="I126" s="24">
        <f t="shared" si="3"/>
        <v>2.6272763407421854E-2</v>
      </c>
      <c r="J126" s="24">
        <f t="shared" si="4"/>
        <v>0</v>
      </c>
      <c r="K126" s="24">
        <f t="shared" si="5"/>
        <v>2.6272763407421854E-2</v>
      </c>
    </row>
    <row r="127" spans="1:11" x14ac:dyDescent="0.3">
      <c r="A127" s="24" t="s">
        <v>653</v>
      </c>
      <c r="B127" s="24" t="s">
        <v>654</v>
      </c>
      <c r="C127" s="24" t="s">
        <v>654</v>
      </c>
      <c r="D127" s="24"/>
      <c r="E127" s="24">
        <v>10787142.789999999</v>
      </c>
      <c r="F127" s="27">
        <v>1458</v>
      </c>
      <c r="G127" s="27">
        <v>12851.64126</v>
      </c>
      <c r="H127" s="24">
        <v>18737692.949999999</v>
      </c>
      <c r="I127" s="24">
        <f t="shared" si="3"/>
        <v>5.0532532707770347E-2</v>
      </c>
      <c r="J127" s="24">
        <f t="shared" si="4"/>
        <v>2.6831098330189058E-2</v>
      </c>
      <c r="K127" s="24">
        <f t="shared" si="5"/>
        <v>2.370143437758129E-2</v>
      </c>
    </row>
    <row r="128" spans="1:11" x14ac:dyDescent="0.3">
      <c r="A128" s="24" t="s">
        <v>867</v>
      </c>
      <c r="B128" s="24" t="s">
        <v>868</v>
      </c>
      <c r="C128" s="24" t="s">
        <v>869</v>
      </c>
      <c r="D128" s="24" t="s">
        <v>870</v>
      </c>
      <c r="E128" s="24"/>
      <c r="F128" s="27">
        <v>76</v>
      </c>
      <c r="G128" s="27">
        <v>109324.20879999999</v>
      </c>
      <c r="H128" s="24">
        <v>8308639.8700000001</v>
      </c>
      <c r="I128" s="24">
        <f t="shared" si="3"/>
        <v>2.2407060309303433E-2</v>
      </c>
      <c r="J128" s="24">
        <f t="shared" si="4"/>
        <v>0</v>
      </c>
      <c r="K128" s="24">
        <f t="shared" si="5"/>
        <v>2.2407060309303433E-2</v>
      </c>
    </row>
    <row r="129" spans="1:11" x14ac:dyDescent="0.3">
      <c r="A129" s="24" t="s">
        <v>603</v>
      </c>
      <c r="B129" s="24" t="s">
        <v>604</v>
      </c>
      <c r="C129" s="24" t="s">
        <v>605</v>
      </c>
      <c r="D129" s="24" t="s">
        <v>606</v>
      </c>
      <c r="E129" s="24">
        <v>16997410.449999999</v>
      </c>
      <c r="F129" s="27">
        <v>7180</v>
      </c>
      <c r="G129" s="27">
        <v>3317.514631</v>
      </c>
      <c r="H129" s="24">
        <v>23819755.050000001</v>
      </c>
      <c r="I129" s="24">
        <f t="shared" si="3"/>
        <v>6.4238033698551078E-2</v>
      </c>
      <c r="J129" s="24">
        <f t="shared" si="4"/>
        <v>4.227803413943064E-2</v>
      </c>
      <c r="K129" s="24">
        <f t="shared" si="5"/>
        <v>2.1959999559120438E-2</v>
      </c>
    </row>
    <row r="130" spans="1:11" x14ac:dyDescent="0.3">
      <c r="A130" s="24" t="s">
        <v>875</v>
      </c>
      <c r="B130" s="24" t="s">
        <v>876</v>
      </c>
      <c r="C130" s="24" t="s">
        <v>877</v>
      </c>
      <c r="D130" s="24" t="s">
        <v>878</v>
      </c>
      <c r="E130" s="24"/>
      <c r="F130" s="27">
        <v>12</v>
      </c>
      <c r="G130" s="27">
        <v>661742.12419999996</v>
      </c>
      <c r="H130" s="24">
        <v>7940905.4900000002</v>
      </c>
      <c r="I130" s="24">
        <f t="shared" ref="I130:I193" si="6">H130/(30900379*12)</f>
        <v>2.1415340056724439E-2</v>
      </c>
      <c r="J130" s="24">
        <f t="shared" ref="J130:J193" si="7">E130/(33503234*12)</f>
        <v>0</v>
      </c>
      <c r="K130" s="24">
        <f t="shared" ref="K130:K193" si="8">(I130-J130)</f>
        <v>2.1415340056724439E-2</v>
      </c>
    </row>
    <row r="131" spans="1:11" x14ac:dyDescent="0.3">
      <c r="A131" s="24" t="s">
        <v>886</v>
      </c>
      <c r="B131" s="24" t="s">
        <v>887</v>
      </c>
      <c r="C131" s="24" t="s">
        <v>888</v>
      </c>
      <c r="D131" s="24" t="s">
        <v>889</v>
      </c>
      <c r="E131" s="24"/>
      <c r="F131" s="27">
        <v>19</v>
      </c>
      <c r="G131" s="27">
        <v>408167.69420000003</v>
      </c>
      <c r="H131" s="24">
        <v>7755186.1900000004</v>
      </c>
      <c r="I131" s="24">
        <f t="shared" si="6"/>
        <v>2.0914485088785913E-2</v>
      </c>
      <c r="J131" s="24">
        <f t="shared" si="7"/>
        <v>0</v>
      </c>
      <c r="K131" s="24">
        <f t="shared" si="8"/>
        <v>2.0914485088785913E-2</v>
      </c>
    </row>
    <row r="132" spans="1:11" x14ac:dyDescent="0.3">
      <c r="A132" s="24" t="s">
        <v>890</v>
      </c>
      <c r="B132" s="24" t="s">
        <v>891</v>
      </c>
      <c r="C132" s="24" t="s">
        <v>892</v>
      </c>
      <c r="D132" s="24" t="s">
        <v>893</v>
      </c>
      <c r="E132" s="24"/>
      <c r="F132" s="27">
        <v>329</v>
      </c>
      <c r="G132" s="27">
        <v>23424.442800000001</v>
      </c>
      <c r="H132" s="24">
        <v>7706641.6799999997</v>
      </c>
      <c r="I132" s="24">
        <f t="shared" si="6"/>
        <v>2.0783568382769672E-2</v>
      </c>
      <c r="J132" s="24">
        <f t="shared" si="7"/>
        <v>0</v>
      </c>
      <c r="K132" s="24">
        <f t="shared" si="8"/>
        <v>2.0783568382769672E-2</v>
      </c>
    </row>
    <row r="133" spans="1:11" x14ac:dyDescent="0.3">
      <c r="A133" s="24" t="s">
        <v>718</v>
      </c>
      <c r="B133" s="24" t="s">
        <v>719</v>
      </c>
      <c r="C133" s="24" t="s">
        <v>720</v>
      </c>
      <c r="D133" s="24" t="s">
        <v>721</v>
      </c>
      <c r="E133" s="24">
        <v>7813655.0800000001</v>
      </c>
      <c r="F133" s="27">
        <v>3546</v>
      </c>
      <c r="G133" s="27">
        <v>4181.3120500000005</v>
      </c>
      <c r="H133" s="24">
        <v>14826932.529999999</v>
      </c>
      <c r="I133" s="24">
        <f t="shared" si="6"/>
        <v>3.9985843242677808E-2</v>
      </c>
      <c r="J133" s="24">
        <f t="shared" si="7"/>
        <v>1.9435076725229969E-2</v>
      </c>
      <c r="K133" s="24">
        <f t="shared" si="8"/>
        <v>2.055076651744784E-2</v>
      </c>
    </row>
    <row r="134" spans="1:11" x14ac:dyDescent="0.3">
      <c r="A134" s="24" t="s">
        <v>544</v>
      </c>
      <c r="B134" s="24" t="s">
        <v>545</v>
      </c>
      <c r="C134" s="24" t="s">
        <v>546</v>
      </c>
      <c r="D134" s="24" t="s">
        <v>547</v>
      </c>
      <c r="E134" s="24">
        <v>25947985.260000002</v>
      </c>
      <c r="F134" s="27">
        <v>324</v>
      </c>
      <c r="G134" s="27">
        <v>96984.879230000006</v>
      </c>
      <c r="H134" s="24">
        <v>31423100.870000001</v>
      </c>
      <c r="I134" s="24">
        <f t="shared" si="6"/>
        <v>8.4743029823895255E-2</v>
      </c>
      <c r="J134" s="24">
        <f t="shared" si="7"/>
        <v>6.4540996400526587E-2</v>
      </c>
      <c r="K134" s="24">
        <f t="shared" si="8"/>
        <v>2.0202033423368668E-2</v>
      </c>
    </row>
    <row r="135" spans="1:11" x14ac:dyDescent="0.3">
      <c r="A135" s="24" t="s">
        <v>917</v>
      </c>
      <c r="B135" s="24" t="s">
        <v>918</v>
      </c>
      <c r="C135" s="24" t="s">
        <v>919</v>
      </c>
      <c r="D135" s="24" t="s">
        <v>920</v>
      </c>
      <c r="E135" s="24"/>
      <c r="F135" s="27">
        <v>0</v>
      </c>
      <c r="G135" s="27">
        <v>0</v>
      </c>
      <c r="H135" s="24">
        <v>6898741.6100000003</v>
      </c>
      <c r="I135" s="24">
        <f t="shared" si="6"/>
        <v>1.8604792328491073E-2</v>
      </c>
      <c r="J135" s="24">
        <f t="shared" si="7"/>
        <v>0</v>
      </c>
      <c r="K135" s="24">
        <f t="shared" si="8"/>
        <v>1.8604792328491073E-2</v>
      </c>
    </row>
    <row r="136" spans="1:11" x14ac:dyDescent="0.3">
      <c r="A136" s="24">
        <v>90739</v>
      </c>
      <c r="B136" s="24" t="s">
        <v>929</v>
      </c>
      <c r="C136" s="24" t="s">
        <v>930</v>
      </c>
      <c r="D136" s="24" t="s">
        <v>931</v>
      </c>
      <c r="E136" s="24">
        <v>91688.24</v>
      </c>
      <c r="F136" s="27">
        <v>25134</v>
      </c>
      <c r="G136" s="27">
        <v>263.80714130000001</v>
      </c>
      <c r="H136" s="24">
        <v>6630528.6900000004</v>
      </c>
      <c r="I136" s="24">
        <f t="shared" si="6"/>
        <v>1.7881465385909994E-2</v>
      </c>
      <c r="J136" s="24">
        <f t="shared" si="7"/>
        <v>2.2805818288069345E-4</v>
      </c>
      <c r="K136" s="24">
        <f t="shared" si="8"/>
        <v>1.7653407203029301E-2</v>
      </c>
    </row>
    <row r="137" spans="1:11" x14ac:dyDescent="0.3">
      <c r="A137" s="24" t="s">
        <v>921</v>
      </c>
      <c r="B137" s="24" t="s">
        <v>922</v>
      </c>
      <c r="C137" s="24" t="s">
        <v>923</v>
      </c>
      <c r="D137" s="24" t="s">
        <v>924</v>
      </c>
      <c r="E137" s="24">
        <v>372816.78</v>
      </c>
      <c r="F137" s="27">
        <v>13281</v>
      </c>
      <c r="G137" s="27">
        <v>518.14812140000004</v>
      </c>
      <c r="H137" s="24">
        <v>6881525.2000000002</v>
      </c>
      <c r="I137" s="24">
        <f t="shared" si="6"/>
        <v>1.855836245029012E-2</v>
      </c>
      <c r="J137" s="24">
        <f t="shared" si="7"/>
        <v>9.2731540483524677E-4</v>
      </c>
      <c r="K137" s="24">
        <f t="shared" si="8"/>
        <v>1.7631047045454873E-2</v>
      </c>
    </row>
    <row r="138" spans="1:11" x14ac:dyDescent="0.3">
      <c r="A138" s="24" t="s">
        <v>935</v>
      </c>
      <c r="B138" s="24" t="s">
        <v>936</v>
      </c>
      <c r="C138" s="24" t="s">
        <v>937</v>
      </c>
      <c r="D138" s="24" t="s">
        <v>938</v>
      </c>
      <c r="E138" s="24"/>
      <c r="F138" s="27">
        <v>190</v>
      </c>
      <c r="G138" s="27">
        <v>33774.858110000001</v>
      </c>
      <c r="H138" s="24">
        <v>6417223.04</v>
      </c>
      <c r="I138" s="24">
        <f t="shared" si="6"/>
        <v>1.7306214485805067E-2</v>
      </c>
      <c r="J138" s="24">
        <f t="shared" si="7"/>
        <v>0</v>
      </c>
      <c r="K138" s="24">
        <f t="shared" si="8"/>
        <v>1.7306214485805067E-2</v>
      </c>
    </row>
    <row r="139" spans="1:11" x14ac:dyDescent="0.3">
      <c r="A139" s="24" t="s">
        <v>941</v>
      </c>
      <c r="B139" s="24" t="s">
        <v>942</v>
      </c>
      <c r="C139" s="24" t="s">
        <v>943</v>
      </c>
      <c r="D139" s="24" t="s">
        <v>844</v>
      </c>
      <c r="E139" s="24"/>
      <c r="F139" s="27">
        <v>585</v>
      </c>
      <c r="G139" s="27">
        <v>10744.104380000001</v>
      </c>
      <c r="H139" s="24">
        <v>6285301.0599999996</v>
      </c>
      <c r="I139" s="24">
        <f t="shared" si="6"/>
        <v>1.6950442204392811E-2</v>
      </c>
      <c r="J139" s="24">
        <f t="shared" si="7"/>
        <v>0</v>
      </c>
      <c r="K139" s="24">
        <f t="shared" si="8"/>
        <v>1.6950442204392811E-2</v>
      </c>
    </row>
    <row r="140" spans="1:11" x14ac:dyDescent="0.3">
      <c r="A140" s="24">
        <v>90682</v>
      </c>
      <c r="B140" s="24" t="s">
        <v>619</v>
      </c>
      <c r="C140" s="24" t="s">
        <v>620</v>
      </c>
      <c r="D140" s="24" t="s">
        <v>621</v>
      </c>
      <c r="E140" s="24">
        <v>17105301.210000001</v>
      </c>
      <c r="F140" s="27">
        <v>356294</v>
      </c>
      <c r="G140" s="27">
        <v>61.842798170000002</v>
      </c>
      <c r="H140" s="24">
        <v>22034217.93</v>
      </c>
      <c r="I140" s="24">
        <f t="shared" si="6"/>
        <v>5.9422728358768676E-2</v>
      </c>
      <c r="J140" s="24">
        <f t="shared" si="7"/>
        <v>4.2546393207891518E-2</v>
      </c>
      <c r="K140" s="24">
        <f t="shared" si="8"/>
        <v>1.6876335150877157E-2</v>
      </c>
    </row>
    <row r="141" spans="1:11" x14ac:dyDescent="0.3">
      <c r="A141" s="24" t="s">
        <v>512</v>
      </c>
      <c r="B141" s="24" t="s">
        <v>513</v>
      </c>
      <c r="C141" s="24" t="s">
        <v>514</v>
      </c>
      <c r="D141" s="24" t="s">
        <v>515</v>
      </c>
      <c r="E141" s="24">
        <v>35737968.770000003</v>
      </c>
      <c r="F141" s="27">
        <v>135</v>
      </c>
      <c r="G141" s="27">
        <v>289121.70439999999</v>
      </c>
      <c r="H141" s="24">
        <v>39031430.100000001</v>
      </c>
      <c r="I141" s="24">
        <f t="shared" si="6"/>
        <v>0.10526146540144378</v>
      </c>
      <c r="J141" s="24">
        <f t="shared" si="7"/>
        <v>8.889183844660091E-2</v>
      </c>
      <c r="K141" s="24">
        <f t="shared" si="8"/>
        <v>1.636962695484287E-2</v>
      </c>
    </row>
    <row r="142" spans="1:11" x14ac:dyDescent="0.3">
      <c r="A142" s="24" t="s">
        <v>469</v>
      </c>
      <c r="B142" s="24" t="s">
        <v>470</v>
      </c>
      <c r="C142" s="24" t="s">
        <v>471</v>
      </c>
      <c r="D142" s="24" t="s">
        <v>472</v>
      </c>
      <c r="E142" s="24">
        <v>49657593.990000002</v>
      </c>
      <c r="F142" s="27">
        <v>16593</v>
      </c>
      <c r="G142" s="27">
        <v>3120.1866239999999</v>
      </c>
      <c r="H142" s="24">
        <v>51773256.649999999</v>
      </c>
      <c r="I142" s="24">
        <f t="shared" si="6"/>
        <v>0.13962411445395756</v>
      </c>
      <c r="J142" s="24">
        <f t="shared" si="7"/>
        <v>0.12351442945776518</v>
      </c>
      <c r="K142" s="24">
        <f t="shared" si="8"/>
        <v>1.6109684996192378E-2</v>
      </c>
    </row>
    <row r="143" spans="1:11" x14ac:dyDescent="0.3">
      <c r="A143" s="24" t="s">
        <v>626</v>
      </c>
      <c r="B143" s="24" t="s">
        <v>627</v>
      </c>
      <c r="C143" s="24" t="s">
        <v>628</v>
      </c>
      <c r="D143" s="24" t="s">
        <v>629</v>
      </c>
      <c r="E143" s="24">
        <v>17107436.550000001</v>
      </c>
      <c r="F143" s="27">
        <v>155</v>
      </c>
      <c r="G143" s="27">
        <v>140316.86040000001</v>
      </c>
      <c r="H143" s="24">
        <v>21749113.359999999</v>
      </c>
      <c r="I143" s="24">
        <f t="shared" si="6"/>
        <v>5.8653847363274517E-2</v>
      </c>
      <c r="J143" s="24">
        <f t="shared" si="7"/>
        <v>4.255170448619975E-2</v>
      </c>
      <c r="K143" s="24">
        <f t="shared" si="8"/>
        <v>1.6102142877074767E-2</v>
      </c>
    </row>
    <row r="144" spans="1:11" x14ac:dyDescent="0.3">
      <c r="A144" s="24" t="s">
        <v>952</v>
      </c>
      <c r="B144" s="24" t="s">
        <v>953</v>
      </c>
      <c r="C144" s="24" t="s">
        <v>954</v>
      </c>
      <c r="D144" s="24" t="s">
        <v>955</v>
      </c>
      <c r="E144" s="24"/>
      <c r="F144" s="27">
        <v>29</v>
      </c>
      <c r="G144" s="27">
        <v>200176.99309999999</v>
      </c>
      <c r="H144" s="24">
        <v>5805132.7999999998</v>
      </c>
      <c r="I144" s="24">
        <f t="shared" si="6"/>
        <v>1.5655505929770851E-2</v>
      </c>
      <c r="J144" s="24">
        <f t="shared" si="7"/>
        <v>0</v>
      </c>
      <c r="K144" s="24">
        <f t="shared" si="8"/>
        <v>1.5655505929770851E-2</v>
      </c>
    </row>
    <row r="145" spans="1:11" x14ac:dyDescent="0.3">
      <c r="A145" s="24" t="s">
        <v>576</v>
      </c>
      <c r="B145" s="24" t="s">
        <v>577</v>
      </c>
      <c r="C145" s="24" t="s">
        <v>578</v>
      </c>
      <c r="D145" s="24" t="s">
        <v>579</v>
      </c>
      <c r="E145" s="24">
        <v>23307502.559999999</v>
      </c>
      <c r="F145" s="27">
        <v>107</v>
      </c>
      <c r="G145" s="27">
        <v>253221.76680000001</v>
      </c>
      <c r="H145" s="24">
        <v>27094729.050000001</v>
      </c>
      <c r="I145" s="24">
        <f t="shared" si="6"/>
        <v>7.3070109835869659E-2</v>
      </c>
      <c r="J145" s="24">
        <f t="shared" si="7"/>
        <v>5.7973265506249337E-2</v>
      </c>
      <c r="K145" s="24">
        <f t="shared" si="8"/>
        <v>1.5096844329620322E-2</v>
      </c>
    </row>
    <row r="146" spans="1:11" x14ac:dyDescent="0.3">
      <c r="A146" s="24" t="s">
        <v>970</v>
      </c>
      <c r="B146" s="24" t="s">
        <v>971</v>
      </c>
      <c r="C146" s="24" t="s">
        <v>972</v>
      </c>
      <c r="D146" s="24" t="s">
        <v>973</v>
      </c>
      <c r="E146" s="24"/>
      <c r="F146" s="27">
        <v>128</v>
      </c>
      <c r="G146" s="27">
        <v>42536.191879999998</v>
      </c>
      <c r="H146" s="24">
        <v>5444632.5599999996</v>
      </c>
      <c r="I146" s="24">
        <f t="shared" si="6"/>
        <v>1.4683294984828503E-2</v>
      </c>
      <c r="J146" s="24">
        <f t="shared" si="7"/>
        <v>0</v>
      </c>
      <c r="K146" s="24">
        <f t="shared" si="8"/>
        <v>1.4683294984828503E-2</v>
      </c>
    </row>
    <row r="147" spans="1:11" x14ac:dyDescent="0.3">
      <c r="A147" s="24" t="s">
        <v>446</v>
      </c>
      <c r="B147" s="24" t="s">
        <v>447</v>
      </c>
      <c r="C147" s="24" t="s">
        <v>448</v>
      </c>
      <c r="D147" s="24" t="s">
        <v>449</v>
      </c>
      <c r="E147" s="24">
        <v>53437872.229999997</v>
      </c>
      <c r="F147" s="27">
        <v>72</v>
      </c>
      <c r="G147" s="27">
        <v>758723.60919999995</v>
      </c>
      <c r="H147" s="24">
        <v>54628099.859999999</v>
      </c>
      <c r="I147" s="24">
        <f t="shared" si="6"/>
        <v>0.1473231656802656</v>
      </c>
      <c r="J147" s="24">
        <f t="shared" si="7"/>
        <v>0.13291719895358955</v>
      </c>
      <c r="K147" s="24">
        <f t="shared" si="8"/>
        <v>1.4405966726676045E-2</v>
      </c>
    </row>
    <row r="148" spans="1:11" x14ac:dyDescent="0.3">
      <c r="A148" s="24" t="s">
        <v>974</v>
      </c>
      <c r="B148" s="24" t="s">
        <v>975</v>
      </c>
      <c r="C148" s="24" t="s">
        <v>976</v>
      </c>
      <c r="D148" s="24" t="s">
        <v>977</v>
      </c>
      <c r="E148" s="24"/>
      <c r="F148" s="27">
        <v>24</v>
      </c>
      <c r="G148" s="27">
        <v>220680.7917</v>
      </c>
      <c r="H148" s="24">
        <v>5296339</v>
      </c>
      <c r="I148" s="24">
        <f t="shared" si="6"/>
        <v>1.4283371195328489E-2</v>
      </c>
      <c r="J148" s="24">
        <f t="shared" si="7"/>
        <v>0</v>
      </c>
      <c r="K148" s="24">
        <f t="shared" si="8"/>
        <v>1.4283371195328489E-2</v>
      </c>
    </row>
    <row r="149" spans="1:11" x14ac:dyDescent="0.3">
      <c r="A149" s="24" t="s">
        <v>990</v>
      </c>
      <c r="B149" s="24" t="s">
        <v>991</v>
      </c>
      <c r="C149" s="24" t="s">
        <v>992</v>
      </c>
      <c r="D149" s="24" t="s">
        <v>993</v>
      </c>
      <c r="E149" s="24"/>
      <c r="F149" s="27">
        <v>19</v>
      </c>
      <c r="G149" s="27">
        <v>259849.02900000001</v>
      </c>
      <c r="H149" s="24">
        <v>4937131.55</v>
      </c>
      <c r="I149" s="24">
        <f t="shared" si="6"/>
        <v>1.3314646696296723E-2</v>
      </c>
      <c r="J149" s="24">
        <f t="shared" si="7"/>
        <v>0</v>
      </c>
      <c r="K149" s="24">
        <f t="shared" si="8"/>
        <v>1.3314646696296723E-2</v>
      </c>
    </row>
    <row r="150" spans="1:11" x14ac:dyDescent="0.3">
      <c r="A150" s="24" t="s">
        <v>997</v>
      </c>
      <c r="B150" s="24" t="s">
        <v>998</v>
      </c>
      <c r="C150" s="24" t="s">
        <v>998</v>
      </c>
      <c r="D150" s="24" t="s">
        <v>999</v>
      </c>
      <c r="E150" s="24"/>
      <c r="F150" s="27">
        <v>3741</v>
      </c>
      <c r="G150" s="27">
        <v>1313.872235</v>
      </c>
      <c r="H150" s="24">
        <v>4915196.03</v>
      </c>
      <c r="I150" s="24">
        <f t="shared" si="6"/>
        <v>1.3255490140320502E-2</v>
      </c>
      <c r="J150" s="24">
        <f t="shared" si="7"/>
        <v>0</v>
      </c>
      <c r="K150" s="24">
        <f t="shared" si="8"/>
        <v>1.3255490140320502E-2</v>
      </c>
    </row>
    <row r="151" spans="1:11" x14ac:dyDescent="0.3">
      <c r="A151" s="24" t="s">
        <v>615</v>
      </c>
      <c r="B151" s="24" t="s">
        <v>616</v>
      </c>
      <c r="C151" s="24" t="s">
        <v>617</v>
      </c>
      <c r="D151" s="24" t="s">
        <v>618</v>
      </c>
      <c r="E151" s="24">
        <v>19431787.760000002</v>
      </c>
      <c r="F151" s="27">
        <v>459</v>
      </c>
      <c r="G151" s="27">
        <v>49106.101770000001</v>
      </c>
      <c r="H151" s="24">
        <v>22539700.710000001</v>
      </c>
      <c r="I151" s="24">
        <f t="shared" si="6"/>
        <v>6.0785933806831303E-2</v>
      </c>
      <c r="J151" s="24">
        <f t="shared" si="7"/>
        <v>4.8333114548484088E-2</v>
      </c>
      <c r="K151" s="24">
        <f t="shared" si="8"/>
        <v>1.2452819258347216E-2</v>
      </c>
    </row>
    <row r="152" spans="1:11" x14ac:dyDescent="0.3">
      <c r="A152" s="24" t="s">
        <v>782</v>
      </c>
      <c r="B152" s="24" t="s">
        <v>783</v>
      </c>
      <c r="C152" s="24" t="s">
        <v>784</v>
      </c>
      <c r="D152" s="24" t="s">
        <v>165</v>
      </c>
      <c r="E152" s="24">
        <v>8213622.0700000003</v>
      </c>
      <c r="F152" s="27">
        <v>2621</v>
      </c>
      <c r="G152" s="27">
        <v>4575.5492519999998</v>
      </c>
      <c r="H152" s="24">
        <v>11992514.59</v>
      </c>
      <c r="I152" s="24">
        <f t="shared" si="6"/>
        <v>3.2341875671924064E-2</v>
      </c>
      <c r="J152" s="24">
        <f t="shared" si="7"/>
        <v>2.042992344659424E-2</v>
      </c>
      <c r="K152" s="24">
        <f t="shared" si="8"/>
        <v>1.1911952225329824E-2</v>
      </c>
    </row>
    <row r="153" spans="1:11" x14ac:dyDescent="0.3">
      <c r="A153" s="24" t="s">
        <v>637</v>
      </c>
      <c r="B153" s="24" t="s">
        <v>638</v>
      </c>
      <c r="C153" s="24" t="s">
        <v>639</v>
      </c>
      <c r="D153" s="24" t="s">
        <v>640</v>
      </c>
      <c r="E153" s="24">
        <v>16462837.050000001</v>
      </c>
      <c r="F153" s="27">
        <v>8992</v>
      </c>
      <c r="G153" s="27">
        <v>2178.926301</v>
      </c>
      <c r="H153" s="24">
        <v>19592905.300000001</v>
      </c>
      <c r="I153" s="24">
        <f t="shared" si="6"/>
        <v>5.2838902342697266E-2</v>
      </c>
      <c r="J153" s="24">
        <f t="shared" si="7"/>
        <v>4.0948377923755067E-2</v>
      </c>
      <c r="K153" s="24">
        <f t="shared" si="8"/>
        <v>1.18905244189422E-2</v>
      </c>
    </row>
    <row r="154" spans="1:11" x14ac:dyDescent="0.3">
      <c r="A154" s="24" t="s">
        <v>763</v>
      </c>
      <c r="B154" s="24" t="s">
        <v>764</v>
      </c>
      <c r="C154" s="24" t="s">
        <v>765</v>
      </c>
      <c r="D154" s="24" t="s">
        <v>766</v>
      </c>
      <c r="E154" s="24">
        <v>9859730.2200000007</v>
      </c>
      <c r="F154" s="27">
        <v>178</v>
      </c>
      <c r="G154" s="27">
        <v>73729.031910000005</v>
      </c>
      <c r="H154" s="24">
        <v>13123767.68</v>
      </c>
      <c r="I154" s="24">
        <f t="shared" si="6"/>
        <v>3.5392682616179776E-2</v>
      </c>
      <c r="J154" s="24">
        <f t="shared" si="7"/>
        <v>2.4524324577143809E-2</v>
      </c>
      <c r="K154" s="24">
        <f t="shared" si="8"/>
        <v>1.0868358039035967E-2</v>
      </c>
    </row>
    <row r="155" spans="1:11" x14ac:dyDescent="0.3">
      <c r="A155" s="24" t="s">
        <v>741</v>
      </c>
      <c r="B155" s="24" t="s">
        <v>742</v>
      </c>
      <c r="C155" s="24" t="s">
        <v>743</v>
      </c>
      <c r="D155" s="24" t="s">
        <v>742</v>
      </c>
      <c r="E155" s="24">
        <v>10628637.6</v>
      </c>
      <c r="F155" s="27">
        <v>1798</v>
      </c>
      <c r="G155" s="27">
        <v>7673.3150830000004</v>
      </c>
      <c r="H155" s="24">
        <v>13796620.52</v>
      </c>
      <c r="I155" s="24">
        <f t="shared" si="6"/>
        <v>3.7207258094364044E-2</v>
      </c>
      <c r="J155" s="24">
        <f t="shared" si="7"/>
        <v>2.6436844872945696E-2</v>
      </c>
      <c r="K155" s="24">
        <f t="shared" si="8"/>
        <v>1.0770413221418348E-2</v>
      </c>
    </row>
    <row r="156" spans="1:11" x14ac:dyDescent="0.3">
      <c r="A156" s="24" t="s">
        <v>1055</v>
      </c>
      <c r="B156" s="24" t="s">
        <v>1056</v>
      </c>
      <c r="C156" s="24" t="s">
        <v>122</v>
      </c>
      <c r="D156" s="24" t="s">
        <v>122</v>
      </c>
      <c r="E156" s="24"/>
      <c r="F156" s="27">
        <v>527</v>
      </c>
      <c r="G156" s="27">
        <v>7522.8636619999997</v>
      </c>
      <c r="H156" s="24">
        <v>3964549.15</v>
      </c>
      <c r="I156" s="24">
        <f t="shared" si="6"/>
        <v>1.0691748985775655E-2</v>
      </c>
      <c r="J156" s="24">
        <f t="shared" si="7"/>
        <v>0</v>
      </c>
      <c r="K156" s="24">
        <f t="shared" si="8"/>
        <v>1.0691748985775655E-2</v>
      </c>
    </row>
    <row r="157" spans="1:11" x14ac:dyDescent="0.3">
      <c r="A157" s="24" t="s">
        <v>1057</v>
      </c>
      <c r="B157" s="24" t="s">
        <v>1058</v>
      </c>
      <c r="C157" s="24" t="s">
        <v>1058</v>
      </c>
      <c r="D157" s="24"/>
      <c r="E157" s="24"/>
      <c r="F157" s="27">
        <v>930</v>
      </c>
      <c r="G157" s="27">
        <v>4251.9338070000003</v>
      </c>
      <c r="H157" s="24">
        <v>3954298.44</v>
      </c>
      <c r="I157" s="24">
        <f t="shared" si="6"/>
        <v>1.0664104475870668E-2</v>
      </c>
      <c r="J157" s="24">
        <f t="shared" si="7"/>
        <v>0</v>
      </c>
      <c r="K157" s="24">
        <f t="shared" si="8"/>
        <v>1.0664104475870668E-2</v>
      </c>
    </row>
    <row r="158" spans="1:11" x14ac:dyDescent="0.3">
      <c r="A158" s="24" t="s">
        <v>1074</v>
      </c>
      <c r="B158" s="24" t="s">
        <v>1075</v>
      </c>
      <c r="C158" s="24" t="s">
        <v>1076</v>
      </c>
      <c r="D158" s="24" t="s">
        <v>1077</v>
      </c>
      <c r="E158" s="24"/>
      <c r="F158" s="27">
        <v>1064</v>
      </c>
      <c r="G158" s="27">
        <v>3469.9677820000002</v>
      </c>
      <c r="H158" s="24">
        <v>3692045.72</v>
      </c>
      <c r="I158" s="24">
        <f t="shared" si="6"/>
        <v>9.9568512304223419E-3</v>
      </c>
      <c r="J158" s="24">
        <f t="shared" si="7"/>
        <v>0</v>
      </c>
      <c r="K158" s="24">
        <f t="shared" si="8"/>
        <v>9.9568512304223419E-3</v>
      </c>
    </row>
    <row r="159" spans="1:11" x14ac:dyDescent="0.3">
      <c r="A159" s="24" t="s">
        <v>906</v>
      </c>
      <c r="B159" s="24" t="s">
        <v>907</v>
      </c>
      <c r="C159" s="24" t="s">
        <v>908</v>
      </c>
      <c r="D159" s="24" t="s">
        <v>909</v>
      </c>
      <c r="E159" s="24">
        <v>4016260.99</v>
      </c>
      <c r="F159" s="27">
        <v>19261</v>
      </c>
      <c r="G159" s="27">
        <v>379.89272419999998</v>
      </c>
      <c r="H159" s="24">
        <v>7317113.7599999998</v>
      </c>
      <c r="I159" s="24">
        <f t="shared" si="6"/>
        <v>1.9733074471351954E-2</v>
      </c>
      <c r="J159" s="24">
        <f t="shared" si="7"/>
        <v>9.9897345979595084E-3</v>
      </c>
      <c r="K159" s="24">
        <f t="shared" si="8"/>
        <v>9.7433398733924453E-3</v>
      </c>
    </row>
    <row r="160" spans="1:11" x14ac:dyDescent="0.3">
      <c r="A160" s="24" t="s">
        <v>420</v>
      </c>
      <c r="B160" s="24" t="s">
        <v>421</v>
      </c>
      <c r="C160" s="24" t="s">
        <v>422</v>
      </c>
      <c r="D160" s="24" t="s">
        <v>423</v>
      </c>
      <c r="E160" s="24">
        <v>63025687.789999999</v>
      </c>
      <c r="F160" s="27">
        <v>116</v>
      </c>
      <c r="G160" s="27">
        <v>531685.60030000005</v>
      </c>
      <c r="H160" s="24">
        <v>61675529.630000003</v>
      </c>
      <c r="I160" s="24">
        <f t="shared" si="6"/>
        <v>0.16632894597074899</v>
      </c>
      <c r="J160" s="24">
        <f t="shared" si="7"/>
        <v>0.15676518419585006</v>
      </c>
      <c r="K160" s="24">
        <f t="shared" si="8"/>
        <v>9.5637617748989268E-3</v>
      </c>
    </row>
    <row r="161" spans="1:11" x14ac:dyDescent="0.3">
      <c r="A161" s="24" t="s">
        <v>1051</v>
      </c>
      <c r="B161" s="24" t="s">
        <v>1052</v>
      </c>
      <c r="C161" s="24" t="s">
        <v>1053</v>
      </c>
      <c r="D161" s="24" t="s">
        <v>1054</v>
      </c>
      <c r="E161" s="24">
        <v>564428.25</v>
      </c>
      <c r="F161" s="27">
        <v>38</v>
      </c>
      <c r="G161" s="27">
        <v>106754.7761</v>
      </c>
      <c r="H161" s="24">
        <v>4056681.49</v>
      </c>
      <c r="I161" s="24">
        <f t="shared" si="6"/>
        <v>1.0940215032098258E-2</v>
      </c>
      <c r="J161" s="24">
        <f t="shared" si="7"/>
        <v>1.4039148429670998E-3</v>
      </c>
      <c r="K161" s="24">
        <f t="shared" si="8"/>
        <v>9.5363001891311579E-3</v>
      </c>
    </row>
    <row r="162" spans="1:11" x14ac:dyDescent="0.3">
      <c r="A162" s="24" t="s">
        <v>1082</v>
      </c>
      <c r="B162" s="24" t="s">
        <v>1083</v>
      </c>
      <c r="C162" s="24" t="s">
        <v>1083</v>
      </c>
      <c r="D162" s="24"/>
      <c r="E162" s="24"/>
      <c r="F162" s="27">
        <v>454</v>
      </c>
      <c r="G162" s="27">
        <v>7767.6819599999999</v>
      </c>
      <c r="H162" s="24">
        <v>3526527.61</v>
      </c>
      <c r="I162" s="24">
        <f t="shared" si="6"/>
        <v>9.5104756104555654E-3</v>
      </c>
      <c r="J162" s="24">
        <f t="shared" si="7"/>
        <v>0</v>
      </c>
      <c r="K162" s="24">
        <f t="shared" si="8"/>
        <v>9.5104756104555654E-3</v>
      </c>
    </row>
    <row r="163" spans="1:11" x14ac:dyDescent="0.3">
      <c r="A163" s="24" t="s">
        <v>1092</v>
      </c>
      <c r="B163" s="24" t="s">
        <v>1093</v>
      </c>
      <c r="C163" s="24" t="s">
        <v>1094</v>
      </c>
      <c r="D163" s="24" t="s">
        <v>1095</v>
      </c>
      <c r="E163" s="24"/>
      <c r="F163" s="27">
        <v>0</v>
      </c>
      <c r="G163" s="27">
        <v>0</v>
      </c>
      <c r="H163" s="24">
        <v>3463547.66</v>
      </c>
      <c r="I163" s="24">
        <f t="shared" si="6"/>
        <v>9.3406288533440535E-3</v>
      </c>
      <c r="J163" s="24">
        <f t="shared" si="7"/>
        <v>0</v>
      </c>
      <c r="K163" s="24">
        <f t="shared" si="8"/>
        <v>9.3406288533440535E-3</v>
      </c>
    </row>
    <row r="164" spans="1:11" x14ac:dyDescent="0.3">
      <c r="A164" s="24" t="s">
        <v>956</v>
      </c>
      <c r="B164" s="24" t="s">
        <v>957</v>
      </c>
      <c r="C164" s="24" t="s">
        <v>957</v>
      </c>
      <c r="D164" s="24"/>
      <c r="E164" s="24">
        <v>2909765.03</v>
      </c>
      <c r="F164" s="27">
        <v>869</v>
      </c>
      <c r="G164" s="27">
        <v>6653.313924</v>
      </c>
      <c r="H164" s="24">
        <v>5781729.7999999998</v>
      </c>
      <c r="I164" s="24">
        <f t="shared" si="6"/>
        <v>1.5592391817157538E-2</v>
      </c>
      <c r="J164" s="24">
        <f t="shared" si="7"/>
        <v>7.2375227766569234E-3</v>
      </c>
      <c r="K164" s="24">
        <f t="shared" si="8"/>
        <v>8.3548690405006142E-3</v>
      </c>
    </row>
    <row r="165" spans="1:11" x14ac:dyDescent="0.3">
      <c r="A165" s="24" t="s">
        <v>944</v>
      </c>
      <c r="B165" s="24" t="s">
        <v>945</v>
      </c>
      <c r="C165" s="24" t="s">
        <v>946</v>
      </c>
      <c r="D165" s="24" t="s">
        <v>947</v>
      </c>
      <c r="E165" s="24">
        <v>3692744.47</v>
      </c>
      <c r="F165" s="27">
        <v>230542</v>
      </c>
      <c r="G165" s="27">
        <v>26.472511910000001</v>
      </c>
      <c r="H165" s="24">
        <v>6103025.8399999999</v>
      </c>
      <c r="I165" s="24">
        <f t="shared" si="6"/>
        <v>1.6458875364171639E-2</v>
      </c>
      <c r="J165" s="24">
        <f t="shared" si="7"/>
        <v>9.1850448178624599E-3</v>
      </c>
      <c r="K165" s="24">
        <f t="shared" si="8"/>
        <v>7.2738305463091787E-3</v>
      </c>
    </row>
    <row r="166" spans="1:11" x14ac:dyDescent="0.3">
      <c r="A166" s="24" t="s">
        <v>1127</v>
      </c>
      <c r="B166" s="24" t="s">
        <v>1128</v>
      </c>
      <c r="C166" s="24" t="s">
        <v>1128</v>
      </c>
      <c r="D166" s="24"/>
      <c r="E166" s="24"/>
      <c r="F166" s="27">
        <v>191</v>
      </c>
      <c r="G166" s="27">
        <v>13693.88644</v>
      </c>
      <c r="H166" s="24">
        <v>2615532.31</v>
      </c>
      <c r="I166" s="24">
        <f t="shared" si="6"/>
        <v>7.0536683654699945E-3</v>
      </c>
      <c r="J166" s="24">
        <f t="shared" si="7"/>
        <v>0</v>
      </c>
      <c r="K166" s="24">
        <f t="shared" si="8"/>
        <v>7.0536683654699945E-3</v>
      </c>
    </row>
    <row r="167" spans="1:11" x14ac:dyDescent="0.3">
      <c r="A167" s="24" t="s">
        <v>1156</v>
      </c>
      <c r="B167" s="24" t="s">
        <v>1157</v>
      </c>
      <c r="C167" s="24" t="s">
        <v>1158</v>
      </c>
      <c r="D167" s="24" t="s">
        <v>1159</v>
      </c>
      <c r="E167" s="24"/>
      <c r="F167" s="27">
        <v>78</v>
      </c>
      <c r="G167" s="27">
        <v>29990.66128</v>
      </c>
      <c r="H167" s="24">
        <v>2339271.58</v>
      </c>
      <c r="I167" s="24">
        <f t="shared" si="6"/>
        <v>6.3086377786283248E-3</v>
      </c>
      <c r="J167" s="24">
        <f t="shared" si="7"/>
        <v>0</v>
      </c>
      <c r="K167" s="24">
        <f t="shared" si="8"/>
        <v>6.3086377786283248E-3</v>
      </c>
    </row>
    <row r="168" spans="1:11" x14ac:dyDescent="0.3">
      <c r="A168" s="24" t="s">
        <v>1105</v>
      </c>
      <c r="B168" s="24" t="s">
        <v>1106</v>
      </c>
      <c r="C168" s="24" t="s">
        <v>1107</v>
      </c>
      <c r="D168" s="24" t="s">
        <v>1108</v>
      </c>
      <c r="E168" s="24">
        <v>993286.98</v>
      </c>
      <c r="F168" s="27">
        <v>4737</v>
      </c>
      <c r="G168" s="27">
        <v>670.58808109999995</v>
      </c>
      <c r="H168" s="24">
        <v>3176575.74</v>
      </c>
      <c r="I168" s="24">
        <f t="shared" si="6"/>
        <v>8.5667119163813504E-3</v>
      </c>
      <c r="J168" s="24">
        <f t="shared" si="7"/>
        <v>2.4706246268643797E-3</v>
      </c>
      <c r="K168" s="24">
        <f t="shared" si="8"/>
        <v>6.0960872895169712E-3</v>
      </c>
    </row>
    <row r="169" spans="1:11" x14ac:dyDescent="0.3">
      <c r="A169" s="24" t="s">
        <v>1176</v>
      </c>
      <c r="B169" s="24" t="s">
        <v>1177</v>
      </c>
      <c r="C169" s="24" t="s">
        <v>1178</v>
      </c>
      <c r="D169" s="24" t="s">
        <v>1179</v>
      </c>
      <c r="E169" s="24"/>
      <c r="F169" s="27">
        <v>0</v>
      </c>
      <c r="G169" s="27">
        <v>0</v>
      </c>
      <c r="H169" s="24">
        <v>2197743.4300000002</v>
      </c>
      <c r="I169" s="24">
        <f t="shared" si="6"/>
        <v>5.9269592076308629E-3</v>
      </c>
      <c r="J169" s="24">
        <f t="shared" si="7"/>
        <v>0</v>
      </c>
      <c r="K169" s="24">
        <f t="shared" si="8"/>
        <v>5.9269592076308629E-3</v>
      </c>
    </row>
    <row r="170" spans="1:11" x14ac:dyDescent="0.3">
      <c r="A170" s="24" t="s">
        <v>1168</v>
      </c>
      <c r="B170" s="24" t="s">
        <v>1169</v>
      </c>
      <c r="C170" s="24" t="s">
        <v>1170</v>
      </c>
      <c r="D170" s="24" t="s">
        <v>1171</v>
      </c>
      <c r="E170" s="24">
        <v>182944.53</v>
      </c>
      <c r="F170" s="27">
        <v>677</v>
      </c>
      <c r="G170" s="27">
        <v>3360.9980500000001</v>
      </c>
      <c r="H170" s="24">
        <v>2275395.6800000002</v>
      </c>
      <c r="I170" s="24">
        <f t="shared" si="6"/>
        <v>6.1363747890168813E-3</v>
      </c>
      <c r="J170" s="24">
        <f t="shared" si="7"/>
        <v>4.5504196699339535E-4</v>
      </c>
      <c r="K170" s="24">
        <f t="shared" si="8"/>
        <v>5.6813328220234856E-3</v>
      </c>
    </row>
    <row r="171" spans="1:11" x14ac:dyDescent="0.3">
      <c r="A171" s="24" t="s">
        <v>819</v>
      </c>
      <c r="B171" s="24" t="s">
        <v>820</v>
      </c>
      <c r="C171" s="24" t="s">
        <v>821</v>
      </c>
      <c r="D171" s="24" t="s">
        <v>822</v>
      </c>
      <c r="E171" s="24">
        <v>9155452.4600000009</v>
      </c>
      <c r="F171" s="27">
        <v>2944</v>
      </c>
      <c r="G171" s="27">
        <v>3535.1290800000002</v>
      </c>
      <c r="H171" s="24">
        <v>10407420.01</v>
      </c>
      <c r="I171" s="24">
        <f t="shared" si="6"/>
        <v>2.8067131501310495E-2</v>
      </c>
      <c r="J171" s="24">
        <f t="shared" si="7"/>
        <v>2.2772558961521947E-2</v>
      </c>
      <c r="K171" s="24">
        <f t="shared" si="8"/>
        <v>5.2945725397885481E-3</v>
      </c>
    </row>
    <row r="172" spans="1:11" x14ac:dyDescent="0.3">
      <c r="A172" s="24" t="s">
        <v>1228</v>
      </c>
      <c r="B172" s="24" t="s">
        <v>1229</v>
      </c>
      <c r="C172" s="24" t="s">
        <v>1230</v>
      </c>
      <c r="D172" s="24" t="s">
        <v>1231</v>
      </c>
      <c r="E172" s="24"/>
      <c r="F172" s="27">
        <v>184</v>
      </c>
      <c r="G172" s="27">
        <v>9932.7640759999995</v>
      </c>
      <c r="H172" s="24">
        <v>1827628.59</v>
      </c>
      <c r="I172" s="24">
        <f t="shared" si="6"/>
        <v>4.9288192387543211E-3</v>
      </c>
      <c r="J172" s="24">
        <f t="shared" si="7"/>
        <v>0</v>
      </c>
      <c r="K172" s="24">
        <f t="shared" si="8"/>
        <v>4.9288192387543211E-3</v>
      </c>
    </row>
    <row r="173" spans="1:11" x14ac:dyDescent="0.3">
      <c r="A173" s="24" t="s">
        <v>932</v>
      </c>
      <c r="B173" s="24" t="s">
        <v>933</v>
      </c>
      <c r="C173" s="24" t="s">
        <v>934</v>
      </c>
      <c r="D173" s="24" t="s">
        <v>185</v>
      </c>
      <c r="E173" s="24">
        <v>5031107.49</v>
      </c>
      <c r="F173" s="27">
        <v>922</v>
      </c>
      <c r="G173" s="27">
        <v>7003.2526459999999</v>
      </c>
      <c r="H173" s="24">
        <v>6456998.9400000004</v>
      </c>
      <c r="I173" s="24">
        <f t="shared" si="6"/>
        <v>1.7413483666333027E-2</v>
      </c>
      <c r="J173" s="24">
        <f t="shared" si="7"/>
        <v>1.2513984694731261E-2</v>
      </c>
      <c r="K173" s="24">
        <f t="shared" si="8"/>
        <v>4.8994989716017665E-3</v>
      </c>
    </row>
    <row r="174" spans="1:11" x14ac:dyDescent="0.3">
      <c r="A174" s="24" t="s">
        <v>667</v>
      </c>
      <c r="B174" s="24" t="s">
        <v>668</v>
      </c>
      <c r="C174" s="24" t="s">
        <v>669</v>
      </c>
      <c r="D174" s="24" t="s">
        <v>670</v>
      </c>
      <c r="E174" s="24">
        <v>17791224.620000001</v>
      </c>
      <c r="F174" s="27">
        <v>12396</v>
      </c>
      <c r="G174" s="27">
        <v>1466.478259</v>
      </c>
      <c r="H174" s="24">
        <v>18178464.5</v>
      </c>
      <c r="I174" s="24">
        <f t="shared" si="6"/>
        <v>4.9024383864892621E-2</v>
      </c>
      <c r="J174" s="24">
        <f t="shared" si="7"/>
        <v>4.4252505643684034E-2</v>
      </c>
      <c r="K174" s="24">
        <f t="shared" si="8"/>
        <v>4.7718782212085864E-3</v>
      </c>
    </row>
    <row r="175" spans="1:11" x14ac:dyDescent="0.3">
      <c r="A175" s="24" t="s">
        <v>1242</v>
      </c>
      <c r="B175" s="24" t="s">
        <v>1243</v>
      </c>
      <c r="C175" s="24" t="s">
        <v>1244</v>
      </c>
      <c r="D175" s="24" t="s">
        <v>1245</v>
      </c>
      <c r="E175" s="24"/>
      <c r="F175" s="27">
        <v>105</v>
      </c>
      <c r="G175" s="27">
        <v>16291.16819</v>
      </c>
      <c r="H175" s="24">
        <v>1710572.66</v>
      </c>
      <c r="I175" s="24">
        <f t="shared" si="6"/>
        <v>4.6131382940858643E-3</v>
      </c>
      <c r="J175" s="24">
        <f t="shared" si="7"/>
        <v>0</v>
      </c>
      <c r="K175" s="24">
        <f t="shared" si="8"/>
        <v>4.6131382940858643E-3</v>
      </c>
    </row>
    <row r="176" spans="1:11" x14ac:dyDescent="0.3">
      <c r="A176" s="24" t="s">
        <v>1212</v>
      </c>
      <c r="B176" s="24" t="s">
        <v>1213</v>
      </c>
      <c r="C176" s="24" t="s">
        <v>1214</v>
      </c>
      <c r="D176" s="24" t="s">
        <v>1215</v>
      </c>
      <c r="E176" s="24">
        <v>208938.83</v>
      </c>
      <c r="F176" s="27">
        <v>1381</v>
      </c>
      <c r="G176" s="27">
        <v>1351.1436570000001</v>
      </c>
      <c r="H176" s="24">
        <v>1865929.39</v>
      </c>
      <c r="I176" s="24">
        <f t="shared" si="6"/>
        <v>5.0321103127354307E-3</v>
      </c>
      <c r="J176" s="24">
        <f t="shared" si="7"/>
        <v>5.1969816306887467E-4</v>
      </c>
      <c r="K176" s="24">
        <f t="shared" si="8"/>
        <v>4.5124121496665556E-3</v>
      </c>
    </row>
    <row r="177" spans="1:11" x14ac:dyDescent="0.3">
      <c r="A177" s="24" t="s">
        <v>1235</v>
      </c>
      <c r="B177" s="24" t="s">
        <v>1236</v>
      </c>
      <c r="C177" s="24" t="s">
        <v>1237</v>
      </c>
      <c r="D177" s="24" t="s">
        <v>1237</v>
      </c>
      <c r="E177" s="24">
        <v>110306.52</v>
      </c>
      <c r="F177" s="27">
        <v>12744</v>
      </c>
      <c r="G177" s="27">
        <v>137.49394380000001</v>
      </c>
      <c r="H177" s="24">
        <v>1752222.82</v>
      </c>
      <c r="I177" s="24">
        <f t="shared" si="6"/>
        <v>4.7254620512367611E-3</v>
      </c>
      <c r="J177" s="24">
        <f t="shared" si="7"/>
        <v>2.7436784162388622E-4</v>
      </c>
      <c r="K177" s="24">
        <f t="shared" si="8"/>
        <v>4.4510942096128749E-3</v>
      </c>
    </row>
    <row r="178" spans="1:11" x14ac:dyDescent="0.3">
      <c r="A178" s="24" t="s">
        <v>1253</v>
      </c>
      <c r="B178" s="24" t="s">
        <v>1254</v>
      </c>
      <c r="C178" s="24" t="s">
        <v>1255</v>
      </c>
      <c r="D178" s="24" t="s">
        <v>1256</v>
      </c>
      <c r="E178" s="24"/>
      <c r="F178" s="27">
        <v>262</v>
      </c>
      <c r="G178" s="27">
        <v>6188.934542</v>
      </c>
      <c r="H178" s="24">
        <v>1621500.85</v>
      </c>
      <c r="I178" s="24">
        <f t="shared" si="6"/>
        <v>4.3729260030543103E-3</v>
      </c>
      <c r="J178" s="24">
        <f t="shared" si="7"/>
        <v>0</v>
      </c>
      <c r="K178" s="24">
        <f t="shared" si="8"/>
        <v>4.3729260030543103E-3</v>
      </c>
    </row>
    <row r="179" spans="1:11" x14ac:dyDescent="0.3">
      <c r="A179" s="24" t="s">
        <v>1257</v>
      </c>
      <c r="B179" s="24" t="s">
        <v>1258</v>
      </c>
      <c r="C179" s="24" t="s">
        <v>1258</v>
      </c>
      <c r="D179" s="24"/>
      <c r="E179" s="24"/>
      <c r="F179" s="27">
        <v>171</v>
      </c>
      <c r="G179" s="27">
        <v>9471.6409939999994</v>
      </c>
      <c r="H179" s="24">
        <v>1619650.61</v>
      </c>
      <c r="I179" s="24">
        <f t="shared" si="6"/>
        <v>4.3679362044933712E-3</v>
      </c>
      <c r="J179" s="24">
        <f t="shared" si="7"/>
        <v>0</v>
      </c>
      <c r="K179" s="24">
        <f t="shared" si="8"/>
        <v>4.3679362044933712E-3</v>
      </c>
    </row>
    <row r="180" spans="1:11" x14ac:dyDescent="0.3">
      <c r="A180" s="24" t="s">
        <v>633</v>
      </c>
      <c r="B180" s="24" t="s">
        <v>634</v>
      </c>
      <c r="C180" s="24" t="s">
        <v>635</v>
      </c>
      <c r="D180" s="24" t="s">
        <v>636</v>
      </c>
      <c r="E180" s="24">
        <v>19662664.879999999</v>
      </c>
      <c r="F180" s="27">
        <v>3289</v>
      </c>
      <c r="G180" s="27">
        <v>6002.5464519999996</v>
      </c>
      <c r="H180" s="24">
        <v>19742375.280000001</v>
      </c>
      <c r="I180" s="24">
        <f t="shared" si="6"/>
        <v>5.3241998747005664E-2</v>
      </c>
      <c r="J180" s="24">
        <f t="shared" si="7"/>
        <v>4.890738030444066E-2</v>
      </c>
      <c r="K180" s="24">
        <f t="shared" si="8"/>
        <v>4.3346184425650039E-3</v>
      </c>
    </row>
    <row r="181" spans="1:11" x14ac:dyDescent="0.3">
      <c r="A181" s="24" t="s">
        <v>1262</v>
      </c>
      <c r="B181" s="24" t="s">
        <v>1263</v>
      </c>
      <c r="C181" s="24" t="s">
        <v>1264</v>
      </c>
      <c r="D181" s="24" t="s">
        <v>1265</v>
      </c>
      <c r="E181" s="24"/>
      <c r="F181" s="27">
        <v>23</v>
      </c>
      <c r="G181" s="27">
        <v>67658.975219999993</v>
      </c>
      <c r="H181" s="24">
        <v>1556156.43</v>
      </c>
      <c r="I181" s="24">
        <f t="shared" si="6"/>
        <v>4.1967026520936847E-3</v>
      </c>
      <c r="J181" s="24">
        <f t="shared" si="7"/>
        <v>0</v>
      </c>
      <c r="K181" s="24">
        <f t="shared" si="8"/>
        <v>4.1967026520936847E-3</v>
      </c>
    </row>
    <row r="182" spans="1:11" x14ac:dyDescent="0.3">
      <c r="A182" s="24" t="s">
        <v>671</v>
      </c>
      <c r="B182" s="24" t="s">
        <v>672</v>
      </c>
      <c r="C182" s="24" t="s">
        <v>673</v>
      </c>
      <c r="D182" s="24" t="s">
        <v>674</v>
      </c>
      <c r="E182" s="24">
        <v>17837988.350000001</v>
      </c>
      <c r="F182" s="27">
        <v>2173</v>
      </c>
      <c r="G182" s="27">
        <v>8262.0987389999991</v>
      </c>
      <c r="H182" s="24">
        <v>17953540.559999999</v>
      </c>
      <c r="I182" s="24">
        <f t="shared" si="6"/>
        <v>4.8417800312416874E-2</v>
      </c>
      <c r="J182" s="24">
        <f t="shared" si="7"/>
        <v>4.4368822101372864E-2</v>
      </c>
      <c r="K182" s="24">
        <f t="shared" si="8"/>
        <v>4.0489782110440103E-3</v>
      </c>
    </row>
    <row r="183" spans="1:11" x14ac:dyDescent="0.3">
      <c r="A183" s="24" t="s">
        <v>830</v>
      </c>
      <c r="B183" s="24" t="s">
        <v>831</v>
      </c>
      <c r="C183" s="24" t="s">
        <v>832</v>
      </c>
      <c r="D183" s="24" t="s">
        <v>831</v>
      </c>
      <c r="E183" s="24">
        <v>9046738.6199999992</v>
      </c>
      <c r="F183" s="27">
        <v>3006</v>
      </c>
      <c r="G183" s="27">
        <v>3259.2663240000002</v>
      </c>
      <c r="H183" s="24">
        <v>9797354.5700000003</v>
      </c>
      <c r="I183" s="24">
        <f t="shared" si="6"/>
        <v>2.6421883503974716E-2</v>
      </c>
      <c r="J183" s="24">
        <f t="shared" si="7"/>
        <v>2.250215262801197E-2</v>
      </c>
      <c r="K183" s="24">
        <f t="shared" si="8"/>
        <v>3.9197308759627465E-3</v>
      </c>
    </row>
    <row r="184" spans="1:11" x14ac:dyDescent="0.3">
      <c r="A184" s="24" t="s">
        <v>1288</v>
      </c>
      <c r="B184" s="24" t="s">
        <v>1289</v>
      </c>
      <c r="C184" s="24" t="s">
        <v>1289</v>
      </c>
      <c r="D184" s="24"/>
      <c r="E184" s="24"/>
      <c r="F184" s="27">
        <v>358</v>
      </c>
      <c r="G184" s="27">
        <v>3936.46243</v>
      </c>
      <c r="H184" s="24">
        <v>1409253.55</v>
      </c>
      <c r="I184" s="24">
        <f t="shared" si="6"/>
        <v>3.8005293020300281E-3</v>
      </c>
      <c r="J184" s="24">
        <f t="shared" si="7"/>
        <v>0</v>
      </c>
      <c r="K184" s="24">
        <f t="shared" si="8"/>
        <v>3.8005293020300281E-3</v>
      </c>
    </row>
    <row r="185" spans="1:11" x14ac:dyDescent="0.3">
      <c r="A185" s="24" t="s">
        <v>1297</v>
      </c>
      <c r="B185" s="24" t="s">
        <v>1298</v>
      </c>
      <c r="C185" s="24" t="s">
        <v>1299</v>
      </c>
      <c r="D185" s="24" t="s">
        <v>1300</v>
      </c>
      <c r="E185" s="24"/>
      <c r="F185" s="27">
        <v>257</v>
      </c>
      <c r="G185" s="27">
        <v>5424.0122179999998</v>
      </c>
      <c r="H185" s="24">
        <v>1393971.14</v>
      </c>
      <c r="I185" s="24">
        <f t="shared" si="6"/>
        <v>3.7593151095870591E-3</v>
      </c>
      <c r="J185" s="24">
        <f t="shared" si="7"/>
        <v>0</v>
      </c>
      <c r="K185" s="24">
        <f t="shared" si="8"/>
        <v>3.7593151095870591E-3</v>
      </c>
    </row>
    <row r="186" spans="1:11" x14ac:dyDescent="0.3">
      <c r="A186" s="24" t="s">
        <v>1311</v>
      </c>
      <c r="B186" s="24" t="s">
        <v>1312</v>
      </c>
      <c r="C186" s="24" t="s">
        <v>1312</v>
      </c>
      <c r="D186" s="24"/>
      <c r="E186" s="24"/>
      <c r="F186" s="27">
        <v>193</v>
      </c>
      <c r="G186" s="27">
        <v>6719.9758030000003</v>
      </c>
      <c r="H186" s="24">
        <v>1296955.33</v>
      </c>
      <c r="I186" s="24">
        <f t="shared" si="6"/>
        <v>3.4976791331049156E-3</v>
      </c>
      <c r="J186" s="24">
        <f t="shared" si="7"/>
        <v>0</v>
      </c>
      <c r="K186" s="24">
        <f t="shared" si="8"/>
        <v>3.4976791331049156E-3</v>
      </c>
    </row>
    <row r="187" spans="1:11" x14ac:dyDescent="0.3">
      <c r="A187" s="24" t="s">
        <v>1066</v>
      </c>
      <c r="B187" s="24" t="s">
        <v>1067</v>
      </c>
      <c r="C187" s="24" t="s">
        <v>1068</v>
      </c>
      <c r="D187" s="24" t="s">
        <v>1069</v>
      </c>
      <c r="E187" s="24">
        <v>2742284.2</v>
      </c>
      <c r="F187" s="27">
        <v>11</v>
      </c>
      <c r="G187" s="27">
        <v>346425.23639999999</v>
      </c>
      <c r="H187" s="24">
        <v>3810677.6</v>
      </c>
      <c r="I187" s="24">
        <f t="shared" si="6"/>
        <v>1.0276782257805532E-2</v>
      </c>
      <c r="J187" s="24">
        <f t="shared" si="7"/>
        <v>6.8209440119521994E-3</v>
      </c>
      <c r="K187" s="24">
        <f t="shared" si="8"/>
        <v>3.4558382458533326E-3</v>
      </c>
    </row>
    <row r="188" spans="1:11" x14ac:dyDescent="0.3">
      <c r="A188" s="24" t="s">
        <v>837</v>
      </c>
      <c r="B188" s="24" t="s">
        <v>838</v>
      </c>
      <c r="C188" s="24" t="s">
        <v>839</v>
      </c>
      <c r="D188" s="24" t="s">
        <v>840</v>
      </c>
      <c r="E188" s="24">
        <v>9063903</v>
      </c>
      <c r="F188" s="27">
        <v>26</v>
      </c>
      <c r="G188" s="27">
        <v>369009.43849999999</v>
      </c>
      <c r="H188" s="24">
        <v>9594245.4000000004</v>
      </c>
      <c r="I188" s="24">
        <f t="shared" si="6"/>
        <v>2.5874130864220145E-2</v>
      </c>
      <c r="J188" s="24">
        <f t="shared" si="7"/>
        <v>2.2544845969198077E-2</v>
      </c>
      <c r="K188" s="24">
        <f t="shared" si="8"/>
        <v>3.3292848950220687E-3</v>
      </c>
    </row>
    <row r="189" spans="1:11" x14ac:dyDescent="0.3">
      <c r="A189" s="24" t="s">
        <v>1220</v>
      </c>
      <c r="B189" s="24" t="s">
        <v>1221</v>
      </c>
      <c r="C189" s="24" t="s">
        <v>1222</v>
      </c>
      <c r="D189" s="24" t="s">
        <v>1223</v>
      </c>
      <c r="E189" s="24">
        <v>726018.6</v>
      </c>
      <c r="F189" s="27">
        <v>23348</v>
      </c>
      <c r="G189" s="27">
        <v>79.418676980000001</v>
      </c>
      <c r="H189" s="24">
        <v>1854267.27</v>
      </c>
      <c r="I189" s="24">
        <f t="shared" si="6"/>
        <v>5.0006594579309208E-3</v>
      </c>
      <c r="J189" s="24">
        <f t="shared" si="7"/>
        <v>1.8058420867669072E-3</v>
      </c>
      <c r="K189" s="24">
        <f t="shared" si="8"/>
        <v>3.1948173711640136E-3</v>
      </c>
    </row>
    <row r="190" spans="1:11" x14ac:dyDescent="0.3">
      <c r="A190" s="24" t="s">
        <v>702</v>
      </c>
      <c r="B190" s="24" t="s">
        <v>703</v>
      </c>
      <c r="C190" s="24" t="s">
        <v>704</v>
      </c>
      <c r="D190" s="24" t="s">
        <v>705</v>
      </c>
      <c r="E190" s="24">
        <v>15683848.43</v>
      </c>
      <c r="F190" s="27">
        <v>19898</v>
      </c>
      <c r="G190" s="27">
        <v>785.72118609999995</v>
      </c>
      <c r="H190" s="24">
        <v>15634280.16</v>
      </c>
      <c r="I190" s="24">
        <f t="shared" si="6"/>
        <v>4.2163129455467199E-2</v>
      </c>
      <c r="J190" s="24">
        <f t="shared" si="7"/>
        <v>3.9010782337211586E-2</v>
      </c>
      <c r="K190" s="24">
        <f t="shared" si="8"/>
        <v>3.1523471182556134E-3</v>
      </c>
    </row>
    <row r="191" spans="1:11" x14ac:dyDescent="0.3">
      <c r="A191" s="24" t="s">
        <v>1328</v>
      </c>
      <c r="B191" s="24" t="s">
        <v>1329</v>
      </c>
      <c r="C191" s="24" t="s">
        <v>1330</v>
      </c>
      <c r="D191" s="24" t="s">
        <v>1331</v>
      </c>
      <c r="E191" s="24"/>
      <c r="F191" s="27">
        <v>0</v>
      </c>
      <c r="G191" s="27">
        <v>0</v>
      </c>
      <c r="H191" s="24">
        <v>1161789.23</v>
      </c>
      <c r="I191" s="24">
        <f t="shared" si="6"/>
        <v>3.1331579838119999E-3</v>
      </c>
      <c r="J191" s="24">
        <f t="shared" si="7"/>
        <v>0</v>
      </c>
      <c r="K191" s="24">
        <f t="shared" si="8"/>
        <v>3.1331579838119999E-3</v>
      </c>
    </row>
    <row r="192" spans="1:11" x14ac:dyDescent="0.3">
      <c r="A192" s="24" t="s">
        <v>966</v>
      </c>
      <c r="B192" s="24" t="s">
        <v>967</v>
      </c>
      <c r="C192" s="24" t="s">
        <v>968</v>
      </c>
      <c r="D192" s="24" t="s">
        <v>969</v>
      </c>
      <c r="E192" s="24">
        <v>4667590.1399999997</v>
      </c>
      <c r="F192" s="27">
        <v>44</v>
      </c>
      <c r="G192" s="27">
        <v>124077.86659999999</v>
      </c>
      <c r="H192" s="24">
        <v>5459426.1299999999</v>
      </c>
      <c r="I192" s="24">
        <f t="shared" si="6"/>
        <v>1.4723190854714113E-2</v>
      </c>
      <c r="J192" s="24">
        <f t="shared" si="7"/>
        <v>1.1609799967370313E-2</v>
      </c>
      <c r="K192" s="24">
        <f t="shared" si="8"/>
        <v>3.1133908873437997E-3</v>
      </c>
    </row>
    <row r="193" spans="1:11" x14ac:dyDescent="0.3">
      <c r="A193" s="24" t="s">
        <v>1335</v>
      </c>
      <c r="B193" s="24" t="s">
        <v>1336</v>
      </c>
      <c r="C193" s="24" t="s">
        <v>1336</v>
      </c>
      <c r="D193" s="24"/>
      <c r="E193" s="24"/>
      <c r="F193" s="27">
        <v>167</v>
      </c>
      <c r="G193" s="27">
        <v>6897.1132930000003</v>
      </c>
      <c r="H193" s="24">
        <v>1151817.92</v>
      </c>
      <c r="I193" s="24">
        <f t="shared" si="6"/>
        <v>3.1062669705982137E-3</v>
      </c>
      <c r="J193" s="24">
        <f t="shared" si="7"/>
        <v>0</v>
      </c>
      <c r="K193" s="24">
        <f t="shared" si="8"/>
        <v>3.1062669705982137E-3</v>
      </c>
    </row>
    <row r="194" spans="1:11" x14ac:dyDescent="0.3">
      <c r="A194" s="24" t="s">
        <v>789</v>
      </c>
      <c r="B194" s="24" t="s">
        <v>790</v>
      </c>
      <c r="C194" s="24" t="s">
        <v>791</v>
      </c>
      <c r="D194" s="24" t="s">
        <v>792</v>
      </c>
      <c r="E194" s="24">
        <v>11400461.84</v>
      </c>
      <c r="F194" s="27">
        <v>907807</v>
      </c>
      <c r="G194" s="27">
        <v>12.81904113</v>
      </c>
      <c r="H194" s="24">
        <v>11637215.27</v>
      </c>
      <c r="I194" s="24">
        <f t="shared" ref="I194:I257" si="9">H194/(30900379*12)</f>
        <v>3.1383690768539335E-2</v>
      </c>
      <c r="J194" s="24">
        <f t="shared" ref="J194:J257" si="10">E194/(33503234*12)</f>
        <v>2.8356620338999713E-2</v>
      </c>
      <c r="K194" s="24">
        <f t="shared" ref="K194:K257" si="11">(I194-J194)</f>
        <v>3.0270704295396224E-3</v>
      </c>
    </row>
    <row r="195" spans="1:11" x14ac:dyDescent="0.3">
      <c r="A195" s="24" t="s">
        <v>1341</v>
      </c>
      <c r="B195" s="24" t="s">
        <v>1342</v>
      </c>
      <c r="C195" s="24" t="s">
        <v>1343</v>
      </c>
      <c r="D195" s="24" t="s">
        <v>356</v>
      </c>
      <c r="E195" s="24">
        <v>19759.689999999999</v>
      </c>
      <c r="F195" s="27">
        <v>4543</v>
      </c>
      <c r="G195" s="27">
        <v>248.1660048</v>
      </c>
      <c r="H195" s="24">
        <v>1127418.1599999999</v>
      </c>
      <c r="I195" s="24">
        <f t="shared" si="9"/>
        <v>3.0404647571906263E-3</v>
      </c>
      <c r="J195" s="24">
        <f t="shared" si="10"/>
        <v>4.9148713026728499E-5</v>
      </c>
      <c r="K195" s="24">
        <f t="shared" si="11"/>
        <v>2.9913160441638977E-3</v>
      </c>
    </row>
    <row r="196" spans="1:11" x14ac:dyDescent="0.3">
      <c r="A196" s="24" t="s">
        <v>1348</v>
      </c>
      <c r="B196" s="24" t="s">
        <v>1349</v>
      </c>
      <c r="C196" s="24" t="s">
        <v>1350</v>
      </c>
      <c r="D196" s="24" t="s">
        <v>1351</v>
      </c>
      <c r="E196" s="24"/>
      <c r="F196" s="27">
        <v>210</v>
      </c>
      <c r="G196" s="27">
        <v>5125.3130000000001</v>
      </c>
      <c r="H196" s="24">
        <v>1076315.73</v>
      </c>
      <c r="I196" s="24">
        <f t="shared" si="9"/>
        <v>2.902649753907549E-3</v>
      </c>
      <c r="J196" s="24">
        <f t="shared" si="10"/>
        <v>0</v>
      </c>
      <c r="K196" s="24">
        <f t="shared" si="11"/>
        <v>2.902649753907549E-3</v>
      </c>
    </row>
    <row r="197" spans="1:11" x14ac:dyDescent="0.3">
      <c r="A197" s="24" t="s">
        <v>902</v>
      </c>
      <c r="B197" s="24" t="s">
        <v>903</v>
      </c>
      <c r="C197" s="24" t="s">
        <v>904</v>
      </c>
      <c r="D197" s="24" t="s">
        <v>905</v>
      </c>
      <c r="E197" s="24">
        <v>6863050.5999999996</v>
      </c>
      <c r="F197" s="27">
        <v>1299</v>
      </c>
      <c r="G197" s="27">
        <v>5664.5628479999996</v>
      </c>
      <c r="H197" s="24">
        <v>7358267.1399999997</v>
      </c>
      <c r="I197" s="24">
        <f t="shared" si="9"/>
        <v>1.9844058493047392E-2</v>
      </c>
      <c r="J197" s="24">
        <f t="shared" si="10"/>
        <v>1.7070617222604043E-2</v>
      </c>
      <c r="K197" s="24">
        <f t="shared" si="11"/>
        <v>2.7734412704433498E-3</v>
      </c>
    </row>
    <row r="198" spans="1:11" x14ac:dyDescent="0.3">
      <c r="A198" s="24" t="s">
        <v>925</v>
      </c>
      <c r="B198" s="24" t="s">
        <v>926</v>
      </c>
      <c r="C198" s="24" t="s">
        <v>927</v>
      </c>
      <c r="D198" s="24" t="s">
        <v>928</v>
      </c>
      <c r="E198" s="24">
        <v>6294985.6299999999</v>
      </c>
      <c r="F198" s="27">
        <v>203483</v>
      </c>
      <c r="G198" s="27">
        <v>33.379324760000003</v>
      </c>
      <c r="H198" s="24">
        <v>6792125.1399999997</v>
      </c>
      <c r="I198" s="24">
        <f t="shared" si="9"/>
        <v>1.8317264922004139E-2</v>
      </c>
      <c r="J198" s="24">
        <f t="shared" si="10"/>
        <v>1.5657656685719751E-2</v>
      </c>
      <c r="K198" s="24">
        <f t="shared" si="11"/>
        <v>2.6596082362843887E-3</v>
      </c>
    </row>
    <row r="199" spans="1:11" x14ac:dyDescent="0.3">
      <c r="A199" s="24" t="s">
        <v>1003</v>
      </c>
      <c r="B199" s="24" t="s">
        <v>1004</v>
      </c>
      <c r="C199" s="24" t="s">
        <v>1005</v>
      </c>
      <c r="D199" s="24" t="s">
        <v>1005</v>
      </c>
      <c r="E199" s="24">
        <v>4197713.7</v>
      </c>
      <c r="F199" s="27">
        <v>14806</v>
      </c>
      <c r="G199" s="27">
        <v>323.04324869999999</v>
      </c>
      <c r="H199" s="24">
        <v>4782978.34</v>
      </c>
      <c r="I199" s="24">
        <f t="shared" si="9"/>
        <v>1.2898920376780277E-2</v>
      </c>
      <c r="J199" s="24">
        <f t="shared" si="10"/>
        <v>1.0441065928142937E-2</v>
      </c>
      <c r="K199" s="24">
        <f t="shared" si="11"/>
        <v>2.4578544486373397E-3</v>
      </c>
    </row>
    <row r="200" spans="1:11" x14ac:dyDescent="0.3">
      <c r="A200" s="24" t="s">
        <v>1084</v>
      </c>
      <c r="B200" s="24" t="s">
        <v>1085</v>
      </c>
      <c r="C200" s="24" t="s">
        <v>1086</v>
      </c>
      <c r="D200" s="24" t="s">
        <v>1087</v>
      </c>
      <c r="E200" s="24">
        <v>2851375.49</v>
      </c>
      <c r="F200" s="27">
        <v>38224</v>
      </c>
      <c r="G200" s="27">
        <v>92.240693809999996</v>
      </c>
      <c r="H200" s="24">
        <v>3525808.28</v>
      </c>
      <c r="I200" s="24">
        <f t="shared" si="9"/>
        <v>9.5085356935805439E-3</v>
      </c>
      <c r="J200" s="24">
        <f t="shared" si="10"/>
        <v>7.0922891851773681E-3</v>
      </c>
      <c r="K200" s="24">
        <f t="shared" si="11"/>
        <v>2.4162465084031758E-3</v>
      </c>
    </row>
    <row r="201" spans="1:11" x14ac:dyDescent="0.3">
      <c r="A201" s="24" t="s">
        <v>1379</v>
      </c>
      <c r="B201" s="24" t="s">
        <v>1380</v>
      </c>
      <c r="C201" s="24" t="s">
        <v>1381</v>
      </c>
      <c r="D201" s="24" t="s">
        <v>1382</v>
      </c>
      <c r="E201" s="24"/>
      <c r="F201" s="27">
        <v>41</v>
      </c>
      <c r="G201" s="27">
        <v>20969.855370000001</v>
      </c>
      <c r="H201" s="24">
        <v>859764.07</v>
      </c>
      <c r="I201" s="24">
        <f t="shared" si="9"/>
        <v>2.3186448888971017E-3</v>
      </c>
      <c r="J201" s="24">
        <f t="shared" si="10"/>
        <v>0</v>
      </c>
      <c r="K201" s="24">
        <f t="shared" si="11"/>
        <v>2.3186448888971017E-3</v>
      </c>
    </row>
    <row r="202" spans="1:11" x14ac:dyDescent="0.3">
      <c r="A202" s="24" t="s">
        <v>1029</v>
      </c>
      <c r="B202" s="24" t="s">
        <v>1030</v>
      </c>
      <c r="C202" s="24" t="s">
        <v>1031</v>
      </c>
      <c r="D202" s="24" t="s">
        <v>1032</v>
      </c>
      <c r="E202" s="24">
        <v>3805553.13</v>
      </c>
      <c r="F202" s="27">
        <v>619</v>
      </c>
      <c r="G202" s="27">
        <v>7017.9110339999997</v>
      </c>
      <c r="H202" s="24">
        <v>4344086.93</v>
      </c>
      <c r="I202" s="24">
        <f t="shared" si="9"/>
        <v>1.171530110250967E-2</v>
      </c>
      <c r="J202" s="24">
        <f t="shared" si="10"/>
        <v>9.4656362875297356E-3</v>
      </c>
      <c r="K202" s="24">
        <f t="shared" si="11"/>
        <v>2.2496648149799344E-3</v>
      </c>
    </row>
    <row r="203" spans="1:11" x14ac:dyDescent="0.3">
      <c r="A203" s="24" t="s">
        <v>1232</v>
      </c>
      <c r="B203" s="24" t="s">
        <v>1233</v>
      </c>
      <c r="C203" s="24" t="s">
        <v>1234</v>
      </c>
      <c r="D203" s="24" t="s">
        <v>1233</v>
      </c>
      <c r="E203" s="24">
        <v>1078042.74</v>
      </c>
      <c r="F203" s="27">
        <v>228</v>
      </c>
      <c r="G203" s="27">
        <v>7857.3150439999999</v>
      </c>
      <c r="H203" s="24">
        <v>1791467.83</v>
      </c>
      <c r="I203" s="24">
        <f t="shared" si="9"/>
        <v>4.8312995071462823E-3</v>
      </c>
      <c r="J203" s="24">
        <f t="shared" si="10"/>
        <v>2.6814394992435656E-3</v>
      </c>
      <c r="K203" s="24">
        <f t="shared" si="11"/>
        <v>2.1498600079027166E-3</v>
      </c>
    </row>
    <row r="204" spans="1:11" x14ac:dyDescent="0.3">
      <c r="A204" s="24" t="s">
        <v>1390</v>
      </c>
      <c r="B204" s="24" t="s">
        <v>1391</v>
      </c>
      <c r="C204" s="24" t="s">
        <v>1392</v>
      </c>
      <c r="D204" s="24" t="s">
        <v>1393</v>
      </c>
      <c r="E204" s="24"/>
      <c r="F204" s="27">
        <v>434</v>
      </c>
      <c r="G204" s="27">
        <v>1834.6270050000001</v>
      </c>
      <c r="H204" s="24">
        <v>796228.12</v>
      </c>
      <c r="I204" s="24">
        <f t="shared" si="9"/>
        <v>2.1472986895511325E-3</v>
      </c>
      <c r="J204" s="24">
        <f t="shared" si="10"/>
        <v>0</v>
      </c>
      <c r="K204" s="24">
        <f t="shared" si="11"/>
        <v>2.1472986895511325E-3</v>
      </c>
    </row>
    <row r="205" spans="1:11" x14ac:dyDescent="0.3">
      <c r="A205" s="24" t="s">
        <v>1191</v>
      </c>
      <c r="B205" s="24" t="s">
        <v>1192</v>
      </c>
      <c r="C205" s="24" t="s">
        <v>1193</v>
      </c>
      <c r="D205" s="24" t="s">
        <v>1194</v>
      </c>
      <c r="E205" s="24">
        <v>1396845.14</v>
      </c>
      <c r="F205" s="27">
        <v>586</v>
      </c>
      <c r="G205" s="27">
        <v>3542.07843</v>
      </c>
      <c r="H205" s="24">
        <v>2075657.96</v>
      </c>
      <c r="I205" s="24">
        <f t="shared" si="9"/>
        <v>5.5977144055956943E-3</v>
      </c>
      <c r="J205" s="24">
        <f t="shared" si="10"/>
        <v>3.4744037446255683E-3</v>
      </c>
      <c r="K205" s="24">
        <f t="shared" si="11"/>
        <v>2.1233106609701261E-3</v>
      </c>
    </row>
    <row r="206" spans="1:11" x14ac:dyDescent="0.3">
      <c r="A206" s="24" t="s">
        <v>1398</v>
      </c>
      <c r="B206" s="24" t="s">
        <v>1399</v>
      </c>
      <c r="C206" s="24" t="s">
        <v>1400</v>
      </c>
      <c r="D206" s="24" t="s">
        <v>1401</v>
      </c>
      <c r="E206" s="24"/>
      <c r="F206" s="27">
        <v>0</v>
      </c>
      <c r="G206" s="27">
        <v>0</v>
      </c>
      <c r="H206" s="24">
        <v>767070.1</v>
      </c>
      <c r="I206" s="24">
        <f t="shared" si="9"/>
        <v>2.0686642171389978E-3</v>
      </c>
      <c r="J206" s="24">
        <f t="shared" si="10"/>
        <v>0</v>
      </c>
      <c r="K206" s="24">
        <f t="shared" si="11"/>
        <v>2.0686642171389978E-3</v>
      </c>
    </row>
    <row r="207" spans="1:11" x14ac:dyDescent="0.3">
      <c r="A207" s="24" t="s">
        <v>1410</v>
      </c>
      <c r="B207" s="24" t="s">
        <v>1411</v>
      </c>
      <c r="C207" s="24" t="s">
        <v>1412</v>
      </c>
      <c r="D207" s="24" t="s">
        <v>1413</v>
      </c>
      <c r="E207" s="24"/>
      <c r="F207" s="27">
        <v>14</v>
      </c>
      <c r="G207" s="27">
        <v>53473.388570000003</v>
      </c>
      <c r="H207" s="24">
        <v>748627.44</v>
      </c>
      <c r="I207" s="24">
        <f t="shared" si="9"/>
        <v>2.0189273406646564E-3</v>
      </c>
      <c r="J207" s="24">
        <f t="shared" si="10"/>
        <v>0</v>
      </c>
      <c r="K207" s="24">
        <f t="shared" si="11"/>
        <v>2.0189273406646564E-3</v>
      </c>
    </row>
    <row r="208" spans="1:11" x14ac:dyDescent="0.3">
      <c r="A208" s="24" t="s">
        <v>1249</v>
      </c>
      <c r="B208" s="24" t="s">
        <v>1250</v>
      </c>
      <c r="C208" s="24" t="s">
        <v>1251</v>
      </c>
      <c r="D208" s="24" t="s">
        <v>1252</v>
      </c>
      <c r="E208" s="24">
        <v>1013582.68</v>
      </c>
      <c r="F208" s="27">
        <v>0</v>
      </c>
      <c r="G208" s="27">
        <v>0</v>
      </c>
      <c r="H208" s="24">
        <v>1680890.67</v>
      </c>
      <c r="I208" s="24">
        <f t="shared" si="9"/>
        <v>4.5330907591780668E-3</v>
      </c>
      <c r="J208" s="24">
        <f t="shared" si="10"/>
        <v>2.5211065693936693E-3</v>
      </c>
      <c r="K208" s="24">
        <f t="shared" si="11"/>
        <v>2.0119841897843975E-3</v>
      </c>
    </row>
    <row r="209" spans="1:11" x14ac:dyDescent="0.3">
      <c r="A209" s="24" t="s">
        <v>1172</v>
      </c>
      <c r="B209" s="24" t="s">
        <v>1173</v>
      </c>
      <c r="C209" s="24" t="s">
        <v>1174</v>
      </c>
      <c r="D209" s="24" t="s">
        <v>1175</v>
      </c>
      <c r="E209" s="24">
        <v>1658733.58</v>
      </c>
      <c r="F209" s="27">
        <v>61</v>
      </c>
      <c r="G209" s="27">
        <v>37031.221640000003</v>
      </c>
      <c r="H209" s="24">
        <v>2258904.52</v>
      </c>
      <c r="I209" s="24">
        <f t="shared" si="9"/>
        <v>6.0919007929751716E-3</v>
      </c>
      <c r="J209" s="24">
        <f t="shared" si="10"/>
        <v>4.1258046412275705E-3</v>
      </c>
      <c r="K209" s="24">
        <f t="shared" si="11"/>
        <v>1.9660961517476011E-3</v>
      </c>
    </row>
    <row r="210" spans="1:11" x14ac:dyDescent="0.3">
      <c r="A210" s="24" t="s">
        <v>560</v>
      </c>
      <c r="B210" s="24" t="s">
        <v>561</v>
      </c>
      <c r="C210" s="24" t="s">
        <v>562</v>
      </c>
      <c r="D210" s="24" t="s">
        <v>563</v>
      </c>
      <c r="E210" s="24">
        <v>31188756.329999998</v>
      </c>
      <c r="F210" s="27">
        <v>1135</v>
      </c>
      <c r="G210" s="27">
        <v>25983.051820000001</v>
      </c>
      <c r="H210" s="24">
        <v>29490763.809999999</v>
      </c>
      <c r="I210" s="24">
        <f t="shared" si="9"/>
        <v>7.9531828746609648E-2</v>
      </c>
      <c r="J210" s="24">
        <f t="shared" si="10"/>
        <v>7.7576481944996709E-2</v>
      </c>
      <c r="K210" s="24">
        <f t="shared" si="11"/>
        <v>1.9553468016129394E-3</v>
      </c>
    </row>
    <row r="211" spans="1:11" x14ac:dyDescent="0.3">
      <c r="A211" s="24" t="s">
        <v>1421</v>
      </c>
      <c r="B211" s="24" t="s">
        <v>1422</v>
      </c>
      <c r="C211" s="24" t="s">
        <v>1423</v>
      </c>
      <c r="D211" s="24" t="s">
        <v>1424</v>
      </c>
      <c r="E211" s="24"/>
      <c r="F211" s="27">
        <v>13</v>
      </c>
      <c r="G211" s="27">
        <v>53751.803849999997</v>
      </c>
      <c r="H211" s="24">
        <v>698773.45</v>
      </c>
      <c r="I211" s="24">
        <f t="shared" si="9"/>
        <v>1.8844791785024167E-3</v>
      </c>
      <c r="J211" s="24">
        <f t="shared" si="10"/>
        <v>0</v>
      </c>
      <c r="K211" s="24">
        <f t="shared" si="11"/>
        <v>1.8844791785024167E-3</v>
      </c>
    </row>
    <row r="212" spans="1:11" x14ac:dyDescent="0.3">
      <c r="A212" s="24">
        <v>90375</v>
      </c>
      <c r="B212" s="24" t="s">
        <v>883</v>
      </c>
      <c r="C212" s="24" t="s">
        <v>884</v>
      </c>
      <c r="D212" s="24" t="s">
        <v>885</v>
      </c>
      <c r="E212" s="24">
        <v>7722116.1900000004</v>
      </c>
      <c r="F212" s="27">
        <v>2868</v>
      </c>
      <c r="G212" s="27">
        <v>2709.559397</v>
      </c>
      <c r="H212" s="24">
        <v>7771016.3499999996</v>
      </c>
      <c r="I212" s="24">
        <f t="shared" si="9"/>
        <v>2.0957176474545289E-2</v>
      </c>
      <c r="J212" s="24">
        <f t="shared" si="10"/>
        <v>1.9207390023900379E-2</v>
      </c>
      <c r="K212" s="24">
        <f t="shared" si="11"/>
        <v>1.74978645064491E-3</v>
      </c>
    </row>
    <row r="213" spans="1:11" x14ac:dyDescent="0.3">
      <c r="A213" s="24" t="s">
        <v>1224</v>
      </c>
      <c r="B213" s="24" t="s">
        <v>1225</v>
      </c>
      <c r="C213" s="24" t="s">
        <v>1226</v>
      </c>
      <c r="D213" s="24" t="s">
        <v>1227</v>
      </c>
      <c r="E213" s="24">
        <v>1293816.1200000001</v>
      </c>
      <c r="F213" s="27">
        <v>43</v>
      </c>
      <c r="G213" s="27">
        <v>42582.455119999999</v>
      </c>
      <c r="H213" s="24">
        <v>1831045.57</v>
      </c>
      <c r="I213" s="24">
        <f t="shared" si="9"/>
        <v>4.9380342821469386E-3</v>
      </c>
      <c r="J213" s="24">
        <f t="shared" si="10"/>
        <v>3.2181373893636657E-3</v>
      </c>
      <c r="K213" s="24">
        <f t="shared" si="11"/>
        <v>1.7198968927832729E-3</v>
      </c>
    </row>
    <row r="214" spans="1:11" x14ac:dyDescent="0.3">
      <c r="A214" s="24" t="s">
        <v>1428</v>
      </c>
      <c r="B214" s="24" t="s">
        <v>1429</v>
      </c>
      <c r="C214" s="24" t="s">
        <v>1430</v>
      </c>
      <c r="D214" s="24" t="s">
        <v>1431</v>
      </c>
      <c r="E214" s="24">
        <v>68995.199999999997</v>
      </c>
      <c r="F214" s="27">
        <v>164</v>
      </c>
      <c r="G214" s="27">
        <v>4223.8035980000004</v>
      </c>
      <c r="H214" s="24">
        <v>692703.79</v>
      </c>
      <c r="I214" s="24">
        <f t="shared" si="9"/>
        <v>1.8681102854218499E-3</v>
      </c>
      <c r="J214" s="24">
        <f t="shared" si="10"/>
        <v>1.7161328366091465E-4</v>
      </c>
      <c r="K214" s="24">
        <f t="shared" si="11"/>
        <v>1.6964970017609353E-3</v>
      </c>
    </row>
    <row r="215" spans="1:11" x14ac:dyDescent="0.3">
      <c r="A215" s="24" t="s">
        <v>1459</v>
      </c>
      <c r="B215" s="24" t="s">
        <v>1460</v>
      </c>
      <c r="C215" s="24" t="s">
        <v>1461</v>
      </c>
      <c r="D215" s="24" t="s">
        <v>1462</v>
      </c>
      <c r="E215" s="24"/>
      <c r="F215" s="27">
        <v>192</v>
      </c>
      <c r="G215" s="27">
        <v>3062.0257809999998</v>
      </c>
      <c r="H215" s="24">
        <v>587908.94999999995</v>
      </c>
      <c r="I215" s="24">
        <f t="shared" si="9"/>
        <v>1.5854955209449048E-3</v>
      </c>
      <c r="J215" s="24">
        <f t="shared" si="10"/>
        <v>0</v>
      </c>
      <c r="K215" s="24">
        <f t="shared" si="11"/>
        <v>1.5854955209449048E-3</v>
      </c>
    </row>
    <row r="216" spans="1:11" x14ac:dyDescent="0.3">
      <c r="A216" s="24" t="s">
        <v>982</v>
      </c>
      <c r="B216" s="24" t="s">
        <v>983</v>
      </c>
      <c r="C216" s="24" t="s">
        <v>984</v>
      </c>
      <c r="D216" s="24" t="s">
        <v>985</v>
      </c>
      <c r="E216" s="24">
        <v>4799308.59</v>
      </c>
      <c r="F216" s="27">
        <v>2153</v>
      </c>
      <c r="G216" s="27">
        <v>2327.5069210000001</v>
      </c>
      <c r="H216" s="24">
        <v>5011122.4000000004</v>
      </c>
      <c r="I216" s="24">
        <f t="shared" si="9"/>
        <v>1.3514188073011446E-2</v>
      </c>
      <c r="J216" s="24">
        <f t="shared" si="10"/>
        <v>1.193742617503731E-2</v>
      </c>
      <c r="K216" s="24">
        <f t="shared" si="11"/>
        <v>1.5767618979741355E-3</v>
      </c>
    </row>
    <row r="217" spans="1:11" x14ac:dyDescent="0.3">
      <c r="A217" s="24">
        <v>90675</v>
      </c>
      <c r="B217" s="24" t="s">
        <v>1063</v>
      </c>
      <c r="C217" s="24" t="s">
        <v>1064</v>
      </c>
      <c r="D217" s="24" t="s">
        <v>1065</v>
      </c>
      <c r="E217" s="24">
        <v>3592626.45</v>
      </c>
      <c r="F217" s="27">
        <v>4089</v>
      </c>
      <c r="G217" s="27">
        <v>950.33640990000004</v>
      </c>
      <c r="H217" s="24">
        <v>3885925.58</v>
      </c>
      <c r="I217" s="24">
        <f t="shared" si="9"/>
        <v>1.0479713911168101E-2</v>
      </c>
      <c r="J217" s="24">
        <f t="shared" si="10"/>
        <v>8.9360190571453491E-3</v>
      </c>
      <c r="K217" s="24">
        <f t="shared" si="11"/>
        <v>1.5436948540227518E-3</v>
      </c>
    </row>
    <row r="218" spans="1:11" x14ac:dyDescent="0.3">
      <c r="A218" s="24" t="s">
        <v>1435</v>
      </c>
      <c r="B218" s="24" t="s">
        <v>1436</v>
      </c>
      <c r="C218" s="24" t="s">
        <v>1437</v>
      </c>
      <c r="D218" s="24" t="s">
        <v>1431</v>
      </c>
      <c r="E218" s="24">
        <v>107351.01</v>
      </c>
      <c r="F218" s="27">
        <v>88</v>
      </c>
      <c r="G218" s="27">
        <v>7586.5037499999999</v>
      </c>
      <c r="H218" s="24">
        <v>667612.32999999996</v>
      </c>
      <c r="I218" s="24">
        <f t="shared" si="9"/>
        <v>1.8004426687884096E-3</v>
      </c>
      <c r="J218" s="24">
        <f t="shared" si="10"/>
        <v>2.6701653637377213E-4</v>
      </c>
      <c r="K218" s="24">
        <f t="shared" si="11"/>
        <v>1.5334261324146375E-3</v>
      </c>
    </row>
    <row r="219" spans="1:11" x14ac:dyDescent="0.3">
      <c r="A219" s="24" t="s">
        <v>1198</v>
      </c>
      <c r="B219" s="24" t="s">
        <v>1199</v>
      </c>
      <c r="C219" s="24" t="s">
        <v>1200</v>
      </c>
      <c r="D219" s="24" t="s">
        <v>1200</v>
      </c>
      <c r="E219" s="24">
        <v>1582287.34</v>
      </c>
      <c r="F219" s="27">
        <v>3566</v>
      </c>
      <c r="G219" s="27">
        <v>555.02608529999998</v>
      </c>
      <c r="H219" s="24">
        <v>1979223.02</v>
      </c>
      <c r="I219" s="24">
        <f t="shared" si="9"/>
        <v>5.3376449417227752E-3</v>
      </c>
      <c r="J219" s="24">
        <f t="shared" si="10"/>
        <v>3.9356582213327029E-3</v>
      </c>
      <c r="K219" s="24">
        <f t="shared" si="11"/>
        <v>1.4019867203900723E-3</v>
      </c>
    </row>
    <row r="220" spans="1:11" x14ac:dyDescent="0.3">
      <c r="A220" s="24" t="s">
        <v>845</v>
      </c>
      <c r="B220" s="24" t="s">
        <v>846</v>
      </c>
      <c r="C220" s="24" t="s">
        <v>847</v>
      </c>
      <c r="D220" s="24" t="s">
        <v>848</v>
      </c>
      <c r="E220" s="24">
        <v>9270719.6400000006</v>
      </c>
      <c r="F220" s="27">
        <v>308</v>
      </c>
      <c r="G220" s="27">
        <v>29405.041819999999</v>
      </c>
      <c r="H220" s="24">
        <v>9056752.8800000008</v>
      </c>
      <c r="I220" s="24">
        <f t="shared" si="9"/>
        <v>2.4424600315312208E-2</v>
      </c>
      <c r="J220" s="24">
        <f t="shared" si="10"/>
        <v>2.3059265562243934E-2</v>
      </c>
      <c r="K220" s="24">
        <f t="shared" si="11"/>
        <v>1.3653347530682737E-3</v>
      </c>
    </row>
    <row r="221" spans="1:11" x14ac:dyDescent="0.3">
      <c r="A221" s="24" t="s">
        <v>1438</v>
      </c>
      <c r="B221" s="24" t="s">
        <v>1439</v>
      </c>
      <c r="C221" s="24" t="s">
        <v>1440</v>
      </c>
      <c r="D221" s="24" t="s">
        <v>1440</v>
      </c>
      <c r="E221" s="24">
        <v>168013.78</v>
      </c>
      <c r="F221" s="27">
        <v>39040</v>
      </c>
      <c r="G221" s="27">
        <v>16.514940060000001</v>
      </c>
      <c r="H221" s="24">
        <v>644743.26</v>
      </c>
      <c r="I221" s="24">
        <f t="shared" si="9"/>
        <v>1.7387684791827312E-3</v>
      </c>
      <c r="J221" s="24">
        <f t="shared" si="10"/>
        <v>4.1790438300175241E-4</v>
      </c>
      <c r="K221" s="24">
        <f t="shared" si="11"/>
        <v>1.3208640961809787E-3</v>
      </c>
    </row>
    <row r="222" spans="1:11" x14ac:dyDescent="0.3">
      <c r="A222" s="24" t="s">
        <v>1317</v>
      </c>
      <c r="B222" s="24" t="s">
        <v>1318</v>
      </c>
      <c r="C222" s="24" t="s">
        <v>1319</v>
      </c>
      <c r="D222" s="24" t="s">
        <v>1319</v>
      </c>
      <c r="E222" s="24">
        <v>817939.3</v>
      </c>
      <c r="F222" s="27">
        <v>7430</v>
      </c>
      <c r="G222" s="27">
        <v>166.80100809999999</v>
      </c>
      <c r="H222" s="24">
        <v>1239331.49</v>
      </c>
      <c r="I222" s="24">
        <f t="shared" si="9"/>
        <v>3.3422769399257747E-3</v>
      </c>
      <c r="J222" s="24">
        <f t="shared" si="10"/>
        <v>2.0344784725359151E-3</v>
      </c>
      <c r="K222" s="24">
        <f t="shared" si="11"/>
        <v>1.3077984673898597E-3</v>
      </c>
    </row>
    <row r="223" spans="1:11" x14ac:dyDescent="0.3">
      <c r="A223" s="24" t="s">
        <v>1290</v>
      </c>
      <c r="B223" s="24" t="s">
        <v>1291</v>
      </c>
      <c r="C223" s="24" t="s">
        <v>1292</v>
      </c>
      <c r="D223" s="24" t="s">
        <v>1293</v>
      </c>
      <c r="E223" s="24">
        <v>1027985.18</v>
      </c>
      <c r="F223" s="27">
        <v>65</v>
      </c>
      <c r="G223" s="27">
        <v>21604.976460000002</v>
      </c>
      <c r="H223" s="24">
        <v>1404323.47</v>
      </c>
      <c r="I223" s="24">
        <f t="shared" si="9"/>
        <v>3.7872336722256168E-3</v>
      </c>
      <c r="J223" s="24">
        <f t="shared" si="10"/>
        <v>2.5569302255020118E-3</v>
      </c>
      <c r="K223" s="24">
        <f t="shared" si="11"/>
        <v>1.230303446723605E-3</v>
      </c>
    </row>
    <row r="224" spans="1:11" x14ac:dyDescent="0.3">
      <c r="A224" s="24" t="s">
        <v>1539</v>
      </c>
      <c r="B224" s="24" t="s">
        <v>1540</v>
      </c>
      <c r="C224" s="24" t="s">
        <v>1541</v>
      </c>
      <c r="D224" s="24" t="s">
        <v>1542</v>
      </c>
      <c r="E224" s="24"/>
      <c r="F224" s="27">
        <v>0</v>
      </c>
      <c r="G224" s="27">
        <v>0</v>
      </c>
      <c r="H224" s="24">
        <v>409090.24</v>
      </c>
      <c r="I224" s="24">
        <f t="shared" si="9"/>
        <v>1.1032503301442785E-3</v>
      </c>
      <c r="J224" s="24">
        <f t="shared" si="10"/>
        <v>0</v>
      </c>
      <c r="K224" s="24">
        <f t="shared" si="11"/>
        <v>1.1032503301442785E-3</v>
      </c>
    </row>
    <row r="225" spans="1:11" x14ac:dyDescent="0.3">
      <c r="A225" s="24" t="s">
        <v>659</v>
      </c>
      <c r="B225" s="24" t="s">
        <v>660</v>
      </c>
      <c r="C225" s="24" t="s">
        <v>661</v>
      </c>
      <c r="D225" s="24" t="s">
        <v>662</v>
      </c>
      <c r="E225" s="24">
        <v>19707512.510000002</v>
      </c>
      <c r="F225" s="27">
        <v>1503</v>
      </c>
      <c r="G225" s="27">
        <v>12357.59727</v>
      </c>
      <c r="H225" s="24">
        <v>18573468.699999999</v>
      </c>
      <c r="I225" s="24">
        <f t="shared" si="9"/>
        <v>5.0089646419331404E-2</v>
      </c>
      <c r="J225" s="24">
        <f t="shared" si="10"/>
        <v>4.9018930804311814E-2</v>
      </c>
      <c r="K225" s="24">
        <f t="shared" si="11"/>
        <v>1.0707156150195907E-3</v>
      </c>
    </row>
    <row r="226" spans="1:11" x14ac:dyDescent="0.3">
      <c r="A226" s="24" t="s">
        <v>1543</v>
      </c>
      <c r="B226" s="24" t="s">
        <v>1544</v>
      </c>
      <c r="C226" s="24" t="s">
        <v>1545</v>
      </c>
      <c r="D226" s="24" t="s">
        <v>1546</v>
      </c>
      <c r="E226" s="24"/>
      <c r="F226" s="27">
        <v>254</v>
      </c>
      <c r="G226" s="27">
        <v>1537.5999609999999</v>
      </c>
      <c r="H226" s="24">
        <v>390550.39</v>
      </c>
      <c r="I226" s="24">
        <f t="shared" si="9"/>
        <v>1.0532513479311479E-3</v>
      </c>
      <c r="J226" s="24">
        <f t="shared" si="10"/>
        <v>0</v>
      </c>
      <c r="K226" s="24">
        <f t="shared" si="11"/>
        <v>1.0532513479311479E-3</v>
      </c>
    </row>
    <row r="227" spans="1:11" x14ac:dyDescent="0.3">
      <c r="A227" s="24" t="s">
        <v>1362</v>
      </c>
      <c r="B227" s="24" t="s">
        <v>1363</v>
      </c>
      <c r="C227" s="24" t="s">
        <v>1364</v>
      </c>
      <c r="D227" s="24" t="s">
        <v>1364</v>
      </c>
      <c r="E227" s="24">
        <v>596560.81999999995</v>
      </c>
      <c r="F227" s="27">
        <v>359</v>
      </c>
      <c r="G227" s="27">
        <v>2609.2728969999998</v>
      </c>
      <c r="H227" s="24">
        <v>936728.97</v>
      </c>
      <c r="I227" s="24">
        <f t="shared" si="9"/>
        <v>2.5262067983049656E-3</v>
      </c>
      <c r="J227" s="24">
        <f t="shared" si="10"/>
        <v>1.4838388934831385E-3</v>
      </c>
      <c r="K227" s="24">
        <f t="shared" si="11"/>
        <v>1.042367904821827E-3</v>
      </c>
    </row>
    <row r="228" spans="1:11" x14ac:dyDescent="0.3">
      <c r="A228" s="24" t="s">
        <v>1144</v>
      </c>
      <c r="B228" s="24" t="s">
        <v>1145</v>
      </c>
      <c r="C228" s="24" t="s">
        <v>1146</v>
      </c>
      <c r="D228" s="24" t="s">
        <v>1147</v>
      </c>
      <c r="E228" s="24">
        <v>2281849.39</v>
      </c>
      <c r="F228" s="27">
        <v>921371</v>
      </c>
      <c r="G228" s="27">
        <v>2.6564467299999999</v>
      </c>
      <c r="H228" s="24">
        <v>2447572.98</v>
      </c>
      <c r="I228" s="24">
        <f t="shared" si="9"/>
        <v>6.6007091692953023E-3</v>
      </c>
      <c r="J228" s="24">
        <f t="shared" si="10"/>
        <v>5.6756943473974288E-3</v>
      </c>
      <c r="K228" s="24">
        <f t="shared" si="11"/>
        <v>9.2501482189787359E-4</v>
      </c>
    </row>
    <row r="229" spans="1:11" x14ac:dyDescent="0.3">
      <c r="A229" s="24" t="s">
        <v>1059</v>
      </c>
      <c r="B229" s="24" t="s">
        <v>1060</v>
      </c>
      <c r="C229" s="24" t="s">
        <v>1061</v>
      </c>
      <c r="D229" s="24" t="s">
        <v>1062</v>
      </c>
      <c r="E229" s="24">
        <v>3891943.96</v>
      </c>
      <c r="F229" s="27">
        <v>1009</v>
      </c>
      <c r="G229" s="27">
        <v>3881.1121899999998</v>
      </c>
      <c r="H229" s="24">
        <v>3916042.2</v>
      </c>
      <c r="I229" s="24">
        <f t="shared" si="9"/>
        <v>1.0560933573015399E-2</v>
      </c>
      <c r="J229" s="24">
        <f t="shared" si="10"/>
        <v>9.6805181056053673E-3</v>
      </c>
      <c r="K229" s="24">
        <f t="shared" si="11"/>
        <v>8.8041546741003153E-4</v>
      </c>
    </row>
    <row r="230" spans="1:11" x14ac:dyDescent="0.3">
      <c r="A230" s="24">
        <v>90677</v>
      </c>
      <c r="B230" s="24" t="s">
        <v>1582</v>
      </c>
      <c r="C230" s="24" t="s">
        <v>1583</v>
      </c>
      <c r="D230" s="24" t="s">
        <v>1584</v>
      </c>
      <c r="E230" s="24"/>
      <c r="F230" s="27">
        <v>1209</v>
      </c>
      <c r="G230" s="27">
        <v>260.23980979999999</v>
      </c>
      <c r="H230" s="24">
        <v>314629.93</v>
      </c>
      <c r="I230" s="24">
        <f t="shared" si="9"/>
        <v>8.4850612457968019E-4</v>
      </c>
      <c r="J230" s="24">
        <f t="shared" si="10"/>
        <v>0</v>
      </c>
      <c r="K230" s="24">
        <f t="shared" si="11"/>
        <v>8.4850612457968019E-4</v>
      </c>
    </row>
    <row r="231" spans="1:11" x14ac:dyDescent="0.3">
      <c r="A231" s="24" t="s">
        <v>1595</v>
      </c>
      <c r="B231" s="24" t="s">
        <v>1596</v>
      </c>
      <c r="C231" s="24" t="s">
        <v>1597</v>
      </c>
      <c r="D231" s="24" t="s">
        <v>1424</v>
      </c>
      <c r="E231" s="24"/>
      <c r="F231" s="27">
        <v>0</v>
      </c>
      <c r="G231" s="27">
        <v>0</v>
      </c>
      <c r="H231" s="24">
        <v>284350.59999999998</v>
      </c>
      <c r="I231" s="24">
        <f t="shared" si="9"/>
        <v>7.6684766013171977E-4</v>
      </c>
      <c r="J231" s="24">
        <f t="shared" si="10"/>
        <v>0</v>
      </c>
      <c r="K231" s="24">
        <f t="shared" si="11"/>
        <v>7.6684766013171977E-4</v>
      </c>
    </row>
    <row r="232" spans="1:11" x14ac:dyDescent="0.3">
      <c r="A232" s="24" t="s">
        <v>1129</v>
      </c>
      <c r="B232" s="24" t="s">
        <v>1130</v>
      </c>
      <c r="C232" s="24" t="s">
        <v>1131</v>
      </c>
      <c r="D232" s="24" t="s">
        <v>1131</v>
      </c>
      <c r="E232" s="24">
        <v>2530697.1</v>
      </c>
      <c r="F232" s="27">
        <v>18448</v>
      </c>
      <c r="G232" s="27">
        <v>141.51908280000001</v>
      </c>
      <c r="H232" s="24">
        <v>2610744.04</v>
      </c>
      <c r="I232" s="24">
        <f t="shared" si="9"/>
        <v>7.0407551743405265E-3</v>
      </c>
      <c r="J232" s="24">
        <f t="shared" si="10"/>
        <v>6.294658748465895E-3</v>
      </c>
      <c r="K232" s="24">
        <f t="shared" si="11"/>
        <v>7.4609642587463148E-4</v>
      </c>
    </row>
    <row r="233" spans="1:11" x14ac:dyDescent="0.3">
      <c r="A233" s="24" t="s">
        <v>1604</v>
      </c>
      <c r="B233" s="24" t="s">
        <v>1605</v>
      </c>
      <c r="C233" s="24" t="s">
        <v>1606</v>
      </c>
      <c r="D233" s="24" t="s">
        <v>1607</v>
      </c>
      <c r="E233" s="24">
        <v>756.38</v>
      </c>
      <c r="F233" s="27">
        <v>1232</v>
      </c>
      <c r="G233" s="27">
        <v>217.0852841</v>
      </c>
      <c r="H233" s="24">
        <v>267449.07</v>
      </c>
      <c r="I233" s="24">
        <f t="shared" si="9"/>
        <v>7.2126696245376147E-4</v>
      </c>
      <c r="J233" s="24">
        <f t="shared" si="10"/>
        <v>1.8813606670528185E-6</v>
      </c>
      <c r="K233" s="24">
        <f t="shared" si="11"/>
        <v>7.1938560178670869E-4</v>
      </c>
    </row>
    <row r="234" spans="1:11" x14ac:dyDescent="0.3">
      <c r="A234" s="24" t="s">
        <v>1140</v>
      </c>
      <c r="B234" s="24" t="s">
        <v>1141</v>
      </c>
      <c r="C234" s="24" t="s">
        <v>1142</v>
      </c>
      <c r="D234" s="24" t="s">
        <v>1143</v>
      </c>
      <c r="E234" s="24">
        <v>2415942.5499999998</v>
      </c>
      <c r="F234" s="27">
        <v>113</v>
      </c>
      <c r="G234" s="27">
        <v>22056.320800000001</v>
      </c>
      <c r="H234" s="24">
        <v>2492364.25</v>
      </c>
      <c r="I234" s="24">
        <f t="shared" si="9"/>
        <v>6.7215039929877018E-3</v>
      </c>
      <c r="J234" s="24">
        <f t="shared" si="10"/>
        <v>6.0092272236564777E-3</v>
      </c>
      <c r="K234" s="24">
        <f t="shared" si="11"/>
        <v>7.1227676933122413E-4</v>
      </c>
    </row>
    <row r="235" spans="1:11" x14ac:dyDescent="0.3">
      <c r="A235" s="24" t="s">
        <v>1471</v>
      </c>
      <c r="B235" s="24" t="s">
        <v>1472</v>
      </c>
      <c r="C235" s="24" t="s">
        <v>1473</v>
      </c>
      <c r="D235" s="24" t="s">
        <v>1474</v>
      </c>
      <c r="E235" s="24">
        <v>337726.32</v>
      </c>
      <c r="F235" s="27">
        <v>15</v>
      </c>
      <c r="G235" s="27">
        <v>37546.597999999998</v>
      </c>
      <c r="H235" s="24">
        <v>563198.97</v>
      </c>
      <c r="I235" s="24">
        <f t="shared" si="9"/>
        <v>1.5188566942819697E-3</v>
      </c>
      <c r="J235" s="24">
        <f t="shared" si="10"/>
        <v>8.4003412924256806E-4</v>
      </c>
      <c r="K235" s="24">
        <f t="shared" si="11"/>
        <v>6.7882256503940159E-4</v>
      </c>
    </row>
    <row r="236" spans="1:11" x14ac:dyDescent="0.3">
      <c r="A236" s="24" t="s">
        <v>1619</v>
      </c>
      <c r="B236" s="24" t="s">
        <v>1620</v>
      </c>
      <c r="C236" s="24" t="s">
        <v>1621</v>
      </c>
      <c r="D236" s="24" t="s">
        <v>1622</v>
      </c>
      <c r="E236" s="24"/>
      <c r="F236" s="27">
        <v>41</v>
      </c>
      <c r="G236" s="27">
        <v>5998.6590239999996</v>
      </c>
      <c r="H236" s="24">
        <v>245945.02</v>
      </c>
      <c r="I236" s="24">
        <f t="shared" si="9"/>
        <v>6.6327401140721712E-4</v>
      </c>
      <c r="J236" s="24">
        <f t="shared" si="10"/>
        <v>0</v>
      </c>
      <c r="K236" s="24">
        <f t="shared" si="11"/>
        <v>6.6327401140721712E-4</v>
      </c>
    </row>
    <row r="237" spans="1:11" x14ac:dyDescent="0.3">
      <c r="A237" s="24" t="s">
        <v>1359</v>
      </c>
      <c r="B237" s="24" t="s">
        <v>1360</v>
      </c>
      <c r="C237" s="24" t="s">
        <v>1361</v>
      </c>
      <c r="D237" s="24" t="s">
        <v>1361</v>
      </c>
      <c r="E237" s="24">
        <v>773083.79</v>
      </c>
      <c r="F237" s="27">
        <v>50572</v>
      </c>
      <c r="G237" s="27">
        <v>18.822608760000001</v>
      </c>
      <c r="H237" s="24">
        <v>951896.97</v>
      </c>
      <c r="I237" s="24">
        <f t="shared" si="9"/>
        <v>2.5671124454492936E-3</v>
      </c>
      <c r="J237" s="24">
        <f t="shared" si="10"/>
        <v>1.9229083725668594E-3</v>
      </c>
      <c r="K237" s="24">
        <f t="shared" si="11"/>
        <v>6.4420407288243425E-4</v>
      </c>
    </row>
    <row r="238" spans="1:11" x14ac:dyDescent="0.3">
      <c r="A238" s="24" t="s">
        <v>1201</v>
      </c>
      <c r="B238" s="24" t="s">
        <v>1202</v>
      </c>
      <c r="C238" s="24" t="s">
        <v>1203</v>
      </c>
      <c r="D238" s="24" t="s">
        <v>1204</v>
      </c>
      <c r="E238" s="24">
        <v>1811695.16</v>
      </c>
      <c r="F238" s="27">
        <v>424</v>
      </c>
      <c r="G238" s="27">
        <v>4499.6460139999999</v>
      </c>
      <c r="H238" s="24">
        <v>1907849.91</v>
      </c>
      <c r="I238" s="24">
        <f t="shared" si="9"/>
        <v>5.1451631871570246E-3</v>
      </c>
      <c r="J238" s="24">
        <f t="shared" si="10"/>
        <v>4.5062693549723191E-3</v>
      </c>
      <c r="K238" s="24">
        <f t="shared" si="11"/>
        <v>6.3889383218470545E-4</v>
      </c>
    </row>
    <row r="239" spans="1:11" x14ac:dyDescent="0.3">
      <c r="A239" s="24" t="s">
        <v>1638</v>
      </c>
      <c r="B239" s="24" t="s">
        <v>1639</v>
      </c>
      <c r="C239" s="24" t="s">
        <v>1640</v>
      </c>
      <c r="D239" s="24" t="s">
        <v>1641</v>
      </c>
      <c r="E239" s="24"/>
      <c r="F239" s="27">
        <v>87</v>
      </c>
      <c r="G239" s="27">
        <v>2721.6198850000001</v>
      </c>
      <c r="H239" s="24">
        <v>236780.93</v>
      </c>
      <c r="I239" s="24">
        <f t="shared" si="9"/>
        <v>6.3855994020871614E-4</v>
      </c>
      <c r="J239" s="24">
        <f t="shared" si="10"/>
        <v>0</v>
      </c>
      <c r="K239" s="24">
        <f t="shared" si="11"/>
        <v>6.3855994020871614E-4</v>
      </c>
    </row>
    <row r="240" spans="1:11" x14ac:dyDescent="0.3">
      <c r="A240" s="24" t="s">
        <v>1659</v>
      </c>
      <c r="B240" s="24" t="s">
        <v>1660</v>
      </c>
      <c r="C240" s="24" t="s">
        <v>1661</v>
      </c>
      <c r="D240" s="24" t="s">
        <v>1662</v>
      </c>
      <c r="E240" s="24"/>
      <c r="F240" s="27">
        <v>0</v>
      </c>
      <c r="G240" s="27">
        <v>0</v>
      </c>
      <c r="H240" s="24">
        <v>220987.21</v>
      </c>
      <c r="I240" s="24">
        <f t="shared" si="9"/>
        <v>5.9596682724614265E-4</v>
      </c>
      <c r="J240" s="24">
        <f t="shared" si="10"/>
        <v>0</v>
      </c>
      <c r="K240" s="24">
        <f t="shared" si="11"/>
        <v>5.9596682724614265E-4</v>
      </c>
    </row>
    <row r="241" spans="1:11" x14ac:dyDescent="0.3">
      <c r="A241" s="24" t="s">
        <v>1344</v>
      </c>
      <c r="B241" s="24" t="s">
        <v>1345</v>
      </c>
      <c r="C241" s="24" t="s">
        <v>1346</v>
      </c>
      <c r="D241" s="24" t="s">
        <v>1347</v>
      </c>
      <c r="E241" s="24">
        <v>985021.68</v>
      </c>
      <c r="F241" s="27">
        <v>6385</v>
      </c>
      <c r="G241" s="27">
        <v>175.0494832</v>
      </c>
      <c r="H241" s="24">
        <v>1117690.95</v>
      </c>
      <c r="I241" s="24">
        <f t="shared" si="9"/>
        <v>3.0142320422671836E-3</v>
      </c>
      <c r="J241" s="24">
        <f t="shared" si="10"/>
        <v>2.4500661637619821E-3</v>
      </c>
      <c r="K241" s="24">
        <f t="shared" si="11"/>
        <v>5.6416587850520146E-4</v>
      </c>
    </row>
    <row r="242" spans="1:11" x14ac:dyDescent="0.3">
      <c r="A242" s="24" t="s">
        <v>1488</v>
      </c>
      <c r="B242" s="24" t="s">
        <v>1489</v>
      </c>
      <c r="C242" s="24" t="s">
        <v>1490</v>
      </c>
      <c r="D242" s="24" t="s">
        <v>1491</v>
      </c>
      <c r="E242" s="24">
        <v>326463.64</v>
      </c>
      <c r="F242" s="27">
        <v>327</v>
      </c>
      <c r="G242" s="27">
        <v>1542.2061470000001</v>
      </c>
      <c r="H242" s="24">
        <v>504301.41</v>
      </c>
      <c r="I242" s="24">
        <f t="shared" si="9"/>
        <v>1.3600194839034174E-3</v>
      </c>
      <c r="J242" s="24">
        <f t="shared" si="10"/>
        <v>8.1202021671499935E-4</v>
      </c>
      <c r="K242" s="24">
        <f t="shared" si="11"/>
        <v>5.4799926718841806E-4</v>
      </c>
    </row>
    <row r="243" spans="1:11" x14ac:dyDescent="0.3">
      <c r="A243" s="24" t="s">
        <v>1406</v>
      </c>
      <c r="B243" s="24" t="s">
        <v>1407</v>
      </c>
      <c r="C243" s="24" t="s">
        <v>1408</v>
      </c>
      <c r="D243" s="24" t="s">
        <v>1409</v>
      </c>
      <c r="E243" s="24">
        <v>624546.75</v>
      </c>
      <c r="F243" s="27">
        <v>82288</v>
      </c>
      <c r="G243" s="27">
        <v>9.2614032420000001</v>
      </c>
      <c r="H243" s="24">
        <v>762102.35</v>
      </c>
      <c r="I243" s="24">
        <f t="shared" si="9"/>
        <v>2.0552669974263638E-3</v>
      </c>
      <c r="J243" s="24">
        <f t="shared" si="10"/>
        <v>1.5534489148122238E-3</v>
      </c>
      <c r="K243" s="24">
        <f t="shared" si="11"/>
        <v>5.0181808261413993E-4</v>
      </c>
    </row>
    <row r="244" spans="1:11" x14ac:dyDescent="0.3">
      <c r="A244" s="24" t="s">
        <v>898</v>
      </c>
      <c r="B244" s="24" t="s">
        <v>899</v>
      </c>
      <c r="C244" s="24" t="s">
        <v>900</v>
      </c>
      <c r="D244" s="24" t="s">
        <v>901</v>
      </c>
      <c r="E244" s="24">
        <v>8041996.9100000001</v>
      </c>
      <c r="F244" s="27">
        <v>3945</v>
      </c>
      <c r="G244" s="27">
        <v>1924.892079</v>
      </c>
      <c r="H244" s="24">
        <v>7593699.25</v>
      </c>
      <c r="I244" s="24">
        <f t="shared" si="9"/>
        <v>2.0478980883481504E-2</v>
      </c>
      <c r="J244" s="24">
        <f t="shared" si="10"/>
        <v>2.0003036398416545E-2</v>
      </c>
      <c r="K244" s="24">
        <f t="shared" si="11"/>
        <v>4.759444850649594E-4</v>
      </c>
    </row>
    <row r="245" spans="1:11" x14ac:dyDescent="0.3">
      <c r="A245" s="24" t="s">
        <v>1479</v>
      </c>
      <c r="B245" s="24" t="s">
        <v>1480</v>
      </c>
      <c r="C245" s="24" t="s">
        <v>1481</v>
      </c>
      <c r="D245" s="24" t="s">
        <v>1481</v>
      </c>
      <c r="E245" s="24">
        <v>399643.05</v>
      </c>
      <c r="F245" s="27">
        <v>58111</v>
      </c>
      <c r="G245" s="27">
        <v>9.015418596</v>
      </c>
      <c r="H245" s="24">
        <v>523894.99</v>
      </c>
      <c r="I245" s="24">
        <f t="shared" si="9"/>
        <v>1.4128602058030852E-3</v>
      </c>
      <c r="J245" s="24">
        <f t="shared" si="10"/>
        <v>9.9404097825302466E-4</v>
      </c>
      <c r="K245" s="24">
        <f t="shared" si="11"/>
        <v>4.1881922755006057E-4</v>
      </c>
    </row>
    <row r="246" spans="1:11" x14ac:dyDescent="0.3">
      <c r="A246" s="24" t="s">
        <v>1508</v>
      </c>
      <c r="B246" s="24" t="s">
        <v>1509</v>
      </c>
      <c r="C246" s="24" t="s">
        <v>1510</v>
      </c>
      <c r="D246" s="24" t="s">
        <v>1510</v>
      </c>
      <c r="E246" s="24">
        <v>343134.09</v>
      </c>
      <c r="F246" s="27">
        <v>104798</v>
      </c>
      <c r="G246" s="27">
        <v>4.4768732230000001</v>
      </c>
      <c r="H246" s="24">
        <v>469167.35999999999</v>
      </c>
      <c r="I246" s="24">
        <f t="shared" si="9"/>
        <v>1.2652686234042631E-3</v>
      </c>
      <c r="J246" s="24">
        <f t="shared" si="10"/>
        <v>8.5348499491123754E-4</v>
      </c>
      <c r="K246" s="24">
        <f t="shared" si="11"/>
        <v>4.1178362849302551E-4</v>
      </c>
    </row>
    <row r="247" spans="1:11" x14ac:dyDescent="0.3">
      <c r="A247" s="24" t="s">
        <v>1695</v>
      </c>
      <c r="B247" s="24" t="s">
        <v>1696</v>
      </c>
      <c r="C247" s="24" t="s">
        <v>1697</v>
      </c>
      <c r="D247" s="24" t="s">
        <v>1698</v>
      </c>
      <c r="E247" s="24"/>
      <c r="F247" s="27">
        <v>12</v>
      </c>
      <c r="G247" s="27">
        <v>12219.151669999999</v>
      </c>
      <c r="H247" s="24">
        <v>146629.82</v>
      </c>
      <c r="I247" s="24">
        <f t="shared" si="9"/>
        <v>3.9543695132887097E-4</v>
      </c>
      <c r="J247" s="24">
        <f t="shared" si="10"/>
        <v>0</v>
      </c>
      <c r="K247" s="24">
        <f t="shared" si="11"/>
        <v>3.9543695132887097E-4</v>
      </c>
    </row>
    <row r="248" spans="1:11" x14ac:dyDescent="0.3">
      <c r="A248" s="24">
        <v>90685</v>
      </c>
      <c r="B248" s="24" t="s">
        <v>1681</v>
      </c>
      <c r="C248" s="24" t="s">
        <v>1682</v>
      </c>
      <c r="D248" s="24" t="s">
        <v>1683</v>
      </c>
      <c r="E248" s="24">
        <v>38884.74</v>
      </c>
      <c r="F248" s="27">
        <v>6260</v>
      </c>
      <c r="G248" s="27">
        <v>28.48859105</v>
      </c>
      <c r="H248" s="24">
        <v>178338.58</v>
      </c>
      <c r="I248" s="24">
        <f t="shared" si="9"/>
        <v>4.8095035770704731E-4</v>
      </c>
      <c r="J248" s="24">
        <f t="shared" si="10"/>
        <v>9.6718871975165133E-5</v>
      </c>
      <c r="K248" s="24">
        <f t="shared" si="11"/>
        <v>3.8423148573188219E-4</v>
      </c>
    </row>
    <row r="249" spans="1:11" x14ac:dyDescent="0.3">
      <c r="A249" s="24" t="s">
        <v>1492</v>
      </c>
      <c r="B249" s="24" t="s">
        <v>1493</v>
      </c>
      <c r="C249" s="24" t="s">
        <v>1494</v>
      </c>
      <c r="D249" s="24" t="s">
        <v>1495</v>
      </c>
      <c r="E249" s="24">
        <v>371653.61</v>
      </c>
      <c r="F249" s="27">
        <v>5707</v>
      </c>
      <c r="G249" s="27">
        <v>84.996271250000007</v>
      </c>
      <c r="H249" s="24">
        <v>485073.72</v>
      </c>
      <c r="I249" s="24">
        <f t="shared" si="9"/>
        <v>1.3081655082612417E-3</v>
      </c>
      <c r="J249" s="24">
        <f t="shared" si="10"/>
        <v>9.2442222642347496E-4</v>
      </c>
      <c r="K249" s="24">
        <f t="shared" si="11"/>
        <v>3.8374328183776675E-4</v>
      </c>
    </row>
    <row r="250" spans="1:11" x14ac:dyDescent="0.3">
      <c r="A250" s="24" t="s">
        <v>1677</v>
      </c>
      <c r="B250" s="24" t="s">
        <v>1678</v>
      </c>
      <c r="C250" s="24" t="s">
        <v>1679</v>
      </c>
      <c r="D250" s="24" t="s">
        <v>1680</v>
      </c>
      <c r="E250" s="24">
        <v>47925.54</v>
      </c>
      <c r="F250" s="27">
        <v>987</v>
      </c>
      <c r="G250" s="27">
        <v>187.00503549999999</v>
      </c>
      <c r="H250" s="24">
        <v>184573.97</v>
      </c>
      <c r="I250" s="24">
        <f t="shared" si="9"/>
        <v>4.9776619784070179E-4</v>
      </c>
      <c r="J250" s="24">
        <f t="shared" si="10"/>
        <v>1.1920625334258776E-4</v>
      </c>
      <c r="K250" s="24">
        <f t="shared" si="11"/>
        <v>3.7855994449811404E-4</v>
      </c>
    </row>
    <row r="251" spans="1:11" x14ac:dyDescent="0.3">
      <c r="A251" s="24" t="s">
        <v>1332</v>
      </c>
      <c r="B251" s="24" t="s">
        <v>1333</v>
      </c>
      <c r="C251" s="24" t="s">
        <v>1334</v>
      </c>
      <c r="D251" s="24" t="s">
        <v>1293</v>
      </c>
      <c r="E251" s="24">
        <v>1100549.31</v>
      </c>
      <c r="F251" s="27">
        <v>0</v>
      </c>
      <c r="G251" s="27">
        <v>0</v>
      </c>
      <c r="H251" s="24">
        <v>1154542.0900000001</v>
      </c>
      <c r="I251" s="24">
        <f t="shared" si="9"/>
        <v>3.1136136172741874E-3</v>
      </c>
      <c r="J251" s="24">
        <f t="shared" si="10"/>
        <v>2.7374205875170142E-3</v>
      </c>
      <c r="K251" s="24">
        <f t="shared" si="11"/>
        <v>3.7619302975717321E-4</v>
      </c>
    </row>
    <row r="252" spans="1:11" x14ac:dyDescent="0.3">
      <c r="A252" s="24" t="s">
        <v>1714</v>
      </c>
      <c r="B252" s="24" t="s">
        <v>1715</v>
      </c>
      <c r="C252" s="24" t="s">
        <v>1716</v>
      </c>
      <c r="D252" s="24" t="s">
        <v>1717</v>
      </c>
      <c r="E252" s="24"/>
      <c r="F252" s="27">
        <v>101</v>
      </c>
      <c r="G252" s="27">
        <v>1341.6245550000001</v>
      </c>
      <c r="H252" s="24">
        <v>135504.07999999999</v>
      </c>
      <c r="I252" s="24">
        <f t="shared" si="9"/>
        <v>3.6543262678644383E-4</v>
      </c>
      <c r="J252" s="24">
        <f t="shared" si="10"/>
        <v>0</v>
      </c>
      <c r="K252" s="24">
        <f t="shared" si="11"/>
        <v>3.6543262678644383E-4</v>
      </c>
    </row>
    <row r="253" spans="1:11" x14ac:dyDescent="0.3">
      <c r="A253" s="24" t="s">
        <v>1734</v>
      </c>
      <c r="B253" s="24" t="s">
        <v>1735</v>
      </c>
      <c r="C253" s="24" t="s">
        <v>1736</v>
      </c>
      <c r="D253" s="24" t="s">
        <v>1737</v>
      </c>
      <c r="E253" s="24"/>
      <c r="F253" s="27">
        <v>111</v>
      </c>
      <c r="G253" s="27">
        <v>1096.837117</v>
      </c>
      <c r="H253" s="24">
        <v>121748.92</v>
      </c>
      <c r="I253" s="24">
        <f t="shared" si="9"/>
        <v>3.2833718102076782E-4</v>
      </c>
      <c r="J253" s="24">
        <f t="shared" si="10"/>
        <v>0</v>
      </c>
      <c r="K253" s="24">
        <f t="shared" si="11"/>
        <v>3.2833718102076782E-4</v>
      </c>
    </row>
    <row r="254" spans="1:11" x14ac:dyDescent="0.3">
      <c r="A254" s="24">
        <v>90715</v>
      </c>
      <c r="B254" s="24" t="s">
        <v>1195</v>
      </c>
      <c r="C254" s="24" t="s">
        <v>1196</v>
      </c>
      <c r="D254" s="24" t="s">
        <v>1197</v>
      </c>
      <c r="E254" s="24">
        <v>2090915.13</v>
      </c>
      <c r="F254" s="27">
        <v>59128</v>
      </c>
      <c r="G254" s="27">
        <v>34.601422679999999</v>
      </c>
      <c r="H254" s="24">
        <v>2045912.92</v>
      </c>
      <c r="I254" s="24">
        <f t="shared" si="9"/>
        <v>5.5174968350172448E-3</v>
      </c>
      <c r="J254" s="24">
        <f t="shared" si="10"/>
        <v>5.200779348644372E-3</v>
      </c>
      <c r="K254" s="24">
        <f t="shared" si="11"/>
        <v>3.1671748637287275E-4</v>
      </c>
    </row>
    <row r="255" spans="1:11" x14ac:dyDescent="0.3">
      <c r="A255" s="24" t="s">
        <v>1561</v>
      </c>
      <c r="B255" s="24" t="s">
        <v>1562</v>
      </c>
      <c r="C255" s="24" t="s">
        <v>1563</v>
      </c>
      <c r="D255" s="24" t="s">
        <v>1563</v>
      </c>
      <c r="E255" s="24">
        <v>277872.28999999998</v>
      </c>
      <c r="F255" s="27">
        <v>21194</v>
      </c>
      <c r="G255" s="27">
        <v>17.483603850000002</v>
      </c>
      <c r="H255" s="24">
        <v>370547.5</v>
      </c>
      <c r="I255" s="24">
        <f t="shared" si="9"/>
        <v>9.9930678304409586E-4</v>
      </c>
      <c r="J255" s="24">
        <f t="shared" si="10"/>
        <v>6.911578794652082E-4</v>
      </c>
      <c r="K255" s="24">
        <f t="shared" si="11"/>
        <v>3.0814890357888766E-4</v>
      </c>
    </row>
    <row r="256" spans="1:11" x14ac:dyDescent="0.3">
      <c r="A256" s="24" t="s">
        <v>1555</v>
      </c>
      <c r="B256" s="24" t="s">
        <v>1556</v>
      </c>
      <c r="C256" s="24" t="s">
        <v>1557</v>
      </c>
      <c r="D256" s="24" t="s">
        <v>1558</v>
      </c>
      <c r="E256" s="24">
        <v>282889.2</v>
      </c>
      <c r="F256" s="27">
        <v>16586</v>
      </c>
      <c r="G256" s="27">
        <v>22.51045701</v>
      </c>
      <c r="H256" s="24">
        <v>373358.44</v>
      </c>
      <c r="I256" s="24">
        <f t="shared" si="9"/>
        <v>1.0068874344011552E-3</v>
      </c>
      <c r="J256" s="24">
        <f t="shared" si="10"/>
        <v>7.036365504297287E-4</v>
      </c>
      <c r="K256" s="24">
        <f t="shared" si="11"/>
        <v>3.0325088397142647E-4</v>
      </c>
    </row>
    <row r="257" spans="1:11" x14ac:dyDescent="0.3">
      <c r="A257" s="24" t="s">
        <v>1441</v>
      </c>
      <c r="B257" s="24" t="s">
        <v>1442</v>
      </c>
      <c r="C257" s="24" t="s">
        <v>1443</v>
      </c>
      <c r="D257" s="24" t="s">
        <v>1444</v>
      </c>
      <c r="E257" s="24">
        <v>594410.1</v>
      </c>
      <c r="F257" s="27">
        <v>10837</v>
      </c>
      <c r="G257" s="27">
        <v>59.271764330000003</v>
      </c>
      <c r="H257" s="24">
        <v>642328.11</v>
      </c>
      <c r="I257" s="24">
        <f t="shared" si="9"/>
        <v>1.7322552095558439E-3</v>
      </c>
      <c r="J257" s="24">
        <f t="shared" si="10"/>
        <v>1.4784893601614698E-3</v>
      </c>
      <c r="K257" s="24">
        <f t="shared" si="11"/>
        <v>2.5376584939437404E-4</v>
      </c>
    </row>
    <row r="258" spans="1:11" x14ac:dyDescent="0.3">
      <c r="A258" s="24" t="s">
        <v>1778</v>
      </c>
      <c r="B258" s="24" t="s">
        <v>1779</v>
      </c>
      <c r="C258" s="24" t="s">
        <v>1780</v>
      </c>
      <c r="D258" s="24" t="s">
        <v>1781</v>
      </c>
      <c r="E258" s="24"/>
      <c r="F258" s="27">
        <v>41</v>
      </c>
      <c r="G258" s="27">
        <v>2040.5678049999999</v>
      </c>
      <c r="H258" s="24">
        <v>83663.28</v>
      </c>
      <c r="I258" s="24">
        <f t="shared" ref="I258:I321" si="12">H258/(30900379*12)</f>
        <v>2.2562635882233031E-4</v>
      </c>
      <c r="J258" s="24">
        <f t="shared" ref="J258:J321" si="13">E258/(33503234*12)</f>
        <v>0</v>
      </c>
      <c r="K258" s="24">
        <f t="shared" ref="K258:K321" si="14">(I258-J258)</f>
        <v>2.2562635882233031E-4</v>
      </c>
    </row>
    <row r="259" spans="1:11" x14ac:dyDescent="0.3">
      <c r="A259" s="24" t="s">
        <v>1674</v>
      </c>
      <c r="B259" s="24" t="s">
        <v>1675</v>
      </c>
      <c r="C259" s="24" t="s">
        <v>1676</v>
      </c>
      <c r="D259" s="24" t="s">
        <v>1676</v>
      </c>
      <c r="E259" s="24">
        <v>124555.08</v>
      </c>
      <c r="F259" s="27">
        <v>648</v>
      </c>
      <c r="G259" s="27">
        <v>300.5369599</v>
      </c>
      <c r="H259" s="24">
        <v>194747.95</v>
      </c>
      <c r="I259" s="24">
        <f t="shared" si="12"/>
        <v>5.2520377932365598E-4</v>
      </c>
      <c r="J259" s="24">
        <f t="shared" si="13"/>
        <v>3.0980859937282471E-4</v>
      </c>
      <c r="K259" s="24">
        <f t="shared" si="14"/>
        <v>2.1539517995083126E-4</v>
      </c>
    </row>
    <row r="260" spans="1:11" x14ac:dyDescent="0.3">
      <c r="A260" s="24" t="s">
        <v>1642</v>
      </c>
      <c r="B260" s="24" t="s">
        <v>1643</v>
      </c>
      <c r="C260" s="24" t="s">
        <v>1644</v>
      </c>
      <c r="D260" s="24" t="s">
        <v>1645</v>
      </c>
      <c r="E260" s="24">
        <v>166076.10999999999</v>
      </c>
      <c r="F260" s="27">
        <v>8905</v>
      </c>
      <c r="G260" s="27">
        <v>26.022111169999999</v>
      </c>
      <c r="H260" s="24">
        <v>231726.9</v>
      </c>
      <c r="I260" s="24">
        <f t="shared" si="12"/>
        <v>6.249300372658859E-4</v>
      </c>
      <c r="J260" s="24">
        <f t="shared" si="13"/>
        <v>4.130847736470256E-4</v>
      </c>
      <c r="K260" s="24">
        <f t="shared" si="14"/>
        <v>2.118452636188603E-4</v>
      </c>
    </row>
    <row r="261" spans="1:11" x14ac:dyDescent="0.3">
      <c r="A261" s="24" t="s">
        <v>1631</v>
      </c>
      <c r="B261" s="24" t="s">
        <v>1632</v>
      </c>
      <c r="C261" s="24" t="s">
        <v>1633</v>
      </c>
      <c r="D261" s="24" t="s">
        <v>1633</v>
      </c>
      <c r="E261" s="24">
        <v>182787.22</v>
      </c>
      <c r="F261" s="27">
        <v>928</v>
      </c>
      <c r="G261" s="27">
        <v>258.1587285</v>
      </c>
      <c r="H261" s="24">
        <v>239571.3</v>
      </c>
      <c r="I261" s="24">
        <f t="shared" si="12"/>
        <v>6.4608511759677771E-4</v>
      </c>
      <c r="J261" s="24">
        <f t="shared" si="13"/>
        <v>4.5465068635861639E-4</v>
      </c>
      <c r="K261" s="24">
        <f t="shared" si="14"/>
        <v>1.9143443123816132E-4</v>
      </c>
    </row>
    <row r="262" spans="1:11" x14ac:dyDescent="0.3">
      <c r="A262" s="24" t="s">
        <v>1671</v>
      </c>
      <c r="B262" s="24" t="s">
        <v>1672</v>
      </c>
      <c r="C262" s="24" t="s">
        <v>1673</v>
      </c>
      <c r="D262" s="24" t="s">
        <v>1673</v>
      </c>
      <c r="E262" s="24">
        <v>140086.47</v>
      </c>
      <c r="F262" s="27">
        <v>9625</v>
      </c>
      <c r="G262" s="27">
        <v>20.547290390000001</v>
      </c>
      <c r="H262" s="24">
        <v>197767.67</v>
      </c>
      <c r="I262" s="24">
        <f t="shared" si="12"/>
        <v>5.3334747663343117E-4</v>
      </c>
      <c r="J262" s="24">
        <f t="shared" si="13"/>
        <v>3.4844016849239093E-4</v>
      </c>
      <c r="K262" s="24">
        <f t="shared" si="14"/>
        <v>1.8490730814104024E-4</v>
      </c>
    </row>
    <row r="263" spans="1:11" x14ac:dyDescent="0.3">
      <c r="A263" s="24" t="s">
        <v>1702</v>
      </c>
      <c r="B263" s="24" t="s">
        <v>1703</v>
      </c>
      <c r="C263" s="24" t="s">
        <v>1704</v>
      </c>
      <c r="D263" s="24" t="s">
        <v>1705</v>
      </c>
      <c r="E263" s="24">
        <v>85894.01</v>
      </c>
      <c r="F263" s="27">
        <v>42117</v>
      </c>
      <c r="G263" s="27">
        <v>3.438493008</v>
      </c>
      <c r="H263" s="24">
        <v>144819.01</v>
      </c>
      <c r="I263" s="24">
        <f t="shared" si="12"/>
        <v>3.9055348911200521E-4</v>
      </c>
      <c r="J263" s="24">
        <f t="shared" si="13"/>
        <v>2.1364606672498142E-4</v>
      </c>
      <c r="K263" s="24">
        <f t="shared" si="14"/>
        <v>1.7690742238702379E-4</v>
      </c>
    </row>
    <row r="264" spans="1:11" x14ac:dyDescent="0.3">
      <c r="A264" s="24" t="s">
        <v>1148</v>
      </c>
      <c r="B264" s="24" t="s">
        <v>1149</v>
      </c>
      <c r="C264" s="24" t="s">
        <v>1150</v>
      </c>
      <c r="D264" s="24" t="s">
        <v>1151</v>
      </c>
      <c r="E264" s="24">
        <v>2528440.9500000002</v>
      </c>
      <c r="F264" s="27">
        <v>30401</v>
      </c>
      <c r="G264" s="27">
        <v>78.709201669999999</v>
      </c>
      <c r="H264" s="24">
        <v>2392838.44</v>
      </c>
      <c r="I264" s="24">
        <f t="shared" si="12"/>
        <v>6.4530989517420914E-3</v>
      </c>
      <c r="J264" s="24">
        <f t="shared" si="13"/>
        <v>6.2890469767784216E-3</v>
      </c>
      <c r="K264" s="24">
        <f t="shared" si="14"/>
        <v>1.6405197496366982E-4</v>
      </c>
    </row>
    <row r="265" spans="1:11" x14ac:dyDescent="0.3">
      <c r="A265" s="24" t="s">
        <v>1845</v>
      </c>
      <c r="B265" s="24" t="s">
        <v>1846</v>
      </c>
      <c r="C265" s="24" t="s">
        <v>1847</v>
      </c>
      <c r="D265" s="24" t="s">
        <v>1848</v>
      </c>
      <c r="E265" s="24">
        <v>13429.73</v>
      </c>
      <c r="F265" s="27">
        <v>180</v>
      </c>
      <c r="G265" s="27">
        <v>318.87055559999999</v>
      </c>
      <c r="H265" s="24">
        <v>57396.7</v>
      </c>
      <c r="I265" s="24">
        <f t="shared" si="12"/>
        <v>1.5478963327062535E-4</v>
      </c>
      <c r="J265" s="24">
        <f t="shared" si="13"/>
        <v>3.3404063818635137E-5</v>
      </c>
      <c r="K265" s="24">
        <f t="shared" si="14"/>
        <v>1.2138556945199021E-4</v>
      </c>
    </row>
    <row r="266" spans="1:11" x14ac:dyDescent="0.3">
      <c r="A266" s="24" t="s">
        <v>1337</v>
      </c>
      <c r="B266" s="24" t="s">
        <v>1338</v>
      </c>
      <c r="C266" s="24" t="s">
        <v>1339</v>
      </c>
      <c r="D266" s="24" t="s">
        <v>1340</v>
      </c>
      <c r="E266" s="24">
        <v>1177881.47</v>
      </c>
      <c r="F266" s="27">
        <v>68</v>
      </c>
      <c r="G266" s="27">
        <v>16605.553820000001</v>
      </c>
      <c r="H266" s="24">
        <v>1129177.6599999999</v>
      </c>
      <c r="I266" s="24">
        <f t="shared" si="12"/>
        <v>3.0452098446214311E-3</v>
      </c>
      <c r="J266" s="24">
        <f t="shared" si="13"/>
        <v>2.9297705757798387E-3</v>
      </c>
      <c r="K266" s="24">
        <f t="shared" si="14"/>
        <v>1.1543926884159238E-4</v>
      </c>
    </row>
    <row r="267" spans="1:11" x14ac:dyDescent="0.3">
      <c r="A267" s="24">
        <v>90377</v>
      </c>
      <c r="B267" s="24" t="s">
        <v>1909</v>
      </c>
      <c r="C267" s="24" t="s">
        <v>1910</v>
      </c>
      <c r="D267" s="24" t="s">
        <v>1378</v>
      </c>
      <c r="E267" s="24"/>
      <c r="F267" s="27">
        <v>16</v>
      </c>
      <c r="G267" s="27">
        <v>2568.6174999999998</v>
      </c>
      <c r="H267" s="24">
        <v>41097.879999999997</v>
      </c>
      <c r="I267" s="24">
        <f t="shared" si="12"/>
        <v>1.1083434715584987E-4</v>
      </c>
      <c r="J267" s="24">
        <f t="shared" si="13"/>
        <v>0</v>
      </c>
      <c r="K267" s="24">
        <f t="shared" si="14"/>
        <v>1.1083434715584987E-4</v>
      </c>
    </row>
    <row r="268" spans="1:11" x14ac:dyDescent="0.3">
      <c r="A268" s="24" t="s">
        <v>1911</v>
      </c>
      <c r="B268" s="24" t="s">
        <v>1912</v>
      </c>
      <c r="C268" s="24" t="s">
        <v>1913</v>
      </c>
      <c r="D268" s="24" t="s">
        <v>1913</v>
      </c>
      <c r="E268" s="24">
        <v>1458.26</v>
      </c>
      <c r="F268" s="27">
        <v>47</v>
      </c>
      <c r="G268" s="27">
        <v>864.13489360000005</v>
      </c>
      <c r="H268" s="24">
        <v>40614.339999999997</v>
      </c>
      <c r="I268" s="24">
        <f t="shared" si="12"/>
        <v>1.0953031784281135E-4</v>
      </c>
      <c r="J268" s="24">
        <f t="shared" si="13"/>
        <v>3.6271622813089227E-6</v>
      </c>
      <c r="K268" s="24">
        <f t="shared" si="14"/>
        <v>1.0590315556150242E-4</v>
      </c>
    </row>
    <row r="269" spans="1:11" x14ac:dyDescent="0.3">
      <c r="A269" s="24" t="s">
        <v>1877</v>
      </c>
      <c r="B269" s="24" t="s">
        <v>1878</v>
      </c>
      <c r="C269" s="24" t="s">
        <v>1879</v>
      </c>
      <c r="D269" s="24" t="s">
        <v>1880</v>
      </c>
      <c r="E269" s="24">
        <v>12573.25</v>
      </c>
      <c r="F269" s="27">
        <v>146</v>
      </c>
      <c r="G269" s="27">
        <v>338.99643839999999</v>
      </c>
      <c r="H269" s="24">
        <v>49493.48</v>
      </c>
      <c r="I269" s="24">
        <f t="shared" si="12"/>
        <v>1.3347592489615311E-4</v>
      </c>
      <c r="J269" s="24">
        <f t="shared" si="13"/>
        <v>3.1273722212408906E-5</v>
      </c>
      <c r="K269" s="24">
        <f t="shared" si="14"/>
        <v>1.022022026837442E-4</v>
      </c>
    </row>
    <row r="270" spans="1:11" x14ac:dyDescent="0.3">
      <c r="A270" s="24" t="s">
        <v>1801</v>
      </c>
      <c r="B270" s="24" t="s">
        <v>1802</v>
      </c>
      <c r="C270" s="24" t="s">
        <v>1803</v>
      </c>
      <c r="D270" s="24" t="s">
        <v>1804</v>
      </c>
      <c r="E270" s="24">
        <v>38084.9</v>
      </c>
      <c r="F270" s="27">
        <v>22</v>
      </c>
      <c r="G270" s="27">
        <v>3306.8354549999999</v>
      </c>
      <c r="H270" s="24">
        <v>72750.38</v>
      </c>
      <c r="I270" s="24">
        <f t="shared" si="12"/>
        <v>1.9619602939713676E-4</v>
      </c>
      <c r="J270" s="24">
        <f t="shared" si="13"/>
        <v>9.4729412290964709E-5</v>
      </c>
      <c r="K270" s="24">
        <f t="shared" si="14"/>
        <v>1.0146661710617205E-4</v>
      </c>
    </row>
    <row r="271" spans="1:11" x14ac:dyDescent="0.3">
      <c r="A271" s="24" t="s">
        <v>1691</v>
      </c>
      <c r="B271" s="24" t="s">
        <v>1692</v>
      </c>
      <c r="C271" s="24" t="s">
        <v>1693</v>
      </c>
      <c r="D271" s="24" t="s">
        <v>1694</v>
      </c>
      <c r="E271" s="24">
        <v>122502.48</v>
      </c>
      <c r="F271" s="27">
        <v>330</v>
      </c>
      <c r="G271" s="27">
        <v>454.80833330000002</v>
      </c>
      <c r="H271" s="24">
        <v>150086.75</v>
      </c>
      <c r="I271" s="24">
        <f t="shared" si="12"/>
        <v>4.0475973342160842E-4</v>
      </c>
      <c r="J271" s="24">
        <f t="shared" si="13"/>
        <v>3.0470312209263139E-4</v>
      </c>
      <c r="K271" s="24">
        <f t="shared" si="14"/>
        <v>1.0005661132897703E-4</v>
      </c>
    </row>
    <row r="272" spans="1:11" x14ac:dyDescent="0.3">
      <c r="A272" s="24" t="s">
        <v>1929</v>
      </c>
      <c r="B272" s="24" t="s">
        <v>1930</v>
      </c>
      <c r="C272" s="24" t="s">
        <v>1931</v>
      </c>
      <c r="D272" s="24" t="s">
        <v>1932</v>
      </c>
      <c r="E272" s="24"/>
      <c r="F272" s="27">
        <v>14</v>
      </c>
      <c r="G272" s="27">
        <v>2563.27</v>
      </c>
      <c r="H272" s="24">
        <v>35885.78</v>
      </c>
      <c r="I272" s="24">
        <f t="shared" si="12"/>
        <v>9.6778154943234405E-5</v>
      </c>
      <c r="J272" s="24">
        <f t="shared" si="13"/>
        <v>0</v>
      </c>
      <c r="K272" s="24">
        <f t="shared" si="14"/>
        <v>9.6778154943234405E-5</v>
      </c>
    </row>
    <row r="273" spans="1:11" x14ac:dyDescent="0.3">
      <c r="A273" s="24" t="s">
        <v>1634</v>
      </c>
      <c r="B273" s="24" t="s">
        <v>1635</v>
      </c>
      <c r="C273" s="24" t="s">
        <v>1636</v>
      </c>
      <c r="D273" s="24" t="s">
        <v>1637</v>
      </c>
      <c r="E273" s="24">
        <v>223929.8</v>
      </c>
      <c r="F273" s="27">
        <v>1634</v>
      </c>
      <c r="G273" s="27">
        <v>145.10239290000001</v>
      </c>
      <c r="H273" s="24">
        <v>237097.31</v>
      </c>
      <c r="I273" s="24">
        <f t="shared" si="12"/>
        <v>6.3941316598953909E-4</v>
      </c>
      <c r="J273" s="24">
        <f t="shared" si="13"/>
        <v>5.569855335955528E-4</v>
      </c>
      <c r="K273" s="24">
        <f t="shared" si="14"/>
        <v>8.2427632393986287E-5</v>
      </c>
    </row>
    <row r="274" spans="1:11" x14ac:dyDescent="0.3">
      <c r="A274" s="24" t="s">
        <v>1921</v>
      </c>
      <c r="B274" s="24" t="s">
        <v>1922</v>
      </c>
      <c r="C274" s="24" t="s">
        <v>1923</v>
      </c>
      <c r="D274" s="24" t="s">
        <v>1924</v>
      </c>
      <c r="E274" s="24">
        <v>12132.62</v>
      </c>
      <c r="F274" s="27">
        <v>31</v>
      </c>
      <c r="G274" s="27">
        <v>1275.1332259999999</v>
      </c>
      <c r="H274" s="24">
        <v>39529.129999999997</v>
      </c>
      <c r="I274" s="24">
        <f t="shared" si="12"/>
        <v>1.0660368167868318E-4</v>
      </c>
      <c r="J274" s="24">
        <f t="shared" si="13"/>
        <v>3.0177733488852649E-5</v>
      </c>
      <c r="K274" s="24">
        <f t="shared" si="14"/>
        <v>7.6425948189830527E-5</v>
      </c>
    </row>
    <row r="275" spans="1:11" x14ac:dyDescent="0.3">
      <c r="A275" s="24" t="s">
        <v>1953</v>
      </c>
      <c r="B275" s="24" t="s">
        <v>1954</v>
      </c>
      <c r="C275" s="24" t="s">
        <v>1955</v>
      </c>
      <c r="D275" s="24" t="s">
        <v>1956</v>
      </c>
      <c r="E275" s="24"/>
      <c r="F275" s="27">
        <v>11</v>
      </c>
      <c r="G275" s="27">
        <v>2548.971818</v>
      </c>
      <c r="H275" s="24">
        <v>28038.69</v>
      </c>
      <c r="I275" s="24">
        <f t="shared" si="12"/>
        <v>7.5615820116639991E-5</v>
      </c>
      <c r="J275" s="24">
        <f t="shared" si="13"/>
        <v>0</v>
      </c>
      <c r="K275" s="24">
        <f t="shared" si="14"/>
        <v>7.5615820116639991E-5</v>
      </c>
    </row>
    <row r="276" spans="1:11" x14ac:dyDescent="0.3">
      <c r="A276" s="24" t="s">
        <v>1313</v>
      </c>
      <c r="B276" s="24" t="s">
        <v>1314</v>
      </c>
      <c r="C276" s="24" t="s">
        <v>1315</v>
      </c>
      <c r="D276" s="24" t="s">
        <v>1316</v>
      </c>
      <c r="E276" s="24">
        <v>1380892.64</v>
      </c>
      <c r="F276" s="27">
        <v>3725</v>
      </c>
      <c r="G276" s="27">
        <v>347.93590599999999</v>
      </c>
      <c r="H276" s="24">
        <v>1296061.25</v>
      </c>
      <c r="I276" s="24">
        <f t="shared" si="12"/>
        <v>3.4952679436930745E-3</v>
      </c>
      <c r="J276" s="24">
        <f t="shared" si="13"/>
        <v>3.4347247393092459E-3</v>
      </c>
      <c r="K276" s="24">
        <f t="shared" si="14"/>
        <v>6.054320438382858E-5</v>
      </c>
    </row>
    <row r="277" spans="1:11" x14ac:dyDescent="0.3">
      <c r="A277" s="24" t="s">
        <v>1822</v>
      </c>
      <c r="B277" s="24" t="s">
        <v>1823</v>
      </c>
      <c r="C277" s="24" t="s">
        <v>1824</v>
      </c>
      <c r="D277" s="24" t="s">
        <v>1824</v>
      </c>
      <c r="E277" s="24">
        <v>50063.25</v>
      </c>
      <c r="F277" s="27">
        <v>4863</v>
      </c>
      <c r="G277" s="27">
        <v>13.675309479999999</v>
      </c>
      <c r="H277" s="24">
        <v>66503.03</v>
      </c>
      <c r="I277" s="24">
        <f t="shared" si="12"/>
        <v>1.7934793507441013E-4</v>
      </c>
      <c r="J277" s="24">
        <f t="shared" si="13"/>
        <v>1.2452342660413022E-4</v>
      </c>
      <c r="K277" s="24">
        <f t="shared" si="14"/>
        <v>5.4824508470279908E-5</v>
      </c>
    </row>
    <row r="278" spans="1:11" x14ac:dyDescent="0.3">
      <c r="A278" s="24" t="s">
        <v>1999</v>
      </c>
      <c r="B278" s="24" t="s">
        <v>2000</v>
      </c>
      <c r="C278" s="24" t="s">
        <v>2001</v>
      </c>
      <c r="D278" s="24" t="s">
        <v>2002</v>
      </c>
      <c r="E278" s="24"/>
      <c r="F278" s="27">
        <v>24</v>
      </c>
      <c r="G278" s="27">
        <v>829.94083330000001</v>
      </c>
      <c r="H278" s="24">
        <v>19918.580000000002</v>
      </c>
      <c r="I278" s="24">
        <f t="shared" si="12"/>
        <v>5.371719442880189E-5</v>
      </c>
      <c r="J278" s="24">
        <f t="shared" si="13"/>
        <v>0</v>
      </c>
      <c r="K278" s="24">
        <f t="shared" si="14"/>
        <v>5.371719442880189E-5</v>
      </c>
    </row>
    <row r="279" spans="1:11" x14ac:dyDescent="0.3">
      <c r="A279" s="24" t="s">
        <v>1917</v>
      </c>
      <c r="B279" s="24" t="s">
        <v>1918</v>
      </c>
      <c r="C279" s="24" t="s">
        <v>1919</v>
      </c>
      <c r="D279" s="24" t="s">
        <v>1920</v>
      </c>
      <c r="E279" s="24">
        <v>23190.41</v>
      </c>
      <c r="F279" s="27">
        <v>15037</v>
      </c>
      <c r="G279" s="27">
        <v>2.6991367959999999</v>
      </c>
      <c r="H279" s="24">
        <v>40586.92</v>
      </c>
      <c r="I279" s="24">
        <f t="shared" si="12"/>
        <v>1.0945637052973794E-4</v>
      </c>
      <c r="J279" s="24">
        <f t="shared" si="13"/>
        <v>5.7682018597567823E-5</v>
      </c>
      <c r="K279" s="24">
        <f t="shared" si="14"/>
        <v>5.1774351932170122E-5</v>
      </c>
    </row>
    <row r="280" spans="1:11" x14ac:dyDescent="0.3">
      <c r="A280" s="24" t="s">
        <v>1805</v>
      </c>
      <c r="B280" s="24" t="s">
        <v>1806</v>
      </c>
      <c r="C280" s="24" t="s">
        <v>1807</v>
      </c>
      <c r="D280" s="24" t="s">
        <v>1451</v>
      </c>
      <c r="E280" s="24">
        <v>58035.06</v>
      </c>
      <c r="F280" s="27">
        <v>727</v>
      </c>
      <c r="G280" s="27">
        <v>99.513356259999995</v>
      </c>
      <c r="H280" s="24">
        <v>72346.210000000006</v>
      </c>
      <c r="I280" s="24">
        <f t="shared" si="12"/>
        <v>1.9510604815990555E-4</v>
      </c>
      <c r="J280" s="24">
        <f t="shared" si="13"/>
        <v>1.443518855523022E-4</v>
      </c>
      <c r="K280" s="24">
        <f t="shared" si="14"/>
        <v>5.0754162607603349E-5</v>
      </c>
    </row>
    <row r="281" spans="1:11" x14ac:dyDescent="0.3">
      <c r="A281" s="24" t="s">
        <v>1881</v>
      </c>
      <c r="B281" s="24" t="s">
        <v>1882</v>
      </c>
      <c r="C281" s="24" t="s">
        <v>1883</v>
      </c>
      <c r="D281" s="24" t="s">
        <v>1884</v>
      </c>
      <c r="E281" s="24">
        <v>31979.48</v>
      </c>
      <c r="F281" s="27">
        <v>716</v>
      </c>
      <c r="G281" s="27">
        <v>66.549958099999998</v>
      </c>
      <c r="H281" s="24">
        <v>47649.77</v>
      </c>
      <c r="I281" s="24">
        <f t="shared" si="12"/>
        <v>1.2850373669095341E-4</v>
      </c>
      <c r="J281" s="24">
        <f t="shared" si="13"/>
        <v>7.9543266380393797E-5</v>
      </c>
      <c r="K281" s="24">
        <f t="shared" si="14"/>
        <v>4.8960470310559613E-5</v>
      </c>
    </row>
    <row r="282" spans="1:11" x14ac:dyDescent="0.3">
      <c r="A282" s="24" t="s">
        <v>1979</v>
      </c>
      <c r="B282" s="24" t="s">
        <v>1980</v>
      </c>
      <c r="C282" s="24" t="s">
        <v>1981</v>
      </c>
      <c r="D282" s="24" t="s">
        <v>1982</v>
      </c>
      <c r="E282" s="24">
        <v>11058.05</v>
      </c>
      <c r="F282" s="27">
        <v>39</v>
      </c>
      <c r="G282" s="27">
        <v>596.02512820000004</v>
      </c>
      <c r="H282" s="24">
        <v>23244.98</v>
      </c>
      <c r="I282" s="24">
        <f t="shared" si="12"/>
        <v>6.2687958185453539E-5</v>
      </c>
      <c r="J282" s="24">
        <f t="shared" si="13"/>
        <v>2.7504931812453288E-5</v>
      </c>
      <c r="K282" s="24">
        <f t="shared" si="14"/>
        <v>3.5183026373000252E-5</v>
      </c>
    </row>
    <row r="283" spans="1:11" x14ac:dyDescent="0.3">
      <c r="A283" s="24" t="s">
        <v>2053</v>
      </c>
      <c r="B283" s="24" t="s">
        <v>2054</v>
      </c>
      <c r="C283" s="24" t="s">
        <v>2055</v>
      </c>
      <c r="D283" s="24" t="s">
        <v>2056</v>
      </c>
      <c r="E283" s="24">
        <v>635.36</v>
      </c>
      <c r="F283" s="27">
        <v>726</v>
      </c>
      <c r="G283" s="27">
        <v>18.12231405</v>
      </c>
      <c r="H283" s="24">
        <v>13156.8</v>
      </c>
      <c r="I283" s="24">
        <f t="shared" si="12"/>
        <v>3.5481765450190755E-5</v>
      </c>
      <c r="J283" s="24">
        <f t="shared" si="13"/>
        <v>1.5803449501820233E-6</v>
      </c>
      <c r="K283" s="24">
        <f t="shared" si="14"/>
        <v>3.3901420500008734E-5</v>
      </c>
    </row>
    <row r="284" spans="1:11" x14ac:dyDescent="0.3">
      <c r="A284" s="24" t="s">
        <v>1957</v>
      </c>
      <c r="B284" s="24" t="s">
        <v>1958</v>
      </c>
      <c r="C284" s="24" t="s">
        <v>1959</v>
      </c>
      <c r="D284" s="24" t="s">
        <v>1960</v>
      </c>
      <c r="E284" s="24">
        <v>16283.15</v>
      </c>
      <c r="F284" s="27">
        <v>23</v>
      </c>
      <c r="G284" s="27">
        <v>1195.6947829999999</v>
      </c>
      <c r="H284" s="24">
        <v>27500.98</v>
      </c>
      <c r="I284" s="24">
        <f t="shared" si="12"/>
        <v>7.4165703059283946E-5</v>
      </c>
      <c r="J284" s="24">
        <f t="shared" si="13"/>
        <v>4.0501438358657157E-5</v>
      </c>
      <c r="K284" s="24">
        <f t="shared" si="14"/>
        <v>3.3664264700626789E-5</v>
      </c>
    </row>
    <row r="285" spans="1:11" x14ac:dyDescent="0.3">
      <c r="A285" s="24" t="s">
        <v>1925</v>
      </c>
      <c r="B285" s="24" t="s">
        <v>1926</v>
      </c>
      <c r="C285" s="24" t="s">
        <v>1927</v>
      </c>
      <c r="D285" s="24" t="s">
        <v>1928</v>
      </c>
      <c r="E285" s="24">
        <v>26822.84</v>
      </c>
      <c r="F285" s="27">
        <v>3788</v>
      </c>
      <c r="G285" s="27">
        <v>9.6721013730000003</v>
      </c>
      <c r="H285" s="24">
        <v>36637.919999999998</v>
      </c>
      <c r="I285" s="24">
        <f t="shared" si="12"/>
        <v>9.8806555091120397E-5</v>
      </c>
      <c r="J285" s="24">
        <f t="shared" si="13"/>
        <v>6.671704190307917E-5</v>
      </c>
      <c r="K285" s="24">
        <f t="shared" si="14"/>
        <v>3.2089513188041227E-5</v>
      </c>
    </row>
    <row r="286" spans="1:11" x14ac:dyDescent="0.3">
      <c r="A286" s="24" t="s">
        <v>2036</v>
      </c>
      <c r="B286" s="24" t="s">
        <v>2037</v>
      </c>
      <c r="C286" s="24" t="s">
        <v>2038</v>
      </c>
      <c r="D286" s="24" t="s">
        <v>2039</v>
      </c>
      <c r="E286" s="24">
        <v>2722.4</v>
      </c>
      <c r="F286" s="27">
        <v>525</v>
      </c>
      <c r="G286" s="27">
        <v>27.084361909999998</v>
      </c>
      <c r="H286" s="24">
        <v>14219.29</v>
      </c>
      <c r="I286" s="24">
        <f t="shared" si="12"/>
        <v>3.8347129442436076E-5</v>
      </c>
      <c r="J286" s="24">
        <f t="shared" si="13"/>
        <v>6.7714856024545776E-6</v>
      </c>
      <c r="K286" s="24">
        <f t="shared" si="14"/>
        <v>3.15756438399815E-5</v>
      </c>
    </row>
    <row r="287" spans="1:11" x14ac:dyDescent="0.3">
      <c r="A287" s="24" t="s">
        <v>1761</v>
      </c>
      <c r="B287" s="24" t="s">
        <v>1762</v>
      </c>
      <c r="C287" s="24" t="s">
        <v>1763</v>
      </c>
      <c r="D287" s="24" t="s">
        <v>1764</v>
      </c>
      <c r="E287" s="24">
        <v>94682.86</v>
      </c>
      <c r="F287" s="27">
        <v>107</v>
      </c>
      <c r="G287" s="27">
        <v>925.18074769999998</v>
      </c>
      <c r="H287" s="24">
        <v>98994.34</v>
      </c>
      <c r="I287" s="24">
        <f t="shared" si="12"/>
        <v>2.6697175246081394E-4</v>
      </c>
      <c r="J287" s="24">
        <f t="shared" si="13"/>
        <v>2.355067672969521E-4</v>
      </c>
      <c r="K287" s="24">
        <f t="shared" si="14"/>
        <v>3.1464985163861847E-5</v>
      </c>
    </row>
    <row r="288" spans="1:11" x14ac:dyDescent="0.3">
      <c r="A288" s="24" t="s">
        <v>1965</v>
      </c>
      <c r="B288" s="24" t="s">
        <v>1966</v>
      </c>
      <c r="C288" s="24" t="s">
        <v>1967</v>
      </c>
      <c r="D288" s="24" t="s">
        <v>1967</v>
      </c>
      <c r="E288" s="24">
        <v>16151.93</v>
      </c>
      <c r="F288" s="27">
        <v>207</v>
      </c>
      <c r="G288" s="27">
        <v>125.49454110000001</v>
      </c>
      <c r="H288" s="24">
        <v>25977.37</v>
      </c>
      <c r="I288" s="24">
        <f t="shared" si="12"/>
        <v>7.00567728743176E-5</v>
      </c>
      <c r="J288" s="24">
        <f t="shared" si="13"/>
        <v>4.0175051956675786E-5</v>
      </c>
      <c r="K288" s="24">
        <f t="shared" si="14"/>
        <v>2.9881720917641814E-5</v>
      </c>
    </row>
    <row r="289" spans="1:11" x14ac:dyDescent="0.3">
      <c r="A289" s="24" t="s">
        <v>1797</v>
      </c>
      <c r="B289" s="24" t="s">
        <v>1798</v>
      </c>
      <c r="C289" s="24" t="s">
        <v>1799</v>
      </c>
      <c r="D289" s="24" t="s">
        <v>1800</v>
      </c>
      <c r="E289" s="24">
        <v>69891.399999999994</v>
      </c>
      <c r="F289" s="27">
        <v>12708</v>
      </c>
      <c r="G289" s="27">
        <v>5.900397388</v>
      </c>
      <c r="H289" s="24">
        <v>74982.25</v>
      </c>
      <c r="I289" s="24">
        <f t="shared" si="12"/>
        <v>2.0221502245436321E-4</v>
      </c>
      <c r="J289" s="24">
        <f t="shared" si="13"/>
        <v>1.7384242169974794E-4</v>
      </c>
      <c r="K289" s="24">
        <f t="shared" si="14"/>
        <v>2.8372600754615276E-5</v>
      </c>
    </row>
    <row r="290" spans="1:11" x14ac:dyDescent="0.3">
      <c r="A290" s="24" t="s">
        <v>1933</v>
      </c>
      <c r="B290" s="24" t="s">
        <v>1934</v>
      </c>
      <c r="C290" s="24" t="s">
        <v>1935</v>
      </c>
      <c r="D290" s="24" t="s">
        <v>1936</v>
      </c>
      <c r="E290" s="24">
        <v>26636.73</v>
      </c>
      <c r="F290" s="27">
        <v>330</v>
      </c>
      <c r="G290" s="27">
        <v>104.6607273</v>
      </c>
      <c r="H290" s="24">
        <v>34538.04</v>
      </c>
      <c r="I290" s="24">
        <f t="shared" si="12"/>
        <v>9.3143517754264442E-5</v>
      </c>
      <c r="J290" s="24">
        <f t="shared" si="13"/>
        <v>6.6254126392693911E-5</v>
      </c>
      <c r="K290" s="24">
        <f t="shared" si="14"/>
        <v>2.6889391361570531E-5</v>
      </c>
    </row>
    <row r="291" spans="1:11" x14ac:dyDescent="0.3">
      <c r="A291" s="24" t="s">
        <v>1684</v>
      </c>
      <c r="B291" s="24" t="s">
        <v>1685</v>
      </c>
      <c r="C291" s="24" t="s">
        <v>1686</v>
      </c>
      <c r="D291" s="24" t="s">
        <v>1686</v>
      </c>
      <c r="E291" s="24">
        <v>162222.1</v>
      </c>
      <c r="F291" s="27">
        <v>16275</v>
      </c>
      <c r="G291" s="27">
        <v>9.7261001539999992</v>
      </c>
      <c r="H291" s="24">
        <v>158292.28</v>
      </c>
      <c r="I291" s="24">
        <f t="shared" si="12"/>
        <v>4.2688872305848846E-4</v>
      </c>
      <c r="J291" s="24">
        <f t="shared" si="13"/>
        <v>4.0349860951731804E-4</v>
      </c>
      <c r="K291" s="24">
        <f t="shared" si="14"/>
        <v>2.3390113541170421E-5</v>
      </c>
    </row>
    <row r="292" spans="1:11" x14ac:dyDescent="0.3">
      <c r="A292" s="24" t="s">
        <v>2107</v>
      </c>
      <c r="B292" s="24" t="s">
        <v>2108</v>
      </c>
      <c r="C292" s="24" t="s">
        <v>2109</v>
      </c>
      <c r="D292" s="24" t="s">
        <v>2110</v>
      </c>
      <c r="E292" s="24"/>
      <c r="F292" s="27">
        <v>25</v>
      </c>
      <c r="G292" s="27">
        <v>335.18799999999999</v>
      </c>
      <c r="H292" s="24">
        <v>8379.7000000000007</v>
      </c>
      <c r="I292" s="24">
        <f t="shared" si="12"/>
        <v>2.2598698007339438E-5</v>
      </c>
      <c r="J292" s="24">
        <f t="shared" si="13"/>
        <v>0</v>
      </c>
      <c r="K292" s="24">
        <f t="shared" si="14"/>
        <v>2.2598698007339438E-5</v>
      </c>
    </row>
    <row r="293" spans="1:11" x14ac:dyDescent="0.3">
      <c r="A293" s="24" t="s">
        <v>1528</v>
      </c>
      <c r="B293" s="24" t="s">
        <v>1529</v>
      </c>
      <c r="C293" s="24" t="s">
        <v>1530</v>
      </c>
      <c r="D293" s="24" t="s">
        <v>1530</v>
      </c>
      <c r="E293" s="24">
        <v>470398.81</v>
      </c>
      <c r="F293" s="27">
        <v>335</v>
      </c>
      <c r="G293" s="27">
        <v>1317.1753430000001</v>
      </c>
      <c r="H293" s="24">
        <v>441253.74</v>
      </c>
      <c r="I293" s="24">
        <f t="shared" si="12"/>
        <v>1.1899900968852194E-3</v>
      </c>
      <c r="J293" s="24">
        <f t="shared" si="13"/>
        <v>1.1700333416569079E-3</v>
      </c>
      <c r="K293" s="24">
        <f t="shared" si="14"/>
        <v>1.9956755228311539E-5</v>
      </c>
    </row>
    <row r="294" spans="1:11" x14ac:dyDescent="0.3">
      <c r="A294" s="24" t="s">
        <v>2081</v>
      </c>
      <c r="B294" s="24" t="s">
        <v>2082</v>
      </c>
      <c r="C294" s="24" t="s">
        <v>2083</v>
      </c>
      <c r="D294" s="24" t="s">
        <v>2084</v>
      </c>
      <c r="E294" s="24">
        <v>2962.35</v>
      </c>
      <c r="F294" s="27">
        <v>12</v>
      </c>
      <c r="G294" s="27">
        <v>803.90250000000003</v>
      </c>
      <c r="H294" s="24">
        <v>9646.83</v>
      </c>
      <c r="I294" s="24">
        <f t="shared" si="12"/>
        <v>2.6015943040698626E-5</v>
      </c>
      <c r="J294" s="24">
        <f t="shared" si="13"/>
        <v>7.3683185330705685E-6</v>
      </c>
      <c r="K294" s="24">
        <f t="shared" si="14"/>
        <v>1.8647624507628058E-5</v>
      </c>
    </row>
    <row r="295" spans="1:11" x14ac:dyDescent="0.3">
      <c r="A295" s="24" t="s">
        <v>1650</v>
      </c>
      <c r="B295" s="24" t="s">
        <v>1651</v>
      </c>
      <c r="C295" s="24" t="s">
        <v>1652</v>
      </c>
      <c r="D295" s="24" t="s">
        <v>882</v>
      </c>
      <c r="E295" s="24">
        <v>240468.15</v>
      </c>
      <c r="F295" s="27">
        <v>6931</v>
      </c>
      <c r="G295" s="27">
        <v>32.993808970000003</v>
      </c>
      <c r="H295" s="24">
        <v>228680.09</v>
      </c>
      <c r="I295" s="24">
        <f t="shared" si="12"/>
        <v>6.1671328259975931E-4</v>
      </c>
      <c r="J295" s="24">
        <f t="shared" si="13"/>
        <v>5.9812173654638829E-4</v>
      </c>
      <c r="K295" s="24">
        <f t="shared" si="14"/>
        <v>1.8591546053371016E-5</v>
      </c>
    </row>
    <row r="296" spans="1:11" x14ac:dyDescent="0.3">
      <c r="A296" s="24">
        <v>90672</v>
      </c>
      <c r="B296" s="24" t="s">
        <v>2050</v>
      </c>
      <c r="C296" s="24" t="s">
        <v>2051</v>
      </c>
      <c r="D296" s="24" t="s">
        <v>2052</v>
      </c>
      <c r="E296" s="24">
        <v>7756.99</v>
      </c>
      <c r="F296" s="27">
        <v>346</v>
      </c>
      <c r="G296" s="27">
        <v>38.487543350000003</v>
      </c>
      <c r="H296" s="24">
        <v>13316.69</v>
      </c>
      <c r="I296" s="24">
        <f t="shared" si="12"/>
        <v>3.591296296613924E-5</v>
      </c>
      <c r="J296" s="24">
        <f t="shared" si="13"/>
        <v>1.9294132421166665E-5</v>
      </c>
      <c r="K296" s="24">
        <f t="shared" si="14"/>
        <v>1.6618830544972575E-5</v>
      </c>
    </row>
    <row r="297" spans="1:11" x14ac:dyDescent="0.3">
      <c r="A297" s="24">
        <v>90687</v>
      </c>
      <c r="B297" s="24" t="s">
        <v>2064</v>
      </c>
      <c r="C297" s="24" t="s">
        <v>2065</v>
      </c>
      <c r="D297" s="24" t="s">
        <v>2066</v>
      </c>
      <c r="E297" s="24">
        <v>7196.53</v>
      </c>
      <c r="F297" s="27">
        <v>977</v>
      </c>
      <c r="G297" s="27">
        <v>12.45084954</v>
      </c>
      <c r="H297" s="24">
        <v>12164.48</v>
      </c>
      <c r="I297" s="24">
        <f t="shared" si="12"/>
        <v>3.2805638619081874E-5</v>
      </c>
      <c r="J297" s="24">
        <f t="shared" si="13"/>
        <v>1.7900087894002509E-5</v>
      </c>
      <c r="K297" s="24">
        <f t="shared" si="14"/>
        <v>1.4905550725079364E-5</v>
      </c>
    </row>
    <row r="298" spans="1:11" x14ac:dyDescent="0.3">
      <c r="A298" s="24" t="s">
        <v>2162</v>
      </c>
      <c r="B298" s="24" t="s">
        <v>2163</v>
      </c>
      <c r="C298" s="24" t="s">
        <v>2164</v>
      </c>
      <c r="D298" s="24" t="s">
        <v>2165</v>
      </c>
      <c r="E298" s="24"/>
      <c r="F298" s="27">
        <v>0</v>
      </c>
      <c r="G298" s="27">
        <v>0</v>
      </c>
      <c r="H298" s="24">
        <v>5480.66</v>
      </c>
      <c r="I298" s="24">
        <f t="shared" si="12"/>
        <v>1.4780455173920898E-5</v>
      </c>
      <c r="J298" s="24">
        <f t="shared" si="13"/>
        <v>0</v>
      </c>
      <c r="K298" s="24">
        <f t="shared" si="14"/>
        <v>1.4780455173920898E-5</v>
      </c>
    </row>
    <row r="299" spans="1:11" x14ac:dyDescent="0.3">
      <c r="A299" s="24" t="s">
        <v>1870</v>
      </c>
      <c r="B299" s="24" t="s">
        <v>1871</v>
      </c>
      <c r="C299" s="24" t="s">
        <v>1872</v>
      </c>
      <c r="D299" s="24" t="s">
        <v>1872</v>
      </c>
      <c r="E299" s="24">
        <v>49687.519999999997</v>
      </c>
      <c r="F299" s="27">
        <v>1909</v>
      </c>
      <c r="G299" s="27">
        <v>26.28333683</v>
      </c>
      <c r="H299" s="24">
        <v>50174.89</v>
      </c>
      <c r="I299" s="24">
        <f t="shared" si="12"/>
        <v>1.3531357765331401E-4</v>
      </c>
      <c r="J299" s="24">
        <f t="shared" si="13"/>
        <v>1.2358886508289518E-4</v>
      </c>
      <c r="K299" s="24">
        <f t="shared" si="14"/>
        <v>1.1724712570418833E-5</v>
      </c>
    </row>
    <row r="300" spans="1:11" x14ac:dyDescent="0.3">
      <c r="A300" s="24" t="s">
        <v>2172</v>
      </c>
      <c r="B300" s="24" t="s">
        <v>2173</v>
      </c>
      <c r="C300" s="24" t="s">
        <v>2174</v>
      </c>
      <c r="D300" s="24" t="s">
        <v>2175</v>
      </c>
      <c r="E300" s="24"/>
      <c r="F300" s="27">
        <v>33</v>
      </c>
      <c r="G300" s="27">
        <v>118.5666667</v>
      </c>
      <c r="H300" s="24">
        <v>3912.7</v>
      </c>
      <c r="I300" s="24">
        <f t="shared" si="12"/>
        <v>1.0551920199209638E-5</v>
      </c>
      <c r="J300" s="24">
        <f t="shared" si="13"/>
        <v>0</v>
      </c>
      <c r="K300" s="24">
        <f t="shared" si="14"/>
        <v>1.0551920199209638E-5</v>
      </c>
    </row>
    <row r="301" spans="1:11" x14ac:dyDescent="0.3">
      <c r="A301" s="24" t="s">
        <v>2131</v>
      </c>
      <c r="B301" s="24" t="s">
        <v>2132</v>
      </c>
      <c r="C301" s="24" t="s">
        <v>2133</v>
      </c>
      <c r="D301" s="24" t="s">
        <v>2133</v>
      </c>
      <c r="E301" s="24">
        <v>4566.5200000000004</v>
      </c>
      <c r="F301" s="27">
        <v>334</v>
      </c>
      <c r="G301" s="27">
        <v>21.709161680000001</v>
      </c>
      <c r="H301" s="24">
        <v>7250.86</v>
      </c>
      <c r="I301" s="24">
        <f t="shared" si="12"/>
        <v>1.9554398777223197E-5</v>
      </c>
      <c r="J301" s="24">
        <f t="shared" si="13"/>
        <v>1.1358405977564236E-5</v>
      </c>
      <c r="K301" s="24">
        <f t="shared" si="14"/>
        <v>8.1959927996589609E-6</v>
      </c>
    </row>
    <row r="302" spans="1:11" x14ac:dyDescent="0.3">
      <c r="A302" s="24" t="s">
        <v>2067</v>
      </c>
      <c r="B302" s="24" t="s">
        <v>2068</v>
      </c>
      <c r="C302" s="24" t="s">
        <v>2069</v>
      </c>
      <c r="D302" s="24" t="s">
        <v>2069</v>
      </c>
      <c r="E302" s="24">
        <v>9369.0400000000009</v>
      </c>
      <c r="F302" s="27">
        <v>520</v>
      </c>
      <c r="G302" s="27">
        <v>21.864884620000002</v>
      </c>
      <c r="H302" s="24">
        <v>11369.74</v>
      </c>
      <c r="I302" s="24">
        <f t="shared" si="12"/>
        <v>3.0662353148915532E-5</v>
      </c>
      <c r="J302" s="24">
        <f t="shared" si="13"/>
        <v>2.3303819963569289E-5</v>
      </c>
      <c r="K302" s="24">
        <f t="shared" si="14"/>
        <v>7.3585331853462429E-6</v>
      </c>
    </row>
    <row r="303" spans="1:11" x14ac:dyDescent="0.3">
      <c r="A303" s="24" t="s">
        <v>2156</v>
      </c>
      <c r="B303" s="24" t="s">
        <v>2157</v>
      </c>
      <c r="C303" s="24" t="s">
        <v>2158</v>
      </c>
      <c r="D303" s="24" t="s">
        <v>2158</v>
      </c>
      <c r="E303" s="24">
        <v>3729.89</v>
      </c>
      <c r="F303" s="27">
        <v>672</v>
      </c>
      <c r="G303" s="27">
        <v>8.8512648810000005</v>
      </c>
      <c r="H303" s="24">
        <v>5948.05</v>
      </c>
      <c r="I303" s="24">
        <f t="shared" si="12"/>
        <v>1.6040930544357832E-5</v>
      </c>
      <c r="J303" s="24">
        <f t="shared" si="13"/>
        <v>9.2774377144208421E-6</v>
      </c>
      <c r="K303" s="24">
        <f t="shared" si="14"/>
        <v>6.7634928299369902E-6</v>
      </c>
    </row>
    <row r="304" spans="1:11" x14ac:dyDescent="0.3">
      <c r="A304" s="24" t="s">
        <v>2085</v>
      </c>
      <c r="B304" s="24" t="s">
        <v>2086</v>
      </c>
      <c r="C304" s="24" t="s">
        <v>2087</v>
      </c>
      <c r="D304" s="24" t="s">
        <v>2088</v>
      </c>
      <c r="E304" s="24">
        <v>7873.2</v>
      </c>
      <c r="F304" s="27">
        <v>1069</v>
      </c>
      <c r="G304" s="27">
        <v>8.7469410659999998</v>
      </c>
      <c r="H304" s="24">
        <v>9350.48</v>
      </c>
      <c r="I304" s="24">
        <f t="shared" si="12"/>
        <v>2.5216734936055854E-5</v>
      </c>
      <c r="J304" s="24">
        <f t="shared" si="13"/>
        <v>1.9583184118882374E-5</v>
      </c>
      <c r="K304" s="24">
        <f t="shared" si="14"/>
        <v>5.6335508171734803E-6</v>
      </c>
    </row>
    <row r="305" spans="1:11" x14ac:dyDescent="0.3">
      <c r="A305" s="24" t="s">
        <v>2096</v>
      </c>
      <c r="B305" s="24" t="s">
        <v>2097</v>
      </c>
      <c r="C305" s="24" t="s">
        <v>2098</v>
      </c>
      <c r="D305" s="24" t="s">
        <v>2099</v>
      </c>
      <c r="E305" s="24">
        <v>7207.09</v>
      </c>
      <c r="F305" s="27">
        <v>124</v>
      </c>
      <c r="G305" s="27">
        <v>70.247983869999999</v>
      </c>
      <c r="H305" s="24">
        <v>8710.75</v>
      </c>
      <c r="I305" s="24">
        <f t="shared" si="12"/>
        <v>2.3491486409708222E-5</v>
      </c>
      <c r="J305" s="24">
        <f t="shared" si="13"/>
        <v>1.7926354015058168E-5</v>
      </c>
      <c r="K305" s="24">
        <f t="shared" si="14"/>
        <v>5.5651323946500544E-6</v>
      </c>
    </row>
    <row r="306" spans="1:11" x14ac:dyDescent="0.3">
      <c r="A306" s="24" t="s">
        <v>1496</v>
      </c>
      <c r="B306" s="24" t="s">
        <v>1497</v>
      </c>
      <c r="C306" s="24" t="s">
        <v>1498</v>
      </c>
      <c r="D306" s="24" t="s">
        <v>1499</v>
      </c>
      <c r="E306" s="24">
        <v>523010.74</v>
      </c>
      <c r="F306" s="27">
        <v>4348</v>
      </c>
      <c r="G306" s="27">
        <v>111.3637052</v>
      </c>
      <c r="H306" s="24">
        <v>484209.39</v>
      </c>
      <c r="I306" s="24">
        <f t="shared" si="12"/>
        <v>1.3058345497962986E-3</v>
      </c>
      <c r="J306" s="24">
        <f t="shared" si="13"/>
        <v>1.3008961562735505E-3</v>
      </c>
      <c r="K306" s="24">
        <f t="shared" si="14"/>
        <v>4.9383935227481461E-6</v>
      </c>
    </row>
    <row r="307" spans="1:11" x14ac:dyDescent="0.3">
      <c r="A307" s="24" t="s">
        <v>2011</v>
      </c>
      <c r="B307" s="24" t="s">
        <v>2012</v>
      </c>
      <c r="C307" s="24" t="s">
        <v>2013</v>
      </c>
      <c r="D307" s="24" t="s">
        <v>2013</v>
      </c>
      <c r="E307" s="24">
        <v>17141.419999999998</v>
      </c>
      <c r="F307" s="27">
        <v>24</v>
      </c>
      <c r="G307" s="27">
        <v>732.66333329999998</v>
      </c>
      <c r="H307" s="24">
        <v>17583.919999999998</v>
      </c>
      <c r="I307" s="24">
        <f t="shared" si="12"/>
        <v>4.7420993336899413E-5</v>
      </c>
      <c r="J307" s="24">
        <f t="shared" si="13"/>
        <v>4.2636232271388087E-5</v>
      </c>
      <c r="K307" s="24">
        <f t="shared" si="14"/>
        <v>4.7847610655113259E-6</v>
      </c>
    </row>
    <row r="308" spans="1:11" x14ac:dyDescent="0.3">
      <c r="A308" s="24" t="s">
        <v>1653</v>
      </c>
      <c r="B308" s="24" t="s">
        <v>1654</v>
      </c>
      <c r="C308" s="24" t="s">
        <v>1655</v>
      </c>
      <c r="D308" s="24" t="s">
        <v>1655</v>
      </c>
      <c r="E308" s="24">
        <v>242735.68</v>
      </c>
      <c r="F308" s="27">
        <v>57031</v>
      </c>
      <c r="G308" s="27">
        <v>3.953414108</v>
      </c>
      <c r="H308" s="24">
        <v>225467.16</v>
      </c>
      <c r="I308" s="24">
        <f t="shared" si="12"/>
        <v>6.080485291135102E-4</v>
      </c>
      <c r="J308" s="24">
        <f t="shared" si="13"/>
        <v>6.0376181395901463E-4</v>
      </c>
      <c r="K308" s="24">
        <f t="shared" si="14"/>
        <v>4.2867151544955656E-6</v>
      </c>
    </row>
    <row r="309" spans="1:11" x14ac:dyDescent="0.3">
      <c r="A309" s="24" t="s">
        <v>2180</v>
      </c>
      <c r="B309" s="24" t="s">
        <v>2181</v>
      </c>
      <c r="C309" s="24" t="s">
        <v>2182</v>
      </c>
      <c r="D309" s="24" t="s">
        <v>2182</v>
      </c>
      <c r="E309" s="24">
        <v>1982.9</v>
      </c>
      <c r="F309" s="27">
        <v>15</v>
      </c>
      <c r="G309" s="27">
        <v>226.92733329999999</v>
      </c>
      <c r="H309" s="24">
        <v>3403.91</v>
      </c>
      <c r="I309" s="24">
        <f t="shared" si="12"/>
        <v>9.1797957127537707E-6</v>
      </c>
      <c r="J309" s="24">
        <f t="shared" si="13"/>
        <v>4.9321109319376948E-6</v>
      </c>
      <c r="K309" s="24">
        <f t="shared" si="14"/>
        <v>4.2476847808160759E-6</v>
      </c>
    </row>
    <row r="310" spans="1:11" x14ac:dyDescent="0.3">
      <c r="A310" s="24" t="s">
        <v>2207</v>
      </c>
      <c r="B310" s="24" t="s">
        <v>2208</v>
      </c>
      <c r="C310" s="24" t="s">
        <v>2208</v>
      </c>
      <c r="D310" s="24"/>
      <c r="E310" s="24">
        <v>625.49</v>
      </c>
      <c r="F310" s="27">
        <v>16</v>
      </c>
      <c r="G310" s="27">
        <v>119.735</v>
      </c>
      <c r="H310" s="24">
        <v>1915.76</v>
      </c>
      <c r="I310" s="24">
        <f t="shared" si="12"/>
        <v>5.1664954228123437E-6</v>
      </c>
      <c r="J310" s="24">
        <f t="shared" si="13"/>
        <v>1.5557950813544348E-6</v>
      </c>
      <c r="K310" s="24">
        <f t="shared" si="14"/>
        <v>3.6107003414579088E-6</v>
      </c>
    </row>
    <row r="311" spans="1:11" x14ac:dyDescent="0.3">
      <c r="A311" s="24" t="s">
        <v>1849</v>
      </c>
      <c r="B311" s="24" t="s">
        <v>1850</v>
      </c>
      <c r="C311" s="24" t="s">
        <v>1851</v>
      </c>
      <c r="D311" s="24" t="s">
        <v>1851</v>
      </c>
      <c r="E311" s="24">
        <v>59334.78</v>
      </c>
      <c r="F311" s="27">
        <v>122</v>
      </c>
      <c r="G311" s="27">
        <v>458.67680330000002</v>
      </c>
      <c r="H311" s="24">
        <v>55958.57</v>
      </c>
      <c r="I311" s="24">
        <f t="shared" si="12"/>
        <v>1.5091122884501406E-4</v>
      </c>
      <c r="J311" s="24">
        <f t="shared" si="13"/>
        <v>1.4758470779268652E-4</v>
      </c>
      <c r="K311" s="24">
        <f t="shared" si="14"/>
        <v>3.3265210523275341E-6</v>
      </c>
    </row>
    <row r="312" spans="1:11" x14ac:dyDescent="0.3">
      <c r="A312" s="24" t="s">
        <v>2014</v>
      </c>
      <c r="B312" s="24" t="s">
        <v>2015</v>
      </c>
      <c r="C312" s="24" t="s">
        <v>2016</v>
      </c>
      <c r="D312" s="24" t="s">
        <v>2017</v>
      </c>
      <c r="E312" s="24">
        <v>17833.150000000001</v>
      </c>
      <c r="F312" s="27">
        <v>1615</v>
      </c>
      <c r="G312" s="27">
        <v>10.830835909999999</v>
      </c>
      <c r="H312" s="24">
        <v>17491.8</v>
      </c>
      <c r="I312" s="24">
        <f t="shared" si="12"/>
        <v>4.7172560569564531E-5</v>
      </c>
      <c r="J312" s="24">
        <f t="shared" si="13"/>
        <v>4.4356787566637103E-5</v>
      </c>
      <c r="K312" s="24">
        <f t="shared" si="14"/>
        <v>2.8157730029274277E-6</v>
      </c>
    </row>
    <row r="313" spans="1:11" x14ac:dyDescent="0.3">
      <c r="A313" s="24" t="s">
        <v>2169</v>
      </c>
      <c r="B313" s="24" t="s">
        <v>2170</v>
      </c>
      <c r="C313" s="24" t="s">
        <v>2171</v>
      </c>
      <c r="D313" s="24" t="s">
        <v>2171</v>
      </c>
      <c r="E313" s="24">
        <v>3391.54</v>
      </c>
      <c r="F313" s="27">
        <v>15</v>
      </c>
      <c r="G313" s="27">
        <v>263.99599999999998</v>
      </c>
      <c r="H313" s="24">
        <v>3959.94</v>
      </c>
      <c r="I313" s="24">
        <f t="shared" si="12"/>
        <v>1.0679318852367475E-5</v>
      </c>
      <c r="J313" s="24">
        <f t="shared" si="13"/>
        <v>8.4358522921498665E-6</v>
      </c>
      <c r="K313" s="24">
        <f t="shared" si="14"/>
        <v>2.2434665602176083E-6</v>
      </c>
    </row>
    <row r="314" spans="1:11" x14ac:dyDescent="0.3">
      <c r="A314" s="24" t="s">
        <v>2120</v>
      </c>
      <c r="B314" s="24" t="s">
        <v>2121</v>
      </c>
      <c r="C314" s="24" t="s">
        <v>2122</v>
      </c>
      <c r="D314" s="24" t="s">
        <v>2123</v>
      </c>
      <c r="E314" s="24">
        <v>7707.55</v>
      </c>
      <c r="F314" s="27">
        <v>1182</v>
      </c>
      <c r="G314" s="27">
        <v>6.5419796950000002</v>
      </c>
      <c r="H314" s="24">
        <v>7732.62</v>
      </c>
      <c r="I314" s="24">
        <f t="shared" si="12"/>
        <v>2.0853627717640615E-5</v>
      </c>
      <c r="J314" s="24">
        <f t="shared" si="13"/>
        <v>1.9171159218042454E-5</v>
      </c>
      <c r="K314" s="24">
        <f t="shared" si="14"/>
        <v>1.6824684995981609E-6</v>
      </c>
    </row>
    <row r="315" spans="1:11" x14ac:dyDescent="0.3">
      <c r="A315" s="24" t="s">
        <v>1602</v>
      </c>
      <c r="B315" s="24" t="s">
        <v>1407</v>
      </c>
      <c r="C315" s="24" t="s">
        <v>1603</v>
      </c>
      <c r="D315" s="24" t="s">
        <v>1409</v>
      </c>
      <c r="E315" s="24">
        <v>305057.52</v>
      </c>
      <c r="F315" s="27">
        <v>56931</v>
      </c>
      <c r="G315" s="27">
        <v>4.9478531910000001</v>
      </c>
      <c r="H315" s="24">
        <v>281686.23</v>
      </c>
      <c r="I315" s="24">
        <f t="shared" si="12"/>
        <v>7.5966228440110708E-4</v>
      </c>
      <c r="J315" s="24">
        <f t="shared" si="13"/>
        <v>7.5877630201311315E-4</v>
      </c>
      <c r="K315" s="24">
        <f t="shared" si="14"/>
        <v>8.8598238799392649E-7</v>
      </c>
    </row>
    <row r="316" spans="1:11" x14ac:dyDescent="0.3">
      <c r="A316" s="24" t="s">
        <v>2223</v>
      </c>
      <c r="B316" s="24" t="s">
        <v>2224</v>
      </c>
      <c r="C316" s="24" t="s">
        <v>2225</v>
      </c>
      <c r="D316" s="24" t="s">
        <v>2225</v>
      </c>
      <c r="E316" s="24">
        <v>860.29</v>
      </c>
      <c r="F316" s="27">
        <v>135</v>
      </c>
      <c r="G316" s="27">
        <v>7.957703704</v>
      </c>
      <c r="H316" s="24">
        <v>1074.29</v>
      </c>
      <c r="I316" s="24">
        <f t="shared" si="12"/>
        <v>2.8971866871492634E-6</v>
      </c>
      <c r="J316" s="24">
        <f t="shared" si="13"/>
        <v>2.1398183033116542E-6</v>
      </c>
      <c r="K316" s="24">
        <f t="shared" si="14"/>
        <v>7.573683838376092E-7</v>
      </c>
    </row>
    <row r="317" spans="1:11" x14ac:dyDescent="0.3">
      <c r="A317" s="24" t="s">
        <v>2239</v>
      </c>
      <c r="B317" s="24" t="s">
        <v>2240</v>
      </c>
      <c r="C317" s="24" t="s">
        <v>2241</v>
      </c>
      <c r="D317" s="24" t="s">
        <v>2241</v>
      </c>
      <c r="E317" s="24">
        <v>209.67</v>
      </c>
      <c r="F317" s="27">
        <v>0</v>
      </c>
      <c r="G317" s="27">
        <v>0</v>
      </c>
      <c r="H317" s="24">
        <v>471.72</v>
      </c>
      <c r="I317" s="24">
        <f t="shared" si="12"/>
        <v>1.2721526813635523E-6</v>
      </c>
      <c r="J317" s="24">
        <f t="shared" si="13"/>
        <v>5.2151681834655127E-7</v>
      </c>
      <c r="K317" s="24">
        <f t="shared" si="14"/>
        <v>7.5063586301700104E-7</v>
      </c>
    </row>
    <row r="318" spans="1:11" x14ac:dyDescent="0.3">
      <c r="A318" s="24" t="s">
        <v>2242</v>
      </c>
      <c r="B318" s="24" t="s">
        <v>2243</v>
      </c>
      <c r="C318" s="24" t="s">
        <v>2244</v>
      </c>
      <c r="D318" s="24" t="s">
        <v>1982</v>
      </c>
      <c r="E318" s="24">
        <v>182.51</v>
      </c>
      <c r="F318" s="27">
        <v>0</v>
      </c>
      <c r="G318" s="27">
        <v>0</v>
      </c>
      <c r="H318" s="24">
        <v>445.22</v>
      </c>
      <c r="I318" s="24">
        <f t="shared" si="12"/>
        <v>1.2006864597572304E-6</v>
      </c>
      <c r="J318" s="24">
        <f t="shared" si="13"/>
        <v>4.5396115093446402E-7</v>
      </c>
      <c r="K318" s="24">
        <f t="shared" si="14"/>
        <v>7.467253088227664E-7</v>
      </c>
    </row>
    <row r="319" spans="1:11" x14ac:dyDescent="0.3">
      <c r="A319" s="24" t="s">
        <v>2245</v>
      </c>
      <c r="B319" s="24" t="s">
        <v>2246</v>
      </c>
      <c r="C319" s="24" t="s">
        <v>2247</v>
      </c>
      <c r="D319" s="24" t="s">
        <v>2247</v>
      </c>
      <c r="E319" s="24">
        <v>136.88</v>
      </c>
      <c r="F319" s="27">
        <v>83</v>
      </c>
      <c r="G319" s="27">
        <v>4.0739759040000001</v>
      </c>
      <c r="H319" s="24">
        <v>338.14</v>
      </c>
      <c r="I319" s="24">
        <f t="shared" si="12"/>
        <v>9.1190898769666649E-7</v>
      </c>
      <c r="J319" s="24">
        <f t="shared" si="13"/>
        <v>3.4046464489567384E-7</v>
      </c>
      <c r="K319" s="24">
        <f t="shared" si="14"/>
        <v>5.7144434280099264E-7</v>
      </c>
    </row>
    <row r="320" spans="1:11" x14ac:dyDescent="0.3">
      <c r="A320" s="24" t="s">
        <v>2187</v>
      </c>
      <c r="B320" s="24" t="s">
        <v>2188</v>
      </c>
      <c r="C320" s="24" t="s">
        <v>2189</v>
      </c>
      <c r="D320" s="24" t="s">
        <v>2189</v>
      </c>
      <c r="E320" s="24">
        <v>3077.29</v>
      </c>
      <c r="F320" s="27">
        <v>725</v>
      </c>
      <c r="G320" s="27">
        <v>3.983131035</v>
      </c>
      <c r="H320" s="24">
        <v>2887.77</v>
      </c>
      <c r="I320" s="24">
        <f t="shared" si="12"/>
        <v>7.7878494629467171E-6</v>
      </c>
      <c r="J320" s="24">
        <f t="shared" si="13"/>
        <v>7.6542113317578032E-6</v>
      </c>
      <c r="K320" s="24">
        <f t="shared" si="14"/>
        <v>1.3363813118891399E-7</v>
      </c>
    </row>
    <row r="321" spans="1:11" x14ac:dyDescent="0.3">
      <c r="A321" s="24" t="s">
        <v>2261</v>
      </c>
      <c r="B321" s="24" t="s">
        <v>2262</v>
      </c>
      <c r="C321" s="24" t="s">
        <v>2263</v>
      </c>
      <c r="D321" s="24" t="s">
        <v>2263</v>
      </c>
      <c r="E321" s="24">
        <v>10.93</v>
      </c>
      <c r="F321" s="27">
        <v>0</v>
      </c>
      <c r="G321" s="27">
        <v>0</v>
      </c>
      <c r="H321" s="24">
        <v>4.6900000000000004</v>
      </c>
      <c r="I321" s="24">
        <f t="shared" si="12"/>
        <v>1.2648172805043374E-8</v>
      </c>
      <c r="J321" s="24">
        <f t="shared" si="13"/>
        <v>2.7186430221432753E-8</v>
      </c>
      <c r="K321" s="24">
        <f t="shared" si="14"/>
        <v>-1.453825741638938E-8</v>
      </c>
    </row>
    <row r="322" spans="1:11" x14ac:dyDescent="0.3">
      <c r="A322" s="24" t="s">
        <v>2232</v>
      </c>
      <c r="B322" s="24" t="s">
        <v>2233</v>
      </c>
      <c r="C322" s="24" t="s">
        <v>2234</v>
      </c>
      <c r="D322" s="24" t="s">
        <v>2235</v>
      </c>
      <c r="E322" s="24">
        <v>624.35</v>
      </c>
      <c r="F322" s="27">
        <v>104</v>
      </c>
      <c r="G322" s="27">
        <v>5.149903846</v>
      </c>
      <c r="H322" s="24">
        <v>535.59</v>
      </c>
      <c r="I322" s="24">
        <f t="shared" ref="I322:I385" si="15">H322/(30900379*12)</f>
        <v>1.4443997596275438E-6</v>
      </c>
      <c r="J322" s="24">
        <f t="shared" ref="J322:J385" si="16">E322/(33503234*12)</f>
        <v>1.5529595341950174E-6</v>
      </c>
      <c r="K322" s="24">
        <f t="shared" ref="K322:K385" si="17">(I322-J322)</f>
        <v>-1.0855977456747363E-7</v>
      </c>
    </row>
    <row r="323" spans="1:11" x14ac:dyDescent="0.3">
      <c r="A323" s="24" t="s">
        <v>2229</v>
      </c>
      <c r="B323" s="24" t="s">
        <v>2230</v>
      </c>
      <c r="C323" s="24" t="s">
        <v>2231</v>
      </c>
      <c r="D323" s="24" t="s">
        <v>259</v>
      </c>
      <c r="E323" s="24">
        <v>763.24</v>
      </c>
      <c r="F323" s="27">
        <v>53</v>
      </c>
      <c r="G323" s="27">
        <v>11.985660380000001</v>
      </c>
      <c r="H323" s="24">
        <v>635.24</v>
      </c>
      <c r="I323" s="24">
        <f t="shared" si="15"/>
        <v>1.7131397212528257E-6</v>
      </c>
      <c r="J323" s="24">
        <f t="shared" si="16"/>
        <v>1.8984236964507167E-6</v>
      </c>
      <c r="K323" s="24">
        <f t="shared" si="17"/>
        <v>-1.8528397519789098E-7</v>
      </c>
    </row>
    <row r="324" spans="1:11" x14ac:dyDescent="0.3">
      <c r="A324" s="24" t="s">
        <v>2159</v>
      </c>
      <c r="B324" s="24" t="s">
        <v>2160</v>
      </c>
      <c r="C324" s="24" t="s">
        <v>2161</v>
      </c>
      <c r="D324" s="24" t="s">
        <v>2161</v>
      </c>
      <c r="E324" s="24">
        <v>6159.34</v>
      </c>
      <c r="F324" s="27">
        <v>409</v>
      </c>
      <c r="G324" s="27">
        <v>13.58843521</v>
      </c>
      <c r="H324" s="24">
        <v>5557.67</v>
      </c>
      <c r="I324" s="24">
        <f t="shared" si="15"/>
        <v>1.498813871074742E-5</v>
      </c>
      <c r="J324" s="24">
        <f t="shared" si="16"/>
        <v>1.5320262316567209E-5</v>
      </c>
      <c r="K324" s="24">
        <f t="shared" si="17"/>
        <v>-3.3212360581978955E-7</v>
      </c>
    </row>
    <row r="325" spans="1:11" x14ac:dyDescent="0.3">
      <c r="A325" s="24" t="s">
        <v>2236</v>
      </c>
      <c r="B325" s="24" t="s">
        <v>2237</v>
      </c>
      <c r="C325" s="24" t="s">
        <v>2238</v>
      </c>
      <c r="D325" s="24" t="s">
        <v>2238</v>
      </c>
      <c r="E325" s="24">
        <v>718.11</v>
      </c>
      <c r="F325" s="27">
        <v>98</v>
      </c>
      <c r="G325" s="27">
        <v>5.2213265309999999</v>
      </c>
      <c r="H325" s="24">
        <v>511.69</v>
      </c>
      <c r="I325" s="24">
        <f t="shared" si="15"/>
        <v>1.3799453182542949E-6</v>
      </c>
      <c r="J325" s="24">
        <f t="shared" si="16"/>
        <v>1.7861708514467588E-6</v>
      </c>
      <c r="K325" s="24">
        <f t="shared" si="17"/>
        <v>-4.0622553319246389E-7</v>
      </c>
    </row>
    <row r="326" spans="1:11" x14ac:dyDescent="0.3">
      <c r="A326" s="24" t="s">
        <v>2248</v>
      </c>
      <c r="B326" s="24" t="s">
        <v>2249</v>
      </c>
      <c r="C326" s="24" t="s">
        <v>2250</v>
      </c>
      <c r="D326" s="24" t="s">
        <v>2250</v>
      </c>
      <c r="E326" s="24">
        <v>529.66999999999996</v>
      </c>
      <c r="F326" s="27">
        <v>29</v>
      </c>
      <c r="G326" s="27">
        <v>8.662758621</v>
      </c>
      <c r="H326" s="24">
        <v>251.22</v>
      </c>
      <c r="I326" s="24">
        <f t="shared" si="15"/>
        <v>6.7749978082793089E-7</v>
      </c>
      <c r="J326" s="24">
        <f t="shared" si="16"/>
        <v>1.3174598806391844E-6</v>
      </c>
      <c r="K326" s="24">
        <f t="shared" si="17"/>
        <v>-6.3996009981125354E-7</v>
      </c>
    </row>
    <row r="327" spans="1:11" x14ac:dyDescent="0.3">
      <c r="A327" s="24" t="s">
        <v>2047</v>
      </c>
      <c r="B327" s="24" t="s">
        <v>2048</v>
      </c>
      <c r="C327" s="24" t="s">
        <v>2049</v>
      </c>
      <c r="D327" s="24" t="s">
        <v>431</v>
      </c>
      <c r="E327" s="24">
        <v>15463.9</v>
      </c>
      <c r="F327" s="27">
        <v>21</v>
      </c>
      <c r="G327" s="27">
        <v>666.85809519999998</v>
      </c>
      <c r="H327" s="24">
        <v>14004.02</v>
      </c>
      <c r="I327" s="24">
        <f t="shared" si="15"/>
        <v>3.7766581007523136E-5</v>
      </c>
      <c r="J327" s="24">
        <f t="shared" si="16"/>
        <v>3.8463699753084531E-5</v>
      </c>
      <c r="K327" s="24">
        <f t="shared" si="17"/>
        <v>-6.97118745561395E-7</v>
      </c>
    </row>
    <row r="328" spans="1:11" x14ac:dyDescent="0.3">
      <c r="A328" s="24" t="s">
        <v>2018</v>
      </c>
      <c r="B328" s="24" t="s">
        <v>2019</v>
      </c>
      <c r="C328" s="24" t="s">
        <v>2020</v>
      </c>
      <c r="D328" s="24" t="s">
        <v>2021</v>
      </c>
      <c r="E328" s="24">
        <v>18390.64</v>
      </c>
      <c r="F328" s="27">
        <v>626</v>
      </c>
      <c r="G328" s="27">
        <v>26.596246010000002</v>
      </c>
      <c r="H328" s="24">
        <v>16649.25</v>
      </c>
      <c r="I328" s="24">
        <f t="shared" si="15"/>
        <v>4.4900339248266178E-5</v>
      </c>
      <c r="J328" s="24">
        <f t="shared" si="16"/>
        <v>4.574344474725435E-5</v>
      </c>
      <c r="K328" s="24">
        <f t="shared" si="17"/>
        <v>-8.4310549898817221E-7</v>
      </c>
    </row>
    <row r="329" spans="1:11" x14ac:dyDescent="0.3">
      <c r="A329" s="24" t="s">
        <v>2183</v>
      </c>
      <c r="B329" s="24" t="s">
        <v>2184</v>
      </c>
      <c r="C329" s="24" t="s">
        <v>2185</v>
      </c>
      <c r="D329" s="24" t="s">
        <v>2186</v>
      </c>
      <c r="E329" s="24">
        <v>3973.31</v>
      </c>
      <c r="F329" s="27">
        <v>47</v>
      </c>
      <c r="G329" s="27">
        <v>71.309574470000001</v>
      </c>
      <c r="H329" s="24">
        <v>3351.55</v>
      </c>
      <c r="I329" s="24">
        <f t="shared" si="15"/>
        <v>9.0385892462138838E-6</v>
      </c>
      <c r="J329" s="24">
        <f t="shared" si="16"/>
        <v>9.8829016526185699E-6</v>
      </c>
      <c r="K329" s="24">
        <f t="shared" si="17"/>
        <v>-8.443124064046861E-7</v>
      </c>
    </row>
    <row r="330" spans="1:11" x14ac:dyDescent="0.3">
      <c r="A330" s="24" t="s">
        <v>2073</v>
      </c>
      <c r="B330" s="24" t="s">
        <v>2074</v>
      </c>
      <c r="C330" s="24" t="s">
        <v>2075</v>
      </c>
      <c r="D330" s="24" t="s">
        <v>2076</v>
      </c>
      <c r="E330" s="24">
        <v>11367.39</v>
      </c>
      <c r="F330" s="27">
        <v>38411</v>
      </c>
      <c r="G330" s="27">
        <v>0.26369529600000002</v>
      </c>
      <c r="H330" s="24">
        <v>10128.799999999999</v>
      </c>
      <c r="I330" s="24">
        <f t="shared" si="15"/>
        <v>2.7315738317211793E-5</v>
      </c>
      <c r="J330" s="24">
        <f t="shared" si="16"/>
        <v>2.8274360021483299E-5</v>
      </c>
      <c r="K330" s="24">
        <f t="shared" si="17"/>
        <v>-9.586217042715058E-7</v>
      </c>
    </row>
    <row r="331" spans="1:11" x14ac:dyDescent="0.3">
      <c r="A331" s="24" t="s">
        <v>2219</v>
      </c>
      <c r="B331" s="24" t="s">
        <v>2220</v>
      </c>
      <c r="C331" s="24" t="s">
        <v>2221</v>
      </c>
      <c r="D331" s="24" t="s">
        <v>2222</v>
      </c>
      <c r="E331" s="24">
        <v>1709.24</v>
      </c>
      <c r="F331" s="27">
        <v>0</v>
      </c>
      <c r="G331" s="27">
        <v>0</v>
      </c>
      <c r="H331" s="24">
        <v>1200.08</v>
      </c>
      <c r="I331" s="24">
        <f t="shared" si="15"/>
        <v>3.2364220085024416E-6</v>
      </c>
      <c r="J331" s="24">
        <f t="shared" si="16"/>
        <v>4.2514303743533135E-6</v>
      </c>
      <c r="K331" s="24">
        <f t="shared" si="17"/>
        <v>-1.0150083658508719E-6</v>
      </c>
    </row>
    <row r="332" spans="1:11" x14ac:dyDescent="0.3">
      <c r="A332" s="24" t="s">
        <v>2251</v>
      </c>
      <c r="B332" s="24" t="s">
        <v>2252</v>
      </c>
      <c r="C332" s="24" t="s">
        <v>2253</v>
      </c>
      <c r="D332" s="24" t="s">
        <v>2253</v>
      </c>
      <c r="E332" s="24">
        <v>729.35</v>
      </c>
      <c r="F332" s="27">
        <v>56</v>
      </c>
      <c r="G332" s="27">
        <v>4.1816071429999999</v>
      </c>
      <c r="H332" s="24">
        <v>234.17</v>
      </c>
      <c r="I332" s="24">
        <f t="shared" si="15"/>
        <v>6.3151868353027854E-7</v>
      </c>
      <c r="J332" s="24">
        <f t="shared" si="16"/>
        <v>1.8141283515097876E-6</v>
      </c>
      <c r="K332" s="24">
        <f t="shared" si="17"/>
        <v>-1.182609667979509E-6</v>
      </c>
    </row>
    <row r="333" spans="1:11" x14ac:dyDescent="0.3">
      <c r="A333" s="24" t="s">
        <v>1860</v>
      </c>
      <c r="B333" s="24" t="s">
        <v>1861</v>
      </c>
      <c r="C333" s="24" t="s">
        <v>1862</v>
      </c>
      <c r="D333" s="24" t="s">
        <v>1863</v>
      </c>
      <c r="E333" s="24">
        <v>57657.39</v>
      </c>
      <c r="F333" s="27">
        <v>10880</v>
      </c>
      <c r="G333" s="27">
        <v>4.8124540439999999</v>
      </c>
      <c r="H333" s="24">
        <v>52359.5</v>
      </c>
      <c r="I333" s="24">
        <f t="shared" si="15"/>
        <v>1.4120511812061161E-4</v>
      </c>
      <c r="J333" s="24">
        <f t="shared" si="16"/>
        <v>1.4341249862625201E-4</v>
      </c>
      <c r="K333" s="24">
        <f t="shared" si="17"/>
        <v>-2.2073805056403977E-6</v>
      </c>
    </row>
    <row r="334" spans="1:11" x14ac:dyDescent="0.3">
      <c r="A334" s="24" t="s">
        <v>2258</v>
      </c>
      <c r="B334" s="24" t="s">
        <v>2259</v>
      </c>
      <c r="C334" s="24" t="s">
        <v>2260</v>
      </c>
      <c r="D334" s="24" t="s">
        <v>2260</v>
      </c>
      <c r="E334" s="24">
        <v>1211.77</v>
      </c>
      <c r="F334" s="27">
        <v>0</v>
      </c>
      <c r="G334" s="27">
        <v>0</v>
      </c>
      <c r="H334" s="24">
        <v>60.91</v>
      </c>
      <c r="I334" s="24">
        <f t="shared" si="15"/>
        <v>1.6426443615249292E-7</v>
      </c>
      <c r="J334" s="24">
        <f t="shared" si="16"/>
        <v>3.0140622643573255E-6</v>
      </c>
      <c r="K334" s="24">
        <f t="shared" si="17"/>
        <v>-2.8497978282048324E-6</v>
      </c>
    </row>
    <row r="335" spans="1:11" x14ac:dyDescent="0.3">
      <c r="A335" s="24" t="s">
        <v>2213</v>
      </c>
      <c r="B335" s="24" t="s">
        <v>2214</v>
      </c>
      <c r="C335" s="24" t="s">
        <v>2215</v>
      </c>
      <c r="D335" s="24" t="s">
        <v>2215</v>
      </c>
      <c r="E335" s="24">
        <v>3059.27</v>
      </c>
      <c r="F335" s="27">
        <v>26</v>
      </c>
      <c r="G335" s="27">
        <v>57.088461539999997</v>
      </c>
      <c r="H335" s="24">
        <v>1484.3</v>
      </c>
      <c r="I335" s="24">
        <f t="shared" si="15"/>
        <v>4.0029174615193768E-6</v>
      </c>
      <c r="J335" s="24">
        <f t="shared" si="16"/>
        <v>7.6093897880624502E-6</v>
      </c>
      <c r="K335" s="24">
        <f t="shared" si="17"/>
        <v>-3.6064723265430734E-6</v>
      </c>
    </row>
    <row r="336" spans="1:11" x14ac:dyDescent="0.3">
      <c r="A336" s="24" t="s">
        <v>2200</v>
      </c>
      <c r="B336" s="24" t="s">
        <v>2201</v>
      </c>
      <c r="C336" s="24" t="s">
        <v>2202</v>
      </c>
      <c r="D336" s="24" t="s">
        <v>2203</v>
      </c>
      <c r="E336" s="24">
        <v>3904.51</v>
      </c>
      <c r="F336" s="27">
        <v>157</v>
      </c>
      <c r="G336" s="27">
        <v>13.36490446</v>
      </c>
      <c r="H336" s="24">
        <v>2098.29</v>
      </c>
      <c r="I336" s="24">
        <f t="shared" si="15"/>
        <v>5.6587493635595857E-6</v>
      </c>
      <c r="J336" s="24">
        <f t="shared" si="16"/>
        <v>9.7117738942256541E-6</v>
      </c>
      <c r="K336" s="24">
        <f t="shared" si="17"/>
        <v>-4.0530245306660684E-6</v>
      </c>
    </row>
    <row r="337" spans="1:11" x14ac:dyDescent="0.3">
      <c r="A337" s="24" t="s">
        <v>2216</v>
      </c>
      <c r="B337" s="24" t="s">
        <v>2217</v>
      </c>
      <c r="C337" s="24" t="s">
        <v>2218</v>
      </c>
      <c r="D337" s="24" t="s">
        <v>2218</v>
      </c>
      <c r="E337" s="24">
        <v>3408.04</v>
      </c>
      <c r="F337" s="27">
        <v>32</v>
      </c>
      <c r="G337" s="27">
        <v>44.530312500000001</v>
      </c>
      <c r="H337" s="24">
        <v>1424.97</v>
      </c>
      <c r="I337" s="24">
        <f t="shared" si="15"/>
        <v>3.8429140302777518E-6</v>
      </c>
      <c r="J337" s="24">
        <f t="shared" si="16"/>
        <v>8.4768931062993307E-6</v>
      </c>
      <c r="K337" s="24">
        <f t="shared" si="17"/>
        <v>-4.6339790760215789E-6</v>
      </c>
    </row>
    <row r="338" spans="1:11" x14ac:dyDescent="0.3">
      <c r="A338" s="24" t="s">
        <v>2114</v>
      </c>
      <c r="B338" s="24" t="s">
        <v>2115</v>
      </c>
      <c r="C338" s="24" t="s">
        <v>2116</v>
      </c>
      <c r="D338" s="24" t="s">
        <v>2116</v>
      </c>
      <c r="E338" s="24">
        <v>10919.75</v>
      </c>
      <c r="F338" s="27">
        <v>802</v>
      </c>
      <c r="G338" s="27">
        <v>10.21669576</v>
      </c>
      <c r="H338" s="24">
        <v>8193.7900000000009</v>
      </c>
      <c r="I338" s="24">
        <f t="shared" si="15"/>
        <v>2.2097328752289201E-5</v>
      </c>
      <c r="J338" s="24">
        <f t="shared" si="16"/>
        <v>2.7160935170218693E-5</v>
      </c>
      <c r="K338" s="24">
        <f t="shared" si="17"/>
        <v>-5.0636064179294916E-6</v>
      </c>
    </row>
    <row r="339" spans="1:11" x14ac:dyDescent="0.3">
      <c r="A339" s="24" t="s">
        <v>1768</v>
      </c>
      <c r="B339" s="24" t="s">
        <v>1769</v>
      </c>
      <c r="C339" s="24" t="s">
        <v>1770</v>
      </c>
      <c r="D339" s="24" t="s">
        <v>1770</v>
      </c>
      <c r="E339" s="24">
        <v>103988.97</v>
      </c>
      <c r="F339" s="27">
        <v>451</v>
      </c>
      <c r="G339" s="27">
        <v>208.4071175</v>
      </c>
      <c r="H339" s="24">
        <v>93991.61</v>
      </c>
      <c r="I339" s="24">
        <f t="shared" si="15"/>
        <v>2.5348019733565942E-4</v>
      </c>
      <c r="J339" s="24">
        <f t="shared" si="16"/>
        <v>2.5865406008267742E-4</v>
      </c>
      <c r="K339" s="24">
        <f t="shared" si="17"/>
        <v>-5.1738627470180047E-6</v>
      </c>
    </row>
    <row r="340" spans="1:11" x14ac:dyDescent="0.3">
      <c r="A340" s="24" t="s">
        <v>2226</v>
      </c>
      <c r="B340" s="24" t="s">
        <v>2227</v>
      </c>
      <c r="C340" s="24" t="s">
        <v>2228</v>
      </c>
      <c r="D340" s="24" t="s">
        <v>1649</v>
      </c>
      <c r="E340" s="24">
        <v>3257.13</v>
      </c>
      <c r="F340" s="27">
        <v>326</v>
      </c>
      <c r="G340" s="27">
        <v>2.2983742330000001</v>
      </c>
      <c r="H340" s="24">
        <v>749.27</v>
      </c>
      <c r="I340" s="24">
        <f t="shared" si="15"/>
        <v>2.0206602212441039E-6</v>
      </c>
      <c r="J340" s="24">
        <f t="shared" si="16"/>
        <v>8.1015313327662633E-6</v>
      </c>
      <c r="K340" s="24">
        <f t="shared" si="17"/>
        <v>-6.080871111522159E-6</v>
      </c>
    </row>
    <row r="341" spans="1:11" x14ac:dyDescent="0.3">
      <c r="A341" s="24" t="s">
        <v>2089</v>
      </c>
      <c r="B341" s="24" t="s">
        <v>2090</v>
      </c>
      <c r="C341" s="24" t="s">
        <v>2091</v>
      </c>
      <c r="D341" s="24" t="s">
        <v>2092</v>
      </c>
      <c r="E341" s="24">
        <v>12460.63</v>
      </c>
      <c r="F341" s="27">
        <v>2283</v>
      </c>
      <c r="G341" s="27">
        <v>4.0002890930000001</v>
      </c>
      <c r="H341" s="24">
        <v>9132.66</v>
      </c>
      <c r="I341" s="24">
        <f t="shared" si="15"/>
        <v>2.4629309562837401E-5</v>
      </c>
      <c r="J341" s="24">
        <f t="shared" si="16"/>
        <v>3.0993600000923294E-5</v>
      </c>
      <c r="K341" s="24">
        <f t="shared" si="17"/>
        <v>-6.364290438085893E-6</v>
      </c>
    </row>
    <row r="342" spans="1:11" x14ac:dyDescent="0.3">
      <c r="A342" s="24" t="s">
        <v>2057</v>
      </c>
      <c r="B342" s="24" t="s">
        <v>2058</v>
      </c>
      <c r="C342" s="24" t="s">
        <v>2059</v>
      </c>
      <c r="D342" s="24" t="s">
        <v>2060</v>
      </c>
      <c r="E342" s="24">
        <v>17113.39</v>
      </c>
      <c r="F342" s="27">
        <v>1107</v>
      </c>
      <c r="G342" s="27">
        <v>11.86990967</v>
      </c>
      <c r="H342" s="24">
        <v>13139.99</v>
      </c>
      <c r="I342" s="24">
        <f t="shared" si="15"/>
        <v>3.5436431594145389E-5</v>
      </c>
      <c r="J342" s="24">
        <f t="shared" si="16"/>
        <v>4.2566512633775394E-5</v>
      </c>
      <c r="K342" s="24">
        <f t="shared" si="17"/>
        <v>-7.1300810396300045E-6</v>
      </c>
    </row>
    <row r="343" spans="1:11" x14ac:dyDescent="0.3">
      <c r="A343" s="24" t="s">
        <v>2166</v>
      </c>
      <c r="B343" s="24" t="s">
        <v>2167</v>
      </c>
      <c r="C343" s="24" t="s">
        <v>2168</v>
      </c>
      <c r="D343" s="24" t="s">
        <v>2168</v>
      </c>
      <c r="E343" s="24">
        <v>8433.52</v>
      </c>
      <c r="F343" s="27">
        <v>252</v>
      </c>
      <c r="G343" s="27">
        <v>19.637222220000002</v>
      </c>
      <c r="H343" s="24">
        <v>4948.58</v>
      </c>
      <c r="I343" s="24">
        <f t="shared" si="15"/>
        <v>1.3345521317608002E-5</v>
      </c>
      <c r="J343" s="24">
        <f t="shared" si="16"/>
        <v>2.0976880420956775E-5</v>
      </c>
      <c r="K343" s="24">
        <f t="shared" si="17"/>
        <v>-7.6313591033487725E-6</v>
      </c>
    </row>
    <row r="344" spans="1:11" x14ac:dyDescent="0.3">
      <c r="A344" s="24" t="s">
        <v>2117</v>
      </c>
      <c r="B344" s="24" t="s">
        <v>2118</v>
      </c>
      <c r="C344" s="24" t="s">
        <v>2119</v>
      </c>
      <c r="D344" s="24" t="s">
        <v>1841</v>
      </c>
      <c r="E344" s="24">
        <v>12107.49</v>
      </c>
      <c r="F344" s="27">
        <v>573</v>
      </c>
      <c r="G344" s="27">
        <v>14.044345549999999</v>
      </c>
      <c r="H344" s="24">
        <v>8047.41</v>
      </c>
      <c r="I344" s="24">
        <f t="shared" si="15"/>
        <v>2.1702565525167182E-5</v>
      </c>
      <c r="J344" s="24">
        <f t="shared" si="16"/>
        <v>3.011522708524198E-5</v>
      </c>
      <c r="K344" s="24">
        <f t="shared" si="17"/>
        <v>-8.4126615600747983E-6</v>
      </c>
    </row>
    <row r="345" spans="1:11" x14ac:dyDescent="0.3">
      <c r="A345" s="24" t="s">
        <v>2128</v>
      </c>
      <c r="B345" s="24" t="s">
        <v>2129</v>
      </c>
      <c r="C345" s="24" t="s">
        <v>2130</v>
      </c>
      <c r="D345" s="24" t="s">
        <v>2130</v>
      </c>
      <c r="E345" s="24">
        <v>11514.14</v>
      </c>
      <c r="F345" s="27">
        <v>190</v>
      </c>
      <c r="G345" s="27">
        <v>38.639315789999998</v>
      </c>
      <c r="H345" s="24">
        <v>7341.47</v>
      </c>
      <c r="I345" s="24">
        <f t="shared" si="15"/>
        <v>1.9798759318345795E-5</v>
      </c>
      <c r="J345" s="24">
        <f t="shared" si="16"/>
        <v>2.8639374535206561E-5</v>
      </c>
      <c r="K345" s="24">
        <f t="shared" si="17"/>
        <v>-8.8406152168607657E-6</v>
      </c>
    </row>
    <row r="346" spans="1:11" x14ac:dyDescent="0.3">
      <c r="A346" s="24" t="s">
        <v>2198</v>
      </c>
      <c r="B346" s="24" t="s">
        <v>2199</v>
      </c>
      <c r="C346" s="24" t="s">
        <v>472</v>
      </c>
      <c r="D346" s="24" t="s">
        <v>472</v>
      </c>
      <c r="E346" s="24">
        <v>6770.91</v>
      </c>
      <c r="F346" s="27">
        <v>96</v>
      </c>
      <c r="G346" s="27">
        <v>24.036354169999999</v>
      </c>
      <c r="H346" s="24">
        <v>2307.4899999999998</v>
      </c>
      <c r="I346" s="24">
        <f t="shared" si="15"/>
        <v>6.2229279884668503E-6</v>
      </c>
      <c r="J346" s="24">
        <f t="shared" si="16"/>
        <v>1.6841433874711915E-5</v>
      </c>
      <c r="K346" s="24">
        <f t="shared" si="17"/>
        <v>-1.0618505886245064E-5</v>
      </c>
    </row>
    <row r="347" spans="1:11" x14ac:dyDescent="0.3">
      <c r="A347" s="24" t="s">
        <v>1993</v>
      </c>
      <c r="B347" s="24" t="s">
        <v>1994</v>
      </c>
      <c r="C347" s="24" t="s">
        <v>1995</v>
      </c>
      <c r="D347" s="24" t="s">
        <v>1996</v>
      </c>
      <c r="E347" s="24">
        <v>28928.560000000001</v>
      </c>
      <c r="F347" s="27">
        <v>275</v>
      </c>
      <c r="G347" s="27">
        <v>82.080909090000006</v>
      </c>
      <c r="H347" s="24">
        <v>22572.25</v>
      </c>
      <c r="I347" s="24">
        <f t="shared" si="15"/>
        <v>6.0873713986916903E-5</v>
      </c>
      <c r="J347" s="24">
        <f t="shared" si="16"/>
        <v>7.195464573161306E-5</v>
      </c>
      <c r="K347" s="24">
        <f t="shared" si="17"/>
        <v>-1.1080931744696157E-5</v>
      </c>
    </row>
    <row r="348" spans="1:11" x14ac:dyDescent="0.3">
      <c r="A348" s="24" t="s">
        <v>1842</v>
      </c>
      <c r="B348" s="24" t="s">
        <v>1843</v>
      </c>
      <c r="C348" s="24" t="s">
        <v>1844</v>
      </c>
      <c r="D348" s="24" t="s">
        <v>1844</v>
      </c>
      <c r="E348" s="24">
        <v>69682.81</v>
      </c>
      <c r="F348" s="27">
        <v>90270</v>
      </c>
      <c r="G348" s="27">
        <v>0.65878564299999998</v>
      </c>
      <c r="H348" s="24">
        <v>59468.58</v>
      </c>
      <c r="I348" s="24">
        <f t="shared" si="15"/>
        <v>1.6037715912804824E-4</v>
      </c>
      <c r="J348" s="24">
        <f t="shared" si="16"/>
        <v>1.7332359118923664E-4</v>
      </c>
      <c r="K348" s="24">
        <f t="shared" si="17"/>
        <v>-1.2946432061188403E-5</v>
      </c>
    </row>
    <row r="349" spans="1:11" x14ac:dyDescent="0.3">
      <c r="A349" s="24" t="s">
        <v>2209</v>
      </c>
      <c r="B349" s="24" t="s">
        <v>2210</v>
      </c>
      <c r="C349" s="24" t="s">
        <v>2211</v>
      </c>
      <c r="D349" s="24" t="s">
        <v>2212</v>
      </c>
      <c r="E349" s="24">
        <v>7208</v>
      </c>
      <c r="F349" s="27">
        <v>324</v>
      </c>
      <c r="G349" s="27">
        <v>4.9940123459999999</v>
      </c>
      <c r="H349" s="24">
        <v>1618.06</v>
      </c>
      <c r="I349" s="24">
        <f t="shared" si="15"/>
        <v>4.3636465861254755E-6</v>
      </c>
      <c r="J349" s="24">
        <f t="shared" si="16"/>
        <v>1.7928617478141564E-5</v>
      </c>
      <c r="K349" s="24">
        <f t="shared" si="17"/>
        <v>-1.3564970892016088E-5</v>
      </c>
    </row>
    <row r="350" spans="1:11" x14ac:dyDescent="0.3">
      <c r="A350" s="24" t="s">
        <v>2254</v>
      </c>
      <c r="B350" s="24" t="s">
        <v>2255</v>
      </c>
      <c r="C350" s="24" t="s">
        <v>2256</v>
      </c>
      <c r="D350" s="24" t="s">
        <v>2257</v>
      </c>
      <c r="E350" s="24">
        <v>5871.57</v>
      </c>
      <c r="F350" s="27">
        <v>36</v>
      </c>
      <c r="G350" s="27">
        <v>3.3725000000000001</v>
      </c>
      <c r="H350" s="24">
        <v>121.41</v>
      </c>
      <c r="I350" s="24">
        <f t="shared" si="15"/>
        <v>3.2742316849900125E-7</v>
      </c>
      <c r="J350" s="24">
        <f t="shared" si="16"/>
        <v>1.4604485644579863E-5</v>
      </c>
      <c r="K350" s="24">
        <f t="shared" si="17"/>
        <v>-1.4277062476080862E-5</v>
      </c>
    </row>
    <row r="351" spans="1:11" x14ac:dyDescent="0.3">
      <c r="A351" s="24" t="s">
        <v>1746</v>
      </c>
      <c r="B351" s="24" t="s">
        <v>1747</v>
      </c>
      <c r="C351" s="24" t="s">
        <v>1748</v>
      </c>
      <c r="D351" s="24" t="s">
        <v>1749</v>
      </c>
      <c r="E351" s="24">
        <v>129376.77</v>
      </c>
      <c r="F351" s="27">
        <v>856</v>
      </c>
      <c r="G351" s="27">
        <v>133.110736</v>
      </c>
      <c r="H351" s="24">
        <v>113942.79</v>
      </c>
      <c r="I351" s="24">
        <f t="shared" si="15"/>
        <v>3.072853087012298E-4</v>
      </c>
      <c r="J351" s="24">
        <f t="shared" si="16"/>
        <v>3.2180169532290524E-4</v>
      </c>
      <c r="K351" s="24">
        <f t="shared" si="17"/>
        <v>-1.4516386621675438E-5</v>
      </c>
    </row>
    <row r="352" spans="1:11" x14ac:dyDescent="0.3">
      <c r="A352" s="24" t="s">
        <v>1947</v>
      </c>
      <c r="B352" s="24" t="s">
        <v>1948</v>
      </c>
      <c r="C352" s="24" t="s">
        <v>1949</v>
      </c>
      <c r="D352" s="24" t="s">
        <v>324</v>
      </c>
      <c r="E352" s="24">
        <v>37905.93</v>
      </c>
      <c r="F352" s="27">
        <v>30</v>
      </c>
      <c r="G352" s="27">
        <v>970.43100000000004</v>
      </c>
      <c r="H352" s="24">
        <v>29112.93</v>
      </c>
      <c r="I352" s="24">
        <f t="shared" si="15"/>
        <v>7.8512871961861693E-5</v>
      </c>
      <c r="J352" s="24">
        <f t="shared" si="16"/>
        <v>9.428425626015686E-5</v>
      </c>
      <c r="K352" s="24">
        <f t="shared" si="17"/>
        <v>-1.5771384298295167E-5</v>
      </c>
    </row>
    <row r="353" spans="1:11" x14ac:dyDescent="0.3">
      <c r="A353" s="24" t="s">
        <v>2143</v>
      </c>
      <c r="B353" s="24" t="s">
        <v>2144</v>
      </c>
      <c r="C353" s="24" t="s">
        <v>2145</v>
      </c>
      <c r="D353" s="24" t="s">
        <v>2145</v>
      </c>
      <c r="E353" s="24">
        <v>13738.62</v>
      </c>
      <c r="F353" s="27">
        <v>2191</v>
      </c>
      <c r="G353" s="27">
        <v>3.001606572</v>
      </c>
      <c r="H353" s="24">
        <v>6576.52</v>
      </c>
      <c r="I353" s="24">
        <f t="shared" si="15"/>
        <v>1.7735812668619159E-5</v>
      </c>
      <c r="J353" s="24">
        <f t="shared" si="16"/>
        <v>3.4172372732733801E-5</v>
      </c>
      <c r="K353" s="24">
        <f t="shared" si="17"/>
        <v>-1.6436560064114643E-5</v>
      </c>
    </row>
    <row r="354" spans="1:11" x14ac:dyDescent="0.3">
      <c r="A354" s="24" t="s">
        <v>2190</v>
      </c>
      <c r="B354" s="24" t="s">
        <v>2191</v>
      </c>
      <c r="C354" s="24" t="s">
        <v>2192</v>
      </c>
      <c r="D354" s="24" t="s">
        <v>2193</v>
      </c>
      <c r="E354" s="24">
        <v>10090.549999999999</v>
      </c>
      <c r="F354" s="27">
        <v>69</v>
      </c>
      <c r="G354" s="27">
        <v>41.550144930000002</v>
      </c>
      <c r="H354" s="24">
        <v>2866.96</v>
      </c>
      <c r="I354" s="24">
        <f t="shared" si="15"/>
        <v>7.7317282526966207E-6</v>
      </c>
      <c r="J354" s="24">
        <f t="shared" si="16"/>
        <v>2.5098447710052905E-5</v>
      </c>
      <c r="K354" s="24">
        <f t="shared" si="17"/>
        <v>-1.7366719457356283E-5</v>
      </c>
    </row>
    <row r="355" spans="1:11" x14ac:dyDescent="0.3">
      <c r="A355" s="24" t="s">
        <v>1944</v>
      </c>
      <c r="B355" s="24" t="s">
        <v>1945</v>
      </c>
      <c r="C355" s="24" t="s">
        <v>1946</v>
      </c>
      <c r="D355" s="24" t="s">
        <v>1946</v>
      </c>
      <c r="E355" s="24">
        <v>39305.64</v>
      </c>
      <c r="F355" s="27">
        <v>1947</v>
      </c>
      <c r="G355" s="27">
        <v>15.13846944</v>
      </c>
      <c r="H355" s="24">
        <v>29474.6</v>
      </c>
      <c r="I355" s="24">
        <f t="shared" si="15"/>
        <v>7.9488237560667666E-5</v>
      </c>
      <c r="J355" s="24">
        <f t="shared" si="16"/>
        <v>9.7765785834286921E-5</v>
      </c>
      <c r="K355" s="24">
        <f t="shared" si="17"/>
        <v>-1.8277548273619256E-5</v>
      </c>
    </row>
    <row r="356" spans="1:11" x14ac:dyDescent="0.3">
      <c r="A356" s="24" t="s">
        <v>2070</v>
      </c>
      <c r="B356" s="24" t="s">
        <v>2071</v>
      </c>
      <c r="C356" s="24" t="s">
        <v>2072</v>
      </c>
      <c r="D356" s="24" t="s">
        <v>2072</v>
      </c>
      <c r="E356" s="24">
        <v>20323.88</v>
      </c>
      <c r="F356" s="27">
        <v>49</v>
      </c>
      <c r="G356" s="27">
        <v>222.87959179999999</v>
      </c>
      <c r="H356" s="24">
        <v>10921.1</v>
      </c>
      <c r="I356" s="24">
        <f t="shared" si="15"/>
        <v>2.9452443501313259E-5</v>
      </c>
      <c r="J356" s="24">
        <f t="shared" si="16"/>
        <v>5.055203526521251E-5</v>
      </c>
      <c r="K356" s="24">
        <f t="shared" si="17"/>
        <v>-2.1099591763899251E-5</v>
      </c>
    </row>
    <row r="357" spans="1:11" x14ac:dyDescent="0.3">
      <c r="A357" s="24" t="s">
        <v>2111</v>
      </c>
      <c r="B357" s="24" t="s">
        <v>2112</v>
      </c>
      <c r="C357" s="24" t="s">
        <v>2113</v>
      </c>
      <c r="D357" s="24" t="s">
        <v>1855</v>
      </c>
      <c r="E357" s="24">
        <v>17512.72</v>
      </c>
      <c r="F357" s="27">
        <v>200</v>
      </c>
      <c r="G357" s="27">
        <v>41.350749999999998</v>
      </c>
      <c r="H357" s="24">
        <v>8270.15</v>
      </c>
      <c r="I357" s="24">
        <f t="shared" si="15"/>
        <v>2.2303259344057449E-5</v>
      </c>
      <c r="J357" s="24">
        <f t="shared" si="16"/>
        <v>4.3559774955854514E-5</v>
      </c>
      <c r="K357" s="24">
        <f t="shared" si="17"/>
        <v>-2.1256515611797064E-5</v>
      </c>
    </row>
    <row r="358" spans="1:11" x14ac:dyDescent="0.3">
      <c r="A358" s="24" t="s">
        <v>2025</v>
      </c>
      <c r="B358" s="24" t="s">
        <v>2026</v>
      </c>
      <c r="C358" s="24" t="s">
        <v>2027</v>
      </c>
      <c r="D358" s="24" t="s">
        <v>2028</v>
      </c>
      <c r="E358" s="24">
        <v>26252.14</v>
      </c>
      <c r="F358" s="27">
        <v>6527</v>
      </c>
      <c r="G358" s="27">
        <v>2.4829692049999998</v>
      </c>
      <c r="H358" s="24">
        <v>16206.34</v>
      </c>
      <c r="I358" s="24">
        <f t="shared" si="15"/>
        <v>4.3705882485562181E-5</v>
      </c>
      <c r="J358" s="24">
        <f t="shared" si="16"/>
        <v>6.5297527197921652E-5</v>
      </c>
      <c r="K358" s="24">
        <f t="shared" si="17"/>
        <v>-2.1591644712359471E-5</v>
      </c>
    </row>
    <row r="359" spans="1:11" x14ac:dyDescent="0.3">
      <c r="A359" s="24" t="s">
        <v>2204</v>
      </c>
      <c r="B359" s="24" t="s">
        <v>2205</v>
      </c>
      <c r="C359" s="24" t="s">
        <v>2206</v>
      </c>
      <c r="D359" s="24" t="s">
        <v>2206</v>
      </c>
      <c r="E359" s="24">
        <v>10990.45</v>
      </c>
      <c r="F359" s="27">
        <v>21</v>
      </c>
      <c r="G359" s="27">
        <v>99.327619049999996</v>
      </c>
      <c r="H359" s="24">
        <v>2085.88</v>
      </c>
      <c r="I359" s="24">
        <f t="shared" si="15"/>
        <v>5.6252815971394185E-6</v>
      </c>
      <c r="J359" s="24">
        <f t="shared" si="16"/>
        <v>2.7336788840543973E-5</v>
      </c>
      <c r="K359" s="24">
        <f t="shared" si="17"/>
        <v>-2.1711507243404556E-5</v>
      </c>
    </row>
    <row r="360" spans="1:11" x14ac:dyDescent="0.3">
      <c r="A360" s="24" t="s">
        <v>2007</v>
      </c>
      <c r="B360" s="24" t="s">
        <v>2008</v>
      </c>
      <c r="C360" s="24" t="s">
        <v>2009</v>
      </c>
      <c r="D360" s="24" t="s">
        <v>2010</v>
      </c>
      <c r="E360" s="24">
        <v>28004.02</v>
      </c>
      <c r="F360" s="27">
        <v>600</v>
      </c>
      <c r="G360" s="27">
        <v>29.546849999999999</v>
      </c>
      <c r="H360" s="24">
        <v>17728.11</v>
      </c>
      <c r="I360" s="24">
        <f t="shared" si="15"/>
        <v>4.7809850487594348E-5</v>
      </c>
      <c r="J360" s="24">
        <f t="shared" si="16"/>
        <v>6.9655016985325455E-5</v>
      </c>
      <c r="K360" s="24">
        <f t="shared" si="17"/>
        <v>-2.1845166497731108E-5</v>
      </c>
    </row>
    <row r="361" spans="1:11" x14ac:dyDescent="0.3">
      <c r="A361" s="24" t="s">
        <v>1656</v>
      </c>
      <c r="B361" s="24" t="s">
        <v>1657</v>
      </c>
      <c r="C361" s="24" t="s">
        <v>1658</v>
      </c>
      <c r="D361" s="24" t="s">
        <v>1658</v>
      </c>
      <c r="E361" s="24">
        <v>250527.33</v>
      </c>
      <c r="F361" s="27">
        <v>36</v>
      </c>
      <c r="G361" s="27">
        <v>6150.3419439999998</v>
      </c>
      <c r="H361" s="24">
        <v>221412.31</v>
      </c>
      <c r="I361" s="24">
        <f t="shared" si="15"/>
        <v>5.9711325331425003E-4</v>
      </c>
      <c r="J361" s="24">
        <f t="shared" si="16"/>
        <v>6.2314215696311582E-4</v>
      </c>
      <c r="K361" s="24">
        <f t="shared" si="17"/>
        <v>-2.6028903648865793E-5</v>
      </c>
    </row>
    <row r="362" spans="1:11" x14ac:dyDescent="0.3">
      <c r="A362" s="24" t="s">
        <v>1786</v>
      </c>
      <c r="B362" s="24" t="s">
        <v>1787</v>
      </c>
      <c r="C362" s="24" t="s">
        <v>1788</v>
      </c>
      <c r="D362" s="24" t="s">
        <v>1789</v>
      </c>
      <c r="E362" s="24">
        <v>100828.57</v>
      </c>
      <c r="F362" s="27">
        <v>1952</v>
      </c>
      <c r="G362" s="27">
        <v>42.307730530000001</v>
      </c>
      <c r="H362" s="24">
        <v>82584.69</v>
      </c>
      <c r="I362" s="24">
        <f t="shared" si="15"/>
        <v>2.2271757572941097E-4</v>
      </c>
      <c r="J362" s="24">
        <f t="shared" si="16"/>
        <v>2.5079312741370981E-4</v>
      </c>
      <c r="K362" s="24">
        <f t="shared" si="17"/>
        <v>-2.8075551684298848E-5</v>
      </c>
    </row>
    <row r="363" spans="1:11" x14ac:dyDescent="0.3">
      <c r="A363" s="24" t="s">
        <v>1906</v>
      </c>
      <c r="B363" s="24" t="s">
        <v>1907</v>
      </c>
      <c r="C363" s="24" t="s">
        <v>1908</v>
      </c>
      <c r="D363" s="24" t="s">
        <v>1908</v>
      </c>
      <c r="E363" s="24">
        <v>56939.61</v>
      </c>
      <c r="F363" s="27">
        <v>225</v>
      </c>
      <c r="G363" s="27">
        <v>183.4574222</v>
      </c>
      <c r="H363" s="24">
        <v>41277.919999999998</v>
      </c>
      <c r="I363" s="24">
        <f t="shared" si="15"/>
        <v>1.1131988596860467E-4</v>
      </c>
      <c r="J363" s="24">
        <f t="shared" si="16"/>
        <v>1.4162714859108826E-4</v>
      </c>
      <c r="K363" s="24">
        <f t="shared" si="17"/>
        <v>-3.0307262622483594E-5</v>
      </c>
    </row>
    <row r="364" spans="1:11" x14ac:dyDescent="0.3">
      <c r="A364" s="24" t="s">
        <v>1623</v>
      </c>
      <c r="B364" s="24" t="s">
        <v>1624</v>
      </c>
      <c r="C364" s="24" t="s">
        <v>1625</v>
      </c>
      <c r="D364" s="24" t="s">
        <v>1626</v>
      </c>
      <c r="E364" s="24">
        <v>276222.71999999997</v>
      </c>
      <c r="F364" s="27">
        <v>3327</v>
      </c>
      <c r="G364" s="27">
        <v>73.065569580000002</v>
      </c>
      <c r="H364" s="24">
        <v>243089.15</v>
      </c>
      <c r="I364" s="24">
        <f t="shared" si="15"/>
        <v>6.5557219109405312E-4</v>
      </c>
      <c r="J364" s="24">
        <f t="shared" si="16"/>
        <v>6.8705486759875172E-4</v>
      </c>
      <c r="K364" s="24">
        <f t="shared" si="17"/>
        <v>-3.1482676504698609E-5</v>
      </c>
    </row>
    <row r="365" spans="1:11" x14ac:dyDescent="0.3">
      <c r="A365" s="24" t="s">
        <v>1730</v>
      </c>
      <c r="B365" s="24" t="s">
        <v>1731</v>
      </c>
      <c r="C365" s="24" t="s">
        <v>1732</v>
      </c>
      <c r="D365" s="24" t="s">
        <v>1733</v>
      </c>
      <c r="E365" s="24">
        <v>147274.01</v>
      </c>
      <c r="F365" s="27">
        <v>168</v>
      </c>
      <c r="G365" s="27">
        <v>738.16410710000002</v>
      </c>
      <c r="H365" s="24">
        <v>124011.57</v>
      </c>
      <c r="I365" s="24">
        <f t="shared" si="15"/>
        <v>3.3443918276859969E-4</v>
      </c>
      <c r="J365" s="24">
        <f t="shared" si="16"/>
        <v>3.6631789536098718E-4</v>
      </c>
      <c r="K365" s="24">
        <f t="shared" si="17"/>
        <v>-3.1878712592387491E-5</v>
      </c>
    </row>
    <row r="366" spans="1:11" x14ac:dyDescent="0.3">
      <c r="A366" s="24" t="s">
        <v>1559</v>
      </c>
      <c r="B366" s="24" t="s">
        <v>1407</v>
      </c>
      <c r="C366" s="24" t="s">
        <v>1560</v>
      </c>
      <c r="D366" s="24" t="s">
        <v>1409</v>
      </c>
      <c r="E366" s="24">
        <v>415575.63</v>
      </c>
      <c r="F366" s="27">
        <v>96653</v>
      </c>
      <c r="G366" s="27">
        <v>3.840134398</v>
      </c>
      <c r="H366" s="24">
        <v>371160.51</v>
      </c>
      <c r="I366" s="24">
        <f t="shared" si="15"/>
        <v>1.0009599720443559E-3</v>
      </c>
      <c r="J366" s="24">
        <f t="shared" si="16"/>
        <v>1.0336704361137196E-3</v>
      </c>
      <c r="K366" s="24">
        <f t="shared" si="17"/>
        <v>-3.2710464069363697E-5</v>
      </c>
    </row>
    <row r="367" spans="1:11" x14ac:dyDescent="0.3">
      <c r="A367" s="24" t="s">
        <v>1972</v>
      </c>
      <c r="B367" s="24" t="s">
        <v>1973</v>
      </c>
      <c r="C367" s="24" t="s">
        <v>1974</v>
      </c>
      <c r="D367" s="24" t="s">
        <v>1974</v>
      </c>
      <c r="E367" s="24">
        <v>40375.65</v>
      </c>
      <c r="F367" s="27">
        <v>1979</v>
      </c>
      <c r="G367" s="27">
        <v>12.049752399999999</v>
      </c>
      <c r="H367" s="24">
        <v>23846.46</v>
      </c>
      <c r="I367" s="24">
        <f t="shared" si="15"/>
        <v>6.4310052637218463E-5</v>
      </c>
      <c r="J367" s="24">
        <f t="shared" si="16"/>
        <v>1.0042724532204861E-4</v>
      </c>
      <c r="K367" s="24">
        <f t="shared" si="17"/>
        <v>-3.6117192684830148E-5</v>
      </c>
    </row>
    <row r="368" spans="1:11" x14ac:dyDescent="0.3">
      <c r="A368" s="24" t="s">
        <v>1722</v>
      </c>
      <c r="B368" s="24" t="s">
        <v>1723</v>
      </c>
      <c r="C368" s="24" t="s">
        <v>1724</v>
      </c>
      <c r="D368" s="24" t="s">
        <v>1725</v>
      </c>
      <c r="E368" s="24">
        <v>153272.42000000001</v>
      </c>
      <c r="F368" s="27">
        <v>117</v>
      </c>
      <c r="G368" s="27">
        <v>1093.5585470000001</v>
      </c>
      <c r="H368" s="24">
        <v>127946.35</v>
      </c>
      <c r="I368" s="24">
        <f t="shared" si="15"/>
        <v>3.4505064916301947E-4</v>
      </c>
      <c r="J368" s="24">
        <f t="shared" si="16"/>
        <v>3.812378729368833E-4</v>
      </c>
      <c r="K368" s="24">
        <f t="shared" si="17"/>
        <v>-3.618722377386383E-5</v>
      </c>
    </row>
    <row r="369" spans="1:11" x14ac:dyDescent="0.3">
      <c r="A369" s="24" t="s">
        <v>2044</v>
      </c>
      <c r="B369" s="24" t="s">
        <v>2045</v>
      </c>
      <c r="C369" s="24" t="s">
        <v>2046</v>
      </c>
      <c r="D369" s="24" t="s">
        <v>2046</v>
      </c>
      <c r="E369" s="24">
        <v>29883.79</v>
      </c>
      <c r="F369" s="27">
        <v>686</v>
      </c>
      <c r="G369" s="27">
        <v>20.476180759999998</v>
      </c>
      <c r="H369" s="24">
        <v>14046.66</v>
      </c>
      <c r="I369" s="24">
        <f t="shared" si="15"/>
        <v>3.7881574203345528E-5</v>
      </c>
      <c r="J369" s="24">
        <f t="shared" si="16"/>
        <v>7.433061039221865E-5</v>
      </c>
      <c r="K369" s="24">
        <f t="shared" si="17"/>
        <v>-3.6449036188873122E-5</v>
      </c>
    </row>
    <row r="370" spans="1:11" x14ac:dyDescent="0.3">
      <c r="A370" s="24" t="s">
        <v>1699</v>
      </c>
      <c r="B370" s="24" t="s">
        <v>1700</v>
      </c>
      <c r="C370" s="24" t="s">
        <v>1701</v>
      </c>
      <c r="D370" s="24" t="s">
        <v>1701</v>
      </c>
      <c r="E370" s="24">
        <v>172116.37</v>
      </c>
      <c r="F370" s="27">
        <v>3500</v>
      </c>
      <c r="G370" s="27">
        <v>41.441817139999998</v>
      </c>
      <c r="H370" s="24">
        <v>145046.35999999999</v>
      </c>
      <c r="I370" s="24">
        <f t="shared" si="15"/>
        <v>3.9116661535661633E-4</v>
      </c>
      <c r="J370" s="24">
        <f t="shared" si="16"/>
        <v>4.281088456515372E-4</v>
      </c>
      <c r="K370" s="24">
        <f t="shared" si="17"/>
        <v>-3.6942230294920869E-5</v>
      </c>
    </row>
    <row r="371" spans="1:11" x14ac:dyDescent="0.3">
      <c r="A371" s="24" t="s">
        <v>1885</v>
      </c>
      <c r="B371" s="24" t="s">
        <v>1886</v>
      </c>
      <c r="C371" s="24" t="s">
        <v>1887</v>
      </c>
      <c r="D371" s="24" t="s">
        <v>1887</v>
      </c>
      <c r="E371" s="24">
        <v>64635.74</v>
      </c>
      <c r="F371" s="27">
        <v>721</v>
      </c>
      <c r="G371" s="27">
        <v>63.002274620000001</v>
      </c>
      <c r="H371" s="24">
        <v>45424.639999999999</v>
      </c>
      <c r="I371" s="24">
        <f t="shared" si="15"/>
        <v>1.2250292032556191E-4</v>
      </c>
      <c r="J371" s="24">
        <f t="shared" si="16"/>
        <v>1.6076990259109513E-4</v>
      </c>
      <c r="K371" s="24">
        <f t="shared" si="17"/>
        <v>-3.8266982265533223E-5</v>
      </c>
    </row>
    <row r="372" spans="1:11" x14ac:dyDescent="0.3">
      <c r="A372" s="24" t="s">
        <v>1790</v>
      </c>
      <c r="B372" s="24" t="s">
        <v>1791</v>
      </c>
      <c r="C372" s="24" t="s">
        <v>1792</v>
      </c>
      <c r="D372" s="24" t="s">
        <v>1793</v>
      </c>
      <c r="E372" s="24">
        <v>100220.28</v>
      </c>
      <c r="F372" s="27">
        <v>945</v>
      </c>
      <c r="G372" s="27">
        <v>82.723894180000002</v>
      </c>
      <c r="H372" s="24">
        <v>78174.080000000002</v>
      </c>
      <c r="I372" s="24">
        <f t="shared" si="15"/>
        <v>2.1082287264718232E-4</v>
      </c>
      <c r="J372" s="24">
        <f t="shared" si="16"/>
        <v>2.4928011427195355E-4</v>
      </c>
      <c r="K372" s="24">
        <f t="shared" si="17"/>
        <v>-3.8457241624771231E-5</v>
      </c>
    </row>
    <row r="373" spans="1:11" x14ac:dyDescent="0.3">
      <c r="A373" s="24" t="s">
        <v>2137</v>
      </c>
      <c r="B373" s="24" t="s">
        <v>2138</v>
      </c>
      <c r="C373" s="24" t="s">
        <v>2139</v>
      </c>
      <c r="D373" s="24" t="s">
        <v>2139</v>
      </c>
      <c r="E373" s="24">
        <v>24033.99</v>
      </c>
      <c r="F373" s="27">
        <v>16</v>
      </c>
      <c r="G373" s="27">
        <v>444.12562500000001</v>
      </c>
      <c r="H373" s="24">
        <v>7106.01</v>
      </c>
      <c r="I373" s="24">
        <f t="shared" si="15"/>
        <v>1.916376171308449E-5</v>
      </c>
      <c r="J373" s="24">
        <f t="shared" si="16"/>
        <v>5.9780273749095387E-5</v>
      </c>
      <c r="K373" s="24">
        <f t="shared" si="17"/>
        <v>-4.06165120360109E-5</v>
      </c>
    </row>
    <row r="374" spans="1:11" x14ac:dyDescent="0.3">
      <c r="A374" s="24" t="s">
        <v>1941</v>
      </c>
      <c r="B374" s="24" t="s">
        <v>1942</v>
      </c>
      <c r="C374" s="24" t="s">
        <v>1943</v>
      </c>
      <c r="D374" s="24" t="s">
        <v>1943</v>
      </c>
      <c r="E374" s="24">
        <v>51126.96</v>
      </c>
      <c r="F374" s="27">
        <v>202</v>
      </c>
      <c r="G374" s="27">
        <v>146.42435639999999</v>
      </c>
      <c r="H374" s="24">
        <v>29577.72</v>
      </c>
      <c r="I374" s="24">
        <f t="shared" si="15"/>
        <v>7.9766335552065566E-5</v>
      </c>
      <c r="J374" s="24">
        <f t="shared" si="16"/>
        <v>1.2716921596285302E-4</v>
      </c>
      <c r="K374" s="24">
        <f t="shared" si="17"/>
        <v>-4.7402880410787451E-5</v>
      </c>
    </row>
    <row r="375" spans="1:11" x14ac:dyDescent="0.3">
      <c r="A375" s="24" t="s">
        <v>1765</v>
      </c>
      <c r="B375" s="24" t="s">
        <v>1766</v>
      </c>
      <c r="C375" s="24" t="s">
        <v>1767</v>
      </c>
      <c r="D375" s="24" t="s">
        <v>1767</v>
      </c>
      <c r="E375" s="24">
        <v>126452.66</v>
      </c>
      <c r="F375" s="27">
        <v>471</v>
      </c>
      <c r="G375" s="27">
        <v>209.47271760000001</v>
      </c>
      <c r="H375" s="24">
        <v>98661.65</v>
      </c>
      <c r="I375" s="24">
        <f t="shared" si="15"/>
        <v>2.6607454124322118E-4</v>
      </c>
      <c r="J375" s="24">
        <f t="shared" si="16"/>
        <v>3.1452849198577868E-4</v>
      </c>
      <c r="K375" s="24">
        <f t="shared" si="17"/>
        <v>-4.8453950742557495E-5</v>
      </c>
    </row>
    <row r="376" spans="1:11" x14ac:dyDescent="0.3">
      <c r="A376" s="24" t="s">
        <v>1753</v>
      </c>
      <c r="B376" s="24" t="s">
        <v>1754</v>
      </c>
      <c r="C376" s="24" t="s">
        <v>1755</v>
      </c>
      <c r="D376" s="24" t="s">
        <v>1756</v>
      </c>
      <c r="E376" s="24">
        <v>135023.13</v>
      </c>
      <c r="F376" s="27">
        <v>3087</v>
      </c>
      <c r="G376" s="27">
        <v>34.223647550000003</v>
      </c>
      <c r="H376" s="24">
        <v>105648.4</v>
      </c>
      <c r="I376" s="24">
        <f t="shared" si="15"/>
        <v>2.8491667799069171E-4</v>
      </c>
      <c r="J376" s="24">
        <f t="shared" si="16"/>
        <v>3.3584601116417597E-4</v>
      </c>
      <c r="K376" s="24">
        <f t="shared" si="17"/>
        <v>-5.0929333173484258E-5</v>
      </c>
    </row>
    <row r="377" spans="1:11" x14ac:dyDescent="0.3">
      <c r="A377" s="24" t="s">
        <v>1710</v>
      </c>
      <c r="B377" s="24" t="s">
        <v>1711</v>
      </c>
      <c r="C377" s="24" t="s">
        <v>1712</v>
      </c>
      <c r="D377" s="24" t="s">
        <v>1713</v>
      </c>
      <c r="E377" s="24">
        <v>173374.05</v>
      </c>
      <c r="F377" s="27">
        <v>4125</v>
      </c>
      <c r="G377" s="27">
        <v>34.177621819999999</v>
      </c>
      <c r="H377" s="24">
        <v>140982.69</v>
      </c>
      <c r="I377" s="24">
        <f t="shared" si="15"/>
        <v>3.8020755344133483E-4</v>
      </c>
      <c r="J377" s="24">
        <f t="shared" si="16"/>
        <v>4.3123710087211281E-4</v>
      </c>
      <c r="K377" s="24">
        <f t="shared" si="17"/>
        <v>-5.102954743077797E-5</v>
      </c>
    </row>
    <row r="378" spans="1:11" x14ac:dyDescent="0.3">
      <c r="A378" s="24" t="s">
        <v>2153</v>
      </c>
      <c r="B378" s="24" t="s">
        <v>2154</v>
      </c>
      <c r="C378" s="24" t="s">
        <v>2155</v>
      </c>
      <c r="D378" s="24" t="s">
        <v>2155</v>
      </c>
      <c r="E378" s="24">
        <v>27383.54</v>
      </c>
      <c r="F378" s="27">
        <v>13</v>
      </c>
      <c r="G378" s="27">
        <v>471.08076920000002</v>
      </c>
      <c r="H378" s="24">
        <v>6124.05</v>
      </c>
      <c r="I378" s="24">
        <f t="shared" si="15"/>
        <v>1.6515574129365858E-5</v>
      </c>
      <c r="J378" s="24">
        <f t="shared" si="16"/>
        <v>6.8111683387540037E-5</v>
      </c>
      <c r="K378" s="24">
        <f t="shared" si="17"/>
        <v>-5.1596109258174175E-5</v>
      </c>
    </row>
    <row r="379" spans="1:11" x14ac:dyDescent="0.3">
      <c r="A379" s="24" t="s">
        <v>1794</v>
      </c>
      <c r="B379" s="24" t="s">
        <v>1795</v>
      </c>
      <c r="C379" s="24" t="s">
        <v>1796</v>
      </c>
      <c r="D379" s="24" t="s">
        <v>1796</v>
      </c>
      <c r="E379" s="24">
        <v>104841.8</v>
      </c>
      <c r="F379" s="27">
        <v>2773</v>
      </c>
      <c r="G379" s="27">
        <v>27.730403899999999</v>
      </c>
      <c r="H379" s="24">
        <v>76896.41</v>
      </c>
      <c r="I379" s="24">
        <f t="shared" si="15"/>
        <v>2.0737720293549368E-4</v>
      </c>
      <c r="J379" s="24">
        <f t="shared" si="16"/>
        <v>2.6077532296334935E-4</v>
      </c>
      <c r="K379" s="24">
        <f t="shared" si="17"/>
        <v>-5.3398120027855676E-5</v>
      </c>
    </row>
    <row r="380" spans="1:11" x14ac:dyDescent="0.3">
      <c r="A380" s="24" t="s">
        <v>2194</v>
      </c>
      <c r="B380" s="24" t="s">
        <v>2195</v>
      </c>
      <c r="C380" s="24" t="s">
        <v>2196</v>
      </c>
      <c r="D380" s="24" t="s">
        <v>2197</v>
      </c>
      <c r="E380" s="24">
        <v>25280.98</v>
      </c>
      <c r="F380" s="27">
        <v>91</v>
      </c>
      <c r="G380" s="27">
        <v>29.846593410000001</v>
      </c>
      <c r="H380" s="24">
        <v>2716.04</v>
      </c>
      <c r="I380" s="24">
        <f t="shared" si="15"/>
        <v>7.324721378552239E-6</v>
      </c>
      <c r="J380" s="24">
        <f t="shared" si="16"/>
        <v>6.2881939496746292E-5</v>
      </c>
      <c r="K380" s="24">
        <f t="shared" si="17"/>
        <v>-5.5557218118194056E-5</v>
      </c>
    </row>
    <row r="381" spans="1:11" x14ac:dyDescent="0.3">
      <c r="A381" s="24" t="s">
        <v>1757</v>
      </c>
      <c r="B381" s="24" t="s">
        <v>1758</v>
      </c>
      <c r="C381" s="24" t="s">
        <v>1759</v>
      </c>
      <c r="D381" s="24" t="s">
        <v>1760</v>
      </c>
      <c r="E381" s="24">
        <v>135973.72</v>
      </c>
      <c r="F381" s="27">
        <v>643</v>
      </c>
      <c r="G381" s="27">
        <v>162.32589429999999</v>
      </c>
      <c r="H381" s="24">
        <v>104375.55</v>
      </c>
      <c r="I381" s="24">
        <f t="shared" si="15"/>
        <v>2.8148400704081978E-4</v>
      </c>
      <c r="J381" s="24">
        <f t="shared" si="16"/>
        <v>3.3821043465037833E-4</v>
      </c>
      <c r="K381" s="24">
        <f t="shared" si="17"/>
        <v>-5.6726427609558546E-5</v>
      </c>
    </row>
    <row r="382" spans="1:11" x14ac:dyDescent="0.3">
      <c r="A382" s="24" t="s">
        <v>2146</v>
      </c>
      <c r="B382" s="24" t="s">
        <v>2147</v>
      </c>
      <c r="C382" s="24" t="s">
        <v>2148</v>
      </c>
      <c r="D382" s="24" t="s">
        <v>2149</v>
      </c>
      <c r="E382" s="24">
        <v>30806.46</v>
      </c>
      <c r="F382" s="27">
        <v>50</v>
      </c>
      <c r="G382" s="27">
        <v>130.90539999999999</v>
      </c>
      <c r="H382" s="24">
        <v>6545.27</v>
      </c>
      <c r="I382" s="24">
        <f t="shared" si="15"/>
        <v>1.7651536463894721E-5</v>
      </c>
      <c r="J382" s="24">
        <f t="shared" si="16"/>
        <v>7.6625587846235982E-5</v>
      </c>
      <c r="K382" s="24">
        <f t="shared" si="17"/>
        <v>-5.8974051382341261E-5</v>
      </c>
    </row>
    <row r="383" spans="1:11" x14ac:dyDescent="0.3">
      <c r="A383" s="24" t="s">
        <v>1320</v>
      </c>
      <c r="B383" s="24" t="s">
        <v>1321</v>
      </c>
      <c r="C383" s="24" t="s">
        <v>1322</v>
      </c>
      <c r="D383" s="24" t="s">
        <v>1323</v>
      </c>
      <c r="E383" s="24">
        <v>1335584.1000000001</v>
      </c>
      <c r="F383" s="27">
        <v>156636</v>
      </c>
      <c r="G383" s="27">
        <v>7.7246027100000001</v>
      </c>
      <c r="H383" s="24">
        <v>1209950.8700000001</v>
      </c>
      <c r="I383" s="24">
        <f t="shared" si="15"/>
        <v>3.2630421512521474E-3</v>
      </c>
      <c r="J383" s="24">
        <f t="shared" si="16"/>
        <v>3.3220278078229704E-3</v>
      </c>
      <c r="K383" s="24">
        <f t="shared" si="17"/>
        <v>-5.8985656570822997E-5</v>
      </c>
    </row>
    <row r="384" spans="1:11" x14ac:dyDescent="0.3">
      <c r="A384" s="24" t="s">
        <v>2140</v>
      </c>
      <c r="B384" s="24" t="s">
        <v>2141</v>
      </c>
      <c r="C384" s="24" t="s">
        <v>2142</v>
      </c>
      <c r="D384" s="24" t="s">
        <v>2142</v>
      </c>
      <c r="E384" s="24">
        <v>31878.78</v>
      </c>
      <c r="F384" s="27">
        <v>1207</v>
      </c>
      <c r="G384" s="27">
        <v>5.7671913840000002</v>
      </c>
      <c r="H384" s="24">
        <v>6961</v>
      </c>
      <c r="I384" s="24">
        <f t="shared" si="15"/>
        <v>1.8772693154777593E-5</v>
      </c>
      <c r="J384" s="24">
        <f t="shared" si="16"/>
        <v>7.9292793047978591E-5</v>
      </c>
      <c r="K384" s="24">
        <f t="shared" si="17"/>
        <v>-6.0520099893200994E-5</v>
      </c>
    </row>
    <row r="385" spans="1:11" x14ac:dyDescent="0.3">
      <c r="A385" s="24" t="s">
        <v>1983</v>
      </c>
      <c r="B385" s="24" t="s">
        <v>1853</v>
      </c>
      <c r="C385" s="24" t="s">
        <v>1984</v>
      </c>
      <c r="D385" s="24" t="s">
        <v>1855</v>
      </c>
      <c r="E385" s="24">
        <v>49693.52</v>
      </c>
      <c r="F385" s="27">
        <v>2738</v>
      </c>
      <c r="G385" s="27">
        <v>8.383290723</v>
      </c>
      <c r="H385" s="24">
        <v>22953.45</v>
      </c>
      <c r="I385" s="24">
        <f t="shared" si="15"/>
        <v>6.1901748842627463E-5</v>
      </c>
      <c r="J385" s="24">
        <f t="shared" si="16"/>
        <v>1.2360378901531317E-4</v>
      </c>
      <c r="K385" s="24">
        <f t="shared" si="17"/>
        <v>-6.1702040172685707E-5</v>
      </c>
    </row>
    <row r="386" spans="1:11" x14ac:dyDescent="0.3">
      <c r="A386" s="24">
        <v>90744</v>
      </c>
      <c r="B386" s="24" t="s">
        <v>1997</v>
      </c>
      <c r="C386" s="24" t="s">
        <v>1998</v>
      </c>
      <c r="D386" s="24" t="s">
        <v>807</v>
      </c>
      <c r="E386" s="24">
        <v>49299.25</v>
      </c>
      <c r="F386" s="27">
        <v>310</v>
      </c>
      <c r="G386" s="27">
        <v>67.579645159999998</v>
      </c>
      <c r="H386" s="24">
        <v>20949.689999999999</v>
      </c>
      <c r="I386" s="24">
        <f t="shared" ref="I386:I449" si="18">H386/(30900379*12)</f>
        <v>5.6497931627311108E-5</v>
      </c>
      <c r="J386" s="24">
        <f t="shared" ref="J386:J449" si="19">E386/(33503234*12)</f>
        <v>1.2262311254290656E-4</v>
      </c>
      <c r="K386" s="24">
        <f t="shared" ref="K386:K449" si="20">(I386-J386)</f>
        <v>-6.612518091559546E-5</v>
      </c>
    </row>
    <row r="387" spans="1:11" x14ac:dyDescent="0.3">
      <c r="A387" s="24" t="s">
        <v>2134</v>
      </c>
      <c r="B387" s="24" t="s">
        <v>2135</v>
      </c>
      <c r="C387" s="24" t="s">
        <v>2136</v>
      </c>
      <c r="D387" s="24" t="s">
        <v>632</v>
      </c>
      <c r="E387" s="24">
        <v>35786.28</v>
      </c>
      <c r="F387" s="27">
        <v>44</v>
      </c>
      <c r="G387" s="27">
        <v>161.57568180000001</v>
      </c>
      <c r="H387" s="24">
        <v>7109.33</v>
      </c>
      <c r="I387" s="24">
        <f t="shared" si="18"/>
        <v>1.9172715217074413E-5</v>
      </c>
      <c r="J387" s="24">
        <f t="shared" si="19"/>
        <v>8.9012004035192544E-5</v>
      </c>
      <c r="K387" s="24">
        <f t="shared" si="20"/>
        <v>-6.9839288818118137E-5</v>
      </c>
    </row>
    <row r="388" spans="1:11" x14ac:dyDescent="0.3">
      <c r="A388" s="24" t="s">
        <v>2176</v>
      </c>
      <c r="B388" s="24" t="s">
        <v>2177</v>
      </c>
      <c r="C388" s="24" t="s">
        <v>2178</v>
      </c>
      <c r="D388" s="24" t="s">
        <v>2179</v>
      </c>
      <c r="E388" s="24">
        <v>32739.66</v>
      </c>
      <c r="F388" s="27">
        <v>45</v>
      </c>
      <c r="G388" s="27">
        <v>81.287333329999996</v>
      </c>
      <c r="H388" s="24">
        <v>3657.93</v>
      </c>
      <c r="I388" s="24">
        <f t="shared" si="18"/>
        <v>9.8648466415250106E-6</v>
      </c>
      <c r="J388" s="24">
        <f t="shared" si="19"/>
        <v>8.1434078871311344E-5</v>
      </c>
      <c r="K388" s="24">
        <f t="shared" si="20"/>
        <v>-7.1569232229786337E-5</v>
      </c>
    </row>
    <row r="389" spans="1:11" x14ac:dyDescent="0.3">
      <c r="A389" s="24" t="s">
        <v>1808</v>
      </c>
      <c r="B389" s="24" t="s">
        <v>1809</v>
      </c>
      <c r="C389" s="24" t="s">
        <v>1810</v>
      </c>
      <c r="D389" s="24" t="s">
        <v>1811</v>
      </c>
      <c r="E389" s="24">
        <v>105170.14</v>
      </c>
      <c r="F389" s="27">
        <v>5587</v>
      </c>
      <c r="G389" s="27">
        <v>12.55652407</v>
      </c>
      <c r="H389" s="24">
        <v>70153.3</v>
      </c>
      <c r="I389" s="24">
        <f t="shared" si="18"/>
        <v>1.8919212393263312E-4</v>
      </c>
      <c r="J389" s="24">
        <f t="shared" si="19"/>
        <v>2.6159201029170298E-4</v>
      </c>
      <c r="K389" s="24">
        <f t="shared" si="20"/>
        <v>-7.2399886359069863E-5</v>
      </c>
    </row>
    <row r="390" spans="1:11" x14ac:dyDescent="0.3">
      <c r="A390" s="24" t="s">
        <v>2103</v>
      </c>
      <c r="B390" s="24" t="s">
        <v>2104</v>
      </c>
      <c r="C390" s="24" t="s">
        <v>2105</v>
      </c>
      <c r="D390" s="24" t="s">
        <v>2106</v>
      </c>
      <c r="E390" s="24">
        <v>39417.42</v>
      </c>
      <c r="F390" s="27">
        <v>26</v>
      </c>
      <c r="G390" s="27">
        <v>323.13846150000001</v>
      </c>
      <c r="H390" s="24">
        <v>8401.6</v>
      </c>
      <c r="I390" s="24">
        <f t="shared" si="18"/>
        <v>2.2657758771610322E-5</v>
      </c>
      <c r="J390" s="24">
        <f t="shared" si="19"/>
        <v>9.8043818695234012E-5</v>
      </c>
      <c r="K390" s="24">
        <f t="shared" si="20"/>
        <v>-7.5386059923623693E-5</v>
      </c>
    </row>
    <row r="391" spans="1:11" x14ac:dyDescent="0.3">
      <c r="A391" s="24" t="s">
        <v>2032</v>
      </c>
      <c r="B391" s="24" t="s">
        <v>2033</v>
      </c>
      <c r="C391" s="24" t="s">
        <v>2034</v>
      </c>
      <c r="D391" s="24" t="s">
        <v>2035</v>
      </c>
      <c r="E391" s="24">
        <v>46247.839999999997</v>
      </c>
      <c r="F391" s="27">
        <v>472</v>
      </c>
      <c r="G391" s="27">
        <v>30.252902540000001</v>
      </c>
      <c r="H391" s="24">
        <v>14279.37</v>
      </c>
      <c r="I391" s="24">
        <f t="shared" si="18"/>
        <v>3.850915550259109E-5</v>
      </c>
      <c r="J391" s="24">
        <f t="shared" si="19"/>
        <v>1.1503327310631166E-4</v>
      </c>
      <c r="K391" s="24">
        <f t="shared" si="20"/>
        <v>-7.6524117603720573E-5</v>
      </c>
    </row>
    <row r="392" spans="1:11" x14ac:dyDescent="0.3">
      <c r="A392" s="24" t="s">
        <v>1646</v>
      </c>
      <c r="B392" s="24" t="s">
        <v>1647</v>
      </c>
      <c r="C392" s="24" t="s">
        <v>1648</v>
      </c>
      <c r="D392" s="24" t="s">
        <v>1649</v>
      </c>
      <c r="E392" s="24">
        <v>281794.59000000003</v>
      </c>
      <c r="F392" s="27">
        <v>57755</v>
      </c>
      <c r="G392" s="27">
        <v>3.9821483849999999</v>
      </c>
      <c r="H392" s="24">
        <v>229988.98</v>
      </c>
      <c r="I392" s="24">
        <f t="shared" si="18"/>
        <v>6.2024314761101589E-4</v>
      </c>
      <c r="J392" s="24">
        <f t="shared" si="19"/>
        <v>7.009139028190533E-4</v>
      </c>
      <c r="K392" s="24">
        <f t="shared" si="20"/>
        <v>-8.0670755208037408E-5</v>
      </c>
    </row>
    <row r="393" spans="1:11" x14ac:dyDescent="0.3">
      <c r="A393" s="24" t="s">
        <v>2029</v>
      </c>
      <c r="B393" s="24" t="s">
        <v>2030</v>
      </c>
      <c r="C393" s="24" t="s">
        <v>2031</v>
      </c>
      <c r="D393" s="24" t="s">
        <v>2031</v>
      </c>
      <c r="E393" s="24">
        <v>49699.61</v>
      </c>
      <c r="F393" s="27">
        <v>1570</v>
      </c>
      <c r="G393" s="27">
        <v>10.14351592</v>
      </c>
      <c r="H393" s="24">
        <v>15925.32</v>
      </c>
      <c r="I393" s="24">
        <f t="shared" si="18"/>
        <v>4.2948016915909025E-5</v>
      </c>
      <c r="J393" s="24">
        <f t="shared" si="19"/>
        <v>1.2361893680671744E-4</v>
      </c>
      <c r="K393" s="24">
        <f t="shared" si="20"/>
        <v>-8.0670919890808409E-5</v>
      </c>
    </row>
    <row r="394" spans="1:11" x14ac:dyDescent="0.3">
      <c r="A394" s="24" t="s">
        <v>2093</v>
      </c>
      <c r="B394" s="24" t="s">
        <v>2094</v>
      </c>
      <c r="C394" s="24" t="s">
        <v>2095</v>
      </c>
      <c r="D394" s="24" t="s">
        <v>2095</v>
      </c>
      <c r="E394" s="24">
        <v>44774.16</v>
      </c>
      <c r="F394" s="27">
        <v>629</v>
      </c>
      <c r="G394" s="27">
        <v>14.15198728</v>
      </c>
      <c r="H394" s="24">
        <v>8901.6</v>
      </c>
      <c r="I394" s="24">
        <f t="shared" si="18"/>
        <v>2.4006178047201298E-5</v>
      </c>
      <c r="J394" s="24">
        <f t="shared" si="19"/>
        <v>1.1136775631868852E-4</v>
      </c>
      <c r="K394" s="24">
        <f t="shared" si="20"/>
        <v>-8.7361578271487219E-5</v>
      </c>
    </row>
    <row r="395" spans="1:11" x14ac:dyDescent="0.3">
      <c r="A395" s="24" t="s">
        <v>2100</v>
      </c>
      <c r="B395" s="24" t="s">
        <v>2101</v>
      </c>
      <c r="C395" s="24" t="s">
        <v>2102</v>
      </c>
      <c r="D395" s="24" t="s">
        <v>2102</v>
      </c>
      <c r="E395" s="24">
        <v>47415.86</v>
      </c>
      <c r="F395" s="27">
        <v>120</v>
      </c>
      <c r="G395" s="27">
        <v>70.442666669999994</v>
      </c>
      <c r="H395" s="24">
        <v>8453.1200000000008</v>
      </c>
      <c r="I395" s="24">
        <f t="shared" si="18"/>
        <v>2.2796699893767216E-5</v>
      </c>
      <c r="J395" s="24">
        <f t="shared" si="19"/>
        <v>1.1793851503012118E-4</v>
      </c>
      <c r="K395" s="24">
        <f t="shared" si="20"/>
        <v>-9.5141815136353967E-5</v>
      </c>
    </row>
    <row r="396" spans="1:11" x14ac:dyDescent="0.3">
      <c r="A396" s="24" t="s">
        <v>1589</v>
      </c>
      <c r="B396" s="24" t="s">
        <v>1590</v>
      </c>
      <c r="C396" s="24" t="s">
        <v>1591</v>
      </c>
      <c r="D396" s="24" t="s">
        <v>1592</v>
      </c>
      <c r="E396" s="24">
        <v>353825.34</v>
      </c>
      <c r="F396" s="27">
        <v>61708</v>
      </c>
      <c r="G396" s="27">
        <v>4.7146990669999997</v>
      </c>
      <c r="H396" s="24">
        <v>290934.65000000002</v>
      </c>
      <c r="I396" s="24">
        <f t="shared" si="18"/>
        <v>7.8460377999462947E-4</v>
      </c>
      <c r="J396" s="24">
        <f t="shared" si="19"/>
        <v>8.8007757698853795E-4</v>
      </c>
      <c r="K396" s="24">
        <f t="shared" si="20"/>
        <v>-9.5473796993908477E-5</v>
      </c>
    </row>
    <row r="397" spans="1:11" x14ac:dyDescent="0.3">
      <c r="A397" s="24" t="s">
        <v>1903</v>
      </c>
      <c r="B397" s="24" t="s">
        <v>1904</v>
      </c>
      <c r="C397" s="24" t="s">
        <v>1905</v>
      </c>
      <c r="D397" s="24" t="s">
        <v>1905</v>
      </c>
      <c r="E397" s="24">
        <v>83723.34</v>
      </c>
      <c r="F397" s="27">
        <v>429</v>
      </c>
      <c r="G397" s="27">
        <v>97.095617720000007</v>
      </c>
      <c r="H397" s="24">
        <v>41654.019999999997</v>
      </c>
      <c r="I397" s="24">
        <f t="shared" si="18"/>
        <v>1.1233416694770421E-4</v>
      </c>
      <c r="J397" s="24">
        <f t="shared" si="19"/>
        <v>2.0824691132802282E-4</v>
      </c>
      <c r="K397" s="24">
        <f t="shared" si="20"/>
        <v>-9.5912744380318614E-5</v>
      </c>
    </row>
    <row r="398" spans="1:11" x14ac:dyDescent="0.3">
      <c r="A398" s="24" t="s">
        <v>1852</v>
      </c>
      <c r="B398" s="24" t="s">
        <v>1853</v>
      </c>
      <c r="C398" s="24" t="s">
        <v>1854</v>
      </c>
      <c r="D398" s="24" t="s">
        <v>1855</v>
      </c>
      <c r="E398" s="24">
        <v>98194.45</v>
      </c>
      <c r="F398" s="27">
        <v>2905</v>
      </c>
      <c r="G398" s="27">
        <v>18.922161790000001</v>
      </c>
      <c r="H398" s="24">
        <v>54968.88</v>
      </c>
      <c r="I398" s="24">
        <f t="shared" si="18"/>
        <v>1.4824219469929478E-4</v>
      </c>
      <c r="J398" s="24">
        <f t="shared" si="19"/>
        <v>2.4424122260356516E-4</v>
      </c>
      <c r="K398" s="24">
        <f t="shared" si="20"/>
        <v>-9.599902790427038E-5</v>
      </c>
    </row>
    <row r="399" spans="1:11" x14ac:dyDescent="0.3">
      <c r="A399" s="24" t="s">
        <v>1873</v>
      </c>
      <c r="B399" s="24" t="s">
        <v>1874</v>
      </c>
      <c r="C399" s="24" t="s">
        <v>1875</v>
      </c>
      <c r="D399" s="24" t="s">
        <v>1876</v>
      </c>
      <c r="E399" s="24">
        <v>94212.87</v>
      </c>
      <c r="F399" s="27">
        <v>286</v>
      </c>
      <c r="G399" s="27">
        <v>174.717972</v>
      </c>
      <c r="H399" s="24">
        <v>49969.34</v>
      </c>
      <c r="I399" s="24">
        <f t="shared" si="18"/>
        <v>1.3475924248911855E-4</v>
      </c>
      <c r="J399" s="24">
        <f t="shared" si="19"/>
        <v>2.3433775079743048E-4</v>
      </c>
      <c r="K399" s="24">
        <f t="shared" si="20"/>
        <v>-9.9578508308311933E-5</v>
      </c>
    </row>
    <row r="400" spans="1:11" x14ac:dyDescent="0.3">
      <c r="A400" s="24" t="s">
        <v>1838</v>
      </c>
      <c r="B400" s="24" t="s">
        <v>1839</v>
      </c>
      <c r="C400" s="24" t="s">
        <v>1840</v>
      </c>
      <c r="D400" s="24" t="s">
        <v>1841</v>
      </c>
      <c r="E400" s="24">
        <v>105661.63</v>
      </c>
      <c r="F400" s="27">
        <v>3941</v>
      </c>
      <c r="G400" s="27">
        <v>15.33690434</v>
      </c>
      <c r="H400" s="24">
        <v>60442.74</v>
      </c>
      <c r="I400" s="24">
        <f t="shared" si="18"/>
        <v>1.6300431137106764E-4</v>
      </c>
      <c r="J400" s="24">
        <f t="shared" si="19"/>
        <v>2.6281450421572239E-4</v>
      </c>
      <c r="K400" s="24">
        <f t="shared" si="20"/>
        <v>-9.981019284465475E-5</v>
      </c>
    </row>
    <row r="401" spans="1:11" x14ac:dyDescent="0.3">
      <c r="A401" s="24" t="s">
        <v>1888</v>
      </c>
      <c r="B401" s="24" t="s">
        <v>1889</v>
      </c>
      <c r="C401" s="24" t="s">
        <v>1890</v>
      </c>
      <c r="D401" s="24" t="s">
        <v>1890</v>
      </c>
      <c r="E401" s="24">
        <v>89410.35</v>
      </c>
      <c r="F401" s="27">
        <v>21257</v>
      </c>
      <c r="G401" s="27">
        <v>2.102883286</v>
      </c>
      <c r="H401" s="24">
        <v>44700.99</v>
      </c>
      <c r="I401" s="24">
        <f t="shared" si="18"/>
        <v>1.2055135310799909E-4</v>
      </c>
      <c r="J401" s="24">
        <f t="shared" si="19"/>
        <v>2.2239233681142545E-4</v>
      </c>
      <c r="K401" s="24">
        <f t="shared" si="20"/>
        <v>-1.0184098370342636E-4</v>
      </c>
    </row>
    <row r="402" spans="1:11" x14ac:dyDescent="0.3">
      <c r="A402" s="24" t="s">
        <v>1834</v>
      </c>
      <c r="B402" s="24" t="s">
        <v>1835</v>
      </c>
      <c r="C402" s="24" t="s">
        <v>1836</v>
      </c>
      <c r="D402" s="24" t="s">
        <v>1837</v>
      </c>
      <c r="E402" s="24">
        <v>109161.49</v>
      </c>
      <c r="F402" s="27">
        <v>577</v>
      </c>
      <c r="G402" s="27">
        <v>106.7360832</v>
      </c>
      <c r="H402" s="24">
        <v>61586.720000000001</v>
      </c>
      <c r="I402" s="24">
        <f t="shared" si="18"/>
        <v>1.6608944073684878E-4</v>
      </c>
      <c r="J402" s="24">
        <f t="shared" si="19"/>
        <v>2.7151978323445832E-4</v>
      </c>
      <c r="K402" s="24">
        <f t="shared" si="20"/>
        <v>-1.0543034249760954E-4</v>
      </c>
    </row>
    <row r="403" spans="1:11" x14ac:dyDescent="0.3">
      <c r="A403" s="24" t="s">
        <v>1183</v>
      </c>
      <c r="B403" s="24" t="s">
        <v>1184</v>
      </c>
      <c r="C403" s="24" t="s">
        <v>1185</v>
      </c>
      <c r="D403" s="24" t="s">
        <v>1186</v>
      </c>
      <c r="E403" s="24">
        <v>2326994.91</v>
      </c>
      <c r="F403" s="27">
        <v>5751</v>
      </c>
      <c r="G403" s="27">
        <v>366.06201010000001</v>
      </c>
      <c r="H403" s="24">
        <v>2105222.62</v>
      </c>
      <c r="I403" s="24">
        <f t="shared" si="18"/>
        <v>5.6774455204362815E-3</v>
      </c>
      <c r="J403" s="24">
        <f t="shared" si="19"/>
        <v>5.787985795639908E-3</v>
      </c>
      <c r="K403" s="24">
        <f t="shared" si="20"/>
        <v>-1.105402752036265E-4</v>
      </c>
    </row>
    <row r="404" spans="1:11" x14ac:dyDescent="0.3">
      <c r="A404" s="24" t="s">
        <v>2124</v>
      </c>
      <c r="B404" s="24" t="s">
        <v>2125</v>
      </c>
      <c r="C404" s="24" t="s">
        <v>2126</v>
      </c>
      <c r="D404" s="24" t="s">
        <v>2127</v>
      </c>
      <c r="E404" s="24">
        <v>52639.25</v>
      </c>
      <c r="F404" s="27">
        <v>64</v>
      </c>
      <c r="G404" s="27">
        <v>117.6665625</v>
      </c>
      <c r="H404" s="24">
        <v>7530.66</v>
      </c>
      <c r="I404" s="24">
        <f t="shared" si="18"/>
        <v>2.0308974203843907E-5</v>
      </c>
      <c r="J404" s="24">
        <f t="shared" si="19"/>
        <v>1.3093076825558591E-4</v>
      </c>
      <c r="K404" s="24">
        <f t="shared" si="20"/>
        <v>-1.10621794051742E-4</v>
      </c>
    </row>
    <row r="405" spans="1:11" x14ac:dyDescent="0.3">
      <c r="A405" s="24" t="s">
        <v>2077</v>
      </c>
      <c r="B405" s="24" t="s">
        <v>2078</v>
      </c>
      <c r="C405" s="24" t="s">
        <v>2079</v>
      </c>
      <c r="D405" s="24" t="s">
        <v>2080</v>
      </c>
      <c r="E405" s="24">
        <v>57218.53</v>
      </c>
      <c r="F405" s="27">
        <v>155</v>
      </c>
      <c r="G405" s="27">
        <v>64.798129029999998</v>
      </c>
      <c r="H405" s="24">
        <v>10043.709999999999</v>
      </c>
      <c r="I405" s="24">
        <f t="shared" si="18"/>
        <v>2.7086264324891718E-5</v>
      </c>
      <c r="J405" s="24">
        <f t="shared" si="19"/>
        <v>1.4232091246275906E-4</v>
      </c>
      <c r="K405" s="24">
        <f t="shared" si="20"/>
        <v>-1.1523464813786734E-4</v>
      </c>
    </row>
    <row r="406" spans="1:11" x14ac:dyDescent="0.3">
      <c r="A406" s="24" t="s">
        <v>2022</v>
      </c>
      <c r="B406" s="24" t="s">
        <v>2023</v>
      </c>
      <c r="C406" s="24" t="s">
        <v>2024</v>
      </c>
      <c r="D406" s="24" t="s">
        <v>2024</v>
      </c>
      <c r="E406" s="24">
        <v>64518.86</v>
      </c>
      <c r="F406" s="27">
        <v>1092</v>
      </c>
      <c r="G406" s="27">
        <v>14.855521980000001</v>
      </c>
      <c r="H406" s="24">
        <v>16222.23</v>
      </c>
      <c r="I406" s="24">
        <f t="shared" si="18"/>
        <v>4.3748735250140457E-5</v>
      </c>
      <c r="J406" s="24">
        <f t="shared" si="19"/>
        <v>1.6047918438759275E-4</v>
      </c>
      <c r="K406" s="24">
        <f t="shared" si="20"/>
        <v>-1.167304491374523E-4</v>
      </c>
    </row>
    <row r="407" spans="1:11" x14ac:dyDescent="0.3">
      <c r="A407" s="24" t="s">
        <v>1775</v>
      </c>
      <c r="B407" s="24" t="s">
        <v>1776</v>
      </c>
      <c r="C407" s="24" t="s">
        <v>1777</v>
      </c>
      <c r="D407" s="24" t="s">
        <v>1777</v>
      </c>
      <c r="E407" s="24">
        <v>138762.03</v>
      </c>
      <c r="F407" s="27">
        <v>208</v>
      </c>
      <c r="G407" s="27">
        <v>406.07889419999998</v>
      </c>
      <c r="H407" s="24">
        <v>84464.41</v>
      </c>
      <c r="I407" s="24">
        <f t="shared" si="18"/>
        <v>2.2778687709083871E-4</v>
      </c>
      <c r="J407" s="24">
        <f t="shared" si="19"/>
        <v>3.4514585965044451E-4</v>
      </c>
      <c r="K407" s="24">
        <f t="shared" si="20"/>
        <v>-1.173589825596058E-4</v>
      </c>
    </row>
    <row r="408" spans="1:11" x14ac:dyDescent="0.3">
      <c r="A408" s="24" t="s">
        <v>2040</v>
      </c>
      <c r="B408" s="24" t="s">
        <v>2041</v>
      </c>
      <c r="C408" s="24" t="s">
        <v>2042</v>
      </c>
      <c r="D408" s="24" t="s">
        <v>2043</v>
      </c>
      <c r="E408" s="24">
        <v>62716.480000000003</v>
      </c>
      <c r="F408" s="27">
        <v>87</v>
      </c>
      <c r="G408" s="27">
        <v>161.99919539999999</v>
      </c>
      <c r="H408" s="24">
        <v>14093.93</v>
      </c>
      <c r="I408" s="24">
        <f t="shared" si="18"/>
        <v>3.8009053761659907E-5</v>
      </c>
      <c r="J408" s="24">
        <f t="shared" si="19"/>
        <v>1.5599608483567089E-4</v>
      </c>
      <c r="K408" s="24">
        <f t="shared" si="20"/>
        <v>-1.1798703107401099E-4</v>
      </c>
    </row>
    <row r="409" spans="1:11" x14ac:dyDescent="0.3">
      <c r="A409" s="24" t="s">
        <v>1937</v>
      </c>
      <c r="B409" s="24" t="s">
        <v>1938</v>
      </c>
      <c r="C409" s="24" t="s">
        <v>1939</v>
      </c>
      <c r="D409" s="24" t="s">
        <v>1940</v>
      </c>
      <c r="E409" s="24">
        <v>81213.7</v>
      </c>
      <c r="F409" s="27">
        <v>110</v>
      </c>
      <c r="G409" s="27">
        <v>280.60327269999999</v>
      </c>
      <c r="H409" s="24">
        <v>30866.36</v>
      </c>
      <c r="I409" s="24">
        <f t="shared" si="18"/>
        <v>8.3241589582660672E-5</v>
      </c>
      <c r="J409" s="24">
        <f t="shared" si="19"/>
        <v>2.0200462836911007E-4</v>
      </c>
      <c r="K409" s="24">
        <f t="shared" si="20"/>
        <v>-1.187630387864494E-4</v>
      </c>
    </row>
    <row r="410" spans="1:11" x14ac:dyDescent="0.3">
      <c r="A410" s="24" t="s">
        <v>1989</v>
      </c>
      <c r="B410" s="24" t="s">
        <v>1990</v>
      </c>
      <c r="C410" s="24" t="s">
        <v>1991</v>
      </c>
      <c r="D410" s="24" t="s">
        <v>1992</v>
      </c>
      <c r="E410" s="24">
        <v>75097.740000000005</v>
      </c>
      <c r="F410" s="27">
        <v>0</v>
      </c>
      <c r="G410" s="27">
        <v>0</v>
      </c>
      <c r="H410" s="24">
        <v>22672.41</v>
      </c>
      <c r="I410" s="24">
        <f t="shared" si="18"/>
        <v>6.1143829336203289E-5</v>
      </c>
      <c r="J410" s="24">
        <f t="shared" si="19"/>
        <v>1.8679226608392494E-4</v>
      </c>
      <c r="K410" s="24">
        <f t="shared" si="20"/>
        <v>-1.2564843674772166E-4</v>
      </c>
    </row>
    <row r="411" spans="1:11" x14ac:dyDescent="0.3">
      <c r="A411" s="24" t="s">
        <v>1819</v>
      </c>
      <c r="B411" s="24" t="s">
        <v>1820</v>
      </c>
      <c r="C411" s="24" t="s">
        <v>1821</v>
      </c>
      <c r="D411" s="24" t="s">
        <v>1821</v>
      </c>
      <c r="E411" s="24">
        <v>125676.99</v>
      </c>
      <c r="F411" s="27">
        <v>6035</v>
      </c>
      <c r="G411" s="27">
        <v>11.10268434</v>
      </c>
      <c r="H411" s="24">
        <v>67004.7</v>
      </c>
      <c r="I411" s="24">
        <f t="shared" si="18"/>
        <v>1.807008580703816E-4</v>
      </c>
      <c r="J411" s="24">
        <f t="shared" si="19"/>
        <v>3.1259915087600201E-4</v>
      </c>
      <c r="K411" s="24">
        <f t="shared" si="20"/>
        <v>-1.3189829280562041E-4</v>
      </c>
    </row>
    <row r="412" spans="1:11" x14ac:dyDescent="0.3">
      <c r="A412" s="24" t="s">
        <v>1663</v>
      </c>
      <c r="B412" s="24" t="s">
        <v>1664</v>
      </c>
      <c r="C412" s="24" t="s">
        <v>1665</v>
      </c>
      <c r="D412" s="24" t="s">
        <v>1666</v>
      </c>
      <c r="E412" s="24">
        <v>285086.96999999997</v>
      </c>
      <c r="F412" s="27">
        <v>1645</v>
      </c>
      <c r="G412" s="27">
        <v>128.70764740000001</v>
      </c>
      <c r="H412" s="24">
        <v>211724.08</v>
      </c>
      <c r="I412" s="24">
        <f t="shared" si="18"/>
        <v>5.7098566115753246E-4</v>
      </c>
      <c r="J412" s="24">
        <f t="shared" si="19"/>
        <v>7.0910311225477513E-4</v>
      </c>
      <c r="K412" s="24">
        <f t="shared" si="20"/>
        <v>-1.3811745109724267E-4</v>
      </c>
    </row>
    <row r="413" spans="1:11" x14ac:dyDescent="0.3">
      <c r="A413" s="24" t="s">
        <v>1718</v>
      </c>
      <c r="B413" s="24" t="s">
        <v>1719</v>
      </c>
      <c r="C413" s="24" t="s">
        <v>1720</v>
      </c>
      <c r="D413" s="24" t="s">
        <v>1721</v>
      </c>
      <c r="E413" s="24">
        <v>202313.86</v>
      </c>
      <c r="F413" s="27">
        <v>0</v>
      </c>
      <c r="G413" s="27">
        <v>0</v>
      </c>
      <c r="H413" s="24">
        <v>134912.29</v>
      </c>
      <c r="I413" s="24">
        <f t="shared" si="18"/>
        <v>3.6383666470023987E-4</v>
      </c>
      <c r="J413" s="24">
        <f t="shared" si="19"/>
        <v>5.0321972897700957E-4</v>
      </c>
      <c r="K413" s="24">
        <f t="shared" si="20"/>
        <v>-1.393830642767697E-4</v>
      </c>
    </row>
    <row r="414" spans="1:11" x14ac:dyDescent="0.3">
      <c r="A414" s="24" t="s">
        <v>1742</v>
      </c>
      <c r="B414" s="24" t="s">
        <v>1743</v>
      </c>
      <c r="C414" s="24" t="s">
        <v>1744</v>
      </c>
      <c r="D414" s="24" t="s">
        <v>1745</v>
      </c>
      <c r="E414" s="24">
        <v>187482.49</v>
      </c>
      <c r="F414" s="27">
        <v>570</v>
      </c>
      <c r="G414" s="27">
        <v>206.0379825</v>
      </c>
      <c r="H414" s="24">
        <v>117441.65</v>
      </c>
      <c r="I414" s="24">
        <f t="shared" si="18"/>
        <v>3.1672116923441831E-4</v>
      </c>
      <c r="J414" s="24">
        <f t="shared" si="19"/>
        <v>4.6632933505264993E-4</v>
      </c>
      <c r="K414" s="24">
        <f t="shared" si="20"/>
        <v>-1.4960816581823162E-4</v>
      </c>
    </row>
    <row r="415" spans="1:11" x14ac:dyDescent="0.3">
      <c r="A415" s="24" t="s">
        <v>1914</v>
      </c>
      <c r="B415" s="24" t="s">
        <v>1915</v>
      </c>
      <c r="C415" s="24" t="s">
        <v>1916</v>
      </c>
      <c r="D415" s="24" t="s">
        <v>1916</v>
      </c>
      <c r="E415" s="24">
        <v>105924.52</v>
      </c>
      <c r="F415" s="27">
        <v>4024</v>
      </c>
      <c r="G415" s="27">
        <v>10.08766402</v>
      </c>
      <c r="H415" s="24">
        <v>40592.76</v>
      </c>
      <c r="I415" s="24">
        <f t="shared" si="18"/>
        <v>1.0947212006687685E-4</v>
      </c>
      <c r="J415" s="24">
        <f t="shared" si="19"/>
        <v>2.6346839631461648E-4</v>
      </c>
      <c r="K415" s="24">
        <f t="shared" si="20"/>
        <v>-1.5399627624773963E-4</v>
      </c>
    </row>
    <row r="416" spans="1:11" x14ac:dyDescent="0.3">
      <c r="A416" s="24" t="s">
        <v>1750</v>
      </c>
      <c r="B416" s="24" t="s">
        <v>1751</v>
      </c>
      <c r="C416" s="24" t="s">
        <v>1752</v>
      </c>
      <c r="D416" s="24" t="s">
        <v>1327</v>
      </c>
      <c r="E416" s="24">
        <v>178460.12</v>
      </c>
      <c r="F416" s="27">
        <v>3815</v>
      </c>
      <c r="G416" s="27">
        <v>28.11068414</v>
      </c>
      <c r="H416" s="24">
        <v>107242.26</v>
      </c>
      <c r="I416" s="24">
        <f t="shared" si="18"/>
        <v>2.8921506108387863E-4</v>
      </c>
      <c r="J416" s="24">
        <f t="shared" si="19"/>
        <v>4.4388779503097125E-4</v>
      </c>
      <c r="K416" s="24">
        <f t="shared" si="20"/>
        <v>-1.5467273394709262E-4</v>
      </c>
    </row>
    <row r="417" spans="1:11" x14ac:dyDescent="0.3">
      <c r="A417" s="24" t="s">
        <v>1864</v>
      </c>
      <c r="B417" s="24" t="s">
        <v>1865</v>
      </c>
      <c r="C417" s="24" t="s">
        <v>1866</v>
      </c>
      <c r="D417" s="24" t="s">
        <v>1866</v>
      </c>
      <c r="E417" s="24">
        <v>121603.83</v>
      </c>
      <c r="F417" s="27">
        <v>730</v>
      </c>
      <c r="G417" s="27">
        <v>71.348589039999993</v>
      </c>
      <c r="H417" s="24">
        <v>52084.47</v>
      </c>
      <c r="I417" s="24">
        <f t="shared" si="18"/>
        <v>1.4046340661388006E-4</v>
      </c>
      <c r="J417" s="24">
        <f t="shared" si="19"/>
        <v>3.0246789011472743E-4</v>
      </c>
      <c r="K417" s="24">
        <f t="shared" si="20"/>
        <v>-1.6200448350084737E-4</v>
      </c>
    </row>
    <row r="418" spans="1:11" x14ac:dyDescent="0.3">
      <c r="A418" s="24" t="s">
        <v>1486</v>
      </c>
      <c r="B418" s="24" t="s">
        <v>1278</v>
      </c>
      <c r="C418" s="24" t="s">
        <v>1487</v>
      </c>
      <c r="D418" s="24" t="s">
        <v>1280</v>
      </c>
      <c r="E418" s="24">
        <v>618904.94999999995</v>
      </c>
      <c r="F418" s="27">
        <v>38603</v>
      </c>
      <c r="G418" s="27">
        <v>13.22503588</v>
      </c>
      <c r="H418" s="24">
        <v>510526.06</v>
      </c>
      <c r="I418" s="24">
        <f t="shared" si="18"/>
        <v>1.3768063599910322E-3</v>
      </c>
      <c r="J418" s="24">
        <f t="shared" si="19"/>
        <v>1.5394159411595907E-3</v>
      </c>
      <c r="K418" s="24">
        <f t="shared" si="20"/>
        <v>-1.6260958116855856E-4</v>
      </c>
    </row>
    <row r="419" spans="1:11" x14ac:dyDescent="0.3">
      <c r="A419" s="24" t="s">
        <v>1551</v>
      </c>
      <c r="B419" s="24" t="s">
        <v>1552</v>
      </c>
      <c r="C419" s="24" t="s">
        <v>1553</v>
      </c>
      <c r="D419" s="24" t="s">
        <v>1554</v>
      </c>
      <c r="E419" s="24">
        <v>472125.13</v>
      </c>
      <c r="F419" s="27">
        <v>0</v>
      </c>
      <c r="G419" s="27">
        <v>0</v>
      </c>
      <c r="H419" s="24">
        <v>373917.38</v>
      </c>
      <c r="I419" s="24">
        <f t="shared" si="18"/>
        <v>1.0083948053409529E-3</v>
      </c>
      <c r="J419" s="24">
        <f t="shared" si="19"/>
        <v>1.1743272554922111E-3</v>
      </c>
      <c r="K419" s="24">
        <f t="shared" si="20"/>
        <v>-1.6593245015125821E-4</v>
      </c>
    </row>
    <row r="420" spans="1:11" x14ac:dyDescent="0.3">
      <c r="A420" s="24">
        <v>90371</v>
      </c>
      <c r="B420" s="24" t="s">
        <v>1828</v>
      </c>
      <c r="C420" s="24" t="s">
        <v>1829</v>
      </c>
      <c r="D420" s="24" t="s">
        <v>1830</v>
      </c>
      <c r="E420" s="24">
        <v>137212.26</v>
      </c>
      <c r="F420" s="27">
        <v>70</v>
      </c>
      <c r="G420" s="27">
        <v>901.17885709999996</v>
      </c>
      <c r="H420" s="24">
        <v>63082.52</v>
      </c>
      <c r="I420" s="24">
        <f t="shared" si="18"/>
        <v>1.7012337184170676E-4</v>
      </c>
      <c r="J420" s="24">
        <f t="shared" si="19"/>
        <v>3.4129108252654058E-4</v>
      </c>
      <c r="K420" s="24">
        <f t="shared" si="20"/>
        <v>-1.7116771068483383E-4</v>
      </c>
    </row>
    <row r="421" spans="1:11" x14ac:dyDescent="0.3">
      <c r="A421" s="24" t="s">
        <v>1771</v>
      </c>
      <c r="B421" s="24" t="s">
        <v>1772</v>
      </c>
      <c r="C421" s="24" t="s">
        <v>1773</v>
      </c>
      <c r="D421" s="24" t="s">
        <v>1774</v>
      </c>
      <c r="E421" s="24">
        <v>167193.31</v>
      </c>
      <c r="F421" s="27">
        <v>19744</v>
      </c>
      <c r="G421" s="27">
        <v>4.5191754460000002</v>
      </c>
      <c r="H421" s="24">
        <v>89226.6</v>
      </c>
      <c r="I421" s="24">
        <f t="shared" si="18"/>
        <v>2.4062973467089193E-4</v>
      </c>
      <c r="J421" s="24">
        <f t="shared" si="19"/>
        <v>4.1586360986325477E-4</v>
      </c>
      <c r="K421" s="24">
        <f t="shared" si="20"/>
        <v>-1.7523387519236284E-4</v>
      </c>
    </row>
    <row r="422" spans="1:11" x14ac:dyDescent="0.3">
      <c r="A422" s="24" t="s">
        <v>1627</v>
      </c>
      <c r="B422" s="24" t="s">
        <v>1628</v>
      </c>
      <c r="C422" s="24" t="s">
        <v>1629</v>
      </c>
      <c r="D422" s="24" t="s">
        <v>1630</v>
      </c>
      <c r="E422" s="24">
        <v>337486.07</v>
      </c>
      <c r="F422" s="27">
        <v>30</v>
      </c>
      <c r="G422" s="27">
        <v>8050.9893330000004</v>
      </c>
      <c r="H422" s="24">
        <v>241529.68</v>
      </c>
      <c r="I422" s="24">
        <f t="shared" si="18"/>
        <v>6.5136655227864145E-4</v>
      </c>
      <c r="J422" s="24">
        <f t="shared" si="19"/>
        <v>8.3943655011533115E-4</v>
      </c>
      <c r="K422" s="24">
        <f t="shared" si="20"/>
        <v>-1.880699978366897E-4</v>
      </c>
    </row>
    <row r="423" spans="1:11" x14ac:dyDescent="0.3">
      <c r="A423" s="24" t="s">
        <v>1575</v>
      </c>
      <c r="B423" s="24" t="s">
        <v>1576</v>
      </c>
      <c r="C423" s="24" t="s">
        <v>1577</v>
      </c>
      <c r="D423" s="24" t="s">
        <v>1578</v>
      </c>
      <c r="E423" s="24">
        <v>435541.65</v>
      </c>
      <c r="F423" s="27">
        <v>27</v>
      </c>
      <c r="G423" s="27">
        <v>12280.516670000001</v>
      </c>
      <c r="H423" s="24">
        <v>331573.95</v>
      </c>
      <c r="I423" s="24">
        <f t="shared" si="18"/>
        <v>8.9420141092767835E-4</v>
      </c>
      <c r="J423" s="24">
        <f t="shared" si="19"/>
        <v>1.0833323583030821E-3</v>
      </c>
      <c r="K423" s="24">
        <f t="shared" si="20"/>
        <v>-1.8913094737540374E-4</v>
      </c>
    </row>
    <row r="424" spans="1:11" x14ac:dyDescent="0.3">
      <c r="A424" s="24">
        <v>90714</v>
      </c>
      <c r="B424" s="24" t="s">
        <v>1259</v>
      </c>
      <c r="C424" s="24" t="s">
        <v>1260</v>
      </c>
      <c r="D424" s="24" t="s">
        <v>1261</v>
      </c>
      <c r="E424" s="24">
        <v>1804679.65</v>
      </c>
      <c r="F424" s="27">
        <v>60985</v>
      </c>
      <c r="G424" s="27">
        <v>26.106820689999999</v>
      </c>
      <c r="H424" s="24">
        <v>1592124.46</v>
      </c>
      <c r="I424" s="24">
        <f t="shared" si="18"/>
        <v>4.2937026220077534E-3</v>
      </c>
      <c r="J424" s="24">
        <f t="shared" si="19"/>
        <v>4.4888195221193666E-3</v>
      </c>
      <c r="K424" s="24">
        <f t="shared" si="20"/>
        <v>-1.9511690011161324E-4</v>
      </c>
    </row>
    <row r="425" spans="1:11" x14ac:dyDescent="0.3">
      <c r="A425" s="24" t="s">
        <v>1782</v>
      </c>
      <c r="B425" s="24" t="s">
        <v>1783</v>
      </c>
      <c r="C425" s="24" t="s">
        <v>1784</v>
      </c>
      <c r="D425" s="24" t="s">
        <v>1785</v>
      </c>
      <c r="E425" s="24">
        <v>170044.01</v>
      </c>
      <c r="F425" s="27">
        <v>286</v>
      </c>
      <c r="G425" s="27">
        <v>289.29136360000001</v>
      </c>
      <c r="H425" s="24">
        <v>82737.33</v>
      </c>
      <c r="I425" s="24">
        <f t="shared" si="18"/>
        <v>2.2312922116586337E-4</v>
      </c>
      <c r="J425" s="24">
        <f t="shared" si="19"/>
        <v>4.2295421888724732E-4</v>
      </c>
      <c r="K425" s="24">
        <f t="shared" si="20"/>
        <v>-1.9982499772138395E-4</v>
      </c>
    </row>
    <row r="426" spans="1:11" x14ac:dyDescent="0.3">
      <c r="A426" s="24" t="s">
        <v>1891</v>
      </c>
      <c r="B426" s="24" t="s">
        <v>1892</v>
      </c>
      <c r="C426" s="24" t="s">
        <v>1893</v>
      </c>
      <c r="D426" s="24" t="s">
        <v>1894</v>
      </c>
      <c r="E426" s="24">
        <v>128797.97</v>
      </c>
      <c r="F426" s="27">
        <v>20</v>
      </c>
      <c r="G426" s="27">
        <v>2177.1149999999998</v>
      </c>
      <c r="H426" s="24">
        <v>43542.3</v>
      </c>
      <c r="I426" s="24">
        <f t="shared" si="18"/>
        <v>1.1742655324713008E-4</v>
      </c>
      <c r="J426" s="24">
        <f t="shared" si="19"/>
        <v>3.2036203330898343E-4</v>
      </c>
      <c r="K426" s="24">
        <f t="shared" si="20"/>
        <v>-2.0293548006185334E-4</v>
      </c>
    </row>
    <row r="427" spans="1:11" x14ac:dyDescent="0.3">
      <c r="A427" s="24" t="s">
        <v>1950</v>
      </c>
      <c r="B427" s="24" t="s">
        <v>1951</v>
      </c>
      <c r="C427" s="24" t="s">
        <v>1952</v>
      </c>
      <c r="D427" s="24" t="s">
        <v>1952</v>
      </c>
      <c r="E427" s="24">
        <v>112649.06</v>
      </c>
      <c r="F427" s="27">
        <v>15</v>
      </c>
      <c r="G427" s="27">
        <v>1886.904667</v>
      </c>
      <c r="H427" s="24">
        <v>28303.57</v>
      </c>
      <c r="I427" s="24">
        <f t="shared" si="18"/>
        <v>7.6330158712077073E-5</v>
      </c>
      <c r="J427" s="24">
        <f t="shared" si="19"/>
        <v>2.8019449306495805E-4</v>
      </c>
      <c r="K427" s="24">
        <f t="shared" si="20"/>
        <v>-2.0386433435288099E-4</v>
      </c>
    </row>
    <row r="428" spans="1:11" x14ac:dyDescent="0.3">
      <c r="A428" s="24" t="s">
        <v>1514</v>
      </c>
      <c r="B428" s="24" t="s">
        <v>1515</v>
      </c>
      <c r="C428" s="24" t="s">
        <v>1516</v>
      </c>
      <c r="D428" s="24" t="s">
        <v>1516</v>
      </c>
      <c r="E428" s="24">
        <v>584542.54</v>
      </c>
      <c r="F428" s="27">
        <v>7052</v>
      </c>
      <c r="G428" s="27">
        <v>65.451911510000002</v>
      </c>
      <c r="H428" s="24">
        <v>461566.88</v>
      </c>
      <c r="I428" s="24">
        <f t="shared" si="18"/>
        <v>1.2447713559327756E-3</v>
      </c>
      <c r="J428" s="24">
        <f t="shared" si="19"/>
        <v>1.4539455603997315E-3</v>
      </c>
      <c r="K428" s="24">
        <f t="shared" si="20"/>
        <v>-2.0917420446695586E-4</v>
      </c>
    </row>
    <row r="429" spans="1:11" x14ac:dyDescent="0.3">
      <c r="A429" s="24">
        <v>90632</v>
      </c>
      <c r="B429" s="24" t="s">
        <v>2150</v>
      </c>
      <c r="C429" s="24" t="s">
        <v>2151</v>
      </c>
      <c r="D429" s="24" t="s">
        <v>2152</v>
      </c>
      <c r="E429" s="24">
        <v>98033.4</v>
      </c>
      <c r="F429" s="27">
        <v>88</v>
      </c>
      <c r="G429" s="27">
        <v>70.796250000000001</v>
      </c>
      <c r="H429" s="24">
        <v>6230.07</v>
      </c>
      <c r="I429" s="24">
        <f t="shared" si="18"/>
        <v>1.6801492952562166E-5</v>
      </c>
      <c r="J429" s="24">
        <f t="shared" si="19"/>
        <v>2.4384063938424569E-4</v>
      </c>
      <c r="K429" s="24">
        <f t="shared" si="20"/>
        <v>-2.2703914643168352E-4</v>
      </c>
    </row>
    <row r="430" spans="1:11" x14ac:dyDescent="0.3">
      <c r="A430" s="24" t="s">
        <v>1572</v>
      </c>
      <c r="B430" s="24" t="s">
        <v>1573</v>
      </c>
      <c r="C430" s="24" t="s">
        <v>1574</v>
      </c>
      <c r="D430" s="24" t="s">
        <v>1574</v>
      </c>
      <c r="E430" s="24">
        <v>472469.45</v>
      </c>
      <c r="F430" s="27">
        <v>17591</v>
      </c>
      <c r="G430" s="27">
        <v>19.461321130000002</v>
      </c>
      <c r="H430" s="24">
        <v>342344.1</v>
      </c>
      <c r="I430" s="24">
        <f t="shared" si="18"/>
        <v>9.2324676664969053E-4</v>
      </c>
      <c r="J430" s="24">
        <f t="shared" si="19"/>
        <v>1.175183690227238E-3</v>
      </c>
      <c r="K430" s="24">
        <f t="shared" si="20"/>
        <v>-2.5193692357754747E-4</v>
      </c>
    </row>
    <row r="431" spans="1:11" x14ac:dyDescent="0.3">
      <c r="A431" s="24" t="s">
        <v>1899</v>
      </c>
      <c r="B431" s="24" t="s">
        <v>1900</v>
      </c>
      <c r="C431" s="24" t="s">
        <v>1901</v>
      </c>
      <c r="D431" s="24" t="s">
        <v>1902</v>
      </c>
      <c r="E431" s="24">
        <v>149449.42000000001</v>
      </c>
      <c r="F431" s="27">
        <v>90</v>
      </c>
      <c r="G431" s="27">
        <v>469.83411109999997</v>
      </c>
      <c r="H431" s="24">
        <v>42285.07</v>
      </c>
      <c r="I431" s="24">
        <f t="shared" si="18"/>
        <v>1.1403600691542759E-4</v>
      </c>
      <c r="J431" s="24">
        <f t="shared" si="19"/>
        <v>3.7172884066455597E-4</v>
      </c>
      <c r="K431" s="24">
        <f t="shared" si="20"/>
        <v>-2.576928337491284E-4</v>
      </c>
    </row>
    <row r="432" spans="1:11" x14ac:dyDescent="0.3">
      <c r="A432" s="24" t="s">
        <v>1414</v>
      </c>
      <c r="B432" s="24" t="s">
        <v>1415</v>
      </c>
      <c r="C432" s="24" t="s">
        <v>1416</v>
      </c>
      <c r="D432" s="24" t="s">
        <v>360</v>
      </c>
      <c r="E432" s="24">
        <v>888939.19</v>
      </c>
      <c r="F432" s="27">
        <v>892</v>
      </c>
      <c r="G432" s="27">
        <v>811.33875560000001</v>
      </c>
      <c r="H432" s="24">
        <v>723714.17</v>
      </c>
      <c r="I432" s="24">
        <f t="shared" si="18"/>
        <v>1.9517402736926519E-3</v>
      </c>
      <c r="J432" s="24">
        <f t="shared" si="19"/>
        <v>2.2110780658766652E-3</v>
      </c>
      <c r="K432" s="24">
        <f t="shared" si="20"/>
        <v>-2.5933779218401337E-4</v>
      </c>
    </row>
    <row r="433" spans="1:11" x14ac:dyDescent="0.3">
      <c r="A433" s="24" t="s">
        <v>1568</v>
      </c>
      <c r="B433" s="24" t="s">
        <v>1569</v>
      </c>
      <c r="C433" s="24" t="s">
        <v>1570</v>
      </c>
      <c r="D433" s="24" t="s">
        <v>1571</v>
      </c>
      <c r="E433" s="24">
        <v>498555.59</v>
      </c>
      <c r="F433" s="27">
        <v>2650</v>
      </c>
      <c r="G433" s="27">
        <v>136.8727547</v>
      </c>
      <c r="H433" s="24">
        <v>362712.8</v>
      </c>
      <c r="I433" s="24">
        <f t="shared" si="18"/>
        <v>9.7817786204715046E-4</v>
      </c>
      <c r="J433" s="24">
        <f t="shared" si="19"/>
        <v>1.2400683219615954E-3</v>
      </c>
      <c r="K433" s="24">
        <f t="shared" si="20"/>
        <v>-2.6189045991444494E-4</v>
      </c>
    </row>
    <row r="434" spans="1:11" x14ac:dyDescent="0.3">
      <c r="A434" s="24" t="s">
        <v>1394</v>
      </c>
      <c r="B434" s="24" t="s">
        <v>1395</v>
      </c>
      <c r="C434" s="24" t="s">
        <v>1396</v>
      </c>
      <c r="D434" s="24" t="s">
        <v>1397</v>
      </c>
      <c r="E434" s="24">
        <v>940721.64</v>
      </c>
      <c r="F434" s="27">
        <v>5007</v>
      </c>
      <c r="G434" s="27">
        <v>153.21530659999999</v>
      </c>
      <c r="H434" s="24">
        <v>767149.04</v>
      </c>
      <c r="I434" s="24">
        <f t="shared" si="18"/>
        <v>2.0688771055742284E-3</v>
      </c>
      <c r="J434" s="24">
        <f t="shared" si="19"/>
        <v>2.3398776965829629E-3</v>
      </c>
      <c r="K434" s="24">
        <f t="shared" si="20"/>
        <v>-2.7100059100873455E-4</v>
      </c>
    </row>
    <row r="435" spans="1:11" x14ac:dyDescent="0.3">
      <c r="A435" s="24" t="s">
        <v>1816</v>
      </c>
      <c r="B435" s="24" t="s">
        <v>1817</v>
      </c>
      <c r="C435" s="24" t="s">
        <v>1818</v>
      </c>
      <c r="D435" s="24" t="s">
        <v>1818</v>
      </c>
      <c r="E435" s="24">
        <v>197026.38</v>
      </c>
      <c r="F435" s="27">
        <v>1316</v>
      </c>
      <c r="G435" s="27">
        <v>51.339620060000001</v>
      </c>
      <c r="H435" s="24">
        <v>67562.94</v>
      </c>
      <c r="I435" s="24">
        <f t="shared" si="18"/>
        <v>1.8220634122319341E-4</v>
      </c>
      <c r="J435" s="24">
        <f t="shared" si="19"/>
        <v>4.900680632801001E-4</v>
      </c>
      <c r="K435" s="24">
        <f t="shared" si="20"/>
        <v>-3.0786172205690666E-4</v>
      </c>
    </row>
    <row r="436" spans="1:11" x14ac:dyDescent="0.3">
      <c r="A436" s="24" t="s">
        <v>1687</v>
      </c>
      <c r="B436" s="24" t="s">
        <v>1688</v>
      </c>
      <c r="C436" s="24" t="s">
        <v>1689</v>
      </c>
      <c r="D436" s="24" t="s">
        <v>1690</v>
      </c>
      <c r="E436" s="24">
        <v>310995.31</v>
      </c>
      <c r="F436" s="27">
        <v>698</v>
      </c>
      <c r="G436" s="27">
        <v>216.8539112</v>
      </c>
      <c r="H436" s="24">
        <v>151364.03</v>
      </c>
      <c r="I436" s="24">
        <f t="shared" si="18"/>
        <v>4.0820435136626211E-4</v>
      </c>
      <c r="J436" s="24">
        <f t="shared" si="19"/>
        <v>7.7354549812514621E-4</v>
      </c>
      <c r="K436" s="24">
        <f t="shared" si="20"/>
        <v>-3.6534114675888411E-4</v>
      </c>
    </row>
    <row r="437" spans="1:11" x14ac:dyDescent="0.3">
      <c r="A437" s="24" t="s">
        <v>1467</v>
      </c>
      <c r="B437" s="24" t="s">
        <v>1468</v>
      </c>
      <c r="C437" s="24" t="s">
        <v>1469</v>
      </c>
      <c r="D437" s="24" t="s">
        <v>1470</v>
      </c>
      <c r="E437" s="24">
        <v>771011.7</v>
      </c>
      <c r="F437" s="27">
        <v>342</v>
      </c>
      <c r="G437" s="27">
        <v>1671.853216</v>
      </c>
      <c r="H437" s="24">
        <v>571773.80000000005</v>
      </c>
      <c r="I437" s="24">
        <f t="shared" si="18"/>
        <v>1.5419816263958015E-3</v>
      </c>
      <c r="J437" s="24">
        <f t="shared" si="19"/>
        <v>1.9177544173795281E-3</v>
      </c>
      <c r="K437" s="24">
        <f t="shared" si="20"/>
        <v>-3.7577279098372656E-4</v>
      </c>
    </row>
    <row r="438" spans="1:11" x14ac:dyDescent="0.3">
      <c r="A438" s="24" t="s">
        <v>1455</v>
      </c>
      <c r="B438" s="24" t="s">
        <v>1456</v>
      </c>
      <c r="C438" s="24" t="s">
        <v>1457</v>
      </c>
      <c r="D438" s="24" t="s">
        <v>1458</v>
      </c>
      <c r="E438" s="24">
        <v>800832.6</v>
      </c>
      <c r="F438" s="27">
        <v>54</v>
      </c>
      <c r="G438" s="27">
        <v>11072.02074</v>
      </c>
      <c r="H438" s="24">
        <v>597889.12</v>
      </c>
      <c r="I438" s="24">
        <f t="shared" si="18"/>
        <v>1.6124104281482546E-3</v>
      </c>
      <c r="J438" s="24">
        <f t="shared" si="19"/>
        <v>1.9919286000867854E-3</v>
      </c>
      <c r="K438" s="24">
        <f t="shared" si="20"/>
        <v>-3.7951817193853082E-4</v>
      </c>
    </row>
    <row r="439" spans="1:11" x14ac:dyDescent="0.3">
      <c r="A439" s="24" t="s">
        <v>1968</v>
      </c>
      <c r="B439" s="24" t="s">
        <v>1969</v>
      </c>
      <c r="C439" s="24" t="s">
        <v>1970</v>
      </c>
      <c r="D439" s="24" t="s">
        <v>1971</v>
      </c>
      <c r="E439" s="24">
        <v>181070.97</v>
      </c>
      <c r="F439" s="27">
        <v>69</v>
      </c>
      <c r="G439" s="27">
        <v>369.5063768</v>
      </c>
      <c r="H439" s="24">
        <v>25495.94</v>
      </c>
      <c r="I439" s="24">
        <f t="shared" si="18"/>
        <v>6.8758433890622075E-5</v>
      </c>
      <c r="J439" s="24">
        <f t="shared" si="19"/>
        <v>4.5038181985655474E-4</v>
      </c>
      <c r="K439" s="24">
        <f t="shared" si="20"/>
        <v>-3.8162338596593265E-4</v>
      </c>
    </row>
    <row r="440" spans="1:11" x14ac:dyDescent="0.3">
      <c r="A440" s="24" t="s">
        <v>1593</v>
      </c>
      <c r="B440" s="24" t="s">
        <v>1594</v>
      </c>
      <c r="C440" s="24" t="s">
        <v>1594</v>
      </c>
      <c r="D440" s="24"/>
      <c r="E440" s="24">
        <v>467719.41</v>
      </c>
      <c r="F440" s="27">
        <v>322</v>
      </c>
      <c r="G440" s="27">
        <v>887.70602480000002</v>
      </c>
      <c r="H440" s="24">
        <v>285841.34000000003</v>
      </c>
      <c r="I440" s="24">
        <f t="shared" si="18"/>
        <v>7.7086794523350893E-4</v>
      </c>
      <c r="J440" s="24">
        <f t="shared" si="19"/>
        <v>1.1633688109034489E-3</v>
      </c>
      <c r="K440" s="24">
        <f t="shared" si="20"/>
        <v>-3.9250086566993997E-4</v>
      </c>
    </row>
    <row r="441" spans="1:11" x14ac:dyDescent="0.3">
      <c r="A441" s="24" t="s">
        <v>1895</v>
      </c>
      <c r="B441" s="24" t="s">
        <v>1896</v>
      </c>
      <c r="C441" s="24" t="s">
        <v>1897</v>
      </c>
      <c r="D441" s="24" t="s">
        <v>1898</v>
      </c>
      <c r="E441" s="24">
        <v>215557.69</v>
      </c>
      <c r="F441" s="27">
        <v>96</v>
      </c>
      <c r="G441" s="27">
        <v>445.95989580000003</v>
      </c>
      <c r="H441" s="24">
        <v>42812.15</v>
      </c>
      <c r="I441" s="24">
        <f t="shared" si="18"/>
        <v>1.1545745657898457E-4</v>
      </c>
      <c r="J441" s="24">
        <f t="shared" si="19"/>
        <v>5.3616139962289408E-4</v>
      </c>
      <c r="K441" s="24">
        <f t="shared" si="20"/>
        <v>-4.2070394304390948E-4</v>
      </c>
    </row>
    <row r="442" spans="1:11" x14ac:dyDescent="0.3">
      <c r="A442" s="24" t="s">
        <v>1985</v>
      </c>
      <c r="B442" s="24" t="s">
        <v>1986</v>
      </c>
      <c r="C442" s="24" t="s">
        <v>1987</v>
      </c>
      <c r="D442" s="24" t="s">
        <v>1988</v>
      </c>
      <c r="E442" s="24">
        <v>199827.78</v>
      </c>
      <c r="F442" s="27">
        <v>3948</v>
      </c>
      <c r="G442" s="27">
        <v>5.772044073</v>
      </c>
      <c r="H442" s="24">
        <v>22788.03</v>
      </c>
      <c r="I442" s="24">
        <f t="shared" si="18"/>
        <v>6.1455637809490946E-5</v>
      </c>
      <c r="J442" s="24">
        <f t="shared" si="19"/>
        <v>4.9703604732605818E-4</v>
      </c>
      <c r="K442" s="24">
        <f t="shared" si="20"/>
        <v>-4.3558040951656722E-4</v>
      </c>
    </row>
    <row r="443" spans="1:11" x14ac:dyDescent="0.3">
      <c r="A443" s="24" t="s">
        <v>1706</v>
      </c>
      <c r="B443" s="24" t="s">
        <v>1707</v>
      </c>
      <c r="C443" s="24" t="s">
        <v>1708</v>
      </c>
      <c r="D443" s="24" t="s">
        <v>1709</v>
      </c>
      <c r="E443" s="24">
        <v>330574.15000000002</v>
      </c>
      <c r="F443" s="27">
        <v>1000</v>
      </c>
      <c r="G443" s="27">
        <v>141.30566999999999</v>
      </c>
      <c r="H443" s="24">
        <v>141305.67000000001</v>
      </c>
      <c r="I443" s="24">
        <f t="shared" si="18"/>
        <v>3.8107857835659561E-4</v>
      </c>
      <c r="J443" s="24">
        <f t="shared" si="19"/>
        <v>8.2224437895557587E-4</v>
      </c>
      <c r="K443" s="24">
        <f t="shared" si="20"/>
        <v>-4.4116580059898027E-4</v>
      </c>
    </row>
    <row r="444" spans="1:11" x14ac:dyDescent="0.3">
      <c r="A444" s="24" t="s">
        <v>1445</v>
      </c>
      <c r="B444" s="24" t="s">
        <v>1446</v>
      </c>
      <c r="C444" s="24" t="s">
        <v>1447</v>
      </c>
      <c r="D444" s="24" t="s">
        <v>1448</v>
      </c>
      <c r="E444" s="24">
        <v>863811.01</v>
      </c>
      <c r="F444" s="27">
        <v>64</v>
      </c>
      <c r="G444" s="27">
        <v>9656.529219</v>
      </c>
      <c r="H444" s="24">
        <v>618017.87</v>
      </c>
      <c r="I444" s="24">
        <f t="shared" si="18"/>
        <v>1.6666944171353584E-3</v>
      </c>
      <c r="J444" s="24">
        <f t="shared" si="19"/>
        <v>2.1485761891921638E-3</v>
      </c>
      <c r="K444" s="24">
        <f t="shared" si="20"/>
        <v>-4.818817720568054E-4</v>
      </c>
    </row>
    <row r="445" spans="1:11" x14ac:dyDescent="0.3">
      <c r="A445" s="24" t="s">
        <v>1547</v>
      </c>
      <c r="B445" s="24" t="s">
        <v>1548</v>
      </c>
      <c r="C445" s="24" t="s">
        <v>1549</v>
      </c>
      <c r="D445" s="24" t="s">
        <v>1550</v>
      </c>
      <c r="E445" s="24">
        <v>627454.69999999995</v>
      </c>
      <c r="F445" s="27">
        <v>727</v>
      </c>
      <c r="G445" s="27">
        <v>534.11236589999999</v>
      </c>
      <c r="H445" s="24">
        <v>388299.69</v>
      </c>
      <c r="I445" s="24">
        <f t="shared" si="18"/>
        <v>1.0471815734040026E-3</v>
      </c>
      <c r="J445" s="24">
        <f t="shared" si="19"/>
        <v>1.5606819230247046E-3</v>
      </c>
      <c r="K445" s="24">
        <f t="shared" si="20"/>
        <v>-5.1350034962070203E-4</v>
      </c>
    </row>
    <row r="446" spans="1:11" x14ac:dyDescent="0.3">
      <c r="A446" s="24" t="s">
        <v>1504</v>
      </c>
      <c r="B446" s="24" t="s">
        <v>1505</v>
      </c>
      <c r="C446" s="24" t="s">
        <v>1506</v>
      </c>
      <c r="D446" s="24" t="s">
        <v>1507</v>
      </c>
      <c r="E446" s="24">
        <v>732397.32</v>
      </c>
      <c r="F446" s="27">
        <v>250</v>
      </c>
      <c r="G446" s="27">
        <v>1899.5192400000001</v>
      </c>
      <c r="H446" s="24">
        <v>474879.81</v>
      </c>
      <c r="I446" s="24">
        <f t="shared" si="18"/>
        <v>1.2806741787859625E-3</v>
      </c>
      <c r="J446" s="24">
        <f t="shared" si="19"/>
        <v>1.8217080177991174E-3</v>
      </c>
      <c r="K446" s="24">
        <f t="shared" si="20"/>
        <v>-5.4103383901315497E-4</v>
      </c>
    </row>
    <row r="447" spans="1:11" x14ac:dyDescent="0.3">
      <c r="A447" s="24" t="s">
        <v>1475</v>
      </c>
      <c r="B447" s="24" t="s">
        <v>1476</v>
      </c>
      <c r="C447" s="24" t="s">
        <v>1477</v>
      </c>
      <c r="D447" s="24" t="s">
        <v>1478</v>
      </c>
      <c r="E447" s="24">
        <v>789696.96</v>
      </c>
      <c r="F447" s="27">
        <v>6424</v>
      </c>
      <c r="G447" s="27">
        <v>82.066044520000005</v>
      </c>
      <c r="H447" s="24">
        <v>527192.27</v>
      </c>
      <c r="I447" s="24">
        <f t="shared" si="18"/>
        <v>1.4217524376211265E-3</v>
      </c>
      <c r="J447" s="24">
        <f t="shared" si="19"/>
        <v>1.9642306769549469E-3</v>
      </c>
      <c r="K447" s="24">
        <f t="shared" si="20"/>
        <v>-5.4247823933382044E-4</v>
      </c>
    </row>
    <row r="448" spans="1:11" x14ac:dyDescent="0.3">
      <c r="A448" s="24" t="s">
        <v>1417</v>
      </c>
      <c r="B448" s="24" t="s">
        <v>1418</v>
      </c>
      <c r="C448" s="24" t="s">
        <v>1419</v>
      </c>
      <c r="D448" s="24" t="s">
        <v>1420</v>
      </c>
      <c r="E448" s="24">
        <v>1008401.67</v>
      </c>
      <c r="F448" s="27">
        <v>24</v>
      </c>
      <c r="G448" s="27">
        <v>29995.544999999998</v>
      </c>
      <c r="H448" s="24">
        <v>719893.08</v>
      </c>
      <c r="I448" s="24">
        <f t="shared" si="18"/>
        <v>1.9414354108731157E-3</v>
      </c>
      <c r="J448" s="24">
        <f t="shared" si="19"/>
        <v>2.5082197288775168E-3</v>
      </c>
      <c r="K448" s="24">
        <f t="shared" si="20"/>
        <v>-5.667843180044011E-4</v>
      </c>
    </row>
    <row r="449" spans="1:11" x14ac:dyDescent="0.3">
      <c r="A449" s="24" t="s">
        <v>1216</v>
      </c>
      <c r="B449" s="24" t="s">
        <v>1217</v>
      </c>
      <c r="C449" s="24" t="s">
        <v>1218</v>
      </c>
      <c r="D449" s="24" t="s">
        <v>1219</v>
      </c>
      <c r="E449" s="24">
        <v>2248295.5499999998</v>
      </c>
      <c r="F449" s="27">
        <v>97</v>
      </c>
      <c r="G449" s="27">
        <v>19129.187109999999</v>
      </c>
      <c r="H449" s="24">
        <v>1855531.15</v>
      </c>
      <c r="I449" s="24">
        <f t="shared" si="18"/>
        <v>5.0040679382389883E-3</v>
      </c>
      <c r="J449" s="24">
        <f t="shared" si="19"/>
        <v>5.5922351406434371E-3</v>
      </c>
      <c r="K449" s="24">
        <f t="shared" si="20"/>
        <v>-5.8816720240444879E-4</v>
      </c>
    </row>
    <row r="450" spans="1:11" x14ac:dyDescent="0.3">
      <c r="A450" s="24" t="s">
        <v>1463</v>
      </c>
      <c r="B450" s="24" t="s">
        <v>1464</v>
      </c>
      <c r="C450" s="24" t="s">
        <v>1465</v>
      </c>
      <c r="D450" s="24" t="s">
        <v>1466</v>
      </c>
      <c r="E450" s="24">
        <v>861032.72</v>
      </c>
      <c r="F450" s="27">
        <v>2196</v>
      </c>
      <c r="G450" s="27">
        <v>260.98183970000002</v>
      </c>
      <c r="H450" s="24">
        <v>573116.12</v>
      </c>
      <c r="I450" s="24">
        <f t="shared" ref="I450:I513" si="21">H450/(30900379*12)</f>
        <v>1.5456016467198239E-3</v>
      </c>
      <c r="J450" s="24">
        <f t="shared" ref="J450:J513" si="22">E450/(33503234*12)</f>
        <v>2.1416656871592354E-3</v>
      </c>
      <c r="K450" s="24">
        <f t="shared" ref="K450:K513" si="23">(I450-J450)</f>
        <v>-5.9606404043941147E-4</v>
      </c>
    </row>
    <row r="451" spans="1:11" x14ac:dyDescent="0.3">
      <c r="A451" s="24" t="s">
        <v>1187</v>
      </c>
      <c r="B451" s="24" t="s">
        <v>1188</v>
      </c>
      <c r="C451" s="24" t="s">
        <v>1189</v>
      </c>
      <c r="D451" s="24" t="s">
        <v>1190</v>
      </c>
      <c r="E451" s="24">
        <v>2506442.4700000002</v>
      </c>
      <c r="F451" s="27">
        <v>42251</v>
      </c>
      <c r="G451" s="27">
        <v>49.447315330000002</v>
      </c>
      <c r="H451" s="24">
        <v>2089198.52</v>
      </c>
      <c r="I451" s="24">
        <f t="shared" si="21"/>
        <v>5.6342311098082866E-3</v>
      </c>
      <c r="J451" s="24">
        <f t="shared" si="22"/>
        <v>6.2343296719753489E-3</v>
      </c>
      <c r="K451" s="24">
        <f t="shared" si="23"/>
        <v>-6.0009856216706233E-4</v>
      </c>
    </row>
    <row r="452" spans="1:11" x14ac:dyDescent="0.3">
      <c r="A452" s="24" t="s">
        <v>1524</v>
      </c>
      <c r="B452" s="24" t="s">
        <v>1525</v>
      </c>
      <c r="C452" s="24" t="s">
        <v>1526</v>
      </c>
      <c r="D452" s="24" t="s">
        <v>1527</v>
      </c>
      <c r="E452" s="24">
        <v>733613.31</v>
      </c>
      <c r="F452" s="27">
        <v>0</v>
      </c>
      <c r="G452" s="27">
        <v>0</v>
      </c>
      <c r="H452" s="24">
        <v>445531.4</v>
      </c>
      <c r="I452" s="24">
        <f t="shared" si="21"/>
        <v>1.2015262552820686E-3</v>
      </c>
      <c r="J452" s="24">
        <f t="shared" si="22"/>
        <v>1.824732576562609E-3</v>
      </c>
      <c r="K452" s="24">
        <f t="shared" si="23"/>
        <v>-6.2320632128054043E-4</v>
      </c>
    </row>
    <row r="453" spans="1:11" x14ac:dyDescent="0.3">
      <c r="A453" s="24" t="s">
        <v>1482</v>
      </c>
      <c r="B453" s="24" t="s">
        <v>1483</v>
      </c>
      <c r="C453" s="24" t="s">
        <v>1484</v>
      </c>
      <c r="D453" s="24" t="s">
        <v>1485</v>
      </c>
      <c r="E453" s="24">
        <v>815484.93</v>
      </c>
      <c r="F453" s="27">
        <v>4604</v>
      </c>
      <c r="G453" s="27">
        <v>113.0550022</v>
      </c>
      <c r="H453" s="24">
        <v>520505.23</v>
      </c>
      <c r="I453" s="24">
        <f t="shared" si="21"/>
        <v>1.4037185703558307E-3</v>
      </c>
      <c r="J453" s="24">
        <f t="shared" si="22"/>
        <v>2.0283736638677928E-3</v>
      </c>
      <c r="K453" s="24">
        <f t="shared" si="23"/>
        <v>-6.2465509351196206E-4</v>
      </c>
    </row>
    <row r="454" spans="1:11" x14ac:dyDescent="0.3">
      <c r="A454" s="24" t="s">
        <v>1738</v>
      </c>
      <c r="B454" s="24" t="s">
        <v>1739</v>
      </c>
      <c r="C454" s="24" t="s">
        <v>1740</v>
      </c>
      <c r="D454" s="24" t="s">
        <v>1741</v>
      </c>
      <c r="E454" s="24">
        <v>384297.78</v>
      </c>
      <c r="F454" s="27">
        <v>11</v>
      </c>
      <c r="G454" s="27">
        <v>11044.66727</v>
      </c>
      <c r="H454" s="24">
        <v>121491.34</v>
      </c>
      <c r="I454" s="24">
        <f t="shared" si="21"/>
        <v>3.2764252934675437E-4</v>
      </c>
      <c r="J454" s="24">
        <f t="shared" si="22"/>
        <v>9.5587234951706457E-4</v>
      </c>
      <c r="K454" s="24">
        <f t="shared" si="23"/>
        <v>-6.2822982017031025E-4</v>
      </c>
    </row>
    <row r="455" spans="1:11" x14ac:dyDescent="0.3">
      <c r="A455" s="24" t="s">
        <v>1608</v>
      </c>
      <c r="B455" s="24" t="s">
        <v>1609</v>
      </c>
      <c r="C455" s="24" t="s">
        <v>1610</v>
      </c>
      <c r="D455" s="24" t="s">
        <v>1611</v>
      </c>
      <c r="E455" s="24">
        <v>545996.89</v>
      </c>
      <c r="F455" s="27">
        <v>2100</v>
      </c>
      <c r="G455" s="27">
        <v>123.5674333</v>
      </c>
      <c r="H455" s="24">
        <v>259491.61</v>
      </c>
      <c r="I455" s="24">
        <f t="shared" si="21"/>
        <v>6.998069775562731E-4</v>
      </c>
      <c r="J455" s="24">
        <f t="shared" si="22"/>
        <v>1.3580701144651687E-3</v>
      </c>
      <c r="K455" s="24">
        <f t="shared" si="23"/>
        <v>-6.5826313690889565E-4</v>
      </c>
    </row>
    <row r="456" spans="1:11" x14ac:dyDescent="0.3">
      <c r="A456" s="24" t="s">
        <v>1616</v>
      </c>
      <c r="B456" s="24" t="s">
        <v>1617</v>
      </c>
      <c r="C456" s="24" t="s">
        <v>1618</v>
      </c>
      <c r="D456" s="24" t="s">
        <v>227</v>
      </c>
      <c r="E456" s="24">
        <v>544164.81000000006</v>
      </c>
      <c r="F456" s="27">
        <v>317</v>
      </c>
      <c r="G456" s="27">
        <v>793.84107259999996</v>
      </c>
      <c r="H456" s="24">
        <v>251647.62</v>
      </c>
      <c r="I456" s="24">
        <f t="shared" si="21"/>
        <v>6.7865300292918737E-4</v>
      </c>
      <c r="J456" s="24">
        <f t="shared" si="22"/>
        <v>1.353513141447778E-3</v>
      </c>
      <c r="K456" s="24">
        <f t="shared" si="23"/>
        <v>-6.7486013851859059E-4</v>
      </c>
    </row>
    <row r="457" spans="1:11" x14ac:dyDescent="0.3">
      <c r="A457" s="24" t="s">
        <v>1825</v>
      </c>
      <c r="B457" s="24" t="s">
        <v>1826</v>
      </c>
      <c r="C457" s="24" t="s">
        <v>1827</v>
      </c>
      <c r="D457" s="24" t="s">
        <v>1827</v>
      </c>
      <c r="E457" s="24">
        <v>342740.54</v>
      </c>
      <c r="F457" s="27">
        <v>93</v>
      </c>
      <c r="G457" s="27">
        <v>701.58580649999999</v>
      </c>
      <c r="H457" s="24">
        <v>65247.48</v>
      </c>
      <c r="I457" s="24">
        <f t="shared" si="21"/>
        <v>1.7596191943147364E-4</v>
      </c>
      <c r="J457" s="24">
        <f t="shared" si="22"/>
        <v>8.5250610931072101E-4</v>
      </c>
      <c r="K457" s="24">
        <f t="shared" si="23"/>
        <v>-6.7654418987924737E-4</v>
      </c>
    </row>
    <row r="458" spans="1:11" x14ac:dyDescent="0.3">
      <c r="A458" s="24" t="s">
        <v>1961</v>
      </c>
      <c r="B458" s="24" t="s">
        <v>1962</v>
      </c>
      <c r="C458" s="24" t="s">
        <v>1963</v>
      </c>
      <c r="D458" s="24" t="s">
        <v>1964</v>
      </c>
      <c r="E458" s="24">
        <v>302266.28999999998</v>
      </c>
      <c r="F458" s="27">
        <v>238</v>
      </c>
      <c r="G458" s="27">
        <v>115.26</v>
      </c>
      <c r="H458" s="24">
        <v>27431.88</v>
      </c>
      <c r="I458" s="24">
        <f t="shared" si="21"/>
        <v>7.3979351515397279E-5</v>
      </c>
      <c r="J458" s="24">
        <f t="shared" si="22"/>
        <v>7.5183361403260345E-4</v>
      </c>
      <c r="K458" s="24">
        <f t="shared" si="23"/>
        <v>-6.7785426251720619E-4</v>
      </c>
    </row>
    <row r="459" spans="1:11" x14ac:dyDescent="0.3">
      <c r="A459" s="24" t="s">
        <v>1726</v>
      </c>
      <c r="B459" s="24" t="s">
        <v>1727</v>
      </c>
      <c r="C459" s="24" t="s">
        <v>1728</v>
      </c>
      <c r="D459" s="24" t="s">
        <v>1729</v>
      </c>
      <c r="E459" s="24">
        <v>411679.28</v>
      </c>
      <c r="F459" s="27">
        <v>26</v>
      </c>
      <c r="G459" s="27">
        <v>4790.3080769999997</v>
      </c>
      <c r="H459" s="24">
        <v>124548.01</v>
      </c>
      <c r="I459" s="24">
        <f t="shared" si="21"/>
        <v>3.3588587484099572E-4</v>
      </c>
      <c r="J459" s="24">
        <f t="shared" si="22"/>
        <v>1.0239789587675825E-3</v>
      </c>
      <c r="K459" s="24">
        <f t="shared" si="23"/>
        <v>-6.8809308392658679E-4</v>
      </c>
    </row>
    <row r="460" spans="1:11" x14ac:dyDescent="0.3">
      <c r="A460" s="24" t="s">
        <v>1867</v>
      </c>
      <c r="B460" s="24" t="s">
        <v>1868</v>
      </c>
      <c r="C460" s="24" t="s">
        <v>1869</v>
      </c>
      <c r="D460" s="24" t="s">
        <v>1869</v>
      </c>
      <c r="E460" s="24">
        <v>380628.26</v>
      </c>
      <c r="F460" s="27">
        <v>112</v>
      </c>
      <c r="G460" s="27">
        <v>449.36973210000002</v>
      </c>
      <c r="H460" s="24">
        <v>50329.41</v>
      </c>
      <c r="I460" s="24">
        <f t="shared" si="21"/>
        <v>1.3573029314624266E-4</v>
      </c>
      <c r="J460" s="24">
        <f t="shared" si="22"/>
        <v>9.4674507143598932E-4</v>
      </c>
      <c r="K460" s="24">
        <f t="shared" si="23"/>
        <v>-8.1101477828974665E-4</v>
      </c>
    </row>
    <row r="461" spans="1:11" x14ac:dyDescent="0.3">
      <c r="A461" s="24" t="s">
        <v>2061</v>
      </c>
      <c r="B461" s="24" t="s">
        <v>2062</v>
      </c>
      <c r="C461" s="24" t="s">
        <v>2063</v>
      </c>
      <c r="D461" s="24" t="s">
        <v>2063</v>
      </c>
      <c r="E461" s="24">
        <v>356800.54</v>
      </c>
      <c r="F461" s="27">
        <v>28</v>
      </c>
      <c r="G461" s="27">
        <v>460.48535709999999</v>
      </c>
      <c r="H461" s="24">
        <v>12893.59</v>
      </c>
      <c r="I461" s="24">
        <f t="shared" si="21"/>
        <v>3.4771930575134152E-5</v>
      </c>
      <c r="J461" s="24">
        <f t="shared" si="22"/>
        <v>8.8747785761020357E-4</v>
      </c>
      <c r="K461" s="24">
        <f t="shared" si="23"/>
        <v>-8.5270592703506941E-4</v>
      </c>
    </row>
    <row r="462" spans="1:11" x14ac:dyDescent="0.3">
      <c r="A462" s="24" t="s">
        <v>1449</v>
      </c>
      <c r="B462" s="24" t="s">
        <v>1450</v>
      </c>
      <c r="C462" s="24" t="s">
        <v>1451</v>
      </c>
      <c r="D462" s="24" t="s">
        <v>1451</v>
      </c>
      <c r="E462" s="24">
        <v>998796.32</v>
      </c>
      <c r="F462" s="27">
        <v>19068</v>
      </c>
      <c r="G462" s="27">
        <v>31.627644220000001</v>
      </c>
      <c r="H462" s="24">
        <v>603075.92000000004</v>
      </c>
      <c r="I462" s="24">
        <f t="shared" si="21"/>
        <v>1.6263983903455253E-3</v>
      </c>
      <c r="J462" s="24">
        <f t="shared" si="22"/>
        <v>2.4843281298356648E-3</v>
      </c>
      <c r="K462" s="24">
        <f t="shared" si="23"/>
        <v>-8.5792973949013959E-4</v>
      </c>
    </row>
    <row r="463" spans="1:11" x14ac:dyDescent="0.3">
      <c r="A463" s="24" t="s">
        <v>1511</v>
      </c>
      <c r="B463" s="24" t="s">
        <v>1512</v>
      </c>
      <c r="C463" s="24" t="s">
        <v>1513</v>
      </c>
      <c r="D463" s="24" t="s">
        <v>705</v>
      </c>
      <c r="E463" s="24">
        <v>849522.01</v>
      </c>
      <c r="F463" s="27">
        <v>760</v>
      </c>
      <c r="G463" s="27">
        <v>610.58799999999997</v>
      </c>
      <c r="H463" s="24">
        <v>464046.88</v>
      </c>
      <c r="I463" s="24">
        <f t="shared" si="21"/>
        <v>1.251459515539707E-3</v>
      </c>
      <c r="J463" s="24">
        <f t="shared" si="22"/>
        <v>2.1130348441387278E-3</v>
      </c>
      <c r="K463" s="24">
        <f t="shared" si="23"/>
        <v>-8.6157532859902088E-4</v>
      </c>
    </row>
    <row r="464" spans="1:11" x14ac:dyDescent="0.3">
      <c r="A464" s="24" t="s">
        <v>1500</v>
      </c>
      <c r="B464" s="24" t="s">
        <v>1501</v>
      </c>
      <c r="C464" s="24" t="s">
        <v>1502</v>
      </c>
      <c r="D464" s="24" t="s">
        <v>1503</v>
      </c>
      <c r="E464" s="24">
        <v>875738.92</v>
      </c>
      <c r="F464" s="27">
        <v>30</v>
      </c>
      <c r="G464" s="27">
        <v>16107.873670000001</v>
      </c>
      <c r="H464" s="24">
        <v>483236.21</v>
      </c>
      <c r="I464" s="24">
        <f t="shared" si="21"/>
        <v>1.3032100404550594E-3</v>
      </c>
      <c r="J464" s="24">
        <f t="shared" si="22"/>
        <v>2.1782447429801355E-3</v>
      </c>
      <c r="K464" s="24">
        <f t="shared" si="23"/>
        <v>-8.750347025250761E-4</v>
      </c>
    </row>
    <row r="465" spans="1:11" x14ac:dyDescent="0.3">
      <c r="A465" s="24" t="s">
        <v>1535</v>
      </c>
      <c r="B465" s="24" t="s">
        <v>1536</v>
      </c>
      <c r="C465" s="24" t="s">
        <v>1537</v>
      </c>
      <c r="D465" s="24" t="s">
        <v>1538</v>
      </c>
      <c r="E465" s="24">
        <v>835456.91</v>
      </c>
      <c r="F465" s="27">
        <v>6596</v>
      </c>
      <c r="G465" s="27">
        <v>62.626707099999997</v>
      </c>
      <c r="H465" s="24">
        <v>413085.76</v>
      </c>
      <c r="I465" s="24">
        <f t="shared" si="21"/>
        <v>1.1140256025122973E-3</v>
      </c>
      <c r="J465" s="24">
        <f t="shared" si="22"/>
        <v>2.0780504104966901E-3</v>
      </c>
      <c r="K465" s="24">
        <f t="shared" si="23"/>
        <v>-9.6402480798439289E-4</v>
      </c>
    </row>
    <row r="466" spans="1:11" x14ac:dyDescent="0.3">
      <c r="A466" s="24" t="s">
        <v>1281</v>
      </c>
      <c r="B466" s="24" t="s">
        <v>1282</v>
      </c>
      <c r="C466" s="24" t="s">
        <v>1282</v>
      </c>
      <c r="D466" s="24" t="s">
        <v>1283</v>
      </c>
      <c r="E466" s="24">
        <v>1998679.13</v>
      </c>
      <c r="F466" s="27">
        <v>408</v>
      </c>
      <c r="G466" s="27">
        <v>3608.2150000000001</v>
      </c>
      <c r="H466" s="24">
        <v>1472151.72</v>
      </c>
      <c r="I466" s="24">
        <f t="shared" si="21"/>
        <v>3.9701555116848242E-3</v>
      </c>
      <c r="J466" s="24">
        <f t="shared" si="22"/>
        <v>4.9713587102267996E-3</v>
      </c>
      <c r="K466" s="24">
        <f t="shared" si="23"/>
        <v>-1.0012031985419754E-3</v>
      </c>
    </row>
    <row r="467" spans="1:11" x14ac:dyDescent="0.3">
      <c r="A467" s="24" t="s">
        <v>1517</v>
      </c>
      <c r="B467" s="24" t="s">
        <v>1518</v>
      </c>
      <c r="C467" s="24" t="s">
        <v>1519</v>
      </c>
      <c r="D467" s="24" t="s">
        <v>666</v>
      </c>
      <c r="E467" s="24">
        <v>917886.16</v>
      </c>
      <c r="F467" s="27">
        <v>3527</v>
      </c>
      <c r="G467" s="27">
        <v>130.4854551</v>
      </c>
      <c r="H467" s="24">
        <v>460222.2</v>
      </c>
      <c r="I467" s="24">
        <f t="shared" si="21"/>
        <v>1.2411449710697724E-3</v>
      </c>
      <c r="J467" s="24">
        <f t="shared" si="22"/>
        <v>2.2830785032075811E-3</v>
      </c>
      <c r="K467" s="24">
        <f t="shared" si="23"/>
        <v>-1.0419335321378087E-3</v>
      </c>
    </row>
    <row r="468" spans="1:11" x14ac:dyDescent="0.3">
      <c r="A468" s="24" t="s">
        <v>1373</v>
      </c>
      <c r="B468" s="24" t="s">
        <v>1374</v>
      </c>
      <c r="C468" s="24" t="s">
        <v>1375</v>
      </c>
      <c r="D468" s="24" t="s">
        <v>1071</v>
      </c>
      <c r="E468" s="24">
        <v>1382768.45</v>
      </c>
      <c r="F468" s="27">
        <v>20</v>
      </c>
      <c r="G468" s="27">
        <v>43908.904499999997</v>
      </c>
      <c r="H468" s="24">
        <v>878178.09</v>
      </c>
      <c r="I468" s="24">
        <f t="shared" si="21"/>
        <v>2.3683045279153372E-3</v>
      </c>
      <c r="J468" s="24">
        <f t="shared" si="22"/>
        <v>3.4393904829207434E-3</v>
      </c>
      <c r="K468" s="24">
        <f t="shared" si="23"/>
        <v>-1.0710859550054062E-3</v>
      </c>
    </row>
    <row r="469" spans="1:11" x14ac:dyDescent="0.3">
      <c r="A469" s="24" t="s">
        <v>1365</v>
      </c>
      <c r="B469" s="24" t="s">
        <v>1366</v>
      </c>
      <c r="C469" s="24" t="s">
        <v>1367</v>
      </c>
      <c r="D469" s="24" t="s">
        <v>1368</v>
      </c>
      <c r="E469" s="24">
        <v>1439524.53</v>
      </c>
      <c r="F469" s="27">
        <v>363</v>
      </c>
      <c r="G469" s="27">
        <v>2560.3784300000002</v>
      </c>
      <c r="H469" s="24">
        <v>929417.37</v>
      </c>
      <c r="I469" s="24">
        <f t="shared" si="21"/>
        <v>2.5064885935541436E-3</v>
      </c>
      <c r="J469" s="24">
        <f t="shared" si="22"/>
        <v>3.5805611332923861E-3</v>
      </c>
      <c r="K469" s="24">
        <f t="shared" si="23"/>
        <v>-1.0740725397382425E-3</v>
      </c>
    </row>
    <row r="470" spans="1:11" x14ac:dyDescent="0.3">
      <c r="A470" s="24" t="s">
        <v>1452</v>
      </c>
      <c r="B470" s="24" t="s">
        <v>1453</v>
      </c>
      <c r="C470" s="24" t="s">
        <v>1454</v>
      </c>
      <c r="D470" s="24" t="s">
        <v>1454</v>
      </c>
      <c r="E470" s="24">
        <v>1086869.29</v>
      </c>
      <c r="F470" s="27">
        <v>267</v>
      </c>
      <c r="G470" s="27">
        <v>2241.781461</v>
      </c>
      <c r="H470" s="24">
        <v>598555.65</v>
      </c>
      <c r="I470" s="24">
        <f t="shared" si="21"/>
        <v>1.614207951947774E-3</v>
      </c>
      <c r="J470" s="24">
        <f t="shared" si="22"/>
        <v>2.7033939718575629E-3</v>
      </c>
      <c r="K470" s="24">
        <f t="shared" si="23"/>
        <v>-1.0891860199097889E-3</v>
      </c>
    </row>
    <row r="471" spans="1:11" x14ac:dyDescent="0.3">
      <c r="A471" s="24" t="s">
        <v>1856</v>
      </c>
      <c r="B471" s="24" t="s">
        <v>1857</v>
      </c>
      <c r="C471" s="24" t="s">
        <v>1858</v>
      </c>
      <c r="D471" s="24" t="s">
        <v>1859</v>
      </c>
      <c r="E471" s="24">
        <v>503944.06</v>
      </c>
      <c r="F471" s="27">
        <v>44</v>
      </c>
      <c r="G471" s="27">
        <v>1244.248636</v>
      </c>
      <c r="H471" s="24">
        <v>54746.94</v>
      </c>
      <c r="I471" s="24">
        <f t="shared" si="21"/>
        <v>1.4764365835124546E-4</v>
      </c>
      <c r="J471" s="24">
        <f t="shared" si="22"/>
        <v>1.2534711823143203E-3</v>
      </c>
      <c r="K471" s="24">
        <f t="shared" si="23"/>
        <v>-1.1058275239630747E-3</v>
      </c>
    </row>
    <row r="472" spans="1:11" x14ac:dyDescent="0.3">
      <c r="A472" s="24" t="s">
        <v>1585</v>
      </c>
      <c r="B472" s="24" t="s">
        <v>1586</v>
      </c>
      <c r="C472" s="24" t="s">
        <v>1587</v>
      </c>
      <c r="D472" s="24" t="s">
        <v>1588</v>
      </c>
      <c r="E472" s="24">
        <v>771625.93</v>
      </c>
      <c r="F472" s="27">
        <v>12817</v>
      </c>
      <c r="G472" s="27">
        <v>23.38945073</v>
      </c>
      <c r="H472" s="24">
        <v>299782.59000000003</v>
      </c>
      <c r="I472" s="24">
        <f t="shared" si="21"/>
        <v>8.0846524568517432E-4</v>
      </c>
      <c r="J472" s="24">
        <f t="shared" si="22"/>
        <v>1.9192822052143783E-3</v>
      </c>
      <c r="K472" s="24">
        <f t="shared" si="23"/>
        <v>-1.1108169595292041E-3</v>
      </c>
    </row>
    <row r="473" spans="1:11" x14ac:dyDescent="0.3">
      <c r="A473" s="24" t="s">
        <v>1612</v>
      </c>
      <c r="B473" s="24" t="s">
        <v>1613</v>
      </c>
      <c r="C473" s="24" t="s">
        <v>1614</v>
      </c>
      <c r="D473" s="24" t="s">
        <v>1615</v>
      </c>
      <c r="E473" s="24">
        <v>730159.69</v>
      </c>
      <c r="F473" s="27">
        <v>756</v>
      </c>
      <c r="G473" s="27">
        <v>340.2567196</v>
      </c>
      <c r="H473" s="24">
        <v>257234.08</v>
      </c>
      <c r="I473" s="24">
        <f t="shared" si="21"/>
        <v>6.9371878362182332E-4</v>
      </c>
      <c r="J473" s="24">
        <f t="shared" si="22"/>
        <v>1.8161423113163741E-3</v>
      </c>
      <c r="K473" s="24">
        <f t="shared" si="23"/>
        <v>-1.1224235276945508E-3</v>
      </c>
    </row>
    <row r="474" spans="1:11" x14ac:dyDescent="0.3">
      <c r="A474" s="24" t="s">
        <v>1387</v>
      </c>
      <c r="B474" s="24" t="s">
        <v>1388</v>
      </c>
      <c r="C474" s="24" t="s">
        <v>1389</v>
      </c>
      <c r="D474" s="24" t="s">
        <v>1389</v>
      </c>
      <c r="E474" s="24">
        <v>1372833.62</v>
      </c>
      <c r="F474" s="27">
        <v>392893</v>
      </c>
      <c r="G474" s="27">
        <v>2.1454756129999999</v>
      </c>
      <c r="H474" s="24">
        <v>842942.35</v>
      </c>
      <c r="I474" s="24">
        <f t="shared" si="21"/>
        <v>2.2732794259039133E-3</v>
      </c>
      <c r="J474" s="24">
        <f t="shared" si="22"/>
        <v>3.414679361003379E-3</v>
      </c>
      <c r="K474" s="24">
        <f t="shared" si="23"/>
        <v>-1.1413999350994657E-3</v>
      </c>
    </row>
    <row r="475" spans="1:11" x14ac:dyDescent="0.3">
      <c r="A475" s="24" t="s">
        <v>1352</v>
      </c>
      <c r="B475" s="24" t="s">
        <v>1353</v>
      </c>
      <c r="C475" s="24" t="s">
        <v>1354</v>
      </c>
      <c r="D475" s="24" t="s">
        <v>1355</v>
      </c>
      <c r="E475" s="24">
        <v>1521606.43</v>
      </c>
      <c r="F475" s="27">
        <v>33410</v>
      </c>
      <c r="G475" s="27">
        <v>28.709130200000001</v>
      </c>
      <c r="H475" s="24">
        <v>959172.04</v>
      </c>
      <c r="I475" s="24">
        <f t="shared" si="21"/>
        <v>2.5867321346878412E-3</v>
      </c>
      <c r="J475" s="24">
        <f t="shared" si="22"/>
        <v>3.7847252546823786E-3</v>
      </c>
      <c r="K475" s="24">
        <f t="shared" si="23"/>
        <v>-1.1979931199945374E-3</v>
      </c>
    </row>
    <row r="476" spans="1:11" x14ac:dyDescent="0.3">
      <c r="A476" s="24" t="s">
        <v>1425</v>
      </c>
      <c r="B476" s="24" t="s">
        <v>1426</v>
      </c>
      <c r="C476" s="24" t="s">
        <v>1427</v>
      </c>
      <c r="D476" s="24" t="s">
        <v>1427</v>
      </c>
      <c r="E476" s="24">
        <v>1238577.48</v>
      </c>
      <c r="F476" s="27">
        <v>351</v>
      </c>
      <c r="G476" s="27">
        <v>1980.0916239999999</v>
      </c>
      <c r="H476" s="24">
        <v>695012.16</v>
      </c>
      <c r="I476" s="24">
        <f t="shared" si="21"/>
        <v>1.8743355866282418E-3</v>
      </c>
      <c r="J476" s="24">
        <f t="shared" si="22"/>
        <v>3.0807411009934147E-3</v>
      </c>
      <c r="K476" s="24">
        <f t="shared" si="23"/>
        <v>-1.2064055143651729E-3</v>
      </c>
    </row>
    <row r="477" spans="1:11" x14ac:dyDescent="0.3">
      <c r="A477" s="24" t="s">
        <v>1238</v>
      </c>
      <c r="B477" s="24" t="s">
        <v>1239</v>
      </c>
      <c r="C477" s="24" t="s">
        <v>1240</v>
      </c>
      <c r="D477" s="24" t="s">
        <v>1241</v>
      </c>
      <c r="E477" s="24">
        <v>2378355.67</v>
      </c>
      <c r="F477" s="27">
        <v>7718</v>
      </c>
      <c r="G477" s="27">
        <v>223.54591600000001</v>
      </c>
      <c r="H477" s="24">
        <v>1725327.38</v>
      </c>
      <c r="I477" s="24">
        <f t="shared" si="21"/>
        <v>4.6529293917937599E-3</v>
      </c>
      <c r="J477" s="24">
        <f t="shared" si="22"/>
        <v>5.9157365475026478E-3</v>
      </c>
      <c r="K477" s="24">
        <f t="shared" si="23"/>
        <v>-1.262807155708888E-3</v>
      </c>
    </row>
    <row r="478" spans="1:11" x14ac:dyDescent="0.3">
      <c r="A478" s="24" t="s">
        <v>1021</v>
      </c>
      <c r="B478" s="24" t="s">
        <v>1022</v>
      </c>
      <c r="C478" s="24" t="s">
        <v>1023</v>
      </c>
      <c r="D478" s="24" t="s">
        <v>1024</v>
      </c>
      <c r="E478" s="24">
        <v>5365703.8499999996</v>
      </c>
      <c r="F478" s="27">
        <v>14</v>
      </c>
      <c r="G478" s="27">
        <v>319949.83429999999</v>
      </c>
      <c r="H478" s="24">
        <v>4479297.68</v>
      </c>
      <c r="I478" s="24">
        <f t="shared" si="21"/>
        <v>1.2079942665643896E-2</v>
      </c>
      <c r="J478" s="24">
        <f t="shared" si="22"/>
        <v>1.334623360538866E-2</v>
      </c>
      <c r="K478" s="24">
        <f t="shared" si="23"/>
        <v>-1.2662909397447644E-3</v>
      </c>
    </row>
    <row r="479" spans="1:11" x14ac:dyDescent="0.3">
      <c r="A479" s="24" t="s">
        <v>630</v>
      </c>
      <c r="B479" s="24" t="s">
        <v>631</v>
      </c>
      <c r="C479" s="24" t="s">
        <v>632</v>
      </c>
      <c r="D479" s="24" t="s">
        <v>632</v>
      </c>
      <c r="E479" s="24">
        <v>23076288.940000001</v>
      </c>
      <c r="F479" s="27">
        <v>8046</v>
      </c>
      <c r="G479" s="27">
        <v>2584.0120230000002</v>
      </c>
      <c r="H479" s="24">
        <v>20790960.739999998</v>
      </c>
      <c r="I479" s="24">
        <f t="shared" si="21"/>
        <v>5.6069864439742517E-2</v>
      </c>
      <c r="J479" s="24">
        <f t="shared" si="22"/>
        <v>5.7398162766416322E-2</v>
      </c>
      <c r="K479" s="24">
        <f t="shared" si="23"/>
        <v>-1.3282983266738047E-3</v>
      </c>
    </row>
    <row r="480" spans="1:11" x14ac:dyDescent="0.3">
      <c r="A480" s="24" t="s">
        <v>1305</v>
      </c>
      <c r="B480" s="24" t="s">
        <v>1306</v>
      </c>
      <c r="C480" s="24" t="s">
        <v>1306</v>
      </c>
      <c r="D480" s="24" t="s">
        <v>1283</v>
      </c>
      <c r="E480" s="24">
        <v>1973474.42</v>
      </c>
      <c r="F480" s="27">
        <v>308</v>
      </c>
      <c r="G480" s="27">
        <v>4279.7272080000002</v>
      </c>
      <c r="H480" s="24">
        <v>1318155.98</v>
      </c>
      <c r="I480" s="24">
        <f t="shared" si="21"/>
        <v>3.5548538633350312E-3</v>
      </c>
      <c r="J480" s="24">
        <f t="shared" si="22"/>
        <v>4.9086664787843064E-3</v>
      </c>
      <c r="K480" s="24">
        <f t="shared" si="23"/>
        <v>-1.3538126154492751E-3</v>
      </c>
    </row>
    <row r="481" spans="1:11" x14ac:dyDescent="0.3">
      <c r="A481" s="24" t="s">
        <v>859</v>
      </c>
      <c r="B481" s="24" t="s">
        <v>860</v>
      </c>
      <c r="C481" s="24" t="s">
        <v>861</v>
      </c>
      <c r="D481" s="24" t="s">
        <v>862</v>
      </c>
      <c r="E481" s="24">
        <v>10162126.68</v>
      </c>
      <c r="F481" s="27">
        <v>24913</v>
      </c>
      <c r="G481" s="27">
        <v>355.95585399999999</v>
      </c>
      <c r="H481" s="24">
        <v>8867928.1899999995</v>
      </c>
      <c r="I481" s="24">
        <f t="shared" si="21"/>
        <v>2.3915370611905223E-2</v>
      </c>
      <c r="J481" s="24">
        <f t="shared" si="22"/>
        <v>2.5276481965890218E-2</v>
      </c>
      <c r="K481" s="24">
        <f t="shared" si="23"/>
        <v>-1.3611113539849957E-3</v>
      </c>
    </row>
    <row r="482" spans="1:11" x14ac:dyDescent="0.3">
      <c r="A482" s="24" t="s">
        <v>1432</v>
      </c>
      <c r="B482" s="24" t="s">
        <v>1433</v>
      </c>
      <c r="C482" s="24" t="s">
        <v>1434</v>
      </c>
      <c r="D482" s="24" t="s">
        <v>774</v>
      </c>
      <c r="E482" s="24">
        <v>1308786.75</v>
      </c>
      <c r="F482" s="27">
        <v>85303</v>
      </c>
      <c r="G482" s="27">
        <v>8.0176456869999999</v>
      </c>
      <c r="H482" s="24">
        <v>683929.23</v>
      </c>
      <c r="I482" s="24">
        <f t="shared" si="21"/>
        <v>1.8444467137441905E-3</v>
      </c>
      <c r="J482" s="24">
        <f t="shared" si="22"/>
        <v>3.2553741677594466E-3</v>
      </c>
      <c r="K482" s="24">
        <f t="shared" si="23"/>
        <v>-1.4109274540152561E-3</v>
      </c>
    </row>
    <row r="483" spans="1:11" x14ac:dyDescent="0.3">
      <c r="A483" s="24" t="s">
        <v>1078</v>
      </c>
      <c r="B483" s="24" t="s">
        <v>1079</v>
      </c>
      <c r="C483" s="24" t="s">
        <v>1080</v>
      </c>
      <c r="D483" s="24" t="s">
        <v>1081</v>
      </c>
      <c r="E483" s="24">
        <v>4426051.42</v>
      </c>
      <c r="F483" s="27">
        <v>417726</v>
      </c>
      <c r="G483" s="27">
        <v>8.4954248719999992</v>
      </c>
      <c r="H483" s="24">
        <v>3548759.85</v>
      </c>
      <c r="I483" s="24">
        <f t="shared" si="21"/>
        <v>9.570432372366695E-3</v>
      </c>
      <c r="J483" s="24">
        <f t="shared" si="22"/>
        <v>1.1009015378435806E-2</v>
      </c>
      <c r="K483" s="24">
        <f t="shared" si="23"/>
        <v>-1.4385830060691107E-3</v>
      </c>
    </row>
    <row r="484" spans="1:11" x14ac:dyDescent="0.3">
      <c r="A484" s="24" t="s">
        <v>1324</v>
      </c>
      <c r="B484" s="24" t="s">
        <v>1325</v>
      </c>
      <c r="C484" s="24" t="s">
        <v>1326</v>
      </c>
      <c r="D484" s="24" t="s">
        <v>1327</v>
      </c>
      <c r="E484" s="24">
        <v>1917861.26</v>
      </c>
      <c r="F484" s="27">
        <v>45344</v>
      </c>
      <c r="G484" s="27">
        <v>26.352441779999999</v>
      </c>
      <c r="H484" s="24">
        <v>1194925.1200000001</v>
      </c>
      <c r="I484" s="24">
        <f t="shared" si="21"/>
        <v>3.2225201293917252E-3</v>
      </c>
      <c r="J484" s="24">
        <f t="shared" si="22"/>
        <v>4.7703386385525249E-3</v>
      </c>
      <c r="K484" s="24">
        <f t="shared" si="23"/>
        <v>-1.5478185091607997E-3</v>
      </c>
    </row>
    <row r="485" spans="1:11" x14ac:dyDescent="0.3">
      <c r="A485" s="24" t="s">
        <v>801</v>
      </c>
      <c r="B485" s="24" t="s">
        <v>802</v>
      </c>
      <c r="C485" s="24" t="s">
        <v>803</v>
      </c>
      <c r="D485" s="24" t="s">
        <v>804</v>
      </c>
      <c r="E485" s="24">
        <v>12634497.93</v>
      </c>
      <c r="F485" s="27">
        <v>3291</v>
      </c>
      <c r="G485" s="27">
        <v>3351.660061</v>
      </c>
      <c r="H485" s="24">
        <v>11030313.26</v>
      </c>
      <c r="I485" s="24">
        <f t="shared" si="21"/>
        <v>2.9746974031181515E-2</v>
      </c>
      <c r="J485" s="24">
        <f t="shared" si="22"/>
        <v>3.1426065540419171E-2</v>
      </c>
      <c r="K485" s="24">
        <f t="shared" si="23"/>
        <v>-1.6790915092376561E-3</v>
      </c>
    </row>
    <row r="486" spans="1:11" x14ac:dyDescent="0.3">
      <c r="A486" s="24" t="s">
        <v>793</v>
      </c>
      <c r="B486" s="24" t="s">
        <v>794</v>
      </c>
      <c r="C486" s="24" t="s">
        <v>795</v>
      </c>
      <c r="D486" s="24" t="s">
        <v>796</v>
      </c>
      <c r="E486" s="24">
        <v>13060141.98</v>
      </c>
      <c r="F486" s="27">
        <v>445</v>
      </c>
      <c r="G486" s="27">
        <v>25623.740519999999</v>
      </c>
      <c r="H486" s="24">
        <v>11402564.529999999</v>
      </c>
      <c r="I486" s="24">
        <f t="shared" si="21"/>
        <v>3.0750875606843957E-2</v>
      </c>
      <c r="J486" s="24">
        <f t="shared" si="22"/>
        <v>3.2484779379805546E-2</v>
      </c>
      <c r="K486" s="24">
        <f t="shared" si="23"/>
        <v>-1.733903772961589E-3</v>
      </c>
    </row>
    <row r="487" spans="1:11" x14ac:dyDescent="0.3">
      <c r="A487" s="24" t="s">
        <v>1277</v>
      </c>
      <c r="B487" s="24" t="s">
        <v>1278</v>
      </c>
      <c r="C487" s="24" t="s">
        <v>1279</v>
      </c>
      <c r="D487" s="24" t="s">
        <v>1280</v>
      </c>
      <c r="E487" s="24">
        <v>2325195.11</v>
      </c>
      <c r="F487" s="27">
        <v>95003</v>
      </c>
      <c r="G487" s="27">
        <v>15.661109229999999</v>
      </c>
      <c r="H487" s="24">
        <v>1487852.36</v>
      </c>
      <c r="I487" s="24">
        <f t="shared" si="21"/>
        <v>4.0124976029150541E-3</v>
      </c>
      <c r="J487" s="24">
        <f t="shared" si="22"/>
        <v>5.7835091133789252E-3</v>
      </c>
      <c r="K487" s="24">
        <f t="shared" si="23"/>
        <v>-1.7710115104638711E-3</v>
      </c>
    </row>
    <row r="488" spans="1:11" x14ac:dyDescent="0.3">
      <c r="A488" s="24" t="s">
        <v>1579</v>
      </c>
      <c r="B488" s="24" t="s">
        <v>1580</v>
      </c>
      <c r="C488" s="24" t="s">
        <v>1581</v>
      </c>
      <c r="D488" s="24" t="s">
        <v>1581</v>
      </c>
      <c r="E488" s="24">
        <v>1100165.6000000001</v>
      </c>
      <c r="F488" s="27">
        <v>225</v>
      </c>
      <c r="G488" s="27">
        <v>1414.2732000000001</v>
      </c>
      <c r="H488" s="24">
        <v>318211.46999999997</v>
      </c>
      <c r="I488" s="24">
        <f t="shared" si="21"/>
        <v>8.5816495972428032E-4</v>
      </c>
      <c r="J488" s="24">
        <f t="shared" si="22"/>
        <v>2.7364661771656631E-3</v>
      </c>
      <c r="K488" s="24">
        <f t="shared" si="23"/>
        <v>-1.8783012174413828E-3</v>
      </c>
    </row>
    <row r="489" spans="1:11" x14ac:dyDescent="0.3">
      <c r="A489" s="24" t="s">
        <v>1266</v>
      </c>
      <c r="B489" s="24" t="s">
        <v>1267</v>
      </c>
      <c r="C489" s="24" t="s">
        <v>1268</v>
      </c>
      <c r="D489" s="24" t="s">
        <v>1269</v>
      </c>
      <c r="E489" s="24">
        <v>2432430.37</v>
      </c>
      <c r="F489" s="27">
        <v>0</v>
      </c>
      <c r="G489" s="27">
        <v>0</v>
      </c>
      <c r="H489" s="24">
        <v>1525481.03</v>
      </c>
      <c r="I489" s="24">
        <f t="shared" si="21"/>
        <v>4.1139760508007578E-3</v>
      </c>
      <c r="J489" s="24">
        <f t="shared" si="22"/>
        <v>6.0502377422231345E-3</v>
      </c>
      <c r="K489" s="24">
        <f t="shared" si="23"/>
        <v>-1.9362616914223767E-3</v>
      </c>
    </row>
    <row r="490" spans="1:11" x14ac:dyDescent="0.3">
      <c r="A490" s="24" t="s">
        <v>1831</v>
      </c>
      <c r="B490" s="24" t="s">
        <v>1832</v>
      </c>
      <c r="C490" s="24" t="s">
        <v>1833</v>
      </c>
      <c r="D490" s="24" t="s">
        <v>1833</v>
      </c>
      <c r="E490" s="24">
        <v>850125</v>
      </c>
      <c r="F490" s="27">
        <v>0</v>
      </c>
      <c r="G490" s="27">
        <v>0</v>
      </c>
      <c r="H490" s="24">
        <v>62602.7</v>
      </c>
      <c r="I490" s="24">
        <f t="shared" si="21"/>
        <v>1.6882937476807861E-4</v>
      </c>
      <c r="J490" s="24">
        <f t="shared" si="22"/>
        <v>2.1145346744735152E-3</v>
      </c>
      <c r="K490" s="24">
        <f t="shared" si="23"/>
        <v>-1.9457052997054365E-3</v>
      </c>
    </row>
    <row r="491" spans="1:11" x14ac:dyDescent="0.3">
      <c r="A491" s="24" t="s">
        <v>1812</v>
      </c>
      <c r="B491" s="24" t="s">
        <v>1813</v>
      </c>
      <c r="C491" s="24" t="s">
        <v>1814</v>
      </c>
      <c r="D491" s="24" t="s">
        <v>1815</v>
      </c>
      <c r="E491" s="24">
        <v>881213.54</v>
      </c>
      <c r="F491" s="27">
        <v>15</v>
      </c>
      <c r="G491" s="27">
        <v>4600.9013329999998</v>
      </c>
      <c r="H491" s="24">
        <v>69013.52</v>
      </c>
      <c r="I491" s="24">
        <f t="shared" si="21"/>
        <v>1.8611832128876695E-4</v>
      </c>
      <c r="J491" s="24">
        <f t="shared" si="22"/>
        <v>2.191861886129162E-3</v>
      </c>
      <c r="K491" s="24">
        <f t="shared" si="23"/>
        <v>-2.0057435648403949E-3</v>
      </c>
    </row>
    <row r="492" spans="1:11" x14ac:dyDescent="0.3">
      <c r="A492" s="24" t="s">
        <v>1975</v>
      </c>
      <c r="B492" s="24" t="s">
        <v>1976</v>
      </c>
      <c r="C492" s="24" t="s">
        <v>1977</v>
      </c>
      <c r="D492" s="24" t="s">
        <v>1978</v>
      </c>
      <c r="E492" s="24">
        <v>892889.75</v>
      </c>
      <c r="F492" s="27">
        <v>19</v>
      </c>
      <c r="G492" s="27">
        <v>1251.788421</v>
      </c>
      <c r="H492" s="24">
        <v>23783.98</v>
      </c>
      <c r="I492" s="24">
        <f t="shared" si="21"/>
        <v>6.4141554164540612E-5</v>
      </c>
      <c r="J492" s="24">
        <f t="shared" si="22"/>
        <v>2.2209043809521991E-3</v>
      </c>
      <c r="K492" s="24">
        <f t="shared" si="23"/>
        <v>-2.1567628267876587E-3</v>
      </c>
    </row>
    <row r="493" spans="1:11" x14ac:dyDescent="0.3">
      <c r="A493" s="24" t="s">
        <v>1270</v>
      </c>
      <c r="B493" s="24" t="s">
        <v>1271</v>
      </c>
      <c r="C493" s="24" t="s">
        <v>1272</v>
      </c>
      <c r="D493" s="24" t="s">
        <v>705</v>
      </c>
      <c r="E493" s="24">
        <v>2516390.42</v>
      </c>
      <c r="F493" s="27">
        <v>930</v>
      </c>
      <c r="G493" s="27">
        <v>1633.951333</v>
      </c>
      <c r="H493" s="24">
        <v>1519574.74</v>
      </c>
      <c r="I493" s="24">
        <f t="shared" si="21"/>
        <v>4.0980477402342971E-3</v>
      </c>
      <c r="J493" s="24">
        <f t="shared" si="22"/>
        <v>6.259073427558267E-3</v>
      </c>
      <c r="K493" s="24">
        <f t="shared" si="23"/>
        <v>-2.1610256873239699E-3</v>
      </c>
    </row>
    <row r="494" spans="1:11" x14ac:dyDescent="0.3">
      <c r="A494" s="24" t="s">
        <v>457</v>
      </c>
      <c r="B494" s="24" t="s">
        <v>458</v>
      </c>
      <c r="C494" s="24" t="s">
        <v>459</v>
      </c>
      <c r="D494" s="24" t="s">
        <v>460</v>
      </c>
      <c r="E494" s="24">
        <v>57830844.149999999</v>
      </c>
      <c r="F494" s="27">
        <v>225</v>
      </c>
      <c r="G494" s="27">
        <v>233453.9761</v>
      </c>
      <c r="H494" s="24">
        <v>52527144.630000003</v>
      </c>
      <c r="I494" s="24">
        <f t="shared" si="21"/>
        <v>0.14165722862169425</v>
      </c>
      <c r="J494" s="24">
        <f t="shared" si="22"/>
        <v>0.1438439349616219</v>
      </c>
      <c r="K494" s="24">
        <f t="shared" si="23"/>
        <v>-2.1867063399276521E-3</v>
      </c>
    </row>
    <row r="495" spans="1:11" x14ac:dyDescent="0.3">
      <c r="A495" s="24">
        <v>90376</v>
      </c>
      <c r="B495" s="24" t="s">
        <v>1376</v>
      </c>
      <c r="C495" s="24" t="s">
        <v>1377</v>
      </c>
      <c r="D495" s="24" t="s">
        <v>1378</v>
      </c>
      <c r="E495" s="24">
        <v>1874211.25</v>
      </c>
      <c r="F495" s="27">
        <v>329</v>
      </c>
      <c r="G495" s="27">
        <v>2648.4599389999998</v>
      </c>
      <c r="H495" s="24">
        <v>871343.32</v>
      </c>
      <c r="I495" s="24">
        <f t="shared" si="21"/>
        <v>2.3498722566908754E-3</v>
      </c>
      <c r="J495" s="24">
        <f t="shared" si="22"/>
        <v>4.66176700533845E-3</v>
      </c>
      <c r="K495" s="24">
        <f t="shared" si="23"/>
        <v>-2.3118947486475746E-3</v>
      </c>
    </row>
    <row r="496" spans="1:11" x14ac:dyDescent="0.3">
      <c r="A496" s="24" t="s">
        <v>1180</v>
      </c>
      <c r="B496" s="24" t="s">
        <v>1181</v>
      </c>
      <c r="C496" s="24" t="s">
        <v>1182</v>
      </c>
      <c r="D496" s="24" t="s">
        <v>1182</v>
      </c>
      <c r="E496" s="24">
        <v>3247881.26</v>
      </c>
      <c r="F496" s="27">
        <v>27159</v>
      </c>
      <c r="G496" s="27">
        <v>77.949178910000001</v>
      </c>
      <c r="H496" s="24">
        <v>2117021.75</v>
      </c>
      <c r="I496" s="24">
        <f t="shared" si="21"/>
        <v>5.709265869090689E-3</v>
      </c>
      <c r="J496" s="24">
        <f t="shared" si="22"/>
        <v>8.0785267376476746E-3</v>
      </c>
      <c r="K496" s="24">
        <f t="shared" si="23"/>
        <v>-2.3692608685569857E-3</v>
      </c>
    </row>
    <row r="497" spans="1:11" x14ac:dyDescent="0.3">
      <c r="A497" s="24" t="s">
        <v>994</v>
      </c>
      <c r="B497" s="24" t="s">
        <v>995</v>
      </c>
      <c r="C497" s="24" t="s">
        <v>996</v>
      </c>
      <c r="D497" s="24" t="s">
        <v>547</v>
      </c>
      <c r="E497" s="24">
        <v>6332162.3499999996</v>
      </c>
      <c r="F497" s="27">
        <v>42</v>
      </c>
      <c r="G497" s="27">
        <v>117408.1969</v>
      </c>
      <c r="H497" s="24">
        <v>4931144.2699999996</v>
      </c>
      <c r="I497" s="24">
        <f t="shared" si="21"/>
        <v>1.3298499968776002E-2</v>
      </c>
      <c r="J497" s="24">
        <f t="shared" si="22"/>
        <v>1.5750127161853488E-2</v>
      </c>
      <c r="K497" s="24">
        <f t="shared" si="23"/>
        <v>-2.4516271930774859E-3</v>
      </c>
    </row>
    <row r="498" spans="1:11" x14ac:dyDescent="0.3">
      <c r="A498" s="24" t="s">
        <v>1048</v>
      </c>
      <c r="B498" s="24" t="s">
        <v>1049</v>
      </c>
      <c r="C498" s="24" t="s">
        <v>1050</v>
      </c>
      <c r="D498" s="24" t="s">
        <v>547</v>
      </c>
      <c r="E498" s="24">
        <v>5465231.4900000002</v>
      </c>
      <c r="F498" s="27">
        <v>55</v>
      </c>
      <c r="G498" s="27">
        <v>74818.655459999994</v>
      </c>
      <c r="H498" s="24">
        <v>4115026.05</v>
      </c>
      <c r="I498" s="24">
        <f t="shared" si="21"/>
        <v>1.1097560890758007E-2</v>
      </c>
      <c r="J498" s="24">
        <f t="shared" si="22"/>
        <v>1.3593790900902283E-2</v>
      </c>
      <c r="K498" s="24">
        <f t="shared" si="23"/>
        <v>-2.4962300101442764E-3</v>
      </c>
    </row>
    <row r="499" spans="1:11" x14ac:dyDescent="0.3">
      <c r="A499" s="24" t="s">
        <v>1017</v>
      </c>
      <c r="B499" s="24" t="s">
        <v>1018</v>
      </c>
      <c r="C499" s="24" t="s">
        <v>1019</v>
      </c>
      <c r="D499" s="24" t="s">
        <v>1020</v>
      </c>
      <c r="E499" s="24">
        <v>5878094.9699999997</v>
      </c>
      <c r="F499" s="27">
        <v>422</v>
      </c>
      <c r="G499" s="27">
        <v>10635.66251</v>
      </c>
      <c r="H499" s="24">
        <v>4488249.58</v>
      </c>
      <c r="I499" s="24">
        <f t="shared" si="21"/>
        <v>1.2104084494670223E-2</v>
      </c>
      <c r="J499" s="24">
        <f t="shared" si="22"/>
        <v>1.4620715346464761E-2</v>
      </c>
      <c r="K499" s="24">
        <f t="shared" si="23"/>
        <v>-2.5166308517945383E-3</v>
      </c>
    </row>
    <row r="500" spans="1:11" x14ac:dyDescent="0.3">
      <c r="A500" s="24" t="s">
        <v>1307</v>
      </c>
      <c r="B500" s="24" t="s">
        <v>1308</v>
      </c>
      <c r="C500" s="24" t="s">
        <v>1309</v>
      </c>
      <c r="D500" s="24" t="s">
        <v>1310</v>
      </c>
      <c r="E500" s="24">
        <v>2461064.63</v>
      </c>
      <c r="F500" s="27">
        <v>362193</v>
      </c>
      <c r="G500" s="27">
        <v>3.602442924</v>
      </c>
      <c r="H500" s="24">
        <v>1304779.6100000001</v>
      </c>
      <c r="I500" s="24">
        <f t="shared" si="21"/>
        <v>3.5187799530441576E-3</v>
      </c>
      <c r="J500" s="24">
        <f t="shared" si="22"/>
        <v>6.1214603690696442E-3</v>
      </c>
      <c r="K500" s="24">
        <f t="shared" si="23"/>
        <v>-2.6026804160254866E-3</v>
      </c>
    </row>
    <row r="501" spans="1:11" x14ac:dyDescent="0.3">
      <c r="A501" s="24" t="s">
        <v>1369</v>
      </c>
      <c r="B501" s="24" t="s">
        <v>1370</v>
      </c>
      <c r="C501" s="24" t="s">
        <v>1371</v>
      </c>
      <c r="D501" s="24" t="s">
        <v>1372</v>
      </c>
      <c r="E501" s="24">
        <v>2061660.85</v>
      </c>
      <c r="F501" s="27">
        <v>109</v>
      </c>
      <c r="G501" s="27">
        <v>8414.2782569999999</v>
      </c>
      <c r="H501" s="24">
        <v>917156.33</v>
      </c>
      <c r="I501" s="24">
        <f t="shared" si="21"/>
        <v>2.4734225482045597E-3</v>
      </c>
      <c r="J501" s="24">
        <f t="shared" si="22"/>
        <v>5.1280145323682287E-3</v>
      </c>
      <c r="K501" s="24">
        <f t="shared" si="23"/>
        <v>-2.6545919841636689E-3</v>
      </c>
    </row>
    <row r="502" spans="1:11" x14ac:dyDescent="0.3">
      <c r="A502" s="24" t="s">
        <v>1209</v>
      </c>
      <c r="B502" s="24" t="s">
        <v>1210</v>
      </c>
      <c r="C502" s="24" t="s">
        <v>1211</v>
      </c>
      <c r="D502" s="24" t="s">
        <v>1211</v>
      </c>
      <c r="E502" s="24">
        <v>3108583.96</v>
      </c>
      <c r="F502" s="27">
        <v>467</v>
      </c>
      <c r="G502" s="27">
        <v>4030.6768950000001</v>
      </c>
      <c r="H502" s="24">
        <v>1882326.11</v>
      </c>
      <c r="I502" s="24">
        <f t="shared" si="21"/>
        <v>5.0763296193443675E-3</v>
      </c>
      <c r="J502" s="24">
        <f t="shared" si="22"/>
        <v>7.7320494891130014E-3</v>
      </c>
      <c r="K502" s="24">
        <f t="shared" si="23"/>
        <v>-2.6557198697686338E-3</v>
      </c>
    </row>
    <row r="503" spans="1:11" x14ac:dyDescent="0.3">
      <c r="A503" s="24" t="s">
        <v>1037</v>
      </c>
      <c r="B503" s="24" t="s">
        <v>1038</v>
      </c>
      <c r="C503" s="24" t="s">
        <v>1039</v>
      </c>
      <c r="D503" s="24" t="s">
        <v>1040</v>
      </c>
      <c r="E503" s="24">
        <v>5718620.0999999996</v>
      </c>
      <c r="F503" s="27">
        <v>198</v>
      </c>
      <c r="G503" s="27">
        <v>21469.960709999999</v>
      </c>
      <c r="H503" s="24">
        <v>4251052.22</v>
      </c>
      <c r="I503" s="24">
        <f t="shared" si="21"/>
        <v>1.1464401509983636E-2</v>
      </c>
      <c r="J503" s="24">
        <f t="shared" si="22"/>
        <v>1.4224049982756887E-2</v>
      </c>
      <c r="K503" s="24">
        <f t="shared" si="23"/>
        <v>-2.7596484727732511E-3</v>
      </c>
    </row>
    <row r="504" spans="1:11" x14ac:dyDescent="0.3">
      <c r="A504" s="24" t="s">
        <v>1273</v>
      </c>
      <c r="B504" s="24" t="s">
        <v>1274</v>
      </c>
      <c r="C504" s="24" t="s">
        <v>1275</v>
      </c>
      <c r="D504" s="24" t="s">
        <v>1276</v>
      </c>
      <c r="E504" s="24">
        <v>2791338.46</v>
      </c>
      <c r="F504" s="27">
        <v>109</v>
      </c>
      <c r="G504" s="27">
        <v>13921.09844</v>
      </c>
      <c r="H504" s="24">
        <v>1517399.73</v>
      </c>
      <c r="I504" s="24">
        <f t="shared" si="21"/>
        <v>4.0921820894170907E-3</v>
      </c>
      <c r="J504" s="24">
        <f t="shared" si="22"/>
        <v>6.9429577554612591E-3</v>
      </c>
      <c r="K504" s="24">
        <f t="shared" si="23"/>
        <v>-2.8507756660441684E-3</v>
      </c>
    </row>
    <row r="505" spans="1:11" x14ac:dyDescent="0.3">
      <c r="A505" s="24" t="s">
        <v>1294</v>
      </c>
      <c r="B505" s="24" t="s">
        <v>1295</v>
      </c>
      <c r="C505" s="24" t="s">
        <v>1296</v>
      </c>
      <c r="D505" s="24" t="s">
        <v>1296</v>
      </c>
      <c r="E505" s="24">
        <v>2710222.46</v>
      </c>
      <c r="F505" s="27">
        <v>40016</v>
      </c>
      <c r="G505" s="27">
        <v>34.86409811</v>
      </c>
      <c r="H505" s="24">
        <v>1395121.75</v>
      </c>
      <c r="I505" s="24">
        <f t="shared" si="21"/>
        <v>3.7624181189924348E-3</v>
      </c>
      <c r="J505" s="24">
        <f t="shared" si="22"/>
        <v>6.7411961384583547E-3</v>
      </c>
      <c r="K505" s="24">
        <f t="shared" si="23"/>
        <v>-2.9787780194659198E-3</v>
      </c>
    </row>
    <row r="506" spans="1:11" x14ac:dyDescent="0.3">
      <c r="A506" s="24" t="s">
        <v>1098</v>
      </c>
      <c r="B506" s="24" t="s">
        <v>1099</v>
      </c>
      <c r="C506" s="24" t="s">
        <v>1100</v>
      </c>
      <c r="D506" s="24" t="s">
        <v>1101</v>
      </c>
      <c r="E506" s="24">
        <v>4851482.38</v>
      </c>
      <c r="F506" s="27">
        <v>567</v>
      </c>
      <c r="G506" s="27">
        <v>5891.6803529999997</v>
      </c>
      <c r="H506" s="24">
        <v>3340582.76</v>
      </c>
      <c r="I506" s="24">
        <f t="shared" si="21"/>
        <v>9.009012370581819E-3</v>
      </c>
      <c r="J506" s="24">
        <f t="shared" si="22"/>
        <v>1.2067199194362352E-2</v>
      </c>
      <c r="K506" s="24">
        <f t="shared" si="23"/>
        <v>-3.0581868237805326E-3</v>
      </c>
    </row>
    <row r="507" spans="1:11" x14ac:dyDescent="0.3">
      <c r="A507" s="24" t="s">
        <v>1383</v>
      </c>
      <c r="B507" s="24" t="s">
        <v>1384</v>
      </c>
      <c r="C507" s="24" t="s">
        <v>1385</v>
      </c>
      <c r="D507" s="24" t="s">
        <v>1386</v>
      </c>
      <c r="E507" s="24">
        <v>2206235.4500000002</v>
      </c>
      <c r="F507" s="27">
        <v>17</v>
      </c>
      <c r="G507" s="27">
        <v>50296.872349999998</v>
      </c>
      <c r="H507" s="24">
        <v>855046.83</v>
      </c>
      <c r="I507" s="24">
        <f t="shared" si="21"/>
        <v>2.305923254209924E-3</v>
      </c>
      <c r="J507" s="24">
        <f t="shared" si="22"/>
        <v>5.4876181256611435E-3</v>
      </c>
      <c r="K507" s="24">
        <f t="shared" si="23"/>
        <v>-3.1816948714512194E-3</v>
      </c>
    </row>
    <row r="508" spans="1:11" x14ac:dyDescent="0.3">
      <c r="A508" s="24" t="s">
        <v>1120</v>
      </c>
      <c r="B508" s="24" t="s">
        <v>1121</v>
      </c>
      <c r="C508" s="24" t="s">
        <v>1122</v>
      </c>
      <c r="D508" s="24" t="s">
        <v>1123</v>
      </c>
      <c r="E508" s="24">
        <v>4254354.0199999996</v>
      </c>
      <c r="F508" s="27">
        <v>12960</v>
      </c>
      <c r="G508" s="27">
        <v>209.37744520000001</v>
      </c>
      <c r="H508" s="24">
        <v>2713531.69</v>
      </c>
      <c r="I508" s="24">
        <f t="shared" si="21"/>
        <v>7.3179568714459237E-3</v>
      </c>
      <c r="J508" s="24">
        <f t="shared" si="22"/>
        <v>1.0581948646111793E-2</v>
      </c>
      <c r="K508" s="24">
        <f t="shared" si="23"/>
        <v>-3.2639917746658696E-3</v>
      </c>
    </row>
    <row r="509" spans="1:11" x14ac:dyDescent="0.3">
      <c r="A509" s="24" t="s">
        <v>1164</v>
      </c>
      <c r="B509" s="24" t="s">
        <v>1165</v>
      </c>
      <c r="C509" s="24" t="s">
        <v>1166</v>
      </c>
      <c r="D509" s="24" t="s">
        <v>1167</v>
      </c>
      <c r="E509" s="24">
        <v>3860538.61</v>
      </c>
      <c r="F509" s="27">
        <v>1670</v>
      </c>
      <c r="G509" s="27">
        <v>1383.6082160000001</v>
      </c>
      <c r="H509" s="24">
        <v>2310625.7200000002</v>
      </c>
      <c r="I509" s="24">
        <f t="shared" si="21"/>
        <v>6.2313845190485641E-3</v>
      </c>
      <c r="J509" s="24">
        <f t="shared" si="22"/>
        <v>9.6024028854448298E-3</v>
      </c>
      <c r="K509" s="24">
        <f t="shared" si="23"/>
        <v>-3.3710183663962657E-3</v>
      </c>
    </row>
    <row r="510" spans="1:11" x14ac:dyDescent="0.3">
      <c r="A510" s="24" t="s">
        <v>1152</v>
      </c>
      <c r="B510" s="24" t="s">
        <v>1153</v>
      </c>
      <c r="C510" s="24" t="s">
        <v>1154</v>
      </c>
      <c r="D510" s="24" t="s">
        <v>1155</v>
      </c>
      <c r="E510" s="24">
        <v>3963583.51</v>
      </c>
      <c r="F510" s="27">
        <v>309</v>
      </c>
      <c r="G510" s="27">
        <v>7609.9858899999999</v>
      </c>
      <c r="H510" s="24">
        <v>2351485.64</v>
      </c>
      <c r="I510" s="24">
        <f t="shared" si="21"/>
        <v>6.3415771265027746E-3</v>
      </c>
      <c r="J510" s="24">
        <f t="shared" si="22"/>
        <v>9.8587087393811994E-3</v>
      </c>
      <c r="K510" s="24">
        <f t="shared" si="23"/>
        <v>-3.5171316128784248E-3</v>
      </c>
    </row>
    <row r="511" spans="1:11" x14ac:dyDescent="0.3">
      <c r="A511" s="24" t="s">
        <v>1520</v>
      </c>
      <c r="B511" s="24" t="s">
        <v>1521</v>
      </c>
      <c r="C511" s="24" t="s">
        <v>1522</v>
      </c>
      <c r="D511" s="24" t="s">
        <v>1523</v>
      </c>
      <c r="E511" s="24">
        <v>1933447.79</v>
      </c>
      <c r="F511" s="27">
        <v>1665</v>
      </c>
      <c r="G511" s="27">
        <v>272.02500300000003</v>
      </c>
      <c r="H511" s="24">
        <v>452921.63</v>
      </c>
      <c r="I511" s="24">
        <f t="shared" si="21"/>
        <v>1.2214565124481699E-3</v>
      </c>
      <c r="J511" s="24">
        <f t="shared" si="22"/>
        <v>4.8091073586110124E-3</v>
      </c>
      <c r="K511" s="24">
        <f t="shared" si="23"/>
        <v>-3.5876508461628424E-3</v>
      </c>
    </row>
    <row r="512" spans="1:11" x14ac:dyDescent="0.3">
      <c r="A512" s="24" t="s">
        <v>2003</v>
      </c>
      <c r="B512" s="24" t="s">
        <v>2004</v>
      </c>
      <c r="C512" s="24" t="s">
        <v>2005</v>
      </c>
      <c r="D512" s="24" t="s">
        <v>2006</v>
      </c>
      <c r="E512" s="24">
        <v>1502097.09</v>
      </c>
      <c r="F512" s="27">
        <v>12</v>
      </c>
      <c r="G512" s="27">
        <v>1633.9283330000001</v>
      </c>
      <c r="H512" s="24">
        <v>19607.14</v>
      </c>
      <c r="I512" s="24">
        <f t="shared" si="21"/>
        <v>5.2877291030421769E-5</v>
      </c>
      <c r="J512" s="24">
        <f t="shared" si="22"/>
        <v>3.736199242735791E-3</v>
      </c>
      <c r="K512" s="24">
        <f t="shared" si="23"/>
        <v>-3.6833219517053693E-3</v>
      </c>
    </row>
    <row r="513" spans="1:11" x14ac:dyDescent="0.3">
      <c r="A513" s="24" t="s">
        <v>1598</v>
      </c>
      <c r="B513" s="24" t="s">
        <v>1599</v>
      </c>
      <c r="C513" s="24" t="s">
        <v>1600</v>
      </c>
      <c r="D513" s="24" t="s">
        <v>1601</v>
      </c>
      <c r="E513" s="24">
        <v>1796087.6</v>
      </c>
      <c r="F513" s="27">
        <v>0</v>
      </c>
      <c r="G513" s="27">
        <v>0</v>
      </c>
      <c r="H513" s="24">
        <v>284287.06</v>
      </c>
      <c r="I513" s="24">
        <f t="shared" si="21"/>
        <v>7.666763030101777E-4</v>
      </c>
      <c r="J513" s="24">
        <f t="shared" si="22"/>
        <v>4.4674483265307067E-3</v>
      </c>
      <c r="K513" s="24">
        <f t="shared" si="23"/>
        <v>-3.700772023520529E-3</v>
      </c>
    </row>
    <row r="514" spans="1:11" x14ac:dyDescent="0.3">
      <c r="A514" s="24" t="s">
        <v>1301</v>
      </c>
      <c r="B514" s="24" t="s">
        <v>1302</v>
      </c>
      <c r="C514" s="24" t="s">
        <v>1303</v>
      </c>
      <c r="D514" s="24" t="s">
        <v>1304</v>
      </c>
      <c r="E514" s="24">
        <v>3044415.89</v>
      </c>
      <c r="F514" s="27">
        <v>180</v>
      </c>
      <c r="G514" s="27">
        <v>7517.07</v>
      </c>
      <c r="H514" s="24">
        <v>1353072.6</v>
      </c>
      <c r="I514" s="24">
        <f t="shared" ref="I514:I577" si="24">H514/(30900379*12)</f>
        <v>3.6490183502280024E-3</v>
      </c>
      <c r="J514" s="24">
        <f t="shared" ref="J514:J577" si="25">E514/(33503234*12)</f>
        <v>7.5724428324342261E-3</v>
      </c>
      <c r="K514" s="24">
        <f t="shared" ref="K514:K577" si="26">(I514-J514)</f>
        <v>-3.9234244822062237E-3</v>
      </c>
    </row>
    <row r="515" spans="1:11" x14ac:dyDescent="0.3">
      <c r="A515" s="24" t="s">
        <v>1205</v>
      </c>
      <c r="B515" s="24" t="s">
        <v>1206</v>
      </c>
      <c r="C515" s="24" t="s">
        <v>1207</v>
      </c>
      <c r="D515" s="24" t="s">
        <v>1208</v>
      </c>
      <c r="E515" s="24">
        <v>3649301.68</v>
      </c>
      <c r="F515" s="27">
        <v>121</v>
      </c>
      <c r="G515" s="27">
        <v>15636.945040000001</v>
      </c>
      <c r="H515" s="24">
        <v>1892070.35</v>
      </c>
      <c r="I515" s="24">
        <f t="shared" si="24"/>
        <v>5.1026082614283362E-3</v>
      </c>
      <c r="J515" s="24">
        <f t="shared" si="25"/>
        <v>9.0769886075276595E-3</v>
      </c>
      <c r="K515" s="24">
        <f t="shared" si="26"/>
        <v>-3.9743803460993233E-3</v>
      </c>
    </row>
    <row r="516" spans="1:11" x14ac:dyDescent="0.3">
      <c r="A516" s="24" t="s">
        <v>1284</v>
      </c>
      <c r="B516" s="24" t="s">
        <v>1285</v>
      </c>
      <c r="C516" s="24" t="s">
        <v>1286</v>
      </c>
      <c r="D516" s="24" t="s">
        <v>1287</v>
      </c>
      <c r="E516" s="24">
        <v>3252542.8</v>
      </c>
      <c r="F516" s="27">
        <v>54418</v>
      </c>
      <c r="G516" s="27">
        <v>26.904142749999998</v>
      </c>
      <c r="H516" s="24">
        <v>1464069.64</v>
      </c>
      <c r="I516" s="24">
        <f t="shared" si="24"/>
        <v>3.9483594467670871E-3</v>
      </c>
      <c r="J516" s="24">
        <f t="shared" si="25"/>
        <v>8.0901214889682986E-3</v>
      </c>
      <c r="K516" s="24">
        <f t="shared" si="26"/>
        <v>-4.1417620422012115E-3</v>
      </c>
    </row>
    <row r="517" spans="1:11" x14ac:dyDescent="0.3">
      <c r="A517" s="24" t="s">
        <v>871</v>
      </c>
      <c r="B517" s="24" t="s">
        <v>872</v>
      </c>
      <c r="C517" s="24" t="s">
        <v>873</v>
      </c>
      <c r="D517" s="24" t="s">
        <v>874</v>
      </c>
      <c r="E517" s="24">
        <v>10362037.720000001</v>
      </c>
      <c r="F517" s="27">
        <v>39386</v>
      </c>
      <c r="G517" s="27">
        <v>203.24721579999999</v>
      </c>
      <c r="H517" s="24">
        <v>8005094.8399999999</v>
      </c>
      <c r="I517" s="24">
        <f t="shared" si="24"/>
        <v>2.1588448370379751E-2</v>
      </c>
      <c r="J517" s="24">
        <f t="shared" si="25"/>
        <v>2.5773725107651798E-2</v>
      </c>
      <c r="K517" s="24">
        <f t="shared" si="26"/>
        <v>-4.1852767372720472E-3</v>
      </c>
    </row>
    <row r="518" spans="1:11" x14ac:dyDescent="0.3">
      <c r="A518" s="24" t="s">
        <v>948</v>
      </c>
      <c r="B518" s="24" t="s">
        <v>949</v>
      </c>
      <c r="C518" s="24" t="s">
        <v>950</v>
      </c>
      <c r="D518" s="24" t="s">
        <v>951</v>
      </c>
      <c r="E518" s="24">
        <v>8238577.9699999997</v>
      </c>
      <c r="F518" s="27">
        <v>78122</v>
      </c>
      <c r="G518" s="27">
        <v>77.300741279999997</v>
      </c>
      <c r="H518" s="24">
        <v>6038888.5099999998</v>
      </c>
      <c r="I518" s="24">
        <f t="shared" si="24"/>
        <v>1.6285907340057759E-2</v>
      </c>
      <c r="J518" s="24">
        <f t="shared" si="25"/>
        <v>2.0491996807432581E-2</v>
      </c>
      <c r="K518" s="24">
        <f t="shared" si="26"/>
        <v>-4.2060894673748225E-3</v>
      </c>
    </row>
    <row r="519" spans="1:11" x14ac:dyDescent="0.3">
      <c r="A519" s="24" t="s">
        <v>958</v>
      </c>
      <c r="B519" s="24" t="s">
        <v>959</v>
      </c>
      <c r="C519" s="24" t="s">
        <v>960</v>
      </c>
      <c r="D519" s="24" t="s">
        <v>961</v>
      </c>
      <c r="E519" s="24">
        <v>8038054.2300000004</v>
      </c>
      <c r="F519" s="27">
        <v>6995</v>
      </c>
      <c r="G519" s="27">
        <v>824.17480339999997</v>
      </c>
      <c r="H519" s="24">
        <v>5765102.75</v>
      </c>
      <c r="I519" s="24">
        <f t="shared" si="24"/>
        <v>1.5547551347725109E-2</v>
      </c>
      <c r="J519" s="24">
        <f t="shared" si="25"/>
        <v>1.9993229683438918E-2</v>
      </c>
      <c r="K519" s="24">
        <f t="shared" si="26"/>
        <v>-4.445678335713809E-3</v>
      </c>
    </row>
    <row r="520" spans="1:11" x14ac:dyDescent="0.3">
      <c r="A520" s="24" t="s">
        <v>516</v>
      </c>
      <c r="B520" s="24" t="s">
        <v>517</v>
      </c>
      <c r="C520" s="24" t="s">
        <v>518</v>
      </c>
      <c r="D520" s="24" t="s">
        <v>519</v>
      </c>
      <c r="E520" s="24">
        <v>42579319.289999999</v>
      </c>
      <c r="F520" s="27">
        <v>236</v>
      </c>
      <c r="G520" s="27">
        <v>159270.4589</v>
      </c>
      <c r="H520" s="24">
        <v>37587828.310000002</v>
      </c>
      <c r="I520" s="24">
        <f t="shared" si="24"/>
        <v>0.10136830444161651</v>
      </c>
      <c r="J520" s="24">
        <f t="shared" si="25"/>
        <v>0.10590848058130746</v>
      </c>
      <c r="K520" s="24">
        <f t="shared" si="26"/>
        <v>-4.5401761396909462E-3</v>
      </c>
    </row>
    <row r="521" spans="1:11" x14ac:dyDescent="0.3">
      <c r="A521" s="24" t="s">
        <v>1109</v>
      </c>
      <c r="B521" s="24" t="s">
        <v>1110</v>
      </c>
      <c r="C521" s="24" t="s">
        <v>1111</v>
      </c>
      <c r="D521" s="24" t="s">
        <v>1112</v>
      </c>
      <c r="E521" s="24">
        <v>4884324.5599999996</v>
      </c>
      <c r="F521" s="27">
        <v>118</v>
      </c>
      <c r="G521" s="27">
        <v>23803.048559999999</v>
      </c>
      <c r="H521" s="24">
        <v>2808759.73</v>
      </c>
      <c r="I521" s="24">
        <f t="shared" si="24"/>
        <v>7.5747715208714216E-3</v>
      </c>
      <c r="J521" s="24">
        <f t="shared" si="25"/>
        <v>1.2148888273492243E-2</v>
      </c>
      <c r="K521" s="24">
        <f t="shared" si="26"/>
        <v>-4.5741167526208212E-3</v>
      </c>
    </row>
    <row r="522" spans="1:11" x14ac:dyDescent="0.3">
      <c r="A522" s="24" t="s">
        <v>823</v>
      </c>
      <c r="B522" s="24" t="s">
        <v>824</v>
      </c>
      <c r="C522" s="24" t="s">
        <v>825</v>
      </c>
      <c r="D522" s="24" t="s">
        <v>705</v>
      </c>
      <c r="E522" s="24">
        <v>13152735.5</v>
      </c>
      <c r="F522" s="27">
        <v>4794</v>
      </c>
      <c r="G522" s="27">
        <v>2154.362658</v>
      </c>
      <c r="H522" s="24">
        <v>10328014.58</v>
      </c>
      <c r="I522" s="24">
        <f t="shared" si="24"/>
        <v>2.7852987876513316E-2</v>
      </c>
      <c r="J522" s="24">
        <f t="shared" si="25"/>
        <v>3.2715089285609462E-2</v>
      </c>
      <c r="K522" s="24">
        <f t="shared" si="26"/>
        <v>-4.8621014090961465E-3</v>
      </c>
    </row>
    <row r="523" spans="1:11" x14ac:dyDescent="0.3">
      <c r="A523" s="24" t="s">
        <v>690</v>
      </c>
      <c r="B523" s="24" t="s">
        <v>691</v>
      </c>
      <c r="C523" s="24" t="s">
        <v>692</v>
      </c>
      <c r="D523" s="24" t="s">
        <v>693</v>
      </c>
      <c r="E523" s="24">
        <v>20175955.620000001</v>
      </c>
      <c r="F523" s="27">
        <v>390</v>
      </c>
      <c r="G523" s="27">
        <v>42990.345459999997</v>
      </c>
      <c r="H523" s="24">
        <v>16766234.73</v>
      </c>
      <c r="I523" s="24">
        <f t="shared" si="24"/>
        <v>4.5215828178029792E-2</v>
      </c>
      <c r="J523" s="24">
        <f t="shared" si="25"/>
        <v>5.0184099690197076E-2</v>
      </c>
      <c r="K523" s="24">
        <f t="shared" si="26"/>
        <v>-4.9682715121672841E-3</v>
      </c>
    </row>
    <row r="524" spans="1:11" x14ac:dyDescent="0.3">
      <c r="A524" s="24" t="s">
        <v>1124</v>
      </c>
      <c r="B524" s="24" t="s">
        <v>1125</v>
      </c>
      <c r="C524" s="24" t="s">
        <v>1126</v>
      </c>
      <c r="D524" s="24" t="s">
        <v>961</v>
      </c>
      <c r="E524" s="24">
        <v>4872398.75</v>
      </c>
      <c r="F524" s="27">
        <v>2956</v>
      </c>
      <c r="G524" s="27">
        <v>895.11251349999998</v>
      </c>
      <c r="H524" s="24">
        <v>2645952.59</v>
      </c>
      <c r="I524" s="24">
        <f t="shared" si="24"/>
        <v>7.1357069493117433E-3</v>
      </c>
      <c r="J524" s="24">
        <f t="shared" si="25"/>
        <v>1.2119224943080618E-2</v>
      </c>
      <c r="K524" s="24">
        <f t="shared" si="26"/>
        <v>-4.9835179937688752E-3</v>
      </c>
    </row>
    <row r="525" spans="1:11" x14ac:dyDescent="0.3">
      <c r="A525" s="24" t="s">
        <v>1356</v>
      </c>
      <c r="B525" s="24" t="s">
        <v>1357</v>
      </c>
      <c r="C525" s="24" t="s">
        <v>1358</v>
      </c>
      <c r="D525" s="24" t="s">
        <v>535</v>
      </c>
      <c r="E525" s="24">
        <v>3069119.89</v>
      </c>
      <c r="F525" s="27">
        <v>2802</v>
      </c>
      <c r="G525" s="27">
        <v>340.56228049999999</v>
      </c>
      <c r="H525" s="24">
        <v>954255.51</v>
      </c>
      <c r="I525" s="24">
        <f t="shared" si="24"/>
        <v>2.5734730470457984E-3</v>
      </c>
      <c r="J525" s="24">
        <f t="shared" si="25"/>
        <v>7.6338896368432175E-3</v>
      </c>
      <c r="K525" s="24">
        <f t="shared" si="26"/>
        <v>-5.0604165897974191E-3</v>
      </c>
    </row>
    <row r="526" spans="1:11" x14ac:dyDescent="0.3">
      <c r="A526" s="24">
        <v>90674</v>
      </c>
      <c r="B526" s="24" t="s">
        <v>748</v>
      </c>
      <c r="C526" s="24" t="s">
        <v>749</v>
      </c>
      <c r="D526" s="24" t="s">
        <v>750</v>
      </c>
      <c r="E526" s="24">
        <v>16619925.85</v>
      </c>
      <c r="F526" s="27">
        <v>460331</v>
      </c>
      <c r="G526" s="27">
        <v>29.17031553</v>
      </c>
      <c r="H526" s="24">
        <v>13428000.52</v>
      </c>
      <c r="I526" s="24">
        <f t="shared" si="24"/>
        <v>3.6213149467627347E-2</v>
      </c>
      <c r="J526" s="24">
        <f t="shared" si="25"/>
        <v>4.1339108362892167E-2</v>
      </c>
      <c r="K526" s="24">
        <f t="shared" si="26"/>
        <v>-5.1259588952648205E-3</v>
      </c>
    </row>
    <row r="527" spans="1:11" x14ac:dyDescent="0.3">
      <c r="A527" s="24" t="s">
        <v>1132</v>
      </c>
      <c r="B527" s="24" t="s">
        <v>1133</v>
      </c>
      <c r="C527" s="24" t="s">
        <v>1134</v>
      </c>
      <c r="D527" s="24" t="s">
        <v>1135</v>
      </c>
      <c r="E527" s="24">
        <v>4868611.2300000004</v>
      </c>
      <c r="F527" s="27">
        <v>13363</v>
      </c>
      <c r="G527" s="27">
        <v>192.14138890000001</v>
      </c>
      <c r="H527" s="24">
        <v>2567585.38</v>
      </c>
      <c r="I527" s="24">
        <f t="shared" si="24"/>
        <v>6.9243632362351714E-3</v>
      </c>
      <c r="J527" s="24">
        <f t="shared" si="25"/>
        <v>1.2109804160995325E-2</v>
      </c>
      <c r="K527" s="24">
        <f t="shared" si="26"/>
        <v>-5.1854409247601534E-3</v>
      </c>
    </row>
    <row r="528" spans="1:11" x14ac:dyDescent="0.3">
      <c r="A528" s="24" t="s">
        <v>1136</v>
      </c>
      <c r="B528" s="24" t="s">
        <v>1137</v>
      </c>
      <c r="C528" s="24" t="s">
        <v>1138</v>
      </c>
      <c r="D528" s="24" t="s">
        <v>1139</v>
      </c>
      <c r="E528" s="24">
        <v>4852493.7</v>
      </c>
      <c r="F528" s="27">
        <v>1407</v>
      </c>
      <c r="G528" s="27">
        <v>1803.431642</v>
      </c>
      <c r="H528" s="24">
        <v>2537428.3199999998</v>
      </c>
      <c r="I528" s="24">
        <f t="shared" si="24"/>
        <v>6.8430345142368636E-3</v>
      </c>
      <c r="J528" s="24">
        <f t="shared" si="25"/>
        <v>1.2069714672917845E-2</v>
      </c>
      <c r="K528" s="24">
        <f t="shared" si="26"/>
        <v>-5.2266801586809816E-3</v>
      </c>
    </row>
    <row r="529" spans="1:11" x14ac:dyDescent="0.3">
      <c r="A529" s="24" t="s">
        <v>841</v>
      </c>
      <c r="B529" s="24" t="s">
        <v>842</v>
      </c>
      <c r="C529" s="24" t="s">
        <v>843</v>
      </c>
      <c r="D529" s="24" t="s">
        <v>844</v>
      </c>
      <c r="E529" s="24">
        <v>12438764.380000001</v>
      </c>
      <c r="F529" s="27">
        <v>835</v>
      </c>
      <c r="G529" s="27">
        <v>11370.5388</v>
      </c>
      <c r="H529" s="24">
        <v>9494399.9000000004</v>
      </c>
      <c r="I529" s="24">
        <f t="shared" si="24"/>
        <v>2.5604863670658107E-2</v>
      </c>
      <c r="J529" s="24">
        <f t="shared" si="25"/>
        <v>3.09392131617304E-2</v>
      </c>
      <c r="K529" s="24">
        <f t="shared" si="26"/>
        <v>-5.3343494910722926E-3</v>
      </c>
    </row>
    <row r="530" spans="1:11" x14ac:dyDescent="0.3">
      <c r="A530" s="24">
        <v>90746</v>
      </c>
      <c r="B530" s="24" t="s">
        <v>1096</v>
      </c>
      <c r="C530" s="24" t="s">
        <v>1097</v>
      </c>
      <c r="D530" s="24" t="s">
        <v>807</v>
      </c>
      <c r="E530" s="24">
        <v>5899354.4299999997</v>
      </c>
      <c r="F530" s="27">
        <v>32607</v>
      </c>
      <c r="G530" s="27">
        <v>106.0394486</v>
      </c>
      <c r="H530" s="24">
        <v>3457628.3</v>
      </c>
      <c r="I530" s="24">
        <f t="shared" si="24"/>
        <v>9.3246652950977286E-3</v>
      </c>
      <c r="J530" s="24">
        <f t="shared" si="25"/>
        <v>1.4673594470511911E-2</v>
      </c>
      <c r="K530" s="24">
        <f t="shared" si="26"/>
        <v>-5.348929175414182E-3</v>
      </c>
    </row>
    <row r="531" spans="1:11" x14ac:dyDescent="0.3">
      <c r="A531" s="24" t="s">
        <v>1667</v>
      </c>
      <c r="B531" s="24" t="s">
        <v>1668</v>
      </c>
      <c r="C531" s="24" t="s">
        <v>1669</v>
      </c>
      <c r="D531" s="24" t="s">
        <v>1670</v>
      </c>
      <c r="E531" s="24">
        <v>2439016.2999999998</v>
      </c>
      <c r="F531" s="27">
        <v>47</v>
      </c>
      <c r="G531" s="27">
        <v>4333.7834039999998</v>
      </c>
      <c r="H531" s="24">
        <v>203687.82</v>
      </c>
      <c r="I531" s="24">
        <f t="shared" si="24"/>
        <v>5.4931316538221102E-4</v>
      </c>
      <c r="J531" s="24">
        <f t="shared" si="25"/>
        <v>6.0666190712613983E-3</v>
      </c>
      <c r="K531" s="24">
        <f t="shared" si="26"/>
        <v>-5.5173059058791878E-3</v>
      </c>
    </row>
    <row r="532" spans="1:11" x14ac:dyDescent="0.3">
      <c r="A532" s="24" t="s">
        <v>894</v>
      </c>
      <c r="B532" s="24" t="s">
        <v>895</v>
      </c>
      <c r="C532" s="24" t="s">
        <v>896</v>
      </c>
      <c r="D532" s="24" t="s">
        <v>897</v>
      </c>
      <c r="E532" s="24">
        <v>10538654.800000001</v>
      </c>
      <c r="F532" s="27">
        <v>58</v>
      </c>
      <c r="G532" s="27">
        <v>131696.08929999999</v>
      </c>
      <c r="H532" s="24">
        <v>7638373.1799999997</v>
      </c>
      <c r="I532" s="24">
        <f t="shared" si="24"/>
        <v>2.0599459260138307E-2</v>
      </c>
      <c r="J532" s="24">
        <f t="shared" si="25"/>
        <v>2.6213028668615496E-2</v>
      </c>
      <c r="K532" s="24">
        <f t="shared" si="26"/>
        <v>-5.6135694084771884E-3</v>
      </c>
    </row>
    <row r="533" spans="1:11" x14ac:dyDescent="0.3">
      <c r="A533" s="24" t="s">
        <v>1564</v>
      </c>
      <c r="B533" s="24" t="s">
        <v>1565</v>
      </c>
      <c r="C533" s="24" t="s">
        <v>1566</v>
      </c>
      <c r="D533" s="24" t="s">
        <v>1567</v>
      </c>
      <c r="E533" s="24">
        <v>2665207.13</v>
      </c>
      <c r="F533" s="27">
        <v>267</v>
      </c>
      <c r="G533" s="27">
        <v>1379.8405620000001</v>
      </c>
      <c r="H533" s="24">
        <v>368417.43</v>
      </c>
      <c r="I533" s="24">
        <f t="shared" si="24"/>
        <v>9.9356232815137968E-4</v>
      </c>
      <c r="J533" s="24">
        <f t="shared" si="25"/>
        <v>6.6292285146761255E-3</v>
      </c>
      <c r="K533" s="24">
        <f t="shared" si="26"/>
        <v>-5.6356661865247463E-3</v>
      </c>
    </row>
    <row r="534" spans="1:11" x14ac:dyDescent="0.3">
      <c r="A534" s="24" t="s">
        <v>1102</v>
      </c>
      <c r="B534" s="24" t="s">
        <v>1103</v>
      </c>
      <c r="C534" s="24" t="s">
        <v>1104</v>
      </c>
      <c r="D534" s="24" t="s">
        <v>1104</v>
      </c>
      <c r="E534" s="24">
        <v>5762049.3200000003</v>
      </c>
      <c r="F534" s="27">
        <v>15349</v>
      </c>
      <c r="G534" s="27">
        <v>209.2675653</v>
      </c>
      <c r="H534" s="24">
        <v>3212047.86</v>
      </c>
      <c r="I534" s="24">
        <f t="shared" si="24"/>
        <v>8.662374497089502E-3</v>
      </c>
      <c r="J534" s="24">
        <f t="shared" si="25"/>
        <v>1.4332072440131204E-2</v>
      </c>
      <c r="K534" s="24">
        <f t="shared" si="26"/>
        <v>-5.6696979430417016E-3</v>
      </c>
    </row>
    <row r="535" spans="1:11" x14ac:dyDescent="0.3">
      <c r="A535" s="24" t="s">
        <v>1041</v>
      </c>
      <c r="B535" s="24" t="s">
        <v>1042</v>
      </c>
      <c r="C535" s="24" t="s">
        <v>1043</v>
      </c>
      <c r="D535" s="24" t="s">
        <v>324</v>
      </c>
      <c r="E535" s="24">
        <v>6847393.0899999999</v>
      </c>
      <c r="F535" s="27">
        <v>711</v>
      </c>
      <c r="G535" s="27">
        <v>5918.7124329999997</v>
      </c>
      <c r="H535" s="24">
        <v>4208204.54</v>
      </c>
      <c r="I535" s="24">
        <f t="shared" si="24"/>
        <v>1.1348848234730929E-2</v>
      </c>
      <c r="J535" s="24">
        <f t="shared" si="25"/>
        <v>1.703167195242505E-2</v>
      </c>
      <c r="K535" s="24">
        <f t="shared" si="26"/>
        <v>-5.6828237176941212E-3</v>
      </c>
    </row>
    <row r="536" spans="1:11" x14ac:dyDescent="0.3">
      <c r="A536" s="24" t="s">
        <v>1160</v>
      </c>
      <c r="B536" s="24" t="s">
        <v>1161</v>
      </c>
      <c r="C536" s="24" t="s">
        <v>1162</v>
      </c>
      <c r="D536" s="24" t="s">
        <v>1163</v>
      </c>
      <c r="E536" s="24">
        <v>5217873.28</v>
      </c>
      <c r="F536" s="27">
        <v>253</v>
      </c>
      <c r="G536" s="27">
        <v>9150.4018579999993</v>
      </c>
      <c r="H536" s="24">
        <v>2315051.67</v>
      </c>
      <c r="I536" s="24">
        <f t="shared" si="24"/>
        <v>6.2433205916341671E-3</v>
      </c>
      <c r="J536" s="24">
        <f t="shared" si="25"/>
        <v>1.2978531366056582E-2</v>
      </c>
      <c r="K536" s="24">
        <f t="shared" si="26"/>
        <v>-6.7352107744224152E-3</v>
      </c>
    </row>
    <row r="537" spans="1:11" x14ac:dyDescent="0.3">
      <c r="A537" s="24">
        <v>90747</v>
      </c>
      <c r="B537" s="24" t="s">
        <v>805</v>
      </c>
      <c r="C537" s="24" t="s">
        <v>806</v>
      </c>
      <c r="D537" s="24" t="s">
        <v>807</v>
      </c>
      <c r="E537" s="24">
        <v>14836379.720000001</v>
      </c>
      <c r="F537" s="27">
        <v>36862</v>
      </c>
      <c r="G537" s="27">
        <v>295.67544459999999</v>
      </c>
      <c r="H537" s="24">
        <v>10899188.24</v>
      </c>
      <c r="I537" s="24">
        <f t="shared" si="24"/>
        <v>2.9393351022221011E-2</v>
      </c>
      <c r="J537" s="24">
        <f t="shared" si="25"/>
        <v>3.69028547114785E-2</v>
      </c>
      <c r="K537" s="24">
        <f t="shared" si="26"/>
        <v>-7.5095036892574886E-3</v>
      </c>
    </row>
    <row r="538" spans="1:11" x14ac:dyDescent="0.3">
      <c r="A538" s="24" t="s">
        <v>1025</v>
      </c>
      <c r="B538" s="24" t="s">
        <v>1026</v>
      </c>
      <c r="C538" s="24" t="s">
        <v>1027</v>
      </c>
      <c r="D538" s="24" t="s">
        <v>1028</v>
      </c>
      <c r="E538" s="24">
        <v>7912000.21</v>
      </c>
      <c r="F538" s="27">
        <v>1071</v>
      </c>
      <c r="G538" s="27">
        <v>4095.9058169999998</v>
      </c>
      <c r="H538" s="24">
        <v>4386715.13</v>
      </c>
      <c r="I538" s="24">
        <f t="shared" si="24"/>
        <v>1.1830262475637164E-2</v>
      </c>
      <c r="J538" s="24">
        <f t="shared" si="25"/>
        <v>1.9679692737522989E-2</v>
      </c>
      <c r="K538" s="24">
        <f t="shared" si="26"/>
        <v>-7.8494302618858248E-3</v>
      </c>
    </row>
    <row r="539" spans="1:11" x14ac:dyDescent="0.3">
      <c r="A539" s="24" t="s">
        <v>852</v>
      </c>
      <c r="B539" s="24" t="s">
        <v>853</v>
      </c>
      <c r="C539" s="24" t="s">
        <v>854</v>
      </c>
      <c r="D539" s="24" t="s">
        <v>519</v>
      </c>
      <c r="E539" s="24">
        <v>13055249.16</v>
      </c>
      <c r="F539" s="27">
        <v>20</v>
      </c>
      <c r="G539" s="27">
        <v>452725.5625</v>
      </c>
      <c r="H539" s="24">
        <v>9054511.25</v>
      </c>
      <c r="I539" s="24">
        <f t="shared" si="24"/>
        <v>2.4418555001110721E-2</v>
      </c>
      <c r="J539" s="24">
        <f t="shared" si="25"/>
        <v>3.2472609360636645E-2</v>
      </c>
      <c r="K539" s="24">
        <f t="shared" si="26"/>
        <v>-8.0540543595259244E-3</v>
      </c>
    </row>
    <row r="540" spans="1:11" x14ac:dyDescent="0.3">
      <c r="A540" s="24" t="s">
        <v>855</v>
      </c>
      <c r="B540" s="24" t="s">
        <v>856</v>
      </c>
      <c r="C540" s="24" t="s">
        <v>857</v>
      </c>
      <c r="D540" s="24" t="s">
        <v>858</v>
      </c>
      <c r="E540" s="24">
        <v>13053892.109999999</v>
      </c>
      <c r="F540" s="27">
        <v>65</v>
      </c>
      <c r="G540" s="27">
        <v>139227.38589999999</v>
      </c>
      <c r="H540" s="24">
        <v>9049780.0800000001</v>
      </c>
      <c r="I540" s="24">
        <f t="shared" si="24"/>
        <v>2.4405795799462525E-2</v>
      </c>
      <c r="J540" s="24">
        <f t="shared" si="25"/>
        <v>3.2469233940222011E-2</v>
      </c>
      <c r="K540" s="24">
        <f t="shared" si="26"/>
        <v>-8.0634381407594866E-3</v>
      </c>
    </row>
    <row r="541" spans="1:11" x14ac:dyDescent="0.3">
      <c r="A541" s="24" t="s">
        <v>1000</v>
      </c>
      <c r="B541" s="24" t="s">
        <v>1001</v>
      </c>
      <c r="C541" s="24" t="s">
        <v>1002</v>
      </c>
      <c r="D541" s="24" t="s">
        <v>1002</v>
      </c>
      <c r="E541" s="24">
        <v>8463932.5800000001</v>
      </c>
      <c r="F541" s="27">
        <v>178</v>
      </c>
      <c r="G541" s="27">
        <v>26965.738649999999</v>
      </c>
      <c r="H541" s="24">
        <v>4799901.4800000004</v>
      </c>
      <c r="I541" s="24">
        <f t="shared" si="24"/>
        <v>1.2944559353139326E-2</v>
      </c>
      <c r="J541" s="24">
        <f t="shared" si="25"/>
        <v>2.1052526302386212E-2</v>
      </c>
      <c r="K541" s="24">
        <f t="shared" si="26"/>
        <v>-8.1079669492468854E-3</v>
      </c>
    </row>
    <row r="542" spans="1:11" x14ac:dyDescent="0.3">
      <c r="A542" s="24">
        <v>90756</v>
      </c>
      <c r="B542" s="24" t="s">
        <v>849</v>
      </c>
      <c r="C542" s="24" t="s">
        <v>850</v>
      </c>
      <c r="D542" s="24" t="s">
        <v>851</v>
      </c>
      <c r="E542" s="24">
        <v>13413682.869999999</v>
      </c>
      <c r="F542" s="27">
        <v>286298</v>
      </c>
      <c r="G542" s="27">
        <v>31.628366629999999</v>
      </c>
      <c r="H542" s="24">
        <v>9055138.1099999994</v>
      </c>
      <c r="I542" s="24">
        <f t="shared" si="24"/>
        <v>2.4420245541324912E-2</v>
      </c>
      <c r="J542" s="24">
        <f t="shared" si="25"/>
        <v>3.3364149438031364E-2</v>
      </c>
      <c r="K542" s="24">
        <f t="shared" si="26"/>
        <v>-8.9439038967064517E-3</v>
      </c>
    </row>
    <row r="543" spans="1:11" x14ac:dyDescent="0.3">
      <c r="A543" s="24" t="s">
        <v>1070</v>
      </c>
      <c r="B543" s="24" t="s">
        <v>1071</v>
      </c>
      <c r="C543" s="24" t="s">
        <v>1072</v>
      </c>
      <c r="D543" s="24" t="s">
        <v>1073</v>
      </c>
      <c r="E543" s="24">
        <v>7662750.2800000003</v>
      </c>
      <c r="F543" s="27">
        <v>5465</v>
      </c>
      <c r="G543" s="27">
        <v>686.03472099999999</v>
      </c>
      <c r="H543" s="24">
        <v>3749179.75</v>
      </c>
      <c r="I543" s="24">
        <f t="shared" si="24"/>
        <v>1.0110932485110727E-2</v>
      </c>
      <c r="J543" s="24">
        <f t="shared" si="25"/>
        <v>1.9059727885771666E-2</v>
      </c>
      <c r="K543" s="24">
        <f t="shared" si="26"/>
        <v>-8.9487954006609392E-3</v>
      </c>
    </row>
    <row r="544" spans="1:11" x14ac:dyDescent="0.3">
      <c r="A544" s="24" t="s">
        <v>706</v>
      </c>
      <c r="B544" s="24" t="s">
        <v>707</v>
      </c>
      <c r="C544" s="24" t="s">
        <v>708</v>
      </c>
      <c r="D544" s="24" t="s">
        <v>709</v>
      </c>
      <c r="E544" s="24">
        <v>20736596.66</v>
      </c>
      <c r="F544" s="27">
        <v>594874</v>
      </c>
      <c r="G544" s="27">
        <v>26.120550959999999</v>
      </c>
      <c r="H544" s="24">
        <v>15538436.630000001</v>
      </c>
      <c r="I544" s="24">
        <f t="shared" si="24"/>
        <v>4.1904654928881832E-2</v>
      </c>
      <c r="J544" s="24">
        <f t="shared" si="25"/>
        <v>5.1578594522148719E-2</v>
      </c>
      <c r="K544" s="24">
        <f t="shared" si="26"/>
        <v>-9.6739395932668865E-3</v>
      </c>
    </row>
    <row r="545" spans="1:11" x14ac:dyDescent="0.3">
      <c r="A545" s="24" t="s">
        <v>879</v>
      </c>
      <c r="B545" s="24" t="s">
        <v>880</v>
      </c>
      <c r="C545" s="24" t="s">
        <v>881</v>
      </c>
      <c r="D545" s="24" t="s">
        <v>882</v>
      </c>
      <c r="E545" s="24">
        <v>12435252.52</v>
      </c>
      <c r="F545" s="27">
        <v>285888</v>
      </c>
      <c r="G545" s="27">
        <v>27.347796410000001</v>
      </c>
      <c r="H545" s="24">
        <v>7818406.8200000003</v>
      </c>
      <c r="I545" s="24">
        <f t="shared" si="24"/>
        <v>2.1084980920999922E-2</v>
      </c>
      <c r="J545" s="24">
        <f t="shared" si="25"/>
        <v>3.0930478034846824E-2</v>
      </c>
      <c r="K545" s="24">
        <f t="shared" si="26"/>
        <v>-9.8454971138469023E-3</v>
      </c>
    </row>
    <row r="546" spans="1:11" x14ac:dyDescent="0.3">
      <c r="A546" s="24" t="s">
        <v>978</v>
      </c>
      <c r="B546" s="24" t="s">
        <v>979</v>
      </c>
      <c r="C546" s="24" t="s">
        <v>980</v>
      </c>
      <c r="D546" s="24" t="s">
        <v>981</v>
      </c>
      <c r="E546" s="24">
        <v>9533314.3100000005</v>
      </c>
      <c r="F546" s="27">
        <v>653</v>
      </c>
      <c r="G546" s="27">
        <v>7761.4040429999995</v>
      </c>
      <c r="H546" s="24">
        <v>5068196.84</v>
      </c>
      <c r="I546" s="24">
        <f t="shared" si="24"/>
        <v>1.3668108623090567E-2</v>
      </c>
      <c r="J546" s="24">
        <f t="shared" si="25"/>
        <v>2.3712423080311195E-2</v>
      </c>
      <c r="K546" s="24">
        <f t="shared" si="26"/>
        <v>-1.0044314457220628E-2</v>
      </c>
    </row>
    <row r="547" spans="1:11" x14ac:dyDescent="0.3">
      <c r="A547" s="24" t="s">
        <v>1033</v>
      </c>
      <c r="B547" s="24" t="s">
        <v>1034</v>
      </c>
      <c r="C547" s="24" t="s">
        <v>1035</v>
      </c>
      <c r="D547" s="24" t="s">
        <v>1036</v>
      </c>
      <c r="E547" s="24">
        <v>8733241.0700000003</v>
      </c>
      <c r="F547" s="27">
        <v>6429</v>
      </c>
      <c r="G547" s="27">
        <v>666.58279359999995</v>
      </c>
      <c r="H547" s="24">
        <v>4285460.78</v>
      </c>
      <c r="I547" s="24">
        <f t="shared" si="24"/>
        <v>1.1557195841082295E-2</v>
      </c>
      <c r="J547" s="24">
        <f t="shared" si="25"/>
        <v>2.1722383253111228E-2</v>
      </c>
      <c r="K547" s="24">
        <f t="shared" si="26"/>
        <v>-1.0165187412028933E-2</v>
      </c>
    </row>
    <row r="548" spans="1:11" x14ac:dyDescent="0.3">
      <c r="A548" s="24" t="s">
        <v>714</v>
      </c>
      <c r="B548" s="24" t="s">
        <v>715</v>
      </c>
      <c r="C548" s="24" t="s">
        <v>716</v>
      </c>
      <c r="D548" s="24" t="s">
        <v>717</v>
      </c>
      <c r="E548" s="24">
        <v>20522449.800000001</v>
      </c>
      <c r="F548" s="27">
        <v>73</v>
      </c>
      <c r="G548" s="27">
        <v>207190.1649</v>
      </c>
      <c r="H548" s="24">
        <v>15124882.039999999</v>
      </c>
      <c r="I548" s="24">
        <f t="shared" si="24"/>
        <v>4.0789364967551582E-2</v>
      </c>
      <c r="J548" s="24">
        <f t="shared" si="25"/>
        <v>5.1045942311121369E-2</v>
      </c>
      <c r="K548" s="24">
        <f t="shared" si="26"/>
        <v>-1.0256577343569787E-2</v>
      </c>
    </row>
    <row r="549" spans="1:11" x14ac:dyDescent="0.3">
      <c r="A549" s="24" t="s">
        <v>1531</v>
      </c>
      <c r="B549" s="24" t="s">
        <v>1532</v>
      </c>
      <c r="C549" s="24" t="s">
        <v>1533</v>
      </c>
      <c r="D549" s="24" t="s">
        <v>1534</v>
      </c>
      <c r="E549" s="24">
        <v>5113259.68</v>
      </c>
      <c r="F549" s="27">
        <v>986</v>
      </c>
      <c r="G549" s="27">
        <v>429.82917850000001</v>
      </c>
      <c r="H549" s="24">
        <v>423811.57</v>
      </c>
      <c r="I549" s="24">
        <f t="shared" si="24"/>
        <v>1.1429513804129502E-3</v>
      </c>
      <c r="J549" s="24">
        <f t="shared" si="25"/>
        <v>1.2718323649989529E-2</v>
      </c>
      <c r="K549" s="24">
        <f t="shared" si="26"/>
        <v>-1.1575372269576579E-2</v>
      </c>
    </row>
    <row r="550" spans="1:11" x14ac:dyDescent="0.3">
      <c r="A550" s="24" t="s">
        <v>751</v>
      </c>
      <c r="B550" s="24" t="s">
        <v>752</v>
      </c>
      <c r="C550" s="24" t="s">
        <v>753</v>
      </c>
      <c r="D550" s="24" t="s">
        <v>754</v>
      </c>
      <c r="E550" s="24">
        <v>19208545.09</v>
      </c>
      <c r="F550" s="27">
        <v>363</v>
      </c>
      <c r="G550" s="27">
        <v>36799.702590000001</v>
      </c>
      <c r="H550" s="24">
        <v>13358292.039999999</v>
      </c>
      <c r="I550" s="24">
        <f t="shared" si="24"/>
        <v>3.602515695141905E-2</v>
      </c>
      <c r="J550" s="24">
        <f t="shared" si="25"/>
        <v>4.777783812850226E-2</v>
      </c>
      <c r="K550" s="24">
        <f t="shared" si="26"/>
        <v>-1.175268117708321E-2</v>
      </c>
    </row>
    <row r="551" spans="1:11" x14ac:dyDescent="0.3">
      <c r="A551" s="24" t="s">
        <v>771</v>
      </c>
      <c r="B551" s="24" t="s">
        <v>772</v>
      </c>
      <c r="C551" s="24" t="s">
        <v>773</v>
      </c>
      <c r="D551" s="24" t="s">
        <v>774</v>
      </c>
      <c r="E551" s="24">
        <v>18181488.539999999</v>
      </c>
      <c r="F551" s="27">
        <v>961271</v>
      </c>
      <c r="G551" s="27">
        <v>12.716709850000001</v>
      </c>
      <c r="H551" s="24">
        <v>12224204.390000001</v>
      </c>
      <c r="I551" s="24">
        <f t="shared" si="24"/>
        <v>3.2966705656479703E-2</v>
      </c>
      <c r="J551" s="24">
        <f t="shared" si="25"/>
        <v>4.5223217704893799E-2</v>
      </c>
      <c r="K551" s="24">
        <f t="shared" si="26"/>
        <v>-1.2256512048414096E-2</v>
      </c>
    </row>
    <row r="552" spans="1:11" x14ac:dyDescent="0.3">
      <c r="A552" s="24" t="s">
        <v>1044</v>
      </c>
      <c r="B552" s="24" t="s">
        <v>1045</v>
      </c>
      <c r="C552" s="24" t="s">
        <v>1046</v>
      </c>
      <c r="D552" s="24" t="s">
        <v>1047</v>
      </c>
      <c r="E552" s="24">
        <v>9639969.8800000008</v>
      </c>
      <c r="F552" s="27">
        <v>26</v>
      </c>
      <c r="G552" s="27">
        <v>160679.15419999999</v>
      </c>
      <c r="H552" s="24">
        <v>4177658.01</v>
      </c>
      <c r="I552" s="24">
        <f t="shared" si="24"/>
        <v>1.1266469175022092E-2</v>
      </c>
      <c r="J552" s="24">
        <f t="shared" si="25"/>
        <v>2.3977709833424839E-2</v>
      </c>
      <c r="K552" s="24">
        <f t="shared" si="26"/>
        <v>-1.2711240658402748E-2</v>
      </c>
    </row>
    <row r="553" spans="1:11" x14ac:dyDescent="0.3">
      <c r="A553" s="24" t="s">
        <v>416</v>
      </c>
      <c r="B553" s="24" t="s">
        <v>417</v>
      </c>
      <c r="C553" s="24" t="s">
        <v>418</v>
      </c>
      <c r="D553" s="24" t="s">
        <v>419</v>
      </c>
      <c r="E553" s="24">
        <v>73071019.930000007</v>
      </c>
      <c r="F553" s="27">
        <v>137</v>
      </c>
      <c r="G553" s="27">
        <v>456346.96139999997</v>
      </c>
      <c r="H553" s="24">
        <v>62519533.710000001</v>
      </c>
      <c r="I553" s="24">
        <f t="shared" si="24"/>
        <v>0.16860508871104785</v>
      </c>
      <c r="J553" s="24">
        <f t="shared" si="25"/>
        <v>0.18175116052478199</v>
      </c>
      <c r="K553" s="24">
        <f t="shared" si="26"/>
        <v>-1.3146071813734145E-2</v>
      </c>
    </row>
    <row r="554" spans="1:11" x14ac:dyDescent="0.3">
      <c r="A554" s="24" t="s">
        <v>808</v>
      </c>
      <c r="B554" s="24" t="s">
        <v>809</v>
      </c>
      <c r="C554" s="24" t="s">
        <v>810</v>
      </c>
      <c r="D554" s="24" t="s">
        <v>811</v>
      </c>
      <c r="E554" s="24">
        <v>17378230.059999999</v>
      </c>
      <c r="F554" s="27">
        <v>241222</v>
      </c>
      <c r="G554" s="27">
        <v>44.593628770000002</v>
      </c>
      <c r="H554" s="24">
        <v>10756964.32</v>
      </c>
      <c r="I554" s="24">
        <f t="shared" si="24"/>
        <v>2.9009796071864793E-2</v>
      </c>
      <c r="J554" s="24">
        <f t="shared" si="25"/>
        <v>4.3225255159944659E-2</v>
      </c>
      <c r="K554" s="24">
        <f t="shared" si="26"/>
        <v>-1.4215459088079866E-2</v>
      </c>
    </row>
    <row r="555" spans="1:11" x14ac:dyDescent="0.3">
      <c r="A555" s="24" t="s">
        <v>260</v>
      </c>
      <c r="B555" s="24" t="s">
        <v>261</v>
      </c>
      <c r="C555" s="24" t="s">
        <v>262</v>
      </c>
      <c r="D555" s="24" t="s">
        <v>263</v>
      </c>
      <c r="E555" s="24">
        <v>174773764.90000001</v>
      </c>
      <c r="F555" s="27">
        <v>1058</v>
      </c>
      <c r="G555" s="27">
        <v>147356.85029999999</v>
      </c>
      <c r="H555" s="24">
        <v>155903547.59999999</v>
      </c>
      <c r="I555" s="24">
        <f t="shared" si="24"/>
        <v>0.42044669743371105</v>
      </c>
      <c r="J555" s="24">
        <f t="shared" si="25"/>
        <v>0.43471864263412102</v>
      </c>
      <c r="K555" s="24">
        <f t="shared" si="26"/>
        <v>-1.4271945200409974E-2</v>
      </c>
    </row>
    <row r="556" spans="1:11" x14ac:dyDescent="0.3">
      <c r="A556" s="24" t="s">
        <v>497</v>
      </c>
      <c r="B556" s="24" t="s">
        <v>498</v>
      </c>
      <c r="C556" s="24" t="s">
        <v>499</v>
      </c>
      <c r="D556" s="24" t="s">
        <v>500</v>
      </c>
      <c r="E556" s="24">
        <v>51908492.689999998</v>
      </c>
      <c r="F556" s="27">
        <v>2047</v>
      </c>
      <c r="G556" s="27">
        <v>20786.912919999999</v>
      </c>
      <c r="H556" s="24">
        <v>42550810.740000002</v>
      </c>
      <c r="I556" s="24">
        <f t="shared" si="24"/>
        <v>0.11475266678767922</v>
      </c>
      <c r="J556" s="24">
        <f t="shared" si="25"/>
        <v>0.12911313947085426</v>
      </c>
      <c r="K556" s="24">
        <f t="shared" si="26"/>
        <v>-1.4360472683175043E-2</v>
      </c>
    </row>
    <row r="557" spans="1:11" x14ac:dyDescent="0.3">
      <c r="A557" s="24" t="s">
        <v>679</v>
      </c>
      <c r="B557" s="24" t="s">
        <v>680</v>
      </c>
      <c r="C557" s="24" t="s">
        <v>681</v>
      </c>
      <c r="D557" s="24" t="s">
        <v>682</v>
      </c>
      <c r="E557" s="24">
        <v>24436143.359999999</v>
      </c>
      <c r="F557" s="27">
        <v>1850482</v>
      </c>
      <c r="G557" s="27">
        <v>9.239849499</v>
      </c>
      <c r="H557" s="24">
        <v>17098175.18</v>
      </c>
      <c r="I557" s="24">
        <f t="shared" si="24"/>
        <v>4.6111017980286474E-2</v>
      </c>
      <c r="J557" s="24">
        <f t="shared" si="25"/>
        <v>6.0780558676813111E-2</v>
      </c>
      <c r="K557" s="24">
        <f t="shared" si="26"/>
        <v>-1.4669540696526637E-2</v>
      </c>
    </row>
    <row r="558" spans="1:11" x14ac:dyDescent="0.3">
      <c r="A558" s="24" t="s">
        <v>722</v>
      </c>
      <c r="B558" s="24" t="s">
        <v>723</v>
      </c>
      <c r="C558" s="24" t="s">
        <v>724</v>
      </c>
      <c r="D558" s="24" t="s">
        <v>725</v>
      </c>
      <c r="E558" s="24">
        <v>22057263.629999999</v>
      </c>
      <c r="F558" s="27">
        <v>6543</v>
      </c>
      <c r="G558" s="27">
        <v>2242.7179369999999</v>
      </c>
      <c r="H558" s="24">
        <v>14674103.460000001</v>
      </c>
      <c r="I558" s="24">
        <f t="shared" si="24"/>
        <v>3.9573687914960527E-2</v>
      </c>
      <c r="J558" s="24">
        <f t="shared" si="25"/>
        <v>5.4863518623306629E-2</v>
      </c>
      <c r="K558" s="24">
        <f t="shared" si="26"/>
        <v>-1.5289830708346101E-2</v>
      </c>
    </row>
    <row r="559" spans="1:11" x14ac:dyDescent="0.3">
      <c r="A559" s="24">
        <v>90688</v>
      </c>
      <c r="B559" s="24" t="s">
        <v>910</v>
      </c>
      <c r="C559" s="24" t="s">
        <v>911</v>
      </c>
      <c r="D559" s="24" t="s">
        <v>912</v>
      </c>
      <c r="E559" s="24">
        <v>13938736.74</v>
      </c>
      <c r="F559" s="27">
        <v>336879</v>
      </c>
      <c r="G559" s="27">
        <v>21.30918535</v>
      </c>
      <c r="H559" s="24">
        <v>7178617.0499999998</v>
      </c>
      <c r="I559" s="24">
        <f t="shared" si="24"/>
        <v>1.9359571204612087E-2</v>
      </c>
      <c r="J559" s="24">
        <f t="shared" si="25"/>
        <v>3.4670127516645111E-2</v>
      </c>
      <c r="K559" s="24">
        <f t="shared" si="26"/>
        <v>-1.5310556312033024E-2</v>
      </c>
    </row>
    <row r="560" spans="1:11" x14ac:dyDescent="0.3">
      <c r="A560" s="24" t="s">
        <v>481</v>
      </c>
      <c r="B560" s="24" t="s">
        <v>482</v>
      </c>
      <c r="C560" s="24" t="s">
        <v>483</v>
      </c>
      <c r="D560" s="24" t="s">
        <v>484</v>
      </c>
      <c r="E560" s="24">
        <v>60999248.25</v>
      </c>
      <c r="F560" s="27">
        <v>79954</v>
      </c>
      <c r="G560" s="27">
        <v>628.69099649999998</v>
      </c>
      <c r="H560" s="24">
        <v>50266359.93</v>
      </c>
      <c r="I560" s="24">
        <f t="shared" si="24"/>
        <v>0.13556025728681192</v>
      </c>
      <c r="J560" s="24">
        <f t="shared" si="25"/>
        <v>0.15172477640516732</v>
      </c>
      <c r="K560" s="24">
        <f t="shared" si="26"/>
        <v>-1.6164519118355397E-2</v>
      </c>
    </row>
    <row r="561" spans="1:11" x14ac:dyDescent="0.3">
      <c r="A561" s="24" t="s">
        <v>986</v>
      </c>
      <c r="B561" s="24" t="s">
        <v>987</v>
      </c>
      <c r="C561" s="24" t="s">
        <v>988</v>
      </c>
      <c r="D561" s="24" t="s">
        <v>989</v>
      </c>
      <c r="E561" s="24">
        <v>12382730.65</v>
      </c>
      <c r="F561" s="27">
        <v>4955</v>
      </c>
      <c r="G561" s="27">
        <v>1008.566743</v>
      </c>
      <c r="H561" s="24">
        <v>4997448.21</v>
      </c>
      <c r="I561" s="24">
        <f t="shared" si="24"/>
        <v>1.3477310990263258E-2</v>
      </c>
      <c r="J561" s="24">
        <f t="shared" si="25"/>
        <v>3.0799839228455778E-2</v>
      </c>
      <c r="K561" s="24">
        <f t="shared" si="26"/>
        <v>-1.7322528238192518E-2</v>
      </c>
    </row>
    <row r="562" spans="1:11" x14ac:dyDescent="0.3">
      <c r="A562" s="24" t="s">
        <v>465</v>
      </c>
      <c r="B562" s="24" t="s">
        <v>466</v>
      </c>
      <c r="C562" s="24" t="s">
        <v>467</v>
      </c>
      <c r="D562" s="24" t="s">
        <v>468</v>
      </c>
      <c r="E562" s="24">
        <v>63461132.549999997</v>
      </c>
      <c r="F562" s="27">
        <v>42828</v>
      </c>
      <c r="G562" s="27">
        <v>1209.2320589999999</v>
      </c>
      <c r="H562" s="24">
        <v>51788990.640000001</v>
      </c>
      <c r="I562" s="24">
        <f t="shared" si="24"/>
        <v>0.13966654648475346</v>
      </c>
      <c r="J562" s="24">
        <f t="shared" si="25"/>
        <v>0.15784827555751782</v>
      </c>
      <c r="K562" s="24">
        <f t="shared" si="26"/>
        <v>-1.8181729072764358E-2</v>
      </c>
    </row>
    <row r="563" spans="1:11" x14ac:dyDescent="0.3">
      <c r="A563" s="24" t="s">
        <v>775</v>
      </c>
      <c r="B563" s="24" t="s">
        <v>776</v>
      </c>
      <c r="C563" s="24" t="s">
        <v>777</v>
      </c>
      <c r="D563" s="24" t="s">
        <v>774</v>
      </c>
      <c r="E563" s="24">
        <v>20626986</v>
      </c>
      <c r="F563" s="27">
        <v>633512</v>
      </c>
      <c r="G563" s="27">
        <v>19.111877939999999</v>
      </c>
      <c r="H563" s="24">
        <v>12107604.02</v>
      </c>
      <c r="I563" s="24">
        <f t="shared" si="24"/>
        <v>3.2652253283581623E-2</v>
      </c>
      <c r="J563" s="24">
        <f t="shared" si="25"/>
        <v>5.1305957508460232E-2</v>
      </c>
      <c r="K563" s="24">
        <f t="shared" si="26"/>
        <v>-1.8653704224878609E-2</v>
      </c>
    </row>
    <row r="564" spans="1:11" x14ac:dyDescent="0.3">
      <c r="A564" s="24" t="s">
        <v>1010</v>
      </c>
      <c r="B564" s="24" t="s">
        <v>1011</v>
      </c>
      <c r="C564" s="24" t="s">
        <v>1012</v>
      </c>
      <c r="D564" s="24" t="s">
        <v>1012</v>
      </c>
      <c r="E564" s="24">
        <v>12633369.890000001</v>
      </c>
      <c r="F564" s="27">
        <v>6279</v>
      </c>
      <c r="G564" s="27">
        <v>741.09936140000002</v>
      </c>
      <c r="H564" s="24">
        <v>4653362.8899999997</v>
      </c>
      <c r="I564" s="24">
        <f t="shared" si="24"/>
        <v>1.2549368434391478E-2</v>
      </c>
      <c r="J564" s="24">
        <f t="shared" si="25"/>
        <v>3.1423259741631709E-2</v>
      </c>
      <c r="K564" s="24">
        <f t="shared" si="26"/>
        <v>-1.887389130724023E-2</v>
      </c>
    </row>
    <row r="565" spans="1:11" x14ac:dyDescent="0.3">
      <c r="A565" s="24" t="s">
        <v>1246</v>
      </c>
      <c r="B565" s="24" t="s">
        <v>1247</v>
      </c>
      <c r="C565" s="24" t="s">
        <v>1248</v>
      </c>
      <c r="D565" s="24" t="s">
        <v>1248</v>
      </c>
      <c r="E565" s="24">
        <v>9448386.6799999997</v>
      </c>
      <c r="F565" s="27">
        <v>160</v>
      </c>
      <c r="G565" s="27">
        <v>10633.12881</v>
      </c>
      <c r="H565" s="24">
        <v>1701300.61</v>
      </c>
      <c r="I565" s="24">
        <f t="shared" si="24"/>
        <v>4.5881330721973777E-3</v>
      </c>
      <c r="J565" s="24">
        <f t="shared" si="25"/>
        <v>2.3501180711887892E-2</v>
      </c>
      <c r="K565" s="24">
        <f t="shared" si="26"/>
        <v>-1.8913047639690515E-2</v>
      </c>
    </row>
    <row r="566" spans="1:11" x14ac:dyDescent="0.3">
      <c r="A566" s="24" t="s">
        <v>863</v>
      </c>
      <c r="B566" s="24" t="s">
        <v>864</v>
      </c>
      <c r="C566" s="24" t="s">
        <v>865</v>
      </c>
      <c r="D566" s="24" t="s">
        <v>866</v>
      </c>
      <c r="E566" s="24">
        <v>17531150.760000002</v>
      </c>
      <c r="F566" s="27">
        <v>42</v>
      </c>
      <c r="G566" s="27">
        <v>207360.09099999999</v>
      </c>
      <c r="H566" s="24">
        <v>8709123.8200000003</v>
      </c>
      <c r="I566" s="24">
        <f t="shared" si="24"/>
        <v>2.348710086479306E-2</v>
      </c>
      <c r="J566" s="24">
        <f t="shared" si="25"/>
        <v>4.3605618191963201E-2</v>
      </c>
      <c r="K566" s="24">
        <f t="shared" si="26"/>
        <v>-2.0118517327170141E-2</v>
      </c>
    </row>
    <row r="567" spans="1:11" x14ac:dyDescent="0.3">
      <c r="A567" s="24" t="s">
        <v>1117</v>
      </c>
      <c r="B567" s="24" t="s">
        <v>1118</v>
      </c>
      <c r="C567" s="24" t="s">
        <v>1119</v>
      </c>
      <c r="D567" s="24" t="s">
        <v>1119</v>
      </c>
      <c r="E567" s="24">
        <v>11688949.289999999</v>
      </c>
      <c r="F567" s="27">
        <v>241</v>
      </c>
      <c r="G567" s="27">
        <v>11283.69701</v>
      </c>
      <c r="H567" s="24">
        <v>2719370.98</v>
      </c>
      <c r="I567" s="24">
        <f t="shared" si="24"/>
        <v>7.3337044938294555E-3</v>
      </c>
      <c r="J567" s="24">
        <f t="shared" si="25"/>
        <v>2.9074181540205937E-2</v>
      </c>
      <c r="K567" s="24">
        <f t="shared" si="26"/>
        <v>-2.174047704637648E-2</v>
      </c>
    </row>
    <row r="568" spans="1:11" x14ac:dyDescent="0.3">
      <c r="A568" s="24">
        <v>90740</v>
      </c>
      <c r="B568" s="24" t="s">
        <v>939</v>
      </c>
      <c r="C568" s="24" t="s">
        <v>940</v>
      </c>
      <c r="D568" s="24" t="s">
        <v>807</v>
      </c>
      <c r="E568" s="24">
        <v>15910275.310000001</v>
      </c>
      <c r="F568" s="27">
        <v>25134</v>
      </c>
      <c r="G568" s="27">
        <v>254.3744681</v>
      </c>
      <c r="H568" s="24">
        <v>6393447.8799999999</v>
      </c>
      <c r="I568" s="24">
        <f t="shared" si="24"/>
        <v>1.7242096717756547E-2</v>
      </c>
      <c r="J568" s="24">
        <f t="shared" si="25"/>
        <v>3.9573978913000858E-2</v>
      </c>
      <c r="K568" s="24">
        <f t="shared" si="26"/>
        <v>-2.2331882195244311E-2</v>
      </c>
    </row>
    <row r="569" spans="1:11" x14ac:dyDescent="0.3">
      <c r="A569" s="24" t="s">
        <v>473</v>
      </c>
      <c r="B569" s="24" t="s">
        <v>474</v>
      </c>
      <c r="C569" s="24" t="s">
        <v>475</v>
      </c>
      <c r="D569" s="24" t="s">
        <v>476</v>
      </c>
      <c r="E569" s="24">
        <v>64645785.119999997</v>
      </c>
      <c r="F569" s="27">
        <v>46340</v>
      </c>
      <c r="G569" s="27">
        <v>1103.726371</v>
      </c>
      <c r="H569" s="24">
        <v>51146680.039999999</v>
      </c>
      <c r="I569" s="24">
        <f t="shared" si="24"/>
        <v>0.13793433849684067</v>
      </c>
      <c r="J569" s="24">
        <f t="shared" si="25"/>
        <v>0.16079488803976355</v>
      </c>
      <c r="K569" s="24">
        <f t="shared" si="26"/>
        <v>-2.2860549542922881E-2</v>
      </c>
    </row>
    <row r="570" spans="1:11" x14ac:dyDescent="0.3">
      <c r="A570" s="24" t="s">
        <v>197</v>
      </c>
      <c r="B570" s="24" t="s">
        <v>198</v>
      </c>
      <c r="C570" s="24" t="s">
        <v>199</v>
      </c>
      <c r="D570" s="24" t="s">
        <v>200</v>
      </c>
      <c r="E570" s="24">
        <v>234996474.5</v>
      </c>
      <c r="F570" s="27">
        <v>4208</v>
      </c>
      <c r="G570" s="27">
        <v>49433.748890000003</v>
      </c>
      <c r="H570" s="24">
        <v>208017215.30000001</v>
      </c>
      <c r="I570" s="24">
        <f t="shared" si="24"/>
        <v>0.56098884553055706</v>
      </c>
      <c r="J570" s="24">
        <f t="shared" si="25"/>
        <v>0.58451191731719587</v>
      </c>
      <c r="K570" s="24">
        <f t="shared" si="26"/>
        <v>-2.3523071786638816E-2</v>
      </c>
    </row>
    <row r="571" spans="1:11" x14ac:dyDescent="0.3">
      <c r="A571" s="24" t="s">
        <v>19</v>
      </c>
      <c r="B571" s="24" t="s">
        <v>20</v>
      </c>
      <c r="C571" s="24" t="s">
        <v>21</v>
      </c>
      <c r="D571" s="24" t="s">
        <v>22</v>
      </c>
      <c r="E571" s="24">
        <v>1715907188</v>
      </c>
      <c r="F571" s="27">
        <v>25426</v>
      </c>
      <c r="G571" s="27">
        <v>61889.870710000003</v>
      </c>
      <c r="H571" s="24">
        <v>1573611853</v>
      </c>
      <c r="I571" s="24">
        <f t="shared" si="24"/>
        <v>4.2437771097672732</v>
      </c>
      <c r="J571" s="24">
        <f t="shared" si="25"/>
        <v>4.268013818208316</v>
      </c>
      <c r="K571" s="24">
        <f t="shared" si="26"/>
        <v>-2.4236708441042865E-2</v>
      </c>
    </row>
    <row r="572" spans="1:11" x14ac:dyDescent="0.3">
      <c r="A572" s="24" t="s">
        <v>1402</v>
      </c>
      <c r="B572" s="24" t="s">
        <v>1403</v>
      </c>
      <c r="C572" s="24" t="s">
        <v>1404</v>
      </c>
      <c r="D572" s="24" t="s">
        <v>1405</v>
      </c>
      <c r="E572" s="24">
        <v>10919480.32</v>
      </c>
      <c r="F572" s="27">
        <v>40</v>
      </c>
      <c r="G572" s="27">
        <v>19074.493999999999</v>
      </c>
      <c r="H572" s="24">
        <v>762979.76</v>
      </c>
      <c r="I572" s="24">
        <f t="shared" si="24"/>
        <v>2.0576332305395563E-3</v>
      </c>
      <c r="J572" s="24">
        <f t="shared" si="25"/>
        <v>2.7160264389202944E-2</v>
      </c>
      <c r="K572" s="24">
        <f t="shared" si="26"/>
        <v>-2.5102631158663388E-2</v>
      </c>
    </row>
    <row r="573" spans="1:11" x14ac:dyDescent="0.3">
      <c r="A573" s="24" t="s">
        <v>520</v>
      </c>
      <c r="B573" s="24" t="s">
        <v>521</v>
      </c>
      <c r="C573" s="24" t="s">
        <v>522</v>
      </c>
      <c r="D573" s="24" t="s">
        <v>522</v>
      </c>
      <c r="E573" s="24">
        <v>50595895.390000001</v>
      </c>
      <c r="F573" s="27">
        <v>2445</v>
      </c>
      <c r="G573" s="27">
        <v>15079.52146</v>
      </c>
      <c r="H573" s="24">
        <v>36869429.969999999</v>
      </c>
      <c r="I573" s="24">
        <f t="shared" si="24"/>
        <v>9.9430900103199382E-2</v>
      </c>
      <c r="J573" s="24">
        <f t="shared" si="25"/>
        <v>0.12584828723798225</v>
      </c>
      <c r="K573" s="24">
        <f t="shared" si="26"/>
        <v>-2.6417387134782866E-2</v>
      </c>
    </row>
    <row r="574" spans="1:11" x14ac:dyDescent="0.3">
      <c r="A574" s="24" t="s">
        <v>552</v>
      </c>
      <c r="B574" s="24" t="s">
        <v>553</v>
      </c>
      <c r="C574" s="24" t="s">
        <v>554</v>
      </c>
      <c r="D574" s="24" t="s">
        <v>555</v>
      </c>
      <c r="E574" s="24">
        <v>44385976.609999999</v>
      </c>
      <c r="F574" s="27">
        <v>797</v>
      </c>
      <c r="G574" s="27">
        <v>38905.762900000002</v>
      </c>
      <c r="H574" s="24">
        <v>31007893.030000001</v>
      </c>
      <c r="I574" s="24">
        <f t="shared" si="24"/>
        <v>8.3623281314230274E-2</v>
      </c>
      <c r="J574" s="24">
        <f t="shared" si="25"/>
        <v>0.11040221920566434</v>
      </c>
      <c r="K574" s="24">
        <f t="shared" si="26"/>
        <v>-2.6778937891434068E-2</v>
      </c>
    </row>
    <row r="575" spans="1:11" x14ac:dyDescent="0.3">
      <c r="A575" s="24">
        <v>90686</v>
      </c>
      <c r="B575" s="24" t="s">
        <v>580</v>
      </c>
      <c r="C575" s="24" t="s">
        <v>581</v>
      </c>
      <c r="D575" s="24" t="s">
        <v>582</v>
      </c>
      <c r="E575" s="24">
        <v>39825826.170000002</v>
      </c>
      <c r="F575" s="27">
        <v>1272306</v>
      </c>
      <c r="G575" s="27">
        <v>21.052564690000001</v>
      </c>
      <c r="H575" s="24">
        <v>26785304.370000001</v>
      </c>
      <c r="I575" s="24">
        <f t="shared" si="24"/>
        <v>7.2235641430158509E-2</v>
      </c>
      <c r="J575" s="24">
        <f t="shared" si="25"/>
        <v>9.9059656375262164E-2</v>
      </c>
      <c r="K575" s="24">
        <f t="shared" si="26"/>
        <v>-2.6824014945103655E-2</v>
      </c>
    </row>
    <row r="576" spans="1:11" x14ac:dyDescent="0.3">
      <c r="A576" s="24" t="s">
        <v>523</v>
      </c>
      <c r="B576" s="24" t="s">
        <v>524</v>
      </c>
      <c r="C576" s="24" t="s">
        <v>525</v>
      </c>
      <c r="D576" s="24" t="s">
        <v>526</v>
      </c>
      <c r="E576" s="24">
        <v>52623538.840000004</v>
      </c>
      <c r="F576" s="27">
        <v>56893</v>
      </c>
      <c r="G576" s="27">
        <v>634.3155921</v>
      </c>
      <c r="H576" s="24">
        <v>36088116.979999997</v>
      </c>
      <c r="I576" s="24">
        <f t="shared" si="24"/>
        <v>9.7323825111228127E-2</v>
      </c>
      <c r="J576" s="24">
        <f t="shared" si="25"/>
        <v>0.13089168954057789</v>
      </c>
      <c r="K576" s="24">
        <f t="shared" si="26"/>
        <v>-3.3567864429349767E-2</v>
      </c>
    </row>
    <row r="577" spans="1:11" x14ac:dyDescent="0.3">
      <c r="A577" s="24" t="s">
        <v>485</v>
      </c>
      <c r="B577" s="24" t="s">
        <v>486</v>
      </c>
      <c r="C577" s="24" t="s">
        <v>487</v>
      </c>
      <c r="D577" s="24" t="s">
        <v>488</v>
      </c>
      <c r="E577" s="24">
        <v>67115509.290000007</v>
      </c>
      <c r="F577" s="27">
        <v>79084</v>
      </c>
      <c r="G577" s="27">
        <v>620.647874</v>
      </c>
      <c r="H577" s="24">
        <v>49083316.469999999</v>
      </c>
      <c r="I577" s="24">
        <f t="shared" si="24"/>
        <v>0.13236978007616024</v>
      </c>
      <c r="J577" s="24">
        <f t="shared" si="25"/>
        <v>0.16693788747378838</v>
      </c>
      <c r="K577" s="24">
        <f t="shared" si="26"/>
        <v>-3.4568107397628139E-2</v>
      </c>
    </row>
    <row r="578" spans="1:11" x14ac:dyDescent="0.3">
      <c r="A578" s="24" t="s">
        <v>213</v>
      </c>
      <c r="B578" s="24" t="s">
        <v>214</v>
      </c>
      <c r="C578" s="24" t="s">
        <v>215</v>
      </c>
      <c r="D578" s="24" t="s">
        <v>215</v>
      </c>
      <c r="E578" s="24">
        <v>211251085.40000001</v>
      </c>
      <c r="F578" s="27">
        <v>41127</v>
      </c>
      <c r="G578" s="27">
        <v>4408.6461509999999</v>
      </c>
      <c r="H578" s="24">
        <v>181314390.30000001</v>
      </c>
      <c r="I578" s="24">
        <f t="shared" ref="I578:I618" si="27">H578/(30900379*12)</f>
        <v>0.48897563764509172</v>
      </c>
      <c r="J578" s="24">
        <f t="shared" ref="J578:J618" si="28">E578/(33503234*12)</f>
        <v>0.52544948695599558</v>
      </c>
      <c r="K578" s="24">
        <f t="shared" ref="K578:K618" si="29">(I578-J578)</f>
        <v>-3.6473849310903861E-2</v>
      </c>
    </row>
    <row r="579" spans="1:11" x14ac:dyDescent="0.3">
      <c r="A579" s="24" t="s">
        <v>1088</v>
      </c>
      <c r="B579" s="24" t="s">
        <v>1089</v>
      </c>
      <c r="C579" s="24" t="s">
        <v>1090</v>
      </c>
      <c r="D579" s="24" t="s">
        <v>1091</v>
      </c>
      <c r="E579" s="24">
        <v>18810084.969999999</v>
      </c>
      <c r="F579" s="27">
        <v>1367</v>
      </c>
      <c r="G579" s="27">
        <v>2553.0794000000001</v>
      </c>
      <c r="H579" s="24">
        <v>3490059.54</v>
      </c>
      <c r="I579" s="24">
        <f t="shared" si="27"/>
        <v>9.4121271133923625E-3</v>
      </c>
      <c r="J579" s="24">
        <f t="shared" si="28"/>
        <v>4.6786739478145101E-2</v>
      </c>
      <c r="K579" s="24">
        <f t="shared" si="29"/>
        <v>-3.7374612364752736E-2</v>
      </c>
    </row>
    <row r="580" spans="1:11" x14ac:dyDescent="0.3">
      <c r="A580" s="24" t="s">
        <v>1113</v>
      </c>
      <c r="B580" s="24" t="s">
        <v>1114</v>
      </c>
      <c r="C580" s="24" t="s">
        <v>1115</v>
      </c>
      <c r="D580" s="24" t="s">
        <v>1116</v>
      </c>
      <c r="E580" s="24">
        <v>19360462.109999999</v>
      </c>
      <c r="F580" s="27">
        <v>9834</v>
      </c>
      <c r="G580" s="27">
        <v>282.4051475</v>
      </c>
      <c r="H580" s="24">
        <v>2777172.22</v>
      </c>
      <c r="I580" s="24">
        <f t="shared" si="27"/>
        <v>7.4895851061675765E-3</v>
      </c>
      <c r="J580" s="24">
        <f t="shared" si="28"/>
        <v>4.8155704685105917E-2</v>
      </c>
      <c r="K580" s="24">
        <f t="shared" si="29"/>
        <v>-4.0666119578938342E-2</v>
      </c>
    </row>
    <row r="581" spans="1:11" x14ac:dyDescent="0.3">
      <c r="A581" s="24" t="s">
        <v>508</v>
      </c>
      <c r="B581" s="24" t="s">
        <v>509</v>
      </c>
      <c r="C581" s="24" t="s">
        <v>510</v>
      </c>
      <c r="D581" s="24" t="s">
        <v>511</v>
      </c>
      <c r="E581" s="24">
        <v>60016027.350000001</v>
      </c>
      <c r="F581" s="27">
        <v>6898</v>
      </c>
      <c r="G581" s="27">
        <v>5765.6186049999997</v>
      </c>
      <c r="H581" s="24">
        <v>39771237.140000001</v>
      </c>
      <c r="I581" s="24">
        <f t="shared" si="27"/>
        <v>0.1072566055473516</v>
      </c>
      <c r="J581" s="24">
        <f t="shared" si="28"/>
        <v>0.14927918936124196</v>
      </c>
      <c r="K581" s="24">
        <f t="shared" si="29"/>
        <v>-4.202258381389036E-2</v>
      </c>
    </row>
    <row r="582" spans="1:11" x14ac:dyDescent="0.3">
      <c r="A582" s="24" t="s">
        <v>532</v>
      </c>
      <c r="B582" s="24" t="s">
        <v>533</v>
      </c>
      <c r="C582" s="24" t="s">
        <v>534</v>
      </c>
      <c r="D582" s="24" t="s">
        <v>535</v>
      </c>
      <c r="E582" s="24">
        <v>53631973.359999999</v>
      </c>
      <c r="F582" s="27">
        <v>25507</v>
      </c>
      <c r="G582" s="27">
        <v>1279.0775080000001</v>
      </c>
      <c r="H582" s="24">
        <v>32625429.989999998</v>
      </c>
      <c r="I582" s="24">
        <f t="shared" si="27"/>
        <v>8.7985517345919931E-2</v>
      </c>
      <c r="J582" s="24">
        <f t="shared" si="28"/>
        <v>0.13339999097798538</v>
      </c>
      <c r="K582" s="24">
        <f t="shared" si="29"/>
        <v>-4.5414473632065452E-2</v>
      </c>
    </row>
    <row r="583" spans="1:11" x14ac:dyDescent="0.3">
      <c r="A583" s="24" t="s">
        <v>655</v>
      </c>
      <c r="B583" s="24" t="s">
        <v>656</v>
      </c>
      <c r="C583" s="24" t="s">
        <v>657</v>
      </c>
      <c r="D583" s="24" t="s">
        <v>658</v>
      </c>
      <c r="E583" s="24">
        <v>39527774.890000001</v>
      </c>
      <c r="F583" s="27">
        <v>18746</v>
      </c>
      <c r="G583" s="27">
        <v>996.70501439999998</v>
      </c>
      <c r="H583" s="24">
        <v>18684232.199999999</v>
      </c>
      <c r="I583" s="24">
        <f t="shared" si="27"/>
        <v>5.0388357696195242E-2</v>
      </c>
      <c r="J583" s="24">
        <f t="shared" si="28"/>
        <v>9.8318306848626413E-2</v>
      </c>
      <c r="K583" s="24">
        <f t="shared" si="29"/>
        <v>-4.7929949152431171E-2</v>
      </c>
    </row>
    <row r="584" spans="1:11" x14ac:dyDescent="0.3">
      <c r="A584" s="24" t="s">
        <v>641</v>
      </c>
      <c r="B584" s="24" t="s">
        <v>642</v>
      </c>
      <c r="C584" s="24" t="s">
        <v>643</v>
      </c>
      <c r="D584" s="24" t="s">
        <v>644</v>
      </c>
      <c r="E584" s="24">
        <v>40862655.009999998</v>
      </c>
      <c r="F584" s="27">
        <v>125</v>
      </c>
      <c r="G584" s="27">
        <v>154993.16940000001</v>
      </c>
      <c r="H584" s="24">
        <v>19374146.18</v>
      </c>
      <c r="I584" s="24">
        <f t="shared" si="27"/>
        <v>5.2248944314458624E-2</v>
      </c>
      <c r="J584" s="24">
        <f t="shared" si="28"/>
        <v>0.10163858363145878</v>
      </c>
      <c r="K584" s="24">
        <f t="shared" si="29"/>
        <v>-4.9389639317000154E-2</v>
      </c>
    </row>
    <row r="585" spans="1:11" x14ac:dyDescent="0.3">
      <c r="A585" s="24" t="s">
        <v>268</v>
      </c>
      <c r="B585" s="24" t="s">
        <v>269</v>
      </c>
      <c r="C585" s="24" t="s">
        <v>270</v>
      </c>
      <c r="D585" s="24" t="s">
        <v>271</v>
      </c>
      <c r="E585" s="24">
        <v>188526960.90000001</v>
      </c>
      <c r="F585" s="27">
        <v>1136</v>
      </c>
      <c r="G585" s="27">
        <v>135196.9601</v>
      </c>
      <c r="H585" s="24">
        <v>153583746.69999999</v>
      </c>
      <c r="I585" s="24">
        <f t="shared" si="27"/>
        <v>0.41419056893552447</v>
      </c>
      <c r="J585" s="24">
        <f t="shared" si="28"/>
        <v>0.46892727057334227</v>
      </c>
      <c r="K585" s="24">
        <f t="shared" si="29"/>
        <v>-5.4736701637817797E-2</v>
      </c>
    </row>
    <row r="586" spans="1:11" x14ac:dyDescent="0.3">
      <c r="A586" s="24" t="s">
        <v>505</v>
      </c>
      <c r="B586" s="24" t="s">
        <v>506</v>
      </c>
      <c r="C586" s="24" t="s">
        <v>507</v>
      </c>
      <c r="D586" s="24" t="s">
        <v>488</v>
      </c>
      <c r="E586" s="24">
        <v>68335698.129999995</v>
      </c>
      <c r="F586" s="27">
        <v>64123</v>
      </c>
      <c r="G586" s="27">
        <v>655.18577330000005</v>
      </c>
      <c r="H586" s="24">
        <v>42012477.340000004</v>
      </c>
      <c r="I586" s="24">
        <f t="shared" si="27"/>
        <v>0.11330086852117036</v>
      </c>
      <c r="J586" s="24">
        <f t="shared" si="28"/>
        <v>0.16997289010467864</v>
      </c>
      <c r="K586" s="24">
        <f t="shared" si="29"/>
        <v>-5.6672021583508286E-2</v>
      </c>
    </row>
    <row r="587" spans="1:11" x14ac:dyDescent="0.3">
      <c r="A587" s="24" t="s">
        <v>698</v>
      </c>
      <c r="B587" s="24" t="s">
        <v>699</v>
      </c>
      <c r="C587" s="24" t="s">
        <v>700</v>
      </c>
      <c r="D587" s="24" t="s">
        <v>701</v>
      </c>
      <c r="E587" s="24">
        <v>40366233.530000001</v>
      </c>
      <c r="F587" s="27">
        <v>6630</v>
      </c>
      <c r="G587" s="27">
        <v>2413.922701</v>
      </c>
      <c r="H587" s="24">
        <v>16004307.51</v>
      </c>
      <c r="I587" s="24">
        <f t="shared" si="27"/>
        <v>4.3161033477938891E-2</v>
      </c>
      <c r="J587" s="24">
        <f t="shared" si="28"/>
        <v>0.10040382352839929</v>
      </c>
      <c r="K587" s="24">
        <f t="shared" si="29"/>
        <v>-5.7242790050460395E-2</v>
      </c>
    </row>
    <row r="588" spans="1:11" x14ac:dyDescent="0.3">
      <c r="A588" s="24" t="s">
        <v>556</v>
      </c>
      <c r="B588" s="24" t="s">
        <v>557</v>
      </c>
      <c r="C588" s="24" t="s">
        <v>558</v>
      </c>
      <c r="D588" s="24" t="s">
        <v>559</v>
      </c>
      <c r="E588" s="24">
        <v>55671124.289999999</v>
      </c>
      <c r="F588" s="27">
        <v>70</v>
      </c>
      <c r="G588" s="27">
        <v>429843.75959999999</v>
      </c>
      <c r="H588" s="24">
        <v>30089063.170000002</v>
      </c>
      <c r="I588" s="24">
        <f t="shared" si="27"/>
        <v>8.1145345525805157E-2</v>
      </c>
      <c r="J588" s="24">
        <f t="shared" si="28"/>
        <v>0.13847201608955123</v>
      </c>
      <c r="K588" s="24">
        <f t="shared" si="29"/>
        <v>-5.7326670563746074E-2</v>
      </c>
    </row>
    <row r="589" spans="1:11" x14ac:dyDescent="0.3">
      <c r="A589" s="24" t="s">
        <v>663</v>
      </c>
      <c r="B589" s="24" t="s">
        <v>664</v>
      </c>
      <c r="C589" s="24" t="s">
        <v>665</v>
      </c>
      <c r="D589" s="24" t="s">
        <v>666</v>
      </c>
      <c r="E589" s="24">
        <v>44460521.469999999</v>
      </c>
      <c r="F589" s="27">
        <v>25636</v>
      </c>
      <c r="G589" s="27">
        <v>709.90200149999998</v>
      </c>
      <c r="H589" s="24">
        <v>18199047.710000001</v>
      </c>
      <c r="I589" s="24">
        <f t="shared" si="27"/>
        <v>4.9079893459127694E-2</v>
      </c>
      <c r="J589" s="24">
        <f t="shared" si="28"/>
        <v>0.11058763628112239</v>
      </c>
      <c r="K589" s="24">
        <f t="shared" si="29"/>
        <v>-6.1507742821994699E-2</v>
      </c>
    </row>
    <row r="590" spans="1:11" x14ac:dyDescent="0.3">
      <c r="A590" s="24" t="s">
        <v>683</v>
      </c>
      <c r="B590" s="24" t="s">
        <v>684</v>
      </c>
      <c r="C590" s="24" t="s">
        <v>685</v>
      </c>
      <c r="D590" s="24" t="s">
        <v>308</v>
      </c>
      <c r="E590" s="24">
        <v>44821632.310000002</v>
      </c>
      <c r="F590" s="27">
        <v>751</v>
      </c>
      <c r="G590" s="27">
        <v>22663.293180000001</v>
      </c>
      <c r="H590" s="24">
        <v>17020133.18</v>
      </c>
      <c r="I590" s="24">
        <f t="shared" si="27"/>
        <v>4.5900551306075135E-2</v>
      </c>
      <c r="J590" s="24">
        <f t="shared" si="28"/>
        <v>0.11148583524304947</v>
      </c>
      <c r="K590" s="24">
        <f t="shared" si="29"/>
        <v>-6.558528393697434E-2</v>
      </c>
    </row>
    <row r="591" spans="1:11" x14ac:dyDescent="0.3">
      <c r="A591" s="24" t="s">
        <v>529</v>
      </c>
      <c r="B591" s="24" t="s">
        <v>530</v>
      </c>
      <c r="C591" s="24" t="s">
        <v>531</v>
      </c>
      <c r="D591" s="24" t="s">
        <v>531</v>
      </c>
      <c r="E591" s="24">
        <v>62339927.130000003</v>
      </c>
      <c r="F591" s="27">
        <v>8283</v>
      </c>
      <c r="G591" s="27">
        <v>4001.2225199999998</v>
      </c>
      <c r="H591" s="24">
        <v>33142126.129999999</v>
      </c>
      <c r="I591" s="24">
        <f t="shared" si="27"/>
        <v>8.9378963415518833E-2</v>
      </c>
      <c r="J591" s="24">
        <f t="shared" si="28"/>
        <v>0.15505947657172439</v>
      </c>
      <c r="K591" s="24">
        <f t="shared" si="29"/>
        <v>-6.5680513156205558E-2</v>
      </c>
    </row>
    <row r="592" spans="1:11" x14ac:dyDescent="0.3">
      <c r="A592" s="24" t="s">
        <v>182</v>
      </c>
      <c r="B592" s="24" t="s">
        <v>183</v>
      </c>
      <c r="C592" s="24" t="s">
        <v>184</v>
      </c>
      <c r="D592" s="24" t="s">
        <v>185</v>
      </c>
      <c r="E592" s="24">
        <v>271873373.89999998</v>
      </c>
      <c r="F592" s="27">
        <v>155959</v>
      </c>
      <c r="G592" s="27">
        <v>1437.091819</v>
      </c>
      <c r="H592" s="24">
        <v>224127403</v>
      </c>
      <c r="I592" s="24">
        <f t="shared" si="27"/>
        <v>0.60443542078669432</v>
      </c>
      <c r="J592" s="24">
        <f t="shared" si="28"/>
        <v>0.6762366430556126</v>
      </c>
      <c r="K592" s="24">
        <f t="shared" si="29"/>
        <v>-7.1801222268918274E-2</v>
      </c>
    </row>
    <row r="593" spans="1:11" x14ac:dyDescent="0.3">
      <c r="A593" s="24" t="s">
        <v>645</v>
      </c>
      <c r="B593" s="24" t="s">
        <v>646</v>
      </c>
      <c r="C593" s="24" t="s">
        <v>647</v>
      </c>
      <c r="D593" s="24" t="s">
        <v>648</v>
      </c>
      <c r="E593" s="24">
        <v>50867872.009999998</v>
      </c>
      <c r="F593" s="27">
        <v>45056</v>
      </c>
      <c r="G593" s="27">
        <v>427.05386650000003</v>
      </c>
      <c r="H593" s="24">
        <v>19241339.010000002</v>
      </c>
      <c r="I593" s="24">
        <f t="shared" si="27"/>
        <v>5.1890784818529254E-2</v>
      </c>
      <c r="J593" s="24">
        <f t="shared" si="28"/>
        <v>0.12652478068734099</v>
      </c>
      <c r="K593" s="24">
        <f t="shared" si="29"/>
        <v>-7.4633995868811739E-2</v>
      </c>
    </row>
    <row r="594" spans="1:11" x14ac:dyDescent="0.3">
      <c r="A594" s="24" t="s">
        <v>962</v>
      </c>
      <c r="B594" s="24" t="s">
        <v>963</v>
      </c>
      <c r="C594" s="24" t="s">
        <v>964</v>
      </c>
      <c r="D594" s="24" t="s">
        <v>965</v>
      </c>
      <c r="E594" s="24">
        <v>36353455.030000001</v>
      </c>
      <c r="F594" s="27">
        <v>89</v>
      </c>
      <c r="G594" s="27">
        <v>63215.56798</v>
      </c>
      <c r="H594" s="24">
        <v>5626185.5499999998</v>
      </c>
      <c r="I594" s="24">
        <f t="shared" si="27"/>
        <v>1.5172914087342854E-2</v>
      </c>
      <c r="J594" s="24">
        <f t="shared" si="28"/>
        <v>9.0422751004674159E-2</v>
      </c>
      <c r="K594" s="24">
        <f t="shared" si="29"/>
        <v>-7.5249836917331309E-2</v>
      </c>
    </row>
    <row r="595" spans="1:11" x14ac:dyDescent="0.3">
      <c r="A595" s="24">
        <v>90732</v>
      </c>
      <c r="B595" s="24" t="s">
        <v>276</v>
      </c>
      <c r="C595" s="24" t="s">
        <v>277</v>
      </c>
      <c r="D595" s="24" t="s">
        <v>278</v>
      </c>
      <c r="E595" s="24">
        <v>186378938.90000001</v>
      </c>
      <c r="F595" s="27">
        <v>1200530</v>
      </c>
      <c r="G595" s="27">
        <v>118.8555171</v>
      </c>
      <c r="H595" s="24">
        <v>142689613.90000001</v>
      </c>
      <c r="I595" s="24">
        <f t="shared" si="27"/>
        <v>0.3848108516187887</v>
      </c>
      <c r="J595" s="24">
        <f t="shared" si="28"/>
        <v>0.46358444804661747</v>
      </c>
      <c r="K595" s="24">
        <f t="shared" si="29"/>
        <v>-7.8773596427828774E-2</v>
      </c>
    </row>
    <row r="596" spans="1:11" x14ac:dyDescent="0.3">
      <c r="A596" s="24" t="s">
        <v>283</v>
      </c>
      <c r="B596" s="24" t="s">
        <v>284</v>
      </c>
      <c r="C596" s="24" t="s">
        <v>285</v>
      </c>
      <c r="D596" s="24" t="s">
        <v>286</v>
      </c>
      <c r="E596" s="24">
        <v>182346364.09999999</v>
      </c>
      <c r="F596" s="27">
        <v>3960</v>
      </c>
      <c r="G596" s="27">
        <v>34982.994330000001</v>
      </c>
      <c r="H596" s="24">
        <v>138532657.5</v>
      </c>
      <c r="I596" s="24">
        <f t="shared" si="27"/>
        <v>0.37360021134368609</v>
      </c>
      <c r="J596" s="24">
        <f t="shared" si="28"/>
        <v>0.45355413574900461</v>
      </c>
      <c r="K596" s="24">
        <f t="shared" si="29"/>
        <v>-7.9953924405318511E-2</v>
      </c>
    </row>
    <row r="597" spans="1:11" x14ac:dyDescent="0.3">
      <c r="A597" s="24" t="s">
        <v>404</v>
      </c>
      <c r="B597" s="24" t="s">
        <v>405</v>
      </c>
      <c r="C597" s="24" t="s">
        <v>406</v>
      </c>
      <c r="D597" s="24" t="s">
        <v>407</v>
      </c>
      <c r="E597" s="24">
        <v>107171714</v>
      </c>
      <c r="F597" s="27">
        <v>83641</v>
      </c>
      <c r="G597" s="27">
        <v>775.12227440000004</v>
      </c>
      <c r="H597" s="24">
        <v>64832002.149999999</v>
      </c>
      <c r="I597" s="24">
        <f t="shared" si="27"/>
        <v>0.17484144274843144</v>
      </c>
      <c r="J597" s="24">
        <f t="shared" si="28"/>
        <v>0.26657056947596958</v>
      </c>
      <c r="K597" s="24">
        <f t="shared" si="29"/>
        <v>-9.1729126727538135E-2</v>
      </c>
    </row>
    <row r="598" spans="1:11" x14ac:dyDescent="0.3">
      <c r="A598" s="24" t="s">
        <v>1013</v>
      </c>
      <c r="B598" s="24" t="s">
        <v>1014</v>
      </c>
      <c r="C598" s="24" t="s">
        <v>1015</v>
      </c>
      <c r="D598" s="24" t="s">
        <v>1016</v>
      </c>
      <c r="E598" s="24">
        <v>42289694.07</v>
      </c>
      <c r="F598" s="27">
        <v>354</v>
      </c>
      <c r="G598" s="27">
        <v>13059.136049999999</v>
      </c>
      <c r="H598" s="24">
        <v>4622934.16</v>
      </c>
      <c r="I598" s="24">
        <f t="shared" si="27"/>
        <v>1.2467307062263972E-2</v>
      </c>
      <c r="J598" s="24">
        <f t="shared" si="28"/>
        <v>0.10518808937967003</v>
      </c>
      <c r="K598" s="24">
        <f t="shared" si="29"/>
        <v>-9.2720782317406061E-2</v>
      </c>
    </row>
    <row r="599" spans="1:11" x14ac:dyDescent="0.3">
      <c r="A599" s="24" t="s">
        <v>376</v>
      </c>
      <c r="B599" s="24" t="s">
        <v>377</v>
      </c>
      <c r="C599" s="24" t="s">
        <v>378</v>
      </c>
      <c r="D599" s="24" t="s">
        <v>379</v>
      </c>
      <c r="E599" s="24">
        <v>122547838.7</v>
      </c>
      <c r="F599" s="27">
        <v>32505</v>
      </c>
      <c r="G599" s="27">
        <v>2328.8084429999999</v>
      </c>
      <c r="H599" s="24">
        <v>75697918.430000007</v>
      </c>
      <c r="I599" s="24">
        <f t="shared" si="27"/>
        <v>0.2041450646662511</v>
      </c>
      <c r="J599" s="24">
        <f t="shared" si="28"/>
        <v>0.30481594378819271</v>
      </c>
      <c r="K599" s="24">
        <f t="shared" si="29"/>
        <v>-0.10067087912194161</v>
      </c>
    </row>
    <row r="600" spans="1:11" x14ac:dyDescent="0.3">
      <c r="A600" s="24" t="s">
        <v>710</v>
      </c>
      <c r="B600" s="24" t="s">
        <v>711</v>
      </c>
      <c r="C600" s="24" t="s">
        <v>712</v>
      </c>
      <c r="D600" s="24" t="s">
        <v>713</v>
      </c>
      <c r="E600" s="24">
        <v>62203653.049999997</v>
      </c>
      <c r="F600" s="27">
        <v>5144</v>
      </c>
      <c r="G600" s="27">
        <v>2972.1750120000002</v>
      </c>
      <c r="H600" s="24">
        <v>15288868.26</v>
      </c>
      <c r="I600" s="24">
        <f t="shared" si="27"/>
        <v>4.1231609327510188E-2</v>
      </c>
      <c r="J600" s="24">
        <f t="shared" si="28"/>
        <v>0.15472051904501716</v>
      </c>
      <c r="K600" s="24">
        <f t="shared" si="29"/>
        <v>-0.11348890971750697</v>
      </c>
    </row>
    <row r="601" spans="1:11" x14ac:dyDescent="0.3">
      <c r="A601" s="24" t="s">
        <v>1006</v>
      </c>
      <c r="B601" s="24" t="s">
        <v>1007</v>
      </c>
      <c r="C601" s="24" t="s">
        <v>1008</v>
      </c>
      <c r="D601" s="24" t="s">
        <v>1009</v>
      </c>
      <c r="E601" s="24">
        <v>53358295.689999998</v>
      </c>
      <c r="F601" s="27">
        <v>4630</v>
      </c>
      <c r="G601" s="27">
        <v>1018.513078</v>
      </c>
      <c r="H601" s="24">
        <v>4715715.55</v>
      </c>
      <c r="I601" s="24">
        <f t="shared" si="27"/>
        <v>1.271752349164822E-2</v>
      </c>
      <c r="J601" s="24">
        <f t="shared" si="28"/>
        <v>0.13271926646942003</v>
      </c>
      <c r="K601" s="24">
        <f t="shared" si="29"/>
        <v>-0.12000174297777182</v>
      </c>
    </row>
    <row r="602" spans="1:11" x14ac:dyDescent="0.3">
      <c r="A602" s="24" t="s">
        <v>224</v>
      </c>
      <c r="B602" s="24" t="s">
        <v>225</v>
      </c>
      <c r="C602" s="24" t="s">
        <v>226</v>
      </c>
      <c r="D602" s="24" t="s">
        <v>227</v>
      </c>
      <c r="E602" s="24">
        <v>241282505.80000001</v>
      </c>
      <c r="F602" s="27">
        <v>41577</v>
      </c>
      <c r="G602" s="27">
        <v>4273.2830000000004</v>
      </c>
      <c r="H602" s="24">
        <v>177670287.30000001</v>
      </c>
      <c r="I602" s="24">
        <f t="shared" si="27"/>
        <v>0.47914808019021388</v>
      </c>
      <c r="J602" s="24">
        <f t="shared" si="28"/>
        <v>0.60014730170028763</v>
      </c>
      <c r="K602" s="24">
        <f t="shared" si="29"/>
        <v>-0.12099922151007375</v>
      </c>
    </row>
    <row r="603" spans="1:11" x14ac:dyDescent="0.3">
      <c r="A603" s="24" t="s">
        <v>119</v>
      </c>
      <c r="B603" s="24" t="s">
        <v>120</v>
      </c>
      <c r="C603" s="24" t="s">
        <v>121</v>
      </c>
      <c r="D603" s="24" t="s">
        <v>122</v>
      </c>
      <c r="E603" s="24">
        <v>443373928.89999998</v>
      </c>
      <c r="F603" s="27">
        <v>17267</v>
      </c>
      <c r="G603" s="27">
        <v>21011.03642</v>
      </c>
      <c r="H603" s="24">
        <v>362797565.80000001</v>
      </c>
      <c r="I603" s="24">
        <f t="shared" si="27"/>
        <v>0.97840646172441237</v>
      </c>
      <c r="J603" s="24">
        <f t="shared" si="28"/>
        <v>1.1028137584668194</v>
      </c>
      <c r="K603" s="24">
        <f t="shared" si="29"/>
        <v>-0.12440729674240703</v>
      </c>
    </row>
    <row r="604" spans="1:11" x14ac:dyDescent="0.3">
      <c r="A604" s="24" t="s">
        <v>607</v>
      </c>
      <c r="B604" s="24" t="s">
        <v>608</v>
      </c>
      <c r="C604" s="24" t="s">
        <v>609</v>
      </c>
      <c r="D604" s="24" t="s">
        <v>610</v>
      </c>
      <c r="E604" s="24">
        <v>82372201.439999998</v>
      </c>
      <c r="F604" s="27">
        <v>49302</v>
      </c>
      <c r="G604" s="27">
        <v>474.00542489999998</v>
      </c>
      <c r="H604" s="24">
        <v>23369415.460000001</v>
      </c>
      <c r="I604" s="24">
        <f t="shared" si="27"/>
        <v>6.3023540531115599E-2</v>
      </c>
      <c r="J604" s="24">
        <f t="shared" si="28"/>
        <v>0.20488619456856016</v>
      </c>
      <c r="K604" s="24">
        <f t="shared" si="29"/>
        <v>-0.14186265403744458</v>
      </c>
    </row>
    <row r="605" spans="1:11" x14ac:dyDescent="0.3">
      <c r="A605" s="24" t="s">
        <v>329</v>
      </c>
      <c r="B605" s="24" t="s">
        <v>330</v>
      </c>
      <c r="C605" s="24" t="s">
        <v>331</v>
      </c>
      <c r="D605" s="24" t="s">
        <v>332</v>
      </c>
      <c r="E605" s="24">
        <v>180050688.30000001</v>
      </c>
      <c r="F605" s="27">
        <v>623</v>
      </c>
      <c r="G605" s="27">
        <v>164236.58619999999</v>
      </c>
      <c r="H605" s="24">
        <v>102319393.2</v>
      </c>
      <c r="I605" s="24">
        <f t="shared" si="27"/>
        <v>0.27593888411530487</v>
      </c>
      <c r="J605" s="24">
        <f t="shared" si="28"/>
        <v>0.44784405066687</v>
      </c>
      <c r="K605" s="24">
        <f t="shared" si="29"/>
        <v>-0.17190516655156513</v>
      </c>
    </row>
    <row r="606" spans="1:11" x14ac:dyDescent="0.3">
      <c r="A606" s="24" t="s">
        <v>454</v>
      </c>
      <c r="B606" s="24" t="s">
        <v>455</v>
      </c>
      <c r="C606" s="24" t="s">
        <v>456</v>
      </c>
      <c r="D606" s="24" t="s">
        <v>456</v>
      </c>
      <c r="E606" s="24">
        <v>128170865.8</v>
      </c>
      <c r="F606" s="27">
        <v>121717</v>
      </c>
      <c r="G606" s="27">
        <v>439.63397040000001</v>
      </c>
      <c r="H606" s="24">
        <v>53510927.969999999</v>
      </c>
      <c r="I606" s="24">
        <f t="shared" si="27"/>
        <v>0.14431033345901678</v>
      </c>
      <c r="J606" s="24">
        <f t="shared" si="28"/>
        <v>0.31880222319234414</v>
      </c>
      <c r="K606" s="24">
        <f t="shared" si="29"/>
        <v>-0.17449188973332735</v>
      </c>
    </row>
    <row r="607" spans="1:11" x14ac:dyDescent="0.3">
      <c r="A607" s="24" t="s">
        <v>737</v>
      </c>
      <c r="B607" s="24" t="s">
        <v>738</v>
      </c>
      <c r="C607" s="24" t="s">
        <v>739</v>
      </c>
      <c r="D607" s="24" t="s">
        <v>740</v>
      </c>
      <c r="E607" s="24">
        <v>88616214.840000004</v>
      </c>
      <c r="F607" s="27">
        <v>69586</v>
      </c>
      <c r="G607" s="27">
        <v>200.06204650000001</v>
      </c>
      <c r="H607" s="24">
        <v>13921517.57</v>
      </c>
      <c r="I607" s="24">
        <f t="shared" si="27"/>
        <v>3.7544085273732944E-2</v>
      </c>
      <c r="J607" s="24">
        <f t="shared" si="28"/>
        <v>0.22041706690166091</v>
      </c>
      <c r="K607" s="24">
        <f t="shared" si="29"/>
        <v>-0.18287298162792798</v>
      </c>
    </row>
    <row r="608" spans="1:11" x14ac:dyDescent="0.3">
      <c r="A608" s="24" t="s">
        <v>28</v>
      </c>
      <c r="B608" s="24" t="s">
        <v>29</v>
      </c>
      <c r="C608" s="24" t="s">
        <v>30</v>
      </c>
      <c r="D608" s="24" t="s">
        <v>31</v>
      </c>
      <c r="E608" s="24">
        <v>1215701656</v>
      </c>
      <c r="F608" s="27">
        <v>114432</v>
      </c>
      <c r="G608" s="27">
        <v>9131.4491870000002</v>
      </c>
      <c r="H608" s="24">
        <v>1044929993</v>
      </c>
      <c r="I608" s="24">
        <f t="shared" si="27"/>
        <v>2.8180074884086914</v>
      </c>
      <c r="J608" s="24">
        <f t="shared" si="28"/>
        <v>3.023841559096454</v>
      </c>
      <c r="K608" s="24">
        <f t="shared" si="29"/>
        <v>-0.2058340706877626</v>
      </c>
    </row>
    <row r="609" spans="1:11" x14ac:dyDescent="0.3">
      <c r="A609" s="24" t="s">
        <v>305</v>
      </c>
      <c r="B609" s="24" t="s">
        <v>306</v>
      </c>
      <c r="C609" s="24" t="s">
        <v>307</v>
      </c>
      <c r="D609" s="24" t="s">
        <v>308</v>
      </c>
      <c r="E609" s="24">
        <v>233169546.30000001</v>
      </c>
      <c r="F609" s="27">
        <v>6368</v>
      </c>
      <c r="G609" s="27">
        <v>18869.062709999998</v>
      </c>
      <c r="H609" s="24">
        <v>120158191.3</v>
      </c>
      <c r="I609" s="24">
        <f t="shared" si="27"/>
        <v>0.32404724253813627</v>
      </c>
      <c r="J609" s="24">
        <f t="shared" si="28"/>
        <v>0.57996775848564353</v>
      </c>
      <c r="K609" s="24">
        <f t="shared" si="29"/>
        <v>-0.25592051594750725</v>
      </c>
    </row>
    <row r="610" spans="1:11" x14ac:dyDescent="0.3">
      <c r="A610" s="24" t="s">
        <v>72</v>
      </c>
      <c r="B610" s="24" t="s">
        <v>73</v>
      </c>
      <c r="C610" s="24" t="s">
        <v>74</v>
      </c>
      <c r="D610" s="24" t="s">
        <v>75</v>
      </c>
      <c r="E610" s="24">
        <v>645375454.10000002</v>
      </c>
      <c r="F610" s="27">
        <v>8083</v>
      </c>
      <c r="G610" s="27">
        <v>59214.174950000001</v>
      </c>
      <c r="H610" s="24">
        <v>478628176.10000002</v>
      </c>
      <c r="I610" s="24">
        <f t="shared" si="27"/>
        <v>1.290782916988386</v>
      </c>
      <c r="J610" s="24">
        <f t="shared" si="28"/>
        <v>1.6052566102026649</v>
      </c>
      <c r="K610" s="24">
        <f t="shared" si="29"/>
        <v>-0.31447369321427887</v>
      </c>
    </row>
    <row r="611" spans="1:11" x14ac:dyDescent="0.3">
      <c r="A611" s="24" t="s">
        <v>913</v>
      </c>
      <c r="B611" s="24" t="s">
        <v>914</v>
      </c>
      <c r="C611" s="24" t="s">
        <v>915</v>
      </c>
      <c r="D611" s="24" t="s">
        <v>916</v>
      </c>
      <c r="E611" s="24">
        <v>135249837.09999999</v>
      </c>
      <c r="F611" s="27">
        <v>56209</v>
      </c>
      <c r="G611" s="27">
        <v>126.8653269</v>
      </c>
      <c r="H611" s="24">
        <v>7130973.1600000001</v>
      </c>
      <c r="I611" s="24">
        <f t="shared" si="27"/>
        <v>1.9231083325331813E-2</v>
      </c>
      <c r="J611" s="24">
        <f t="shared" si="28"/>
        <v>0.3364099047373556</v>
      </c>
      <c r="K611" s="24">
        <f t="shared" si="29"/>
        <v>-0.3171788214120238</v>
      </c>
    </row>
    <row r="612" spans="1:11" x14ac:dyDescent="0.3">
      <c r="A612" s="24" t="s">
        <v>337</v>
      </c>
      <c r="B612" s="24" t="s">
        <v>338</v>
      </c>
      <c r="C612" s="24" t="s">
        <v>339</v>
      </c>
      <c r="D612" s="24" t="s">
        <v>340</v>
      </c>
      <c r="E612" s="24">
        <v>249195363.69999999</v>
      </c>
      <c r="F612" s="27">
        <v>19829</v>
      </c>
      <c r="G612" s="27">
        <v>5019.4072509999996</v>
      </c>
      <c r="H612" s="24">
        <v>99529826.370000005</v>
      </c>
      <c r="I612" s="24">
        <f t="shared" si="27"/>
        <v>0.26841587274706241</v>
      </c>
      <c r="J612" s="24">
        <f t="shared" si="28"/>
        <v>0.61982912778907651</v>
      </c>
      <c r="K612" s="24">
        <f t="shared" si="29"/>
        <v>-0.35141325504201409</v>
      </c>
    </row>
    <row r="613" spans="1:11" x14ac:dyDescent="0.3">
      <c r="A613" s="24" t="s">
        <v>428</v>
      </c>
      <c r="B613" s="24" t="s">
        <v>429</v>
      </c>
      <c r="C613" s="24" t="s">
        <v>430</v>
      </c>
      <c r="D613" s="24" t="s">
        <v>431</v>
      </c>
      <c r="E613" s="24">
        <v>252105037.90000001</v>
      </c>
      <c r="F613" s="27">
        <v>25914</v>
      </c>
      <c r="G613" s="27">
        <v>2255.6989699999999</v>
      </c>
      <c r="H613" s="24">
        <v>58454183.100000001</v>
      </c>
      <c r="I613" s="24">
        <f t="shared" si="27"/>
        <v>0.15764149446192877</v>
      </c>
      <c r="J613" s="24">
        <f t="shared" si="28"/>
        <v>0.62706642464226992</v>
      </c>
      <c r="K613" s="24">
        <f t="shared" si="29"/>
        <v>-0.46942493018034115</v>
      </c>
    </row>
    <row r="614" spans="1:11" x14ac:dyDescent="0.3">
      <c r="A614" s="24">
        <v>90670</v>
      </c>
      <c r="B614" s="24" t="s">
        <v>302</v>
      </c>
      <c r="C614" s="24" t="s">
        <v>303</v>
      </c>
      <c r="D614" s="24" t="s">
        <v>304</v>
      </c>
      <c r="E614" s="24">
        <v>432793749.80000001</v>
      </c>
      <c r="F614" s="27">
        <v>555013</v>
      </c>
      <c r="G614" s="27">
        <v>232.4878765</v>
      </c>
      <c r="H614" s="24">
        <v>129033793.8</v>
      </c>
      <c r="I614" s="24">
        <f t="shared" si="27"/>
        <v>0.3479833095251032</v>
      </c>
      <c r="J614" s="24">
        <f t="shared" si="28"/>
        <v>1.0764974454903866</v>
      </c>
      <c r="K614" s="24">
        <f t="shared" si="29"/>
        <v>-0.72851413596528336</v>
      </c>
    </row>
    <row r="615" spans="1:11" x14ac:dyDescent="0.3">
      <c r="A615" s="24" t="s">
        <v>186</v>
      </c>
      <c r="B615" s="24" t="s">
        <v>187</v>
      </c>
      <c r="C615" s="24" t="s">
        <v>188</v>
      </c>
      <c r="D615" s="24" t="s">
        <v>189</v>
      </c>
      <c r="E615" s="24">
        <v>821766302</v>
      </c>
      <c r="F615" s="27">
        <v>6944</v>
      </c>
      <c r="G615" s="27">
        <v>32216.26885</v>
      </c>
      <c r="H615" s="24">
        <v>223709770.90000001</v>
      </c>
      <c r="I615" s="24">
        <f t="shared" si="27"/>
        <v>0.60330913443920331</v>
      </c>
      <c r="J615" s="24">
        <f t="shared" si="28"/>
        <v>2.0439974590711651</v>
      </c>
      <c r="K615" s="24">
        <f t="shared" si="29"/>
        <v>-1.4406883246319619</v>
      </c>
    </row>
    <row r="616" spans="1:11" x14ac:dyDescent="0.3">
      <c r="A616" s="24" t="s">
        <v>60</v>
      </c>
      <c r="B616" s="24" t="s">
        <v>61</v>
      </c>
      <c r="C616" s="24" t="s">
        <v>62</v>
      </c>
      <c r="D616" s="24" t="s">
        <v>63</v>
      </c>
      <c r="E616" s="24">
        <v>1149653207</v>
      </c>
      <c r="F616" s="27">
        <v>41903</v>
      </c>
      <c r="G616" s="27">
        <v>12233.537560000001</v>
      </c>
      <c r="H616" s="24">
        <v>512621924.30000001</v>
      </c>
      <c r="I616" s="24">
        <f t="shared" si="27"/>
        <v>1.3824585676333183</v>
      </c>
      <c r="J616" s="24">
        <f t="shared" si="28"/>
        <v>2.8595577942316455</v>
      </c>
      <c r="K616" s="24">
        <f t="shared" si="29"/>
        <v>-1.4770992265983272</v>
      </c>
    </row>
    <row r="617" spans="1:11" x14ac:dyDescent="0.3">
      <c r="A617" s="24" t="s">
        <v>111</v>
      </c>
      <c r="B617" s="24" t="s">
        <v>112</v>
      </c>
      <c r="C617" s="24" t="s">
        <v>113</v>
      </c>
      <c r="D617" s="24" t="s">
        <v>114</v>
      </c>
      <c r="E617" s="24">
        <v>1011988293</v>
      </c>
      <c r="F617" s="27">
        <v>154678</v>
      </c>
      <c r="G617" s="27">
        <v>2387.6172299999998</v>
      </c>
      <c r="H617" s="24">
        <v>369311857.89999998</v>
      </c>
      <c r="I617" s="24">
        <f t="shared" si="27"/>
        <v>0.99597445579335231</v>
      </c>
      <c r="J617" s="24">
        <f t="shared" si="28"/>
        <v>2.5171408154209831</v>
      </c>
      <c r="K617" s="24">
        <f t="shared" si="29"/>
        <v>-1.5211663596276308</v>
      </c>
    </row>
    <row r="618" spans="1:11" x14ac:dyDescent="0.3">
      <c r="A618" s="24" t="s">
        <v>56</v>
      </c>
      <c r="B618" s="24" t="s">
        <v>57</v>
      </c>
      <c r="C618" s="24" t="s">
        <v>58</v>
      </c>
      <c r="D618" s="24" t="s">
        <v>59</v>
      </c>
      <c r="E618" s="24">
        <v>1370995237</v>
      </c>
      <c r="F618" s="27">
        <v>57642</v>
      </c>
      <c r="G618" s="27">
        <v>9004.2451160000001</v>
      </c>
      <c r="H618" s="24">
        <v>519022697</v>
      </c>
      <c r="I618" s="24">
        <f t="shared" si="27"/>
        <v>1.3997204182080312</v>
      </c>
      <c r="J618" s="24">
        <f t="shared" si="28"/>
        <v>3.4101067103949827</v>
      </c>
      <c r="K618" s="24">
        <f t="shared" si="29"/>
        <v>-2.0103862921869515</v>
      </c>
    </row>
    <row r="619" spans="1:11" x14ac:dyDescent="0.3">
      <c r="F619" s="27"/>
      <c r="G619" s="25"/>
    </row>
    <row r="620" spans="1:11" x14ac:dyDescent="0.3">
      <c r="F620" s="27"/>
      <c r="G620" s="25"/>
    </row>
    <row r="621" spans="1:11" x14ac:dyDescent="0.3">
      <c r="F621" s="27"/>
      <c r="G621" s="25"/>
    </row>
    <row r="622" spans="1:11" x14ac:dyDescent="0.3">
      <c r="F622" s="27"/>
      <c r="G622" s="25"/>
    </row>
    <row r="623" spans="1:11" x14ac:dyDescent="0.3">
      <c r="F623" s="27"/>
      <c r="G623" s="25"/>
    </row>
    <row r="624" spans="1:11" x14ac:dyDescent="0.3">
      <c r="F624" s="27"/>
      <c r="G624" s="25"/>
    </row>
  </sheetData>
  <autoFilter ref="A1:K1">
    <sortState ref="A2:K618">
      <sortCondition descending="1"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2282</v>
      </c>
      <c r="B1" s="1" t="s">
        <v>2283</v>
      </c>
    </row>
    <row r="2" spans="1:2" x14ac:dyDescent="0.3">
      <c r="A2" t="s">
        <v>2284</v>
      </c>
      <c r="B2">
        <v>77.601348050285722</v>
      </c>
    </row>
    <row r="3" spans="1:2" x14ac:dyDescent="0.3">
      <c r="A3" t="s">
        <v>2285</v>
      </c>
      <c r="B3">
        <v>108.25369054645461</v>
      </c>
    </row>
    <row r="4" spans="1:2" x14ac:dyDescent="0.3">
      <c r="A4" t="s">
        <v>2286</v>
      </c>
      <c r="B4">
        <v>30.652342496168931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C1" workbookViewId="0">
      <selection activeCell="H27" sqref="H27"/>
    </sheetView>
  </sheetViews>
  <sheetFormatPr defaultRowHeight="14.4" x14ac:dyDescent="0.3"/>
  <cols>
    <col min="1" max="1" width="9.44140625" bestFit="1" customWidth="1"/>
    <col min="2" max="2" width="29.6640625" bestFit="1" customWidth="1"/>
    <col min="3" max="3" width="15.6640625" bestFit="1" customWidth="1"/>
    <col min="4" max="4" width="16.6640625" bestFit="1" customWidth="1"/>
    <col min="5" max="5" width="14.88671875" bestFit="1" customWidth="1"/>
    <col min="9" max="9" width="9.44140625" bestFit="1" customWidth="1"/>
    <col min="10" max="10" width="26.44140625" bestFit="1" customWidth="1"/>
    <col min="11" max="11" width="14" bestFit="1" customWidth="1"/>
    <col min="12" max="12" width="28.6640625" bestFit="1" customWidth="1"/>
  </cols>
  <sheetData>
    <row r="1" spans="1:5" x14ac:dyDescent="0.3">
      <c r="A1" s="3" t="s">
        <v>0</v>
      </c>
      <c r="B1" s="32" t="s">
        <v>1</v>
      </c>
      <c r="C1" s="1" t="s">
        <v>2</v>
      </c>
      <c r="D1" s="1" t="s">
        <v>3</v>
      </c>
      <c r="E1" s="1" t="s">
        <v>2287</v>
      </c>
    </row>
    <row r="2" spans="1:5" x14ac:dyDescent="0.3">
      <c r="A2" s="2" t="s">
        <v>6</v>
      </c>
      <c r="B2" s="2" t="s">
        <v>7</v>
      </c>
      <c r="C2" s="31" t="s">
        <v>8</v>
      </c>
      <c r="D2" s="31" t="s">
        <v>9</v>
      </c>
      <c r="E2" s="28">
        <v>6.1857694161122918</v>
      </c>
    </row>
    <row r="3" spans="1:5" x14ac:dyDescent="0.3">
      <c r="A3" s="2" t="s">
        <v>24</v>
      </c>
      <c r="B3" s="2" t="s">
        <v>25</v>
      </c>
      <c r="C3" s="31" t="s">
        <v>26</v>
      </c>
      <c r="D3" s="31" t="s">
        <v>27</v>
      </c>
      <c r="E3" s="28">
        <v>2.8227863861044122</v>
      </c>
    </row>
    <row r="4" spans="1:5" x14ac:dyDescent="0.3">
      <c r="A4" s="2" t="s">
        <v>10</v>
      </c>
      <c r="B4" s="2" t="s">
        <v>11</v>
      </c>
      <c r="C4" s="31" t="s">
        <v>12</v>
      </c>
      <c r="D4" s="31" t="s">
        <v>13</v>
      </c>
      <c r="E4" s="28">
        <v>2.8098921646146016</v>
      </c>
    </row>
    <row r="5" spans="1:5" x14ac:dyDescent="0.3">
      <c r="A5" s="2" t="s">
        <v>36</v>
      </c>
      <c r="B5" s="2" t="s">
        <v>37</v>
      </c>
      <c r="C5" s="31" t="s">
        <v>38</v>
      </c>
      <c r="D5" s="31" t="s">
        <v>39</v>
      </c>
      <c r="E5" s="28">
        <v>2.0645922757128643</v>
      </c>
    </row>
    <row r="6" spans="1:5" x14ac:dyDescent="0.3">
      <c r="A6" s="2" t="s">
        <v>14</v>
      </c>
      <c r="B6" s="2" t="s">
        <v>15</v>
      </c>
      <c r="C6" s="31" t="s">
        <v>16</v>
      </c>
      <c r="D6" s="31" t="s">
        <v>17</v>
      </c>
      <c r="E6" s="28">
        <v>1.2781015990487572</v>
      </c>
    </row>
    <row r="7" spans="1:5" x14ac:dyDescent="0.3">
      <c r="A7" s="2" t="s">
        <v>83</v>
      </c>
      <c r="B7" s="2" t="s">
        <v>84</v>
      </c>
      <c r="C7" s="31" t="s">
        <v>85</v>
      </c>
      <c r="D7" s="31" t="s">
        <v>86</v>
      </c>
      <c r="E7" s="28">
        <v>1.2231364853701849</v>
      </c>
    </row>
    <row r="8" spans="1:5" x14ac:dyDescent="0.3">
      <c r="A8" s="2" t="s">
        <v>40</v>
      </c>
      <c r="B8" s="2" t="s">
        <v>41</v>
      </c>
      <c r="C8" s="31" t="s">
        <v>42</v>
      </c>
      <c r="D8" s="31" t="s">
        <v>43</v>
      </c>
      <c r="E8" s="28">
        <v>1.1704848655719582</v>
      </c>
    </row>
    <row r="9" spans="1:5" x14ac:dyDescent="0.3">
      <c r="A9" s="2" t="s">
        <v>123</v>
      </c>
      <c r="B9" s="2" t="s">
        <v>124</v>
      </c>
      <c r="C9" s="31" t="s">
        <v>125</v>
      </c>
      <c r="D9" s="31" t="s">
        <v>126</v>
      </c>
      <c r="E9" s="28">
        <v>0.90706620998618392</v>
      </c>
    </row>
    <row r="10" spans="1:5" x14ac:dyDescent="0.3">
      <c r="A10" s="2" t="s">
        <v>139</v>
      </c>
      <c r="B10" s="2" t="s">
        <v>140</v>
      </c>
      <c r="C10" s="31" t="s">
        <v>141</v>
      </c>
      <c r="D10" s="31" t="s">
        <v>142</v>
      </c>
      <c r="E10" s="28">
        <v>0.8163148505934722</v>
      </c>
    </row>
    <row r="11" spans="1:5" x14ac:dyDescent="0.3">
      <c r="A11" s="2" t="s">
        <v>52</v>
      </c>
      <c r="B11" s="2" t="s">
        <v>53</v>
      </c>
      <c r="C11" s="31" t="s">
        <v>54</v>
      </c>
      <c r="D11" s="31" t="s">
        <v>55</v>
      </c>
      <c r="E11" s="28">
        <v>0.8155245388320933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C8" sqref="C8"/>
    </sheetView>
  </sheetViews>
  <sheetFormatPr defaultRowHeight="14.4" x14ac:dyDescent="0.3"/>
  <cols>
    <col min="1" max="1" width="32.44140625" bestFit="1" customWidth="1"/>
    <col min="2" max="2" width="19.44140625" bestFit="1" customWidth="1"/>
    <col min="3" max="3" width="12" bestFit="1" customWidth="1"/>
    <col min="4" max="4" width="11.44140625" bestFit="1" customWidth="1"/>
    <col min="5" max="5" width="15.6640625" bestFit="1" customWidth="1"/>
    <col min="6" max="6" width="17.6640625" bestFit="1" customWidth="1"/>
    <col min="7" max="7" width="13.6640625" bestFit="1" customWidth="1"/>
    <col min="8" max="8" width="14.6640625" bestFit="1" customWidth="1"/>
    <col min="9" max="9" width="27.6640625" bestFit="1" customWidth="1"/>
    <col min="10" max="10" width="23.6640625" bestFit="1" customWidth="1"/>
    <col min="11" max="11" width="24.6640625" bestFit="1" customWidth="1"/>
    <col min="12" max="12" width="15.88671875" bestFit="1" customWidth="1"/>
    <col min="13" max="13" width="15.6640625" bestFit="1" customWidth="1"/>
    <col min="14" max="14" width="17.6640625" bestFit="1" customWidth="1"/>
    <col min="15" max="15" width="13.6640625" bestFit="1" customWidth="1"/>
    <col min="16" max="16" width="14.6640625" bestFit="1" customWidth="1"/>
    <col min="17" max="17" width="27.6640625" bestFit="1" customWidth="1"/>
    <col min="18" max="18" width="23.6640625" bestFit="1" customWidth="1"/>
    <col min="19" max="19" width="24.6640625" bestFit="1" customWidth="1"/>
    <col min="20" max="20" width="15.88671875" bestFit="1" customWidth="1"/>
    <col min="21" max="21" width="18.33203125" bestFit="1" customWidth="1"/>
    <col min="22" max="22" width="32.6640625" bestFit="1" customWidth="1"/>
    <col min="23" max="23" width="32.44140625" bestFit="1" customWidth="1"/>
  </cols>
  <sheetData>
    <row r="1" spans="1:23" x14ac:dyDescent="0.3">
      <c r="A1" t="s">
        <v>2264</v>
      </c>
      <c r="B1" t="s">
        <v>1</v>
      </c>
      <c r="C1" t="s">
        <v>2</v>
      </c>
      <c r="D1" t="s">
        <v>3</v>
      </c>
      <c r="E1" t="s">
        <v>4</v>
      </c>
      <c r="F1" t="s">
        <v>2265</v>
      </c>
      <c r="G1" t="s">
        <v>2266</v>
      </c>
      <c r="H1" t="s">
        <v>2267</v>
      </c>
      <c r="I1" t="s">
        <v>2268</v>
      </c>
      <c r="J1" t="s">
        <v>2269</v>
      </c>
      <c r="K1" t="s">
        <v>2270</v>
      </c>
      <c r="L1" t="s">
        <v>2271</v>
      </c>
      <c r="M1" t="s">
        <v>5</v>
      </c>
      <c r="N1" t="s">
        <v>2272</v>
      </c>
      <c r="O1" t="s">
        <v>2273</v>
      </c>
      <c r="P1" t="s">
        <v>2274</v>
      </c>
      <c r="Q1" t="s">
        <v>2275</v>
      </c>
      <c r="R1" t="s">
        <v>2276</v>
      </c>
      <c r="S1" t="s">
        <v>2277</v>
      </c>
      <c r="T1" t="s">
        <v>2278</v>
      </c>
      <c r="U1" t="s">
        <v>2279</v>
      </c>
      <c r="V1" t="s">
        <v>2280</v>
      </c>
      <c r="W1" t="s">
        <v>2281</v>
      </c>
    </row>
    <row r="2" spans="1:23" x14ac:dyDescent="0.3">
      <c r="A2" t="s">
        <v>52</v>
      </c>
      <c r="B2" t="s">
        <v>53</v>
      </c>
      <c r="C2" t="s">
        <v>54</v>
      </c>
      <c r="D2" t="s">
        <v>55</v>
      </c>
      <c r="E2">
        <v>243007130.90000001</v>
      </c>
      <c r="F2">
        <v>14114303</v>
      </c>
      <c r="G2">
        <v>46859</v>
      </c>
      <c r="H2">
        <v>8882</v>
      </c>
      <c r="I2">
        <v>17.217083330000001</v>
      </c>
      <c r="J2">
        <v>5185.9222550000004</v>
      </c>
      <c r="K2">
        <v>27359.505850000001</v>
      </c>
      <c r="L2">
        <v>0</v>
      </c>
      <c r="M2">
        <v>526528196.5</v>
      </c>
      <c r="N2">
        <v>27759023.100000001</v>
      </c>
      <c r="O2">
        <v>92268</v>
      </c>
      <c r="P2">
        <v>15742</v>
      </c>
      <c r="Q2">
        <v>18.96782155</v>
      </c>
      <c r="R2">
        <v>5706.5092610000002</v>
      </c>
      <c r="S2">
        <v>33447.350810000004</v>
      </c>
      <c r="T2">
        <v>0</v>
      </c>
      <c r="U2">
        <v>20.827000000000002</v>
      </c>
      <c r="V2">
        <v>2.8896152000000001E-2</v>
      </c>
      <c r="W2">
        <v>1.6592144E-2</v>
      </c>
    </row>
    <row r="3" spans="1:23" x14ac:dyDescent="0.3">
      <c r="B3" s="2"/>
      <c r="C3" s="2"/>
      <c r="D3" s="2"/>
      <c r="E3" s="2"/>
      <c r="F3" s="2"/>
      <c r="G3" s="2"/>
      <c r="H3" s="2"/>
      <c r="I3" s="2"/>
      <c r="J3" s="2"/>
    </row>
    <row r="4" spans="1:23" x14ac:dyDescent="0.3">
      <c r="A4" s="1" t="s">
        <v>2296</v>
      </c>
      <c r="B4" s="1" t="s">
        <v>2295</v>
      </c>
    </row>
    <row r="5" spans="1:23" x14ac:dyDescent="0.3">
      <c r="A5" t="s">
        <v>2294</v>
      </c>
      <c r="B5">
        <v>283521065.60000002</v>
      </c>
    </row>
    <row r="6" spans="1:23" x14ac:dyDescent="0.3">
      <c r="A6" t="s">
        <v>2293</v>
      </c>
      <c r="B6">
        <v>6860</v>
      </c>
    </row>
    <row r="7" spans="1:23" x14ac:dyDescent="0.3">
      <c r="A7" t="s">
        <v>2292</v>
      </c>
      <c r="B7">
        <v>27359.505843278541</v>
      </c>
    </row>
    <row r="8" spans="1:23" x14ac:dyDescent="0.3">
      <c r="A8" t="s">
        <v>2291</v>
      </c>
      <c r="B8">
        <v>33447.350813111421</v>
      </c>
    </row>
    <row r="9" spans="1:23" x14ac:dyDescent="0.3">
      <c r="A9" t="s">
        <v>2290</v>
      </c>
      <c r="B9">
        <f>B8-B7</f>
        <v>6087.8449698328805</v>
      </c>
    </row>
    <row r="10" spans="1:23" x14ac:dyDescent="0.3">
      <c r="A10" t="s">
        <v>2289</v>
      </c>
      <c r="B10">
        <v>187686210.08489081</v>
      </c>
    </row>
    <row r="11" spans="1:23" x14ac:dyDescent="0.3">
      <c r="A11" t="s">
        <v>2288</v>
      </c>
      <c r="B11">
        <f>B5-B10</f>
        <v>95834855.515109211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7"/>
  <sheetViews>
    <sheetView topLeftCell="A35" workbookViewId="0">
      <selection activeCell="J52" sqref="J52"/>
    </sheetView>
  </sheetViews>
  <sheetFormatPr defaultRowHeight="14.4" x14ac:dyDescent="0.3"/>
  <cols>
    <col min="1" max="1" width="9.33203125" bestFit="1" customWidth="1"/>
    <col min="2" max="2" width="19" bestFit="1" customWidth="1"/>
    <col min="3" max="3" width="18" bestFit="1" customWidth="1"/>
    <col min="4" max="4" width="20.109375" bestFit="1" customWidth="1"/>
    <col min="5" max="5" width="17" bestFit="1" customWidth="1"/>
    <col min="6" max="6" width="16.88671875" bestFit="1" customWidth="1"/>
    <col min="7" max="7" width="15.44140625" bestFit="1" customWidth="1"/>
    <col min="8" max="8" width="27" bestFit="1" customWidth="1"/>
    <col min="9" max="9" width="17.88671875" bestFit="1" customWidth="1"/>
    <col min="10" max="10" width="12.6640625" bestFit="1" customWidth="1"/>
    <col min="12" max="12" width="11" bestFit="1" customWidth="1"/>
  </cols>
  <sheetData>
    <row r="1" spans="1:63" s="10" customFormat="1" x14ac:dyDescent="0.3">
      <c r="A1" s="9" t="s">
        <v>2300</v>
      </c>
      <c r="B1" s="9" t="s">
        <v>2301</v>
      </c>
      <c r="C1" s="9" t="s">
        <v>2302</v>
      </c>
      <c r="D1" s="9" t="s">
        <v>2303</v>
      </c>
      <c r="E1" s="9" t="s">
        <v>2304</v>
      </c>
      <c r="F1" s="9" t="s">
        <v>5</v>
      </c>
      <c r="G1" s="9" t="s">
        <v>2274</v>
      </c>
      <c r="H1" s="9" t="s">
        <v>2277</v>
      </c>
      <c r="I1" s="9" t="s">
        <v>2305</v>
      </c>
      <c r="J1" s="18" t="s">
        <v>2306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7"/>
      <c r="BG1" s="7"/>
      <c r="BH1" s="7"/>
      <c r="BI1" s="7"/>
      <c r="BJ1" s="7"/>
      <c r="BK1" s="7"/>
    </row>
    <row r="2" spans="1:63" x14ac:dyDescent="0.3">
      <c r="A2" s="8" t="s">
        <v>649</v>
      </c>
      <c r="B2" s="8" t="s">
        <v>2307</v>
      </c>
      <c r="C2" s="8" t="s">
        <v>2308</v>
      </c>
      <c r="D2" s="8" t="s">
        <v>2309</v>
      </c>
      <c r="E2" s="8" t="s">
        <v>2310</v>
      </c>
      <c r="F2" s="8">
        <f>VLOOKUP(A2,Sheet1!A1:H618,8,FALSE)</f>
        <v>19235277.84</v>
      </c>
      <c r="G2" s="8">
        <f>VLOOKUP(A2,Sheet1!A1:F618,6,FALSE)</f>
        <v>597</v>
      </c>
      <c r="H2" s="8">
        <f>VLOOKUP(A2,Sheet1!A1:G618,7,FALSE)</f>
        <v>32219.89588</v>
      </c>
      <c r="I2" s="8">
        <f>H2*G2</f>
        <v>19235277.840360001</v>
      </c>
      <c r="J2" s="19">
        <f>I2-F2</f>
        <v>3.6000087857246399E-4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8"/>
      <c r="BG2" s="28"/>
      <c r="BH2" s="28"/>
      <c r="BI2" s="28"/>
      <c r="BJ2" s="28"/>
      <c r="BK2" s="28"/>
    </row>
    <row r="3" spans="1:63" x14ac:dyDescent="0.3">
      <c r="A3" s="8" t="s">
        <v>186</v>
      </c>
      <c r="B3" s="8" t="s">
        <v>2309</v>
      </c>
      <c r="C3" s="8" t="s">
        <v>2308</v>
      </c>
      <c r="D3" s="8" t="s">
        <v>2309</v>
      </c>
      <c r="E3" s="8" t="s">
        <v>2310</v>
      </c>
      <c r="F3" s="8">
        <f>VLOOKUP(A3,Sheet1!A2:H619,8,FALSE)</f>
        <v>223709770.90000001</v>
      </c>
      <c r="G3" s="8">
        <f>VLOOKUP(A3,Sheet1!A2:F619,6,FALSE)</f>
        <v>6944</v>
      </c>
      <c r="H3" s="8">
        <f>VLOOKUP(A3,Sheet1!A2:G619,7,FALSE)</f>
        <v>32216.26885</v>
      </c>
      <c r="I3" s="8">
        <f>G3*H3</f>
        <v>223709770.8944</v>
      </c>
      <c r="J3" s="19">
        <f t="shared" ref="J3:J8" si="0">I3-F3</f>
        <v>-5.6000053882598877E-3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8"/>
      <c r="BG3" s="28"/>
      <c r="BH3" s="28"/>
      <c r="BI3" s="28"/>
      <c r="BJ3" s="28"/>
      <c r="BK3" s="28"/>
    </row>
    <row r="4" spans="1:63" x14ac:dyDescent="0.3">
      <c r="A4" s="8" t="s">
        <v>890</v>
      </c>
      <c r="B4" s="8" t="s">
        <v>2311</v>
      </c>
      <c r="C4" s="8" t="s">
        <v>2310</v>
      </c>
      <c r="D4" s="8" t="s">
        <v>2309</v>
      </c>
      <c r="E4" s="8" t="s">
        <v>2308</v>
      </c>
      <c r="F4" s="8">
        <f>VLOOKUP(A4,Sheet1!A3:H620,8,FALSE)</f>
        <v>7706641.6799999997</v>
      </c>
      <c r="G4" s="8">
        <f>VLOOKUP(A4,Sheet1!A3:F620,6,FALSE)</f>
        <v>329</v>
      </c>
      <c r="H4" s="8">
        <f>VLOOKUP(A4,Sheet1!A3:G620,7,FALSE)</f>
        <v>23424.442800000001</v>
      </c>
      <c r="I4" s="8">
        <f>G4*H3</f>
        <v>10599152.451649999</v>
      </c>
      <c r="J4" s="19">
        <f t="shared" si="0"/>
        <v>2892510.7716499995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8"/>
      <c r="BG4" s="28"/>
      <c r="BH4" s="28"/>
      <c r="BI4" s="28"/>
      <c r="BJ4" s="28"/>
      <c r="BK4" s="28"/>
    </row>
    <row r="5" spans="1:63" x14ac:dyDescent="0.3">
      <c r="A5" s="8" t="s">
        <v>489</v>
      </c>
      <c r="B5" s="8" t="s">
        <v>2312</v>
      </c>
      <c r="C5" s="8" t="s">
        <v>2310</v>
      </c>
      <c r="D5" s="8" t="s">
        <v>2309</v>
      </c>
      <c r="E5" s="8" t="s">
        <v>2308</v>
      </c>
      <c r="F5" s="8">
        <f>VLOOKUP(A5,Sheet1!A4:H621,8,FALSE)</f>
        <v>46807920.039999999</v>
      </c>
      <c r="G5" s="8">
        <f>VLOOKUP(A5,Sheet1!A4:F621,6,FALSE)</f>
        <v>2257</v>
      </c>
      <c r="H5" s="8">
        <f>VLOOKUP(A5,Sheet1!A4:G621,7,FALSE)</f>
        <v>20738.99869</v>
      </c>
      <c r="I5" s="8">
        <f>G5*H3</f>
        <v>72712118.79445</v>
      </c>
      <c r="J5" s="19">
        <f t="shared" si="0"/>
        <v>25904198.754450001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8"/>
      <c r="BG5" s="28"/>
      <c r="BH5" s="28"/>
      <c r="BI5" s="28"/>
      <c r="BJ5" s="28"/>
      <c r="BK5" s="28"/>
    </row>
    <row r="6" spans="1:63" x14ac:dyDescent="0.3">
      <c r="A6" s="8" t="s">
        <v>797</v>
      </c>
      <c r="B6" s="8" t="s">
        <v>2313</v>
      </c>
      <c r="C6" s="8" t="s">
        <v>2310</v>
      </c>
      <c r="D6" s="8" t="s">
        <v>2309</v>
      </c>
      <c r="E6" s="8" t="s">
        <v>2308</v>
      </c>
      <c r="F6" s="8">
        <f>VLOOKUP(A6,Sheet1!A5:H622,8,FALSE)</f>
        <v>11340522.380000001</v>
      </c>
      <c r="G6" s="8">
        <f>VLOOKUP(A6,Sheet1!A5:F622,6,FALSE)</f>
        <v>531</v>
      </c>
      <c r="H6" s="8">
        <f>VLOOKUP(A6,Sheet1!A5:G622,7,FALSE)</f>
        <v>21356.915969999998</v>
      </c>
      <c r="I6" s="8">
        <f>G6*H3</f>
        <v>17106838.759350002</v>
      </c>
      <c r="J6" s="19">
        <f t="shared" si="0"/>
        <v>5766316.379350001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8"/>
      <c r="BG6" s="28"/>
      <c r="BH6" s="28"/>
      <c r="BI6" s="28"/>
      <c r="BJ6" s="28"/>
      <c r="BK6" s="28"/>
    </row>
    <row r="7" spans="1:63" x14ac:dyDescent="0.3">
      <c r="A7" s="8" t="s">
        <v>252</v>
      </c>
      <c r="B7" s="8" t="s">
        <v>2314</v>
      </c>
      <c r="C7" s="8" t="s">
        <v>2310</v>
      </c>
      <c r="D7" s="8" t="s">
        <v>2309</v>
      </c>
      <c r="E7" s="8" t="s">
        <v>2308</v>
      </c>
      <c r="F7" s="8">
        <f>VLOOKUP(A7,Sheet1!A6:H623,8,FALSE)</f>
        <v>159309828.69999999</v>
      </c>
      <c r="G7" s="8">
        <f>VLOOKUP(A7,Sheet1!A6:F623,6,FALSE)</f>
        <v>7550</v>
      </c>
      <c r="H7" s="8">
        <f>VLOOKUP(A7,Sheet1!A6:G623,7,FALSE)</f>
        <v>21100.63956</v>
      </c>
      <c r="I7" s="8">
        <f>G7*H3</f>
        <v>243232829.8175</v>
      </c>
      <c r="J7" s="19">
        <f t="shared" si="0"/>
        <v>83923001.117500007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8"/>
      <c r="BG7" s="28"/>
      <c r="BH7" s="28"/>
      <c r="BI7" s="28"/>
      <c r="BJ7" s="28"/>
      <c r="BK7" s="28"/>
    </row>
    <row r="8" spans="1:63" x14ac:dyDescent="0.3">
      <c r="A8" s="8" t="s">
        <v>424</v>
      </c>
      <c r="B8" s="8" t="s">
        <v>2315</v>
      </c>
      <c r="C8" s="8" t="s">
        <v>2310</v>
      </c>
      <c r="D8" s="8" t="s">
        <v>2309</v>
      </c>
      <c r="E8" s="8" t="s">
        <v>2308</v>
      </c>
      <c r="F8" s="8">
        <f>VLOOKUP(A8,Sheet1!A7:H624,8,FALSE)</f>
        <v>59996201.530000001</v>
      </c>
      <c r="G8" s="8">
        <f>VLOOKUP(A8,Sheet1!A7:F624,6,FALSE)</f>
        <v>2993</v>
      </c>
      <c r="H8" s="8">
        <f>VLOOKUP(A8,Sheet1!A7:G624,7,FALSE)</f>
        <v>20045.506689999998</v>
      </c>
      <c r="I8" s="8">
        <f>G8*H3</f>
        <v>96423292.668050006</v>
      </c>
      <c r="J8" s="19">
        <f t="shared" si="0"/>
        <v>36427091.138050005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8"/>
      <c r="BG8" s="28"/>
      <c r="BH8" s="28"/>
      <c r="BI8" s="28"/>
      <c r="BJ8" s="28"/>
      <c r="BK8" s="28"/>
    </row>
    <row r="9" spans="1:63" s="5" customFormat="1" x14ac:dyDescent="0.3">
      <c r="A9" s="6"/>
      <c r="B9" s="6"/>
      <c r="C9" s="6"/>
      <c r="D9" s="6"/>
      <c r="E9" s="6"/>
      <c r="F9" s="6">
        <f>SUM(F2:F8)</f>
        <v>528106163.07000005</v>
      </c>
      <c r="G9" s="6"/>
      <c r="H9" s="6"/>
      <c r="I9" s="6">
        <f>SUM(I2:I8)</f>
        <v>683019281.22575998</v>
      </c>
      <c r="J9" s="20">
        <f>SUM(J2:J8)</f>
        <v>154913118.15575999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6"/>
      <c r="BG9" s="6"/>
      <c r="BH9" s="6"/>
      <c r="BI9" s="6"/>
      <c r="BJ9" s="6"/>
      <c r="BK9" s="6"/>
    </row>
    <row r="10" spans="1:6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8"/>
      <c r="BG10" s="28"/>
      <c r="BH10" s="28"/>
      <c r="BI10" s="28"/>
      <c r="BJ10" s="28"/>
      <c r="BK10" s="28"/>
    </row>
    <row r="11" spans="1:6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8"/>
      <c r="BG11" s="28"/>
      <c r="BH11" s="28"/>
      <c r="BI11" s="28"/>
      <c r="BJ11" s="28"/>
      <c r="BK11" s="28"/>
    </row>
    <row r="12" spans="1:63" s="34" customFormat="1" x14ac:dyDescent="0.3">
      <c r="A12" s="9" t="s">
        <v>2300</v>
      </c>
      <c r="B12" s="9" t="s">
        <v>2301</v>
      </c>
      <c r="C12" s="9" t="s">
        <v>2302</v>
      </c>
      <c r="D12" s="9" t="s">
        <v>2303</v>
      </c>
      <c r="E12" s="9" t="s">
        <v>2304</v>
      </c>
      <c r="F12" s="9" t="s">
        <v>5</v>
      </c>
      <c r="G12" s="9" t="s">
        <v>2274</v>
      </c>
      <c r="H12" s="9" t="s">
        <v>2277</v>
      </c>
      <c r="I12" s="9" t="s">
        <v>2305</v>
      </c>
      <c r="J12" s="18" t="s">
        <v>2306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9"/>
      <c r="BG12" s="9"/>
      <c r="BH12" s="9"/>
      <c r="BI12" s="9"/>
      <c r="BJ12" s="9"/>
      <c r="BK12" s="9"/>
    </row>
    <row r="13" spans="1:63" x14ac:dyDescent="0.3">
      <c r="A13" s="12" t="s">
        <v>56</v>
      </c>
      <c r="B13" s="12" t="s">
        <v>2316</v>
      </c>
      <c r="C13" s="12" t="s">
        <v>2308</v>
      </c>
      <c r="D13" s="12" t="s">
        <v>2316</v>
      </c>
      <c r="E13" s="12" t="s">
        <v>2310</v>
      </c>
      <c r="F13" s="12">
        <f>VLOOKUP(A13,Sheet1!A1:H618,8,FALSE)</f>
        <v>519022697</v>
      </c>
      <c r="G13" s="12">
        <f>VLOOKUP(A13,Sheet1!A1:F618,6,FALSE)</f>
        <v>57642</v>
      </c>
      <c r="H13" s="12">
        <f>VLOOKUP(A13,Sheet1!A1:H618,7,FALSE)</f>
        <v>9004.2451160000001</v>
      </c>
      <c r="I13" s="12">
        <f>G13*H13</f>
        <v>519022696.97647202</v>
      </c>
      <c r="J13" s="21">
        <f>I13-F13</f>
        <v>-2.3527979850769043E-2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8"/>
      <c r="BG13" s="28"/>
      <c r="BH13" s="28"/>
      <c r="BI13" s="28"/>
      <c r="BJ13" s="28"/>
      <c r="BK13" s="28"/>
    </row>
    <row r="14" spans="1:63" x14ac:dyDescent="0.3">
      <c r="A14" s="12" t="s">
        <v>380</v>
      </c>
      <c r="B14" s="12" t="s">
        <v>2317</v>
      </c>
      <c r="C14" s="12" t="s">
        <v>2310</v>
      </c>
      <c r="D14" s="12" t="s">
        <v>2316</v>
      </c>
      <c r="E14" s="12" t="s">
        <v>2308</v>
      </c>
      <c r="F14" s="30">
        <f>VLOOKUP(A14,Sheet1!A2:H619,8,FALSE)</f>
        <v>75403320.909999996</v>
      </c>
      <c r="G14" s="30">
        <f>VLOOKUP(A14,Sheet1!A2:F619,6,FALSE)</f>
        <v>8069</v>
      </c>
      <c r="H14" s="30">
        <f>VLOOKUP(A14,Sheet1!A2:H619,7,FALSE)</f>
        <v>9344.8160750000006</v>
      </c>
      <c r="I14" s="12">
        <f>G14*H13</f>
        <v>72655253.841003999</v>
      </c>
      <c r="J14" s="21">
        <f t="shared" ref="J14:J17" si="1">I14-F14</f>
        <v>-2748067.0689959973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8"/>
      <c r="BG14" s="28"/>
      <c r="BH14" s="28"/>
      <c r="BI14" s="28"/>
      <c r="BJ14" s="28"/>
      <c r="BK14" s="28"/>
    </row>
    <row r="15" spans="1:63" x14ac:dyDescent="0.3">
      <c r="A15" s="12" t="s">
        <v>583</v>
      </c>
      <c r="B15" s="12" t="s">
        <v>2318</v>
      </c>
      <c r="C15" s="12" t="s">
        <v>2310</v>
      </c>
      <c r="D15" s="12" t="s">
        <v>2316</v>
      </c>
      <c r="E15" s="12" t="s">
        <v>2308</v>
      </c>
      <c r="F15" s="30">
        <f>VLOOKUP(A15,Sheet1!A3:H620,8,FALSE)</f>
        <v>26671090.620000001</v>
      </c>
      <c r="G15" s="30">
        <f>VLOOKUP(A15,Sheet1!A3:F620,6,FALSE)</f>
        <v>2086</v>
      </c>
      <c r="H15" s="30">
        <f>VLOOKUP(A15,Sheet1!A3:H620,7,FALSE)</f>
        <v>12785.757729999999</v>
      </c>
      <c r="I15" s="12">
        <f>G15*H13</f>
        <v>18782855.311976001</v>
      </c>
      <c r="J15" s="21">
        <f t="shared" si="1"/>
        <v>-7888235.3080240004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8"/>
      <c r="BG15" s="28"/>
      <c r="BH15" s="28"/>
      <c r="BI15" s="28"/>
      <c r="BJ15" s="28"/>
      <c r="BK15" s="28"/>
    </row>
    <row r="16" spans="1:63" x14ac:dyDescent="0.3">
      <c r="A16" s="12" t="s">
        <v>248</v>
      </c>
      <c r="B16" s="12" t="s">
        <v>2319</v>
      </c>
      <c r="C16" s="12" t="s">
        <v>2310</v>
      </c>
      <c r="D16" s="12" t="s">
        <v>2316</v>
      </c>
      <c r="E16" s="12" t="s">
        <v>2308</v>
      </c>
      <c r="F16" s="30">
        <f>VLOOKUP(A16,Sheet1!A4:H621,8,FALSE)</f>
        <v>160042879.69999999</v>
      </c>
      <c r="G16" s="30">
        <f>VLOOKUP(A16,Sheet1!A4:F621,6,FALSE)</f>
        <v>15627</v>
      </c>
      <c r="H16" s="30">
        <f>VLOOKUP(A16,Sheet1!A4:H621,7,FALSE)</f>
        <v>10241.4334</v>
      </c>
      <c r="I16" s="12">
        <f>G16*H13</f>
        <v>140709338.42773199</v>
      </c>
      <c r="J16" s="21">
        <f t="shared" si="1"/>
        <v>-19333541.272267997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8"/>
      <c r="BG16" s="28"/>
      <c r="BH16" s="28"/>
      <c r="BI16" s="28"/>
      <c r="BJ16" s="28"/>
      <c r="BK16" s="28"/>
    </row>
    <row r="17" spans="1:63" x14ac:dyDescent="0.3">
      <c r="A17" s="12" t="s">
        <v>361</v>
      </c>
      <c r="B17" s="12" t="s">
        <v>2320</v>
      </c>
      <c r="C17" s="12" t="s">
        <v>2310</v>
      </c>
      <c r="D17" s="12" t="s">
        <v>2316</v>
      </c>
      <c r="E17" s="12" t="s">
        <v>2308</v>
      </c>
      <c r="F17" s="30">
        <f>VLOOKUP(A17,Sheet1!A5:H622,8,FALSE)</f>
        <v>85195357.75</v>
      </c>
      <c r="G17" s="30">
        <f>VLOOKUP(A17,Sheet1!A5:F622,6,FALSE)</f>
        <v>7991</v>
      </c>
      <c r="H17" s="30">
        <f>VLOOKUP(A17,Sheet1!A5:H622,7,FALSE)</f>
        <v>10661.41381</v>
      </c>
      <c r="I17" s="12">
        <f>G17*H13</f>
        <v>71952922.721956</v>
      </c>
      <c r="J17" s="21">
        <f t="shared" si="1"/>
        <v>-13242435.028044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8"/>
      <c r="BG17" s="28"/>
      <c r="BH17" s="28"/>
      <c r="BI17" s="28"/>
      <c r="BJ17" s="28"/>
      <c r="BK17" s="28"/>
    </row>
    <row r="18" spans="1:63" s="5" customFormat="1" x14ac:dyDescent="0.3">
      <c r="A18" s="6"/>
      <c r="B18" s="6"/>
      <c r="C18" s="6"/>
      <c r="D18" s="6"/>
      <c r="E18" s="6"/>
      <c r="F18" s="6">
        <f>SUM(F13:F17)</f>
        <v>866335345.98000002</v>
      </c>
      <c r="G18" s="6"/>
      <c r="H18" s="6"/>
      <c r="I18" s="6">
        <f>SUM(I13:I17)</f>
        <v>823123067.27914</v>
      </c>
      <c r="J18" s="20">
        <f>SUM(J13:J17)</f>
        <v>-43212278.700859979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6"/>
      <c r="BG18" s="6"/>
      <c r="BH18" s="6"/>
      <c r="BI18" s="6"/>
      <c r="BJ18" s="6"/>
      <c r="BK18" s="6"/>
    </row>
    <row r="19" spans="1:6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8"/>
      <c r="BG19" s="28"/>
      <c r="BH19" s="28"/>
      <c r="BI19" s="28"/>
      <c r="BJ19" s="28"/>
      <c r="BK19" s="28"/>
    </row>
    <row r="20" spans="1:6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8"/>
      <c r="BG20" s="28"/>
      <c r="BH20" s="28"/>
      <c r="BI20" s="28"/>
      <c r="BJ20" s="28"/>
      <c r="BK20" s="28"/>
    </row>
    <row r="21" spans="1:63" s="11" customFormat="1" x14ac:dyDescent="0.3">
      <c r="A21" s="9" t="s">
        <v>2300</v>
      </c>
      <c r="B21" s="9" t="s">
        <v>2301</v>
      </c>
      <c r="C21" s="9" t="s">
        <v>2302</v>
      </c>
      <c r="D21" s="9" t="s">
        <v>2303</v>
      </c>
      <c r="E21" s="9" t="s">
        <v>2304</v>
      </c>
      <c r="F21" s="9" t="s">
        <v>5</v>
      </c>
      <c r="G21" s="9" t="s">
        <v>2274</v>
      </c>
      <c r="H21" s="9" t="s">
        <v>2277</v>
      </c>
      <c r="I21" s="9" t="s">
        <v>2305</v>
      </c>
      <c r="J21" s="18" t="s">
        <v>2306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9"/>
      <c r="BG21" s="29"/>
      <c r="BH21" s="29"/>
      <c r="BI21" s="29"/>
      <c r="BJ21" s="29"/>
      <c r="BK21" s="29"/>
    </row>
    <row r="22" spans="1:63" x14ac:dyDescent="0.3">
      <c r="A22" s="12" t="s">
        <v>698</v>
      </c>
      <c r="B22" s="12" t="s">
        <v>2321</v>
      </c>
      <c r="C22" s="12" t="s">
        <v>2308</v>
      </c>
      <c r="D22" s="12" t="s">
        <v>2321</v>
      </c>
      <c r="E22" s="12" t="s">
        <v>2310</v>
      </c>
      <c r="F22" s="12">
        <v>16004307.51</v>
      </c>
      <c r="G22" s="12">
        <v>6630</v>
      </c>
      <c r="H22" s="12">
        <v>2413.922701</v>
      </c>
      <c r="I22" s="12">
        <f>G22*H22</f>
        <v>16004307.50763</v>
      </c>
      <c r="J22" s="21">
        <f>I22-F22</f>
        <v>-2.369999885559082E-3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8"/>
      <c r="BG22" s="28"/>
      <c r="BH22" s="28"/>
      <c r="BI22" s="28"/>
      <c r="BJ22" s="28"/>
      <c r="BK22" s="28"/>
    </row>
    <row r="23" spans="1:63" x14ac:dyDescent="0.3">
      <c r="A23" s="12" t="s">
        <v>997</v>
      </c>
      <c r="B23" s="12" t="s">
        <v>2322</v>
      </c>
      <c r="C23" s="12" t="s">
        <v>2310</v>
      </c>
      <c r="D23" s="12" t="s">
        <v>2321</v>
      </c>
      <c r="E23" s="12" t="s">
        <v>2308</v>
      </c>
      <c r="F23" s="12">
        <v>4915196.03</v>
      </c>
      <c r="G23" s="12">
        <v>3741</v>
      </c>
      <c r="H23" s="12">
        <v>1313.872235</v>
      </c>
      <c r="I23" s="12">
        <f>G23*H22</f>
        <v>9030484.824440999</v>
      </c>
      <c r="J23" s="21">
        <f t="shared" ref="J23:J24" si="2">I23-F23</f>
        <v>4115288.7944409987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8"/>
      <c r="BG23" s="28"/>
      <c r="BH23" s="28"/>
      <c r="BI23" s="28"/>
      <c r="BJ23" s="28"/>
      <c r="BK23" s="28"/>
    </row>
    <row r="24" spans="1:63" x14ac:dyDescent="0.3">
      <c r="A24" s="12" t="s">
        <v>655</v>
      </c>
      <c r="B24" s="12" t="s">
        <v>2323</v>
      </c>
      <c r="C24" s="12" t="s">
        <v>2310</v>
      </c>
      <c r="D24" s="12" t="s">
        <v>2321</v>
      </c>
      <c r="E24" s="12" t="s">
        <v>2308</v>
      </c>
      <c r="F24" s="12">
        <v>18684232.199999999</v>
      </c>
      <c r="G24" s="12">
        <v>18746</v>
      </c>
      <c r="H24" s="12">
        <v>996.70501439999998</v>
      </c>
      <c r="I24" s="12">
        <f>G24*H22</f>
        <v>45251394.952946</v>
      </c>
      <c r="J24" s="21">
        <f t="shared" si="2"/>
        <v>26567162.752946001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8"/>
      <c r="BG24" s="28"/>
      <c r="BH24" s="28"/>
      <c r="BI24" s="28"/>
      <c r="BJ24" s="28"/>
      <c r="BK24" s="28"/>
    </row>
    <row r="25" spans="1:63" s="5" customFormat="1" x14ac:dyDescent="0.3">
      <c r="A25" s="6"/>
      <c r="B25" s="6"/>
      <c r="C25" s="6"/>
      <c r="D25" s="6"/>
      <c r="E25" s="6"/>
      <c r="F25" s="6">
        <f>SUM(F22:F24)</f>
        <v>39603735.739999995</v>
      </c>
      <c r="G25" s="6"/>
      <c r="H25" s="6"/>
      <c r="I25" s="6">
        <f>SUM(I22:I24)</f>
        <v>70286187.285016999</v>
      </c>
      <c r="J25" s="20">
        <f>I25-F25</f>
        <v>30682451.545017004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6"/>
      <c r="BG25" s="6"/>
      <c r="BH25" s="6"/>
      <c r="BI25" s="6"/>
      <c r="BJ25" s="6"/>
      <c r="BK25" s="6"/>
    </row>
    <row r="26" spans="1:6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8"/>
      <c r="BG26" s="28"/>
      <c r="BH26" s="28"/>
      <c r="BI26" s="28"/>
      <c r="BJ26" s="28"/>
      <c r="BK26" s="28"/>
    </row>
    <row r="27" spans="1:6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8"/>
      <c r="BG27" s="28"/>
      <c r="BH27" s="28"/>
      <c r="BI27" s="28"/>
      <c r="BJ27" s="28"/>
      <c r="BK27" s="28"/>
    </row>
    <row r="28" spans="1:63" s="11" customFormat="1" x14ac:dyDescent="0.3">
      <c r="A28" s="9" t="s">
        <v>2300</v>
      </c>
      <c r="B28" s="9" t="s">
        <v>2301</v>
      </c>
      <c r="C28" s="9" t="s">
        <v>2302</v>
      </c>
      <c r="D28" s="9" t="s">
        <v>2303</v>
      </c>
      <c r="E28" s="9" t="s">
        <v>2304</v>
      </c>
      <c r="F28" s="9" t="s">
        <v>5</v>
      </c>
      <c r="G28" s="9" t="s">
        <v>2274</v>
      </c>
      <c r="H28" s="9" t="s">
        <v>2277</v>
      </c>
      <c r="I28" s="9" t="s">
        <v>2305</v>
      </c>
      <c r="J28" s="18" t="s">
        <v>2306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9"/>
      <c r="BG28" s="29"/>
      <c r="BH28" s="29"/>
      <c r="BI28" s="29"/>
      <c r="BJ28" s="29"/>
      <c r="BK28" s="29"/>
    </row>
    <row r="29" spans="1:63" x14ac:dyDescent="0.3">
      <c r="A29" s="12" t="s">
        <v>2047</v>
      </c>
      <c r="B29" s="12" t="s">
        <v>2324</v>
      </c>
      <c r="C29" s="12" t="s">
        <v>2308</v>
      </c>
      <c r="D29" s="12" t="s">
        <v>2325</v>
      </c>
      <c r="E29" s="12" t="s">
        <v>2310</v>
      </c>
      <c r="F29" s="12">
        <v>14004.02</v>
      </c>
      <c r="G29" s="12">
        <v>21</v>
      </c>
      <c r="H29" s="12">
        <v>666.85809519999998</v>
      </c>
      <c r="I29" s="12">
        <f>F29</f>
        <v>14004.02</v>
      </c>
      <c r="J29" s="21">
        <f>I29-F29</f>
        <v>0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8"/>
      <c r="BG29" s="28"/>
      <c r="BH29" s="28"/>
      <c r="BI29" s="28"/>
      <c r="BJ29" s="28"/>
      <c r="BK29" s="28"/>
    </row>
    <row r="30" spans="1:63" x14ac:dyDescent="0.3">
      <c r="A30" s="12" t="s">
        <v>428</v>
      </c>
      <c r="B30" s="12" t="s">
        <v>2325</v>
      </c>
      <c r="C30" s="12" t="s">
        <v>2308</v>
      </c>
      <c r="D30" s="12" t="s">
        <v>2325</v>
      </c>
      <c r="E30" s="12" t="s">
        <v>2310</v>
      </c>
      <c r="F30" s="12">
        <v>58454183.100000001</v>
      </c>
      <c r="G30" s="12">
        <v>25914</v>
      </c>
      <c r="H30" s="12">
        <v>2255.6989699999999</v>
      </c>
      <c r="I30" s="12">
        <f>G30*H30</f>
        <v>58454183.108580001</v>
      </c>
      <c r="J30" s="21">
        <f t="shared" ref="J30:J32" si="3">I30-F30</f>
        <v>8.5799992084503174E-3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8"/>
      <c r="BG30" s="28"/>
      <c r="BH30" s="28"/>
      <c r="BI30" s="28"/>
      <c r="BJ30" s="28"/>
      <c r="BK30" s="28"/>
    </row>
    <row r="31" spans="1:63" x14ac:dyDescent="0.3">
      <c r="A31" s="12" t="s">
        <v>1341</v>
      </c>
      <c r="B31" s="12" t="s">
        <v>2326</v>
      </c>
      <c r="C31" s="12" t="s">
        <v>2310</v>
      </c>
      <c r="D31" s="12" t="s">
        <v>2325</v>
      </c>
      <c r="E31" s="12" t="s">
        <v>2308</v>
      </c>
      <c r="F31" s="12">
        <v>1127418.1599999999</v>
      </c>
      <c r="G31" s="12">
        <v>4543</v>
      </c>
      <c r="H31" s="12">
        <v>248.1660048</v>
      </c>
      <c r="I31" s="12">
        <f>G31*H30</f>
        <v>10247640.420709999</v>
      </c>
      <c r="J31" s="21">
        <f t="shared" si="3"/>
        <v>9120222.2607099991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8"/>
      <c r="BG31" s="28"/>
      <c r="BH31" s="28"/>
      <c r="BI31" s="28"/>
      <c r="BJ31" s="28"/>
      <c r="BK31" s="28"/>
    </row>
    <row r="32" spans="1:63" x14ac:dyDescent="0.3">
      <c r="A32" s="12" t="s">
        <v>353</v>
      </c>
      <c r="B32" s="12" t="s">
        <v>2326</v>
      </c>
      <c r="C32" s="12" t="s">
        <v>2310</v>
      </c>
      <c r="D32" s="12" t="s">
        <v>2325</v>
      </c>
      <c r="E32" s="12" t="s">
        <v>2308</v>
      </c>
      <c r="F32" s="12">
        <v>87251749.980000004</v>
      </c>
      <c r="G32" s="12">
        <v>37266</v>
      </c>
      <c r="H32" s="12">
        <v>2341.3231900000001</v>
      </c>
      <c r="I32" s="12">
        <f>G32*H30</f>
        <v>84060877.816019997</v>
      </c>
      <c r="J32" s="21">
        <f t="shared" si="3"/>
        <v>-3190872.1639800072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8"/>
      <c r="BG32" s="28"/>
      <c r="BH32" s="28"/>
      <c r="BI32" s="28"/>
      <c r="BJ32" s="28"/>
      <c r="BK32" s="28"/>
    </row>
    <row r="33" spans="1:63" s="5" customFormat="1" x14ac:dyDescent="0.3">
      <c r="A33" s="6"/>
      <c r="B33" s="6"/>
      <c r="C33" s="6"/>
      <c r="D33" s="6"/>
      <c r="E33" s="6"/>
      <c r="F33" s="6">
        <f>SUM(F29:F32)</f>
        <v>146847355.25999999</v>
      </c>
      <c r="G33" s="6"/>
      <c r="H33" s="6"/>
      <c r="I33" s="6">
        <f>SUM(I29:I32)</f>
        <v>152776705.36531001</v>
      </c>
      <c r="J33" s="20">
        <f>SUM(J29:J32)</f>
        <v>5929350.1053099912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6"/>
      <c r="BG33" s="6"/>
      <c r="BH33" s="6"/>
      <c r="BI33" s="6"/>
      <c r="BJ33" s="6"/>
      <c r="BK33" s="6"/>
    </row>
    <row r="34" spans="1:6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8"/>
      <c r="BG34" s="28"/>
      <c r="BH34" s="28"/>
      <c r="BI34" s="28"/>
      <c r="BJ34" s="28"/>
      <c r="BK34" s="28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8"/>
      <c r="BG35" s="28"/>
      <c r="BH35" s="28"/>
      <c r="BI35" s="28"/>
      <c r="BJ35" s="28"/>
      <c r="BK35" s="28"/>
    </row>
    <row r="36" spans="1:63" s="11" customFormat="1" x14ac:dyDescent="0.3">
      <c r="A36" s="9" t="s">
        <v>2300</v>
      </c>
      <c r="B36" s="9" t="s">
        <v>2301</v>
      </c>
      <c r="C36" s="9" t="s">
        <v>2302</v>
      </c>
      <c r="D36" s="9" t="s">
        <v>2303</v>
      </c>
      <c r="E36" s="9" t="s">
        <v>2304</v>
      </c>
      <c r="F36" s="9" t="s">
        <v>5</v>
      </c>
      <c r="G36" s="9" t="s">
        <v>2274</v>
      </c>
      <c r="H36" s="9" t="s">
        <v>2277</v>
      </c>
      <c r="I36" s="9" t="s">
        <v>2305</v>
      </c>
      <c r="J36" s="18" t="s">
        <v>2306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9"/>
      <c r="BG36" s="29"/>
      <c r="BH36" s="29"/>
      <c r="BI36" s="29"/>
      <c r="BJ36" s="29"/>
      <c r="BK36" s="29"/>
    </row>
    <row r="37" spans="1:63" x14ac:dyDescent="0.3">
      <c r="A37" s="12" t="s">
        <v>60</v>
      </c>
      <c r="B37" s="12" t="s">
        <v>2327</v>
      </c>
      <c r="C37" s="12" t="s">
        <v>2308</v>
      </c>
      <c r="D37" s="12" t="s">
        <v>2327</v>
      </c>
      <c r="E37" s="12" t="s">
        <v>2310</v>
      </c>
      <c r="F37" s="12">
        <v>512621924.30000001</v>
      </c>
      <c r="G37" s="12">
        <v>41903</v>
      </c>
      <c r="H37" s="12">
        <v>12233.537560000001</v>
      </c>
      <c r="I37" s="12">
        <f>G37*H37</f>
        <v>512621924.37668002</v>
      </c>
      <c r="J37" s="21">
        <f>I37-F37</f>
        <v>7.6680004596710205E-2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8"/>
      <c r="BG37" s="28"/>
      <c r="BH37" s="28"/>
      <c r="BI37" s="28"/>
      <c r="BJ37" s="28"/>
      <c r="BK37" s="28"/>
    </row>
    <row r="38" spans="1:63" x14ac:dyDescent="0.3">
      <c r="A38" s="12" t="s">
        <v>477</v>
      </c>
      <c r="B38" s="12" t="s">
        <v>2328</v>
      </c>
      <c r="C38" s="12" t="s">
        <v>2310</v>
      </c>
      <c r="D38" s="12" t="s">
        <v>2327</v>
      </c>
      <c r="E38" s="12" t="s">
        <v>2308</v>
      </c>
      <c r="F38" s="12">
        <v>51022399.509999998</v>
      </c>
      <c r="G38" s="12">
        <v>5358</v>
      </c>
      <c r="H38" s="12">
        <v>9522.6576170000008</v>
      </c>
      <c r="I38" s="12">
        <f>G38*H37</f>
        <v>65547294.246480003</v>
      </c>
      <c r="J38" s="21">
        <f t="shared" ref="J38:J40" si="4">I38-F38</f>
        <v>14524894.736480005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8"/>
      <c r="BG38" s="28"/>
      <c r="BH38" s="28"/>
      <c r="BI38" s="28"/>
      <c r="BJ38" s="28"/>
      <c r="BK38" s="28"/>
    </row>
    <row r="39" spans="1:63" x14ac:dyDescent="0.3">
      <c r="A39" s="12" t="s">
        <v>826</v>
      </c>
      <c r="B39" s="12" t="s">
        <v>2329</v>
      </c>
      <c r="C39" s="12" t="s">
        <v>2310</v>
      </c>
      <c r="D39" s="12" t="s">
        <v>2327</v>
      </c>
      <c r="E39" s="12" t="s">
        <v>2308</v>
      </c>
      <c r="F39" s="12">
        <v>9946500.2200000007</v>
      </c>
      <c r="G39" s="12">
        <v>1175</v>
      </c>
      <c r="H39" s="12">
        <v>8465.1065699999999</v>
      </c>
      <c r="I39" s="12">
        <f>G39*H37</f>
        <v>14374406.633000001</v>
      </c>
      <c r="J39" s="21">
        <f t="shared" si="4"/>
        <v>4427906.4130000006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8"/>
      <c r="BG39" s="28"/>
      <c r="BH39" s="28"/>
      <c r="BI39" s="28"/>
      <c r="BJ39" s="28"/>
      <c r="BK39" s="28"/>
    </row>
    <row r="40" spans="1:63" x14ac:dyDescent="0.3">
      <c r="A40" s="12" t="s">
        <v>388</v>
      </c>
      <c r="B40" s="12" t="s">
        <v>2330</v>
      </c>
      <c r="C40" s="12" t="s">
        <v>2310</v>
      </c>
      <c r="D40" s="12" t="s">
        <v>2327</v>
      </c>
      <c r="E40" s="12" t="s">
        <v>2308</v>
      </c>
      <c r="F40" s="12">
        <v>71993954.760000005</v>
      </c>
      <c r="G40" s="12">
        <v>7268</v>
      </c>
      <c r="H40" s="12">
        <v>9905.6074239999998</v>
      </c>
      <c r="I40" s="12">
        <f>G40*H37</f>
        <v>88913350.986080006</v>
      </c>
      <c r="J40" s="21">
        <f t="shared" si="4"/>
        <v>16919396.22608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8"/>
      <c r="BG40" s="28"/>
      <c r="BH40" s="28"/>
      <c r="BI40" s="28"/>
      <c r="BJ40" s="28"/>
      <c r="BK40" s="28"/>
    </row>
    <row r="41" spans="1:63" s="5" customFormat="1" x14ac:dyDescent="0.3">
      <c r="A41" s="6"/>
      <c r="B41" s="6"/>
      <c r="C41" s="6"/>
      <c r="D41" s="6"/>
      <c r="E41" s="6"/>
      <c r="F41" s="6">
        <f>SUM(F37:F40)</f>
        <v>645584778.79000008</v>
      </c>
      <c r="G41" s="6"/>
      <c r="H41" s="6"/>
      <c r="I41" s="6">
        <f>SUM(I37:I40)</f>
        <v>681456976.24224007</v>
      </c>
      <c r="J41" s="20">
        <f>SUM(J37:J40)</f>
        <v>35872197.452240013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6"/>
      <c r="BG41" s="6"/>
      <c r="BH41" s="6"/>
      <c r="BI41" s="6"/>
      <c r="BJ41" s="6"/>
      <c r="BK41" s="6"/>
    </row>
    <row r="42" spans="1:6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8"/>
      <c r="BG42" s="28"/>
      <c r="BH42" s="28"/>
      <c r="BI42" s="28"/>
      <c r="BJ42" s="28"/>
      <c r="BK42" s="28"/>
    </row>
    <row r="43" spans="1:6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8"/>
      <c r="BG43" s="28"/>
      <c r="BH43" s="28"/>
      <c r="BI43" s="28"/>
      <c r="BJ43" s="28"/>
      <c r="BK43" s="28"/>
    </row>
    <row r="44" spans="1:63" s="11" customFormat="1" x14ac:dyDescent="0.3">
      <c r="A44" s="9" t="s">
        <v>2300</v>
      </c>
      <c r="B44" s="9" t="s">
        <v>2301</v>
      </c>
      <c r="C44" s="9" t="s">
        <v>2302</v>
      </c>
      <c r="D44" s="9" t="s">
        <v>2303</v>
      </c>
      <c r="E44" s="9" t="s">
        <v>2304</v>
      </c>
      <c r="F44" s="9" t="s">
        <v>5</v>
      </c>
      <c r="G44" s="9" t="s">
        <v>2274</v>
      </c>
      <c r="H44" s="9" t="s">
        <v>2277</v>
      </c>
      <c r="I44" s="9" t="s">
        <v>2305</v>
      </c>
      <c r="J44" s="18" t="s">
        <v>2306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9"/>
      <c r="BG44" s="29"/>
      <c r="BH44" s="29"/>
      <c r="BI44" s="29"/>
      <c r="BJ44" s="29"/>
      <c r="BK44" s="29"/>
    </row>
    <row r="45" spans="1:63" x14ac:dyDescent="0.3">
      <c r="A45" s="12" t="s">
        <v>36</v>
      </c>
      <c r="B45" s="12" t="s">
        <v>2331</v>
      </c>
      <c r="C45" s="12" t="s">
        <v>2308</v>
      </c>
      <c r="D45" s="12" t="s">
        <v>2331</v>
      </c>
      <c r="E45" s="12" t="s">
        <v>2310</v>
      </c>
      <c r="F45" s="12">
        <v>765560205.60000002</v>
      </c>
      <c r="G45" s="12">
        <v>36383</v>
      </c>
      <c r="H45" s="12">
        <v>21041.700949999999</v>
      </c>
      <c r="I45" s="12">
        <f>G45*H45</f>
        <v>765560205.66384995</v>
      </c>
      <c r="J45" s="21">
        <f>I45-F45</f>
        <v>6.3849925994873047E-2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8"/>
      <c r="BG45" s="28"/>
      <c r="BH45" s="28"/>
      <c r="BI45" s="28"/>
      <c r="BJ45" s="28"/>
      <c r="BK45" s="28"/>
    </row>
    <row r="46" spans="1:63" x14ac:dyDescent="0.3">
      <c r="A46" s="12" t="s">
        <v>392</v>
      </c>
      <c r="B46" s="12" t="s">
        <v>2332</v>
      </c>
      <c r="C46" s="12" t="s">
        <v>2308</v>
      </c>
      <c r="D46" s="12" t="s">
        <v>2331</v>
      </c>
      <c r="E46" s="12" t="s">
        <v>2310</v>
      </c>
      <c r="F46" s="12">
        <v>68338781.280000001</v>
      </c>
      <c r="G46" s="12">
        <v>3580</v>
      </c>
      <c r="H46" s="12">
        <v>19089.045050000001</v>
      </c>
      <c r="I46" s="12">
        <f>F46</f>
        <v>68338781.280000001</v>
      </c>
      <c r="J46" s="21">
        <f t="shared" ref="J46:J49" si="5">I46-F46</f>
        <v>0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8"/>
      <c r="BG46" s="28"/>
      <c r="BH46" s="28"/>
      <c r="BI46" s="28"/>
      <c r="BJ46" s="28"/>
      <c r="BK46" s="28"/>
    </row>
    <row r="47" spans="1:63" x14ac:dyDescent="0.3">
      <c r="A47" s="12" t="s">
        <v>151</v>
      </c>
      <c r="B47" s="12" t="s">
        <v>2333</v>
      </c>
      <c r="C47" s="12" t="s">
        <v>2310</v>
      </c>
      <c r="D47" s="12" t="s">
        <v>2331</v>
      </c>
      <c r="E47" s="12" t="s">
        <v>2308</v>
      </c>
      <c r="F47" s="12">
        <v>288501210.69999999</v>
      </c>
      <c r="G47" s="12">
        <v>16546</v>
      </c>
      <c r="H47" s="12">
        <v>17436.311539999999</v>
      </c>
      <c r="I47" s="12">
        <f>G47*H45</f>
        <v>348155983.91869998</v>
      </c>
      <c r="J47" s="21">
        <f t="shared" si="5"/>
        <v>59654773.218699992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8"/>
      <c r="BG47" s="28"/>
      <c r="BH47" s="28"/>
      <c r="BI47" s="28"/>
      <c r="BJ47" s="28"/>
      <c r="BK47" s="28"/>
    </row>
    <row r="48" spans="1:63" x14ac:dyDescent="0.3">
      <c r="A48" s="12" t="s">
        <v>178</v>
      </c>
      <c r="B48" s="12" t="s">
        <v>2334</v>
      </c>
      <c r="C48" s="12" t="s">
        <v>2310</v>
      </c>
      <c r="D48" s="12" t="s">
        <v>2331</v>
      </c>
      <c r="E48" s="12" t="s">
        <v>2308</v>
      </c>
      <c r="F48" s="12">
        <v>233566050.90000001</v>
      </c>
      <c r="G48" s="12">
        <v>13932</v>
      </c>
      <c r="H48" s="12">
        <v>16764.717980000001</v>
      </c>
      <c r="I48" s="12">
        <f>G48*H45</f>
        <v>293152977.6354</v>
      </c>
      <c r="J48" s="21">
        <f t="shared" si="5"/>
        <v>59586926.735399991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8"/>
      <c r="BG48" s="28"/>
      <c r="BH48" s="28"/>
      <c r="BI48" s="28"/>
      <c r="BJ48" s="28"/>
      <c r="BK48" s="28"/>
    </row>
    <row r="49" spans="1:63" x14ac:dyDescent="0.3">
      <c r="A49" s="12" t="s">
        <v>785</v>
      </c>
      <c r="B49" s="12" t="s">
        <v>2335</v>
      </c>
      <c r="C49" s="12" t="s">
        <v>2310</v>
      </c>
      <c r="D49" s="12" t="s">
        <v>2331</v>
      </c>
      <c r="E49" s="12" t="s">
        <v>2308</v>
      </c>
      <c r="F49" s="12">
        <v>11960083.07</v>
      </c>
      <c r="G49" s="12">
        <v>782</v>
      </c>
      <c r="H49" s="12">
        <v>15294.22388</v>
      </c>
      <c r="I49" s="12">
        <f>G49*H45</f>
        <v>16454610.142899999</v>
      </c>
      <c r="J49" s="21">
        <f t="shared" si="5"/>
        <v>4494527.0728999991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8"/>
      <c r="BG49" s="28"/>
      <c r="BH49" s="28"/>
      <c r="BI49" s="28"/>
      <c r="BJ49" s="28"/>
      <c r="BK49" s="28"/>
    </row>
    <row r="50" spans="1:63" s="5" customFormat="1" x14ac:dyDescent="0.3">
      <c r="A50" s="6"/>
      <c r="B50" s="6"/>
      <c r="C50" s="6"/>
      <c r="D50" s="6"/>
      <c r="E50" s="6"/>
      <c r="F50" s="6">
        <f>SUM(F45:F49)</f>
        <v>1367926331.55</v>
      </c>
      <c r="G50" s="6"/>
      <c r="H50" s="6"/>
      <c r="I50" s="6">
        <f>SUM(I45:I49)</f>
        <v>1491662558.6408498</v>
      </c>
      <c r="J50" s="20">
        <f>SUM(J45:J49)</f>
        <v>123736227.09084991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6"/>
      <c r="BG50" s="6"/>
      <c r="BH50" s="6"/>
      <c r="BI50" s="6"/>
      <c r="BJ50" s="6"/>
      <c r="BK50" s="6"/>
    </row>
    <row r="51" spans="1:63" x14ac:dyDescent="0.3">
      <c r="A51" s="13"/>
      <c r="B51" s="13"/>
      <c r="C51" s="13"/>
      <c r="D51" s="13"/>
      <c r="E51" s="13"/>
      <c r="F51" s="14" t="s">
        <v>2336</v>
      </c>
      <c r="G51" s="14"/>
      <c r="H51" s="14"/>
      <c r="I51" s="14" t="s">
        <v>2336</v>
      </c>
      <c r="J51" s="14" t="s">
        <v>2336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8"/>
      <c r="BG51" s="28"/>
      <c r="BH51" s="28"/>
      <c r="BI51" s="28"/>
      <c r="BJ51" s="28"/>
      <c r="BK51" s="28"/>
    </row>
    <row r="52" spans="1:63" x14ac:dyDescent="0.3">
      <c r="A52" s="13"/>
      <c r="B52" s="13"/>
      <c r="C52" s="13"/>
      <c r="D52" s="13"/>
      <c r="E52" s="13"/>
      <c r="F52" s="15">
        <f>SUM(F9+F18+F25+F33+F41+F50)</f>
        <v>3594403710.3900003</v>
      </c>
      <c r="G52" s="16"/>
      <c r="H52" s="15"/>
      <c r="I52" s="17">
        <f>SUM(I9+I18+I25+I33+I41+I50)</f>
        <v>3902324776.0383167</v>
      </c>
      <c r="J52" s="17">
        <f>J50+J41+J33+J25+J18+J9</f>
        <v>307921065.64831692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8"/>
      <c r="BG52" s="28"/>
      <c r="BH52" s="28"/>
      <c r="BI52" s="28"/>
      <c r="BJ52" s="28"/>
      <c r="BK52" s="28"/>
    </row>
    <row r="53" spans="1:63" x14ac:dyDescent="0.3"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8"/>
      <c r="BG53" s="28"/>
      <c r="BH53" s="28"/>
      <c r="BI53" s="28"/>
      <c r="BJ53" s="28"/>
      <c r="BK53" s="28"/>
    </row>
    <row r="54" spans="1:63" x14ac:dyDescent="0.3"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8"/>
      <c r="BG54" s="28"/>
      <c r="BH54" s="28"/>
      <c r="BI54" s="28"/>
      <c r="BJ54" s="28"/>
      <c r="BK54" s="28"/>
    </row>
    <row r="55" spans="1:63" x14ac:dyDescent="0.3"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</row>
    <row r="56" spans="1:63" x14ac:dyDescent="0.3"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</row>
    <row r="57" spans="1:63" x14ac:dyDescent="0.3"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</row>
    <row r="58" spans="1:63" x14ac:dyDescent="0.3"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</row>
    <row r="59" spans="1:63" x14ac:dyDescent="0.3"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</row>
    <row r="60" spans="1:63" x14ac:dyDescent="0.3"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</row>
    <row r="61" spans="1:63" x14ac:dyDescent="0.3"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</row>
    <row r="62" spans="1:63" x14ac:dyDescent="0.3"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</row>
    <row r="63" spans="1:63" x14ac:dyDescent="0.3"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</row>
    <row r="64" spans="1:63" x14ac:dyDescent="0.3"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</row>
    <row r="65" spans="11:63" x14ac:dyDescent="0.3"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</row>
    <row r="66" spans="11:63" x14ac:dyDescent="0.3"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</row>
    <row r="67" spans="11:63" x14ac:dyDescent="0.3"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</row>
    <row r="68" spans="11:63" x14ac:dyDescent="0.3"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</row>
    <row r="69" spans="11:63" x14ac:dyDescent="0.3"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</row>
    <row r="70" spans="11:63" x14ac:dyDescent="0.3"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</row>
    <row r="71" spans="11:63" x14ac:dyDescent="0.3"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</row>
    <row r="72" spans="11:63" x14ac:dyDescent="0.3"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</row>
    <row r="73" spans="11:63" x14ac:dyDescent="0.3"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</row>
    <row r="74" spans="11:63" x14ac:dyDescent="0.3"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</row>
    <row r="75" spans="11:63" x14ac:dyDescent="0.3"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</row>
    <row r="76" spans="11:63" x14ac:dyDescent="0.3"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</row>
    <row r="77" spans="11:63" x14ac:dyDescent="0.3"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</row>
    <row r="78" spans="11:63" x14ac:dyDescent="0.3"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</row>
    <row r="79" spans="11:63" x14ac:dyDescent="0.3"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</row>
    <row r="80" spans="11:63" x14ac:dyDescent="0.3"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</row>
    <row r="81" spans="11:63" x14ac:dyDescent="0.3"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</row>
    <row r="82" spans="11:63" x14ac:dyDescent="0.3"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</row>
    <row r="83" spans="11:63" x14ac:dyDescent="0.3"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</row>
    <row r="84" spans="11:63" x14ac:dyDescent="0.3"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</row>
    <row r="85" spans="11:63" x14ac:dyDescent="0.3"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</row>
    <row r="86" spans="11:63" x14ac:dyDescent="0.3"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</row>
    <row r="87" spans="11:63" x14ac:dyDescent="0.3"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</row>
    <row r="88" spans="11:63" x14ac:dyDescent="0.3"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</row>
    <row r="89" spans="11:63" x14ac:dyDescent="0.3"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</row>
    <row r="90" spans="11:63" x14ac:dyDescent="0.3"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</row>
    <row r="91" spans="11:63" x14ac:dyDescent="0.3"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</row>
    <row r="92" spans="11:63" x14ac:dyDescent="0.3"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</row>
    <row r="93" spans="11:63" x14ac:dyDescent="0.3"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</row>
    <row r="94" spans="11:63" x14ac:dyDescent="0.3"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</row>
    <row r="95" spans="11:63" x14ac:dyDescent="0.3"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</row>
    <row r="96" spans="11:63" x14ac:dyDescent="0.3"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</row>
    <row r="97" spans="11:63" x14ac:dyDescent="0.3"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</row>
    <row r="98" spans="11:63" x14ac:dyDescent="0.3"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</row>
    <row r="99" spans="11:63" x14ac:dyDescent="0.3"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</row>
    <row r="100" spans="11:63" x14ac:dyDescent="0.3"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</row>
    <row r="101" spans="11:63" x14ac:dyDescent="0.3"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</row>
    <row r="102" spans="11:63" x14ac:dyDescent="0.3"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</row>
    <row r="103" spans="11:63" x14ac:dyDescent="0.3"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</row>
    <row r="104" spans="11:63" x14ac:dyDescent="0.3"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</row>
    <row r="105" spans="11:63" x14ac:dyDescent="0.3"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</row>
    <row r="106" spans="11:63" x14ac:dyDescent="0.3"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</row>
    <row r="107" spans="11:63" x14ac:dyDescent="0.3"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</row>
    <row r="108" spans="11:63" x14ac:dyDescent="0.3"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</row>
    <row r="109" spans="11:63" x14ac:dyDescent="0.3"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</row>
    <row r="110" spans="11:63" x14ac:dyDescent="0.3"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</row>
    <row r="111" spans="11:63" x14ac:dyDescent="0.3"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</row>
    <row r="112" spans="11:63" x14ac:dyDescent="0.3"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</row>
    <row r="113" spans="11:63" x14ac:dyDescent="0.3"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</row>
    <row r="114" spans="11:63" x14ac:dyDescent="0.3"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</row>
    <row r="115" spans="11:63" x14ac:dyDescent="0.3"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</row>
    <row r="116" spans="11:63" x14ac:dyDescent="0.3"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</row>
    <row r="117" spans="11:63" x14ac:dyDescent="0.3"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</row>
    <row r="118" spans="11:63" x14ac:dyDescent="0.3"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</row>
    <row r="119" spans="11:63" x14ac:dyDescent="0.3"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</row>
    <row r="120" spans="11:63" x14ac:dyDescent="0.3"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</row>
    <row r="121" spans="11:63" x14ac:dyDescent="0.3"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1:63" x14ac:dyDescent="0.3"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1:63" x14ac:dyDescent="0.3"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1:63" x14ac:dyDescent="0.3"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1:63" x14ac:dyDescent="0.3"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1:63" x14ac:dyDescent="0.3"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1:63" x14ac:dyDescent="0.3"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1:63" x14ac:dyDescent="0.3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1:49" x14ac:dyDescent="0.3"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1:49" x14ac:dyDescent="0.3"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1:49" x14ac:dyDescent="0.3"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1:49" x14ac:dyDescent="0.3"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1:49" x14ac:dyDescent="0.3"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1:49" x14ac:dyDescent="0.3"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1:49" x14ac:dyDescent="0.3"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1:49" x14ac:dyDescent="0.3"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1:49" x14ac:dyDescent="0.3"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1:49" x14ac:dyDescent="0.3"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1:49" x14ac:dyDescent="0.3"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1:49" x14ac:dyDescent="0.3"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1:49" x14ac:dyDescent="0.3"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1:49" x14ac:dyDescent="0.3"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1:49" x14ac:dyDescent="0.3"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1:49" x14ac:dyDescent="0.3"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1:49" x14ac:dyDescent="0.3"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1:49" x14ac:dyDescent="0.3"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1:49" x14ac:dyDescent="0.3"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1:49" x14ac:dyDescent="0.3"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1:49" x14ac:dyDescent="0.3"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1:49" x14ac:dyDescent="0.3"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1:49" x14ac:dyDescent="0.3"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1:49" x14ac:dyDescent="0.3"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1:49" x14ac:dyDescent="0.3"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1:49" x14ac:dyDescent="0.3"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1:49" x14ac:dyDescent="0.3"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1:49" x14ac:dyDescent="0.3"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1:49" x14ac:dyDescent="0.3"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1:49" x14ac:dyDescent="0.3"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1:49" x14ac:dyDescent="0.3"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1:49" x14ac:dyDescent="0.3"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1:49" x14ac:dyDescent="0.3"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1:49" x14ac:dyDescent="0.3"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1:49" x14ac:dyDescent="0.3"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1:49" x14ac:dyDescent="0.3"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1:49" x14ac:dyDescent="0.3"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1:49" x14ac:dyDescent="0.3"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1:49" x14ac:dyDescent="0.3"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 PMPM Change</vt:lpstr>
      <vt:lpstr>Top 10 PMPM Increases</vt:lpstr>
      <vt:lpstr>Entyvio Analysis</vt:lpstr>
      <vt:lpstr>Q.4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Veer</dc:creator>
  <cp:lastModifiedBy>Windows User</cp:lastModifiedBy>
  <dcterms:created xsi:type="dcterms:W3CDTF">2023-12-05T19:43:31Z</dcterms:created>
  <dcterms:modified xsi:type="dcterms:W3CDTF">2023-12-07T08:32:01Z</dcterms:modified>
</cp:coreProperties>
</file>