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sketballleague\test-data\players-exist-from-previous-season\new_season\"/>
    </mc:Choice>
  </mc:AlternateContent>
  <xr:revisionPtr revIDLastSave="0" documentId="13_ncr:1_{C3AEC987-E91D-425C-A762-EA6217B188E7}" xr6:coauthVersionLast="36" xr6:coauthVersionMax="36" xr10:uidLastSave="{00000000-0000-0000-0000-000000000000}"/>
  <bookViews>
    <workbookView xWindow="120" yWindow="90" windowWidth="28575" windowHeight="14505" xr2:uid="{00000000-000D-0000-FFFF-FFFF00000000}"/>
  </bookViews>
  <sheets>
    <sheet name="GAME1" sheetId="4" r:id="rId1"/>
    <sheet name="PRINT1" sheetId="1" r:id="rId2"/>
  </sheets>
  <definedNames>
    <definedName name="_xlnm.Print_Area" localSheetId="1">PRINT1!$B$1:$Q$35</definedName>
  </definedNames>
  <calcPr calcId="191029"/>
</workbook>
</file>

<file path=xl/calcChain.xml><?xml version="1.0" encoding="utf-8"?>
<calcChain xmlns="http://schemas.openxmlformats.org/spreadsheetml/2006/main">
  <c r="E32" i="1" l="1"/>
  <c r="E30" i="1"/>
  <c r="E28" i="1"/>
  <c r="E26" i="1"/>
  <c r="E24" i="1"/>
  <c r="E22" i="1"/>
  <c r="E20" i="1"/>
  <c r="E18" i="1"/>
  <c r="E16" i="1"/>
  <c r="E14" i="1"/>
  <c r="E12" i="1"/>
  <c r="E10" i="1"/>
  <c r="E8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M4" i="1"/>
  <c r="K4" i="1"/>
  <c r="B30" i="1"/>
  <c r="B28" i="1"/>
  <c r="B26" i="1"/>
  <c r="B24" i="1"/>
  <c r="B22" i="1"/>
  <c r="B20" i="1"/>
  <c r="B18" i="1"/>
  <c r="B16" i="1"/>
  <c r="B14" i="1"/>
  <c r="B12" i="1"/>
  <c r="B10" i="1"/>
  <c r="C30" i="1"/>
  <c r="C28" i="1"/>
  <c r="C26" i="1"/>
  <c r="C24" i="1"/>
  <c r="C22" i="1"/>
  <c r="C20" i="1"/>
  <c r="C18" i="1"/>
  <c r="C16" i="1"/>
  <c r="C14" i="1"/>
  <c r="C12" i="1"/>
  <c r="C10" i="1"/>
  <c r="C8" i="1"/>
  <c r="B8" i="1"/>
  <c r="I30" i="1"/>
  <c r="H30" i="1"/>
  <c r="G30" i="1"/>
  <c r="F30" i="1"/>
  <c r="H28" i="1"/>
  <c r="G28" i="1"/>
  <c r="F28" i="1"/>
  <c r="I26" i="1"/>
  <c r="H26" i="1"/>
  <c r="G26" i="1"/>
  <c r="F26" i="1"/>
  <c r="H24" i="1"/>
  <c r="G24" i="1"/>
  <c r="F24" i="1"/>
  <c r="H22" i="1"/>
  <c r="F22" i="1"/>
  <c r="H18" i="1"/>
  <c r="F18" i="1"/>
  <c r="F16" i="1"/>
  <c r="G16" i="1"/>
  <c r="H12" i="1"/>
  <c r="F12" i="1"/>
  <c r="I32" i="1"/>
  <c r="H32" i="1"/>
  <c r="G32" i="1"/>
  <c r="F32" i="1"/>
  <c r="H10" i="1"/>
  <c r="G10" i="1"/>
  <c r="F10" i="1"/>
  <c r="Q32" i="1"/>
  <c r="F33" i="1"/>
  <c r="G33" i="1"/>
  <c r="H33" i="1"/>
  <c r="I33" i="1"/>
  <c r="O32" i="1"/>
  <c r="P32" i="1"/>
  <c r="M32" i="1"/>
  <c r="J32" i="1"/>
  <c r="K32" i="1"/>
  <c r="L32" i="1"/>
  <c r="I31" i="1"/>
  <c r="H31" i="1"/>
  <c r="G31" i="1"/>
  <c r="G29" i="1"/>
  <c r="H29" i="1"/>
  <c r="I27" i="1"/>
  <c r="H27" i="1"/>
  <c r="G27" i="1"/>
  <c r="G25" i="1"/>
  <c r="H25" i="1"/>
  <c r="H23" i="1"/>
  <c r="H19" i="1"/>
  <c r="G17" i="1"/>
  <c r="F31" i="1"/>
  <c r="F29" i="1"/>
  <c r="F27" i="1"/>
  <c r="F25" i="1"/>
  <c r="F23" i="1"/>
  <c r="F19" i="1"/>
  <c r="F17" i="1"/>
  <c r="H13" i="1"/>
  <c r="F13" i="1"/>
  <c r="H11" i="1"/>
  <c r="G11" i="1"/>
  <c r="F11" i="1"/>
  <c r="Q30" i="1"/>
  <c r="Q28" i="1"/>
  <c r="Q26" i="1"/>
  <c r="Q24" i="1"/>
  <c r="Q22" i="1"/>
  <c r="Q20" i="1"/>
  <c r="Q18" i="1"/>
  <c r="Q16" i="1"/>
  <c r="Q14" i="1"/>
  <c r="P30" i="1"/>
  <c r="M30" i="1"/>
  <c r="O30" i="1"/>
  <c r="M28" i="1"/>
  <c r="O28" i="1"/>
  <c r="P28" i="1"/>
  <c r="M26" i="1"/>
  <c r="O26" i="1"/>
  <c r="P26" i="1"/>
  <c r="M24" i="1"/>
  <c r="O24" i="1"/>
  <c r="P24" i="1"/>
  <c r="M22" i="1"/>
  <c r="O22" i="1"/>
  <c r="P22" i="1"/>
  <c r="M20" i="1"/>
  <c r="O20" i="1"/>
  <c r="P20" i="1"/>
  <c r="M18" i="1"/>
  <c r="O18" i="1"/>
  <c r="P18" i="1"/>
  <c r="M16" i="1"/>
  <c r="O16" i="1"/>
  <c r="P16" i="1"/>
  <c r="M14" i="1"/>
  <c r="O14" i="1"/>
  <c r="P14" i="1"/>
  <c r="L30" i="1"/>
  <c r="L28" i="1"/>
  <c r="L26" i="1"/>
  <c r="L24" i="1"/>
  <c r="L22" i="1"/>
  <c r="L20" i="1"/>
  <c r="L18" i="1"/>
  <c r="L16" i="1"/>
  <c r="L14" i="1"/>
  <c r="K30" i="1"/>
  <c r="K28" i="1"/>
  <c r="K26" i="1"/>
  <c r="K24" i="1"/>
  <c r="K22" i="1"/>
  <c r="K20" i="1"/>
  <c r="K18" i="1"/>
  <c r="K16" i="1"/>
  <c r="K14" i="1"/>
  <c r="J30" i="1"/>
  <c r="J28" i="1"/>
  <c r="J26" i="1"/>
  <c r="J24" i="1"/>
  <c r="J22" i="1"/>
  <c r="J20" i="1"/>
  <c r="J18" i="1"/>
  <c r="J16" i="1"/>
  <c r="J14" i="1"/>
  <c r="Q12" i="1"/>
  <c r="P12" i="1"/>
  <c r="O12" i="1"/>
  <c r="M12" i="1"/>
  <c r="L12" i="1"/>
  <c r="K12" i="1"/>
  <c r="J12" i="1"/>
  <c r="Q10" i="1"/>
  <c r="P10" i="1"/>
  <c r="O10" i="1"/>
  <c r="M10" i="1"/>
  <c r="K10" i="1"/>
  <c r="L10" i="1"/>
  <c r="K8" i="1"/>
  <c r="J10" i="1"/>
  <c r="Q8" i="1"/>
  <c r="J8" i="1"/>
  <c r="L8" i="1"/>
  <c r="M8" i="1"/>
  <c r="O8" i="1"/>
  <c r="P8" i="1"/>
</calcChain>
</file>

<file path=xl/sharedStrings.xml><?xml version="1.0" encoding="utf-8"?>
<sst xmlns="http://schemas.openxmlformats.org/spreadsheetml/2006/main" count="93" uniqueCount="48">
  <si>
    <t>Broj</t>
  </si>
  <si>
    <t>Ime i prezime</t>
  </si>
  <si>
    <t>PTS</t>
  </si>
  <si>
    <t>FG</t>
  </si>
  <si>
    <t>2pts</t>
  </si>
  <si>
    <t>3pts</t>
  </si>
  <si>
    <t>FT</t>
  </si>
  <si>
    <t>REB</t>
  </si>
  <si>
    <t>off</t>
  </si>
  <si>
    <t>def</t>
  </si>
  <si>
    <t>AST</t>
  </si>
  <si>
    <t>STL</t>
  </si>
  <si>
    <t>BLK</t>
  </si>
  <si>
    <t>2ptm</t>
  </si>
  <si>
    <t>3ptm</t>
  </si>
  <si>
    <t>ftm</t>
  </si>
  <si>
    <t>oreb</t>
  </si>
  <si>
    <t>dreb</t>
  </si>
  <si>
    <t>ast</t>
  </si>
  <si>
    <t>stl</t>
  </si>
  <si>
    <t>blk</t>
  </si>
  <si>
    <t>vs</t>
  </si>
  <si>
    <t>BROJ</t>
  </si>
  <si>
    <t>IME I PREZIME</t>
  </si>
  <si>
    <t>TOTAL</t>
  </si>
  <si>
    <t>2pta</t>
  </si>
  <si>
    <t>3pta</t>
  </si>
  <si>
    <t>fta</t>
  </si>
  <si>
    <t>min</t>
  </si>
  <si>
    <t>to</t>
  </si>
  <si>
    <t>MIN</t>
  </si>
  <si>
    <t>TO</t>
  </si>
  <si>
    <t>EFF</t>
  </si>
  <si>
    <t>Momčilo Češljević</t>
  </si>
  <si>
    <t>Milan Brkljač</t>
  </si>
  <si>
    <t>Dejan Ćelić</t>
  </si>
  <si>
    <t>Dragan Gligorović</t>
  </si>
  <si>
    <t>Atila Horvat</t>
  </si>
  <si>
    <t>Siniša Švedić</t>
  </si>
  <si>
    <t>Vladimir Bunjevački</t>
  </si>
  <si>
    <t>Stevan Džigurski</t>
  </si>
  <si>
    <t>Marko Vuković</t>
  </si>
  <si>
    <t>Bojan Stričević</t>
  </si>
  <si>
    <t>Čedomir Erak</t>
  </si>
  <si>
    <t>Adrijan Horvat</t>
  </si>
  <si>
    <t>-</t>
  </si>
  <si>
    <t>- DELL AMORE &amp; EKO-VODE -</t>
  </si>
  <si>
    <t>apsolventi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</si>
</sst>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4" fillId="0" borderId="0" xfId="0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7"/>
  <sheetViews>
    <sheetView tabSelected="1" zoomScaleNormal="100" workbookViewId="0">
      <selection activeCell="B6" sqref="B6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47</v>
      </c>
      <c r="C4">
        <v>4</v>
      </c>
      <c r="D4" t="s">
        <v>33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</row>
    <row r="5" spans="2:17" x14ac:dyDescent="0.25">
      <c r="B5" s="19">
        <v>42626</v>
      </c>
      <c r="C5">
        <v>5</v>
      </c>
      <c r="D5" t="s">
        <v>34</v>
      </c>
      <c r="E5">
        <v>19</v>
      </c>
      <c r="F5">
        <v>1</v>
      </c>
      <c r="G5">
        <v>1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2</v>
      </c>
      <c r="P5">
        <v>0</v>
      </c>
      <c r="Q5">
        <v>0</v>
      </c>
    </row>
    <row r="6" spans="2:17" x14ac:dyDescent="0.25">
      <c r="C6">
        <v>6</v>
      </c>
      <c r="D6" t="s">
        <v>35</v>
      </c>
      <c r="E6">
        <v>17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 x14ac:dyDescent="0.25">
      <c r="C7">
        <v>7</v>
      </c>
      <c r="D7" t="s">
        <v>36</v>
      </c>
      <c r="E7">
        <v>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</row>
    <row r="8" spans="2:17" x14ac:dyDescent="0.25">
      <c r="C8">
        <v>8</v>
      </c>
      <c r="D8" t="s">
        <v>37</v>
      </c>
      <c r="E8">
        <v>18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1</v>
      </c>
      <c r="O8">
        <v>0</v>
      </c>
      <c r="P8">
        <v>0</v>
      </c>
      <c r="Q8">
        <v>0</v>
      </c>
    </row>
    <row r="9" spans="2:17" x14ac:dyDescent="0.25">
      <c r="C9">
        <v>9</v>
      </c>
      <c r="D9" t="s">
        <v>38</v>
      </c>
      <c r="E9">
        <v>14</v>
      </c>
      <c r="F9">
        <v>0</v>
      </c>
      <c r="G9">
        <v>0</v>
      </c>
      <c r="H9">
        <v>4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0</v>
      </c>
    </row>
    <row r="10" spans="2:17" x14ac:dyDescent="0.25">
      <c r="C10">
        <v>10</v>
      </c>
      <c r="D10" t="s">
        <v>39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 x14ac:dyDescent="0.25">
      <c r="C11">
        <v>11</v>
      </c>
      <c r="D11" t="s">
        <v>40</v>
      </c>
      <c r="E11">
        <v>15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</row>
    <row r="12" spans="2:17" x14ac:dyDescent="0.25">
      <c r="C12">
        <v>12</v>
      </c>
      <c r="D12" t="s">
        <v>41</v>
      </c>
      <c r="E12">
        <v>12</v>
      </c>
      <c r="F12">
        <v>1</v>
      </c>
      <c r="G12">
        <v>1</v>
      </c>
      <c r="H12">
        <v>2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2</v>
      </c>
      <c r="P12">
        <v>0</v>
      </c>
      <c r="Q12">
        <v>0</v>
      </c>
    </row>
    <row r="13" spans="2:17" x14ac:dyDescent="0.25">
      <c r="C13">
        <v>13</v>
      </c>
      <c r="D13" t="s">
        <v>42</v>
      </c>
      <c r="E13">
        <v>30</v>
      </c>
      <c r="F13">
        <v>7</v>
      </c>
      <c r="G13">
        <v>5</v>
      </c>
      <c r="H13">
        <v>2</v>
      </c>
      <c r="I13">
        <v>1</v>
      </c>
      <c r="J13">
        <v>1</v>
      </c>
      <c r="K13">
        <v>3</v>
      </c>
      <c r="L13">
        <v>1</v>
      </c>
      <c r="M13">
        <v>5</v>
      </c>
      <c r="N13">
        <v>1</v>
      </c>
      <c r="O13">
        <v>2</v>
      </c>
      <c r="P13">
        <v>1</v>
      </c>
      <c r="Q13">
        <v>0</v>
      </c>
    </row>
    <row r="14" spans="2:17" x14ac:dyDescent="0.25">
      <c r="C14">
        <v>14</v>
      </c>
      <c r="D14" t="s">
        <v>43</v>
      </c>
      <c r="E14">
        <v>28</v>
      </c>
      <c r="F14">
        <v>1</v>
      </c>
      <c r="G14">
        <v>1</v>
      </c>
      <c r="H14">
        <v>2</v>
      </c>
      <c r="I14">
        <v>1</v>
      </c>
      <c r="J14">
        <v>0</v>
      </c>
      <c r="K14">
        <v>0</v>
      </c>
      <c r="L14">
        <v>2</v>
      </c>
      <c r="M14">
        <v>6</v>
      </c>
      <c r="N14">
        <v>1</v>
      </c>
      <c r="O14">
        <v>0</v>
      </c>
      <c r="P14">
        <v>0</v>
      </c>
      <c r="Q14">
        <v>0</v>
      </c>
    </row>
    <row r="15" spans="2:17" x14ac:dyDescent="0.25">
      <c r="C15">
        <v>15</v>
      </c>
      <c r="D15" t="s">
        <v>44</v>
      </c>
      <c r="E15">
        <v>30</v>
      </c>
      <c r="F15">
        <v>2</v>
      </c>
      <c r="G15">
        <v>5</v>
      </c>
      <c r="H15">
        <v>3</v>
      </c>
      <c r="I15">
        <v>0</v>
      </c>
      <c r="J15">
        <v>1</v>
      </c>
      <c r="K15">
        <v>4</v>
      </c>
      <c r="L15">
        <v>1</v>
      </c>
      <c r="M15">
        <v>5</v>
      </c>
      <c r="N15">
        <v>4</v>
      </c>
      <c r="O15">
        <v>5</v>
      </c>
      <c r="P15">
        <v>2</v>
      </c>
      <c r="Q15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46</v>
      </c>
      <c r="D4" s="26"/>
      <c r="K4" s="54">
        <f>GAME1!B5</f>
        <v>42626</v>
      </c>
      <c r="L4" s="54"/>
      <c r="M4" s="55" t="str">
        <f xml:space="preserve"> "[vs " &amp; GAME1!B4 &amp; "]"</f>
        <v>[vs apsolventi]</v>
      </c>
      <c r="N4" s="55"/>
      <c r="O4" s="55"/>
      <c r="P4" s="55"/>
      <c r="Q4" s="55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6">
        <f>GAME1!C4</f>
        <v>4</v>
      </c>
      <c r="C8" s="57" t="str">
        <f>GAME1!D4</f>
        <v>Momčilo Češljević</v>
      </c>
      <c r="D8" s="31">
        <f>GAME1!E4</f>
        <v>6</v>
      </c>
      <c r="E8" s="37">
        <f>GAME1!G4*2+GAME1!I4*3+GAME1!K4+GAME1!L4+GAME1!M4+GAME1!N4+GAME1!P4+GAME1!Q4-GAME1!F4-GAME1!H4-GAME1!J4-GAME1!O4</f>
        <v>42</v>
      </c>
      <c r="F8" s="12" t="s">
        <v>45</v>
      </c>
      <c r="G8" s="13" t="s">
        <v>45</v>
      </c>
      <c r="H8" s="13" t="s">
        <v>45</v>
      </c>
      <c r="I8" s="14" t="s">
        <v>45</v>
      </c>
      <c r="J8" s="56">
        <f>GAME1!L4+GAME1!M4</f>
        <v>12</v>
      </c>
      <c r="K8" s="58">
        <f>GAME1!L4</f>
        <v>6</v>
      </c>
      <c r="L8" s="57">
        <f>GAME1!M4</f>
        <v>6</v>
      </c>
      <c r="M8" s="56">
        <f>GAME1!N4</f>
        <v>6</v>
      </c>
      <c r="N8" s="33">
        <f>GAME1!O4</f>
        <v>6</v>
      </c>
      <c r="O8" s="58">
        <f>GAME1!P4</f>
        <v>6</v>
      </c>
      <c r="P8" s="58">
        <f>GAME1!Q4</f>
        <v>6</v>
      </c>
      <c r="Q8" s="57">
        <f>GAME1!G4*2+GAME1!I4*3+GAME1!K4</f>
        <v>36</v>
      </c>
    </row>
    <row r="9" spans="2:17" ht="15.95" customHeight="1" x14ac:dyDescent="0.2">
      <c r="B9" s="43"/>
      <c r="C9" s="46"/>
      <c r="D9" s="37"/>
      <c r="E9" s="30"/>
      <c r="F9" s="3" t="s">
        <v>45</v>
      </c>
      <c r="G9" s="4" t="s">
        <v>45</v>
      </c>
      <c r="H9" s="4" t="s">
        <v>45</v>
      </c>
      <c r="I9" s="5" t="s">
        <v>45</v>
      </c>
      <c r="J9" s="43"/>
      <c r="K9" s="42"/>
      <c r="L9" s="46"/>
      <c r="M9" s="43"/>
      <c r="N9" s="34"/>
      <c r="O9" s="42"/>
      <c r="P9" s="42"/>
      <c r="Q9" s="46"/>
    </row>
    <row r="10" spans="2:17" ht="15.95" customHeight="1" x14ac:dyDescent="0.2">
      <c r="B10" s="43">
        <f>GAME1!C5</f>
        <v>5</v>
      </c>
      <c r="C10" s="46" t="str">
        <f>GAME1!D5</f>
        <v>Milan Brkljač</v>
      </c>
      <c r="D10" s="36">
        <f>GAME1!E5</f>
        <v>19</v>
      </c>
      <c r="E10" s="30">
        <f>GAME1!G5*2+GAME1!I5*3+GAME1!K5+GAME1!L5+GAME1!M5+GAME1!N5+GAME1!P5+GAME1!Q5-GAME1!F5-GAME1!H5-GAME1!J5-GAME1!O5</f>
        <v>0</v>
      </c>
      <c r="F10" s="15" t="str">
        <f>(GAME1!G5+GAME1!I5)&amp;"/"&amp;(GAME1!G5+GAME1!F5+GAME1!I5+GAME1!H5)</f>
        <v>1/4</v>
      </c>
      <c r="G10" s="16" t="str">
        <f>GAME1!G5&amp;"/"&amp;(GAME1!G5+GAME1!F5)</f>
        <v>1/2</v>
      </c>
      <c r="H10" s="16" t="str">
        <f>GAME1!I5&amp;"/"&amp;(GAME1!I5+GAME1!H5)</f>
        <v>0/2</v>
      </c>
      <c r="I10" s="17" t="s">
        <v>45</v>
      </c>
      <c r="J10" s="43">
        <f>GAME1!L5+GAME1!M5</f>
        <v>2</v>
      </c>
      <c r="K10" s="42">
        <f>GAME1!L5</f>
        <v>1</v>
      </c>
      <c r="L10" s="46">
        <f>GAME1!M5</f>
        <v>1</v>
      </c>
      <c r="M10" s="43">
        <f>GAME1!N5</f>
        <v>1</v>
      </c>
      <c r="N10" s="35">
        <f>GAME1!O5</f>
        <v>2</v>
      </c>
      <c r="O10" s="42">
        <f>GAME1!P5</f>
        <v>0</v>
      </c>
      <c r="P10" s="42">
        <f>GAME1!Q5</f>
        <v>0</v>
      </c>
      <c r="Q10" s="40">
        <f>GAME1!G5*2+GAME1!I5*3+GAME1!K5</f>
        <v>2</v>
      </c>
    </row>
    <row r="11" spans="2:17" ht="15.95" customHeight="1" x14ac:dyDescent="0.2">
      <c r="B11" s="43"/>
      <c r="C11" s="46"/>
      <c r="D11" s="37"/>
      <c r="E11" s="30"/>
      <c r="F11" s="3">
        <f>(GAME1!G5+GAME1!I5)/(GAME1!G5+GAME1!F5+GAME1!I5+GAME1!H5)</f>
        <v>0.25</v>
      </c>
      <c r="G11" s="4">
        <f>GAME1!G5/(GAME1!G5+GAME1!F5)</f>
        <v>0.5</v>
      </c>
      <c r="H11" s="4">
        <f>GAME1!I5/(GAME1!I5+GAME1!H5)</f>
        <v>0</v>
      </c>
      <c r="I11" s="5" t="s">
        <v>45</v>
      </c>
      <c r="J11" s="43"/>
      <c r="K11" s="42"/>
      <c r="L11" s="46"/>
      <c r="M11" s="43"/>
      <c r="N11" s="34"/>
      <c r="O11" s="42"/>
      <c r="P11" s="42"/>
      <c r="Q11" s="41"/>
    </row>
    <row r="12" spans="2:17" ht="15.95" customHeight="1" x14ac:dyDescent="0.2">
      <c r="B12" s="43">
        <f>GAME1!C6</f>
        <v>6</v>
      </c>
      <c r="C12" s="46" t="str">
        <f>GAME1!D6</f>
        <v>Dejan Ćelić</v>
      </c>
      <c r="D12" s="36">
        <f>GAME1!E6</f>
        <v>17</v>
      </c>
      <c r="E12" s="30">
        <f>GAME1!G6*2+GAME1!I6*3+GAME1!K6+GAME1!L6+GAME1!M6+GAME1!N6+GAME1!P6+GAME1!Q6-GAME1!F6-GAME1!H6-GAME1!J6-GAME1!O6</f>
        <v>-1</v>
      </c>
      <c r="F12" s="15" t="str">
        <f>(GAME1!G6+GAME1!I6)&amp;"/"&amp;(GAME1!G6+GAME1!F6+GAME1!I6+GAME1!H6)</f>
        <v>0/1</v>
      </c>
      <c r="G12" s="16" t="s">
        <v>45</v>
      </c>
      <c r="H12" s="16" t="str">
        <f>GAME1!I6&amp;"/"&amp;(GAME1!I6+GAME1!H6)</f>
        <v>0/1</v>
      </c>
      <c r="I12" s="17" t="s">
        <v>45</v>
      </c>
      <c r="J12" s="43">
        <f>GAME1!L6+GAME1!M6</f>
        <v>0</v>
      </c>
      <c r="K12" s="42">
        <f>GAME1!L6</f>
        <v>0</v>
      </c>
      <c r="L12" s="46">
        <f>GAME1!M6</f>
        <v>0</v>
      </c>
      <c r="M12" s="43">
        <f>GAME1!N6</f>
        <v>0</v>
      </c>
      <c r="N12" s="35">
        <f>GAME1!O6</f>
        <v>0</v>
      </c>
      <c r="O12" s="42">
        <f>GAME1!P6</f>
        <v>0</v>
      </c>
      <c r="P12" s="42">
        <f>GAME1!Q6</f>
        <v>0</v>
      </c>
      <c r="Q12" s="40">
        <f>GAME1!G6*2+GAME1!I6*3+GAME1!K6</f>
        <v>0</v>
      </c>
    </row>
    <row r="13" spans="2:17" ht="15.95" customHeight="1" x14ac:dyDescent="0.2">
      <c r="B13" s="43"/>
      <c r="C13" s="46"/>
      <c r="D13" s="37"/>
      <c r="E13" s="30"/>
      <c r="F13" s="3">
        <f>(GAME1!G6+GAME1!I6)/(GAME1!G6+GAME1!F6+GAME1!I6+GAME1!H6)</f>
        <v>0</v>
      </c>
      <c r="G13" s="4" t="s">
        <v>45</v>
      </c>
      <c r="H13" s="4">
        <f>GAME1!I6/(GAME1!I6+GAME1!H6)</f>
        <v>0</v>
      </c>
      <c r="I13" s="5" t="s">
        <v>45</v>
      </c>
      <c r="J13" s="43"/>
      <c r="K13" s="42"/>
      <c r="L13" s="46"/>
      <c r="M13" s="43"/>
      <c r="N13" s="34"/>
      <c r="O13" s="42"/>
      <c r="P13" s="42"/>
      <c r="Q13" s="41"/>
    </row>
    <row r="14" spans="2:17" ht="15.95" customHeight="1" x14ac:dyDescent="0.2">
      <c r="B14" s="43">
        <f>GAME1!C7</f>
        <v>7</v>
      </c>
      <c r="C14" s="46" t="str">
        <f>GAME1!D7</f>
        <v>Dragan Gligorović</v>
      </c>
      <c r="D14" s="36">
        <f>GAME1!E7</f>
        <v>8</v>
      </c>
      <c r="E14" s="30">
        <f>GAME1!G7*2+GAME1!I7*3+GAME1!K7+GAME1!L7+GAME1!M7+GAME1!N7+GAME1!P7+GAME1!Q7-GAME1!F7-GAME1!H7-GAME1!J7-GAME1!O7</f>
        <v>2</v>
      </c>
      <c r="F14" s="15" t="s">
        <v>45</v>
      </c>
      <c r="G14" s="16" t="s">
        <v>45</v>
      </c>
      <c r="H14" s="16" t="s">
        <v>45</v>
      </c>
      <c r="I14" s="17" t="s">
        <v>45</v>
      </c>
      <c r="J14" s="43">
        <f>GAME1!L7+GAME1!M7</f>
        <v>0</v>
      </c>
      <c r="K14" s="42">
        <f>GAME1!L7</f>
        <v>0</v>
      </c>
      <c r="L14" s="46">
        <f>GAME1!M7</f>
        <v>0</v>
      </c>
      <c r="M14" s="43">
        <f>GAME1!N7</f>
        <v>2</v>
      </c>
      <c r="N14" s="35">
        <f>GAME1!O7</f>
        <v>0</v>
      </c>
      <c r="O14" s="42">
        <f>GAME1!P7</f>
        <v>0</v>
      </c>
      <c r="P14" s="42">
        <f>GAME1!Q7</f>
        <v>0</v>
      </c>
      <c r="Q14" s="40">
        <f>GAME1!G7*2+GAME1!I7*3+GAME1!K7</f>
        <v>0</v>
      </c>
    </row>
    <row r="15" spans="2:17" ht="15.95" customHeight="1" x14ac:dyDescent="0.2">
      <c r="B15" s="43"/>
      <c r="C15" s="46"/>
      <c r="D15" s="37"/>
      <c r="E15" s="30"/>
      <c r="F15" s="3" t="s">
        <v>45</v>
      </c>
      <c r="G15" s="4" t="s">
        <v>45</v>
      </c>
      <c r="H15" s="4" t="s">
        <v>45</v>
      </c>
      <c r="I15" s="5" t="s">
        <v>45</v>
      </c>
      <c r="J15" s="43"/>
      <c r="K15" s="42"/>
      <c r="L15" s="46"/>
      <c r="M15" s="43"/>
      <c r="N15" s="34"/>
      <c r="O15" s="42"/>
      <c r="P15" s="42"/>
      <c r="Q15" s="41"/>
    </row>
    <row r="16" spans="2:17" ht="15.95" customHeight="1" x14ac:dyDescent="0.2">
      <c r="B16" s="43">
        <f>GAME1!C8</f>
        <v>8</v>
      </c>
      <c r="C16" s="46" t="str">
        <f>GAME1!D8</f>
        <v>Atila Horvat</v>
      </c>
      <c r="D16" s="36">
        <f>GAME1!E8</f>
        <v>18</v>
      </c>
      <c r="E16" s="30">
        <f>GAME1!G8*2+GAME1!I8*3+GAME1!K8+GAME1!L8+GAME1!M8+GAME1!N8+GAME1!P8+GAME1!Q8-GAME1!F8-GAME1!H8-GAME1!J8-GAME1!O8</f>
        <v>2</v>
      </c>
      <c r="F16" s="15" t="str">
        <f>(GAME1!G8+GAME1!I8)&amp;"/"&amp;(GAME1!G8+GAME1!F8+GAME1!I8+GAME1!H8)</f>
        <v>0/1</v>
      </c>
      <c r="G16" s="16" t="str">
        <f>GAME1!G8&amp;"/"&amp;(GAME1!G8+GAME1!F8)</f>
        <v>0/1</v>
      </c>
      <c r="H16" s="16" t="s">
        <v>45</v>
      </c>
      <c r="I16" s="17" t="s">
        <v>45</v>
      </c>
      <c r="J16" s="43">
        <f>GAME1!L8+GAME1!M8</f>
        <v>2</v>
      </c>
      <c r="K16" s="42">
        <f>GAME1!L8</f>
        <v>0</v>
      </c>
      <c r="L16" s="46">
        <f>GAME1!M8</f>
        <v>2</v>
      </c>
      <c r="M16" s="43">
        <f>GAME1!N8</f>
        <v>1</v>
      </c>
      <c r="N16" s="35">
        <f>GAME1!O8</f>
        <v>0</v>
      </c>
      <c r="O16" s="42">
        <f>GAME1!P8</f>
        <v>0</v>
      </c>
      <c r="P16" s="42">
        <f>GAME1!Q8</f>
        <v>0</v>
      </c>
      <c r="Q16" s="40">
        <f>GAME1!G8*2+GAME1!I8*3+GAME1!K8</f>
        <v>0</v>
      </c>
    </row>
    <row r="17" spans="2:17" ht="15.95" customHeight="1" x14ac:dyDescent="0.2">
      <c r="B17" s="43"/>
      <c r="C17" s="46"/>
      <c r="D17" s="37"/>
      <c r="E17" s="30"/>
      <c r="F17" s="3">
        <f>(GAME1!G8+GAME1!I8)/(GAME1!G8+GAME1!F8+GAME1!I8+GAME1!H8)</f>
        <v>0</v>
      </c>
      <c r="G17" s="4">
        <f>GAME1!G8/(GAME1!G8+GAME1!F8)</f>
        <v>0</v>
      </c>
      <c r="H17" s="4" t="s">
        <v>45</v>
      </c>
      <c r="I17" s="5" t="s">
        <v>45</v>
      </c>
      <c r="J17" s="43"/>
      <c r="K17" s="42"/>
      <c r="L17" s="46"/>
      <c r="M17" s="43"/>
      <c r="N17" s="34"/>
      <c r="O17" s="42"/>
      <c r="P17" s="42"/>
      <c r="Q17" s="41"/>
    </row>
    <row r="18" spans="2:17" ht="15.95" customHeight="1" x14ac:dyDescent="0.2">
      <c r="B18" s="43">
        <f>GAME1!C9</f>
        <v>9</v>
      </c>
      <c r="C18" s="46" t="str">
        <f>GAME1!D9</f>
        <v>Siniša Švedić</v>
      </c>
      <c r="D18" s="36">
        <f>GAME1!E9</f>
        <v>14</v>
      </c>
      <c r="E18" s="30">
        <f>GAME1!G9*2+GAME1!I9*3+GAME1!K9+GAME1!L9+GAME1!M9+GAME1!N9+GAME1!P9+GAME1!Q9-GAME1!F9-GAME1!H9-GAME1!J9-GAME1!O9</f>
        <v>0</v>
      </c>
      <c r="F18" s="15" t="str">
        <f>(GAME1!G9+GAME1!I9)&amp;"/"&amp;(GAME1!G9+GAME1!F9+GAME1!I9+GAME1!H9)</f>
        <v>1/5</v>
      </c>
      <c r="G18" s="16" t="s">
        <v>45</v>
      </c>
      <c r="H18" s="16" t="str">
        <f>GAME1!I9&amp;"/"&amp;(GAME1!I9+GAME1!H9)</f>
        <v>1/5</v>
      </c>
      <c r="I18" s="17" t="s">
        <v>45</v>
      </c>
      <c r="J18" s="43">
        <f>GAME1!L9+GAME1!M9</f>
        <v>1</v>
      </c>
      <c r="K18" s="42">
        <f>GAME1!L9</f>
        <v>0</v>
      </c>
      <c r="L18" s="46">
        <f>GAME1!M9</f>
        <v>1</v>
      </c>
      <c r="M18" s="43">
        <f>GAME1!N9</f>
        <v>1</v>
      </c>
      <c r="N18" s="35">
        <f>GAME1!O9</f>
        <v>1</v>
      </c>
      <c r="O18" s="42">
        <f>GAME1!P9</f>
        <v>0</v>
      </c>
      <c r="P18" s="42">
        <f>GAME1!Q9</f>
        <v>0</v>
      </c>
      <c r="Q18" s="40">
        <f>GAME1!G9*2+GAME1!I9*3+GAME1!K9</f>
        <v>3</v>
      </c>
    </row>
    <row r="19" spans="2:17" ht="15.95" customHeight="1" x14ac:dyDescent="0.2">
      <c r="B19" s="43"/>
      <c r="C19" s="46"/>
      <c r="D19" s="37"/>
      <c r="E19" s="30"/>
      <c r="F19" s="3">
        <f>(GAME1!G9+GAME1!I9)/(GAME1!G9+GAME1!F9+GAME1!I9+GAME1!H9)</f>
        <v>0.2</v>
      </c>
      <c r="G19" s="4" t="s">
        <v>45</v>
      </c>
      <c r="H19" s="4">
        <f>GAME1!I9/(GAME1!I9+GAME1!H9)</f>
        <v>0.2</v>
      </c>
      <c r="I19" s="5" t="s">
        <v>45</v>
      </c>
      <c r="J19" s="43"/>
      <c r="K19" s="42"/>
      <c r="L19" s="46"/>
      <c r="M19" s="43"/>
      <c r="N19" s="34"/>
      <c r="O19" s="42"/>
      <c r="P19" s="42"/>
      <c r="Q19" s="41"/>
    </row>
    <row r="20" spans="2:17" ht="15.95" customHeight="1" x14ac:dyDescent="0.2">
      <c r="B20" s="43">
        <f>GAME1!C10</f>
        <v>10</v>
      </c>
      <c r="C20" s="46" t="str">
        <f>GAME1!D10</f>
        <v>Vladimir Bunjevački</v>
      </c>
      <c r="D20" s="36">
        <f>GAME1!E10</f>
        <v>10</v>
      </c>
      <c r="E20" s="30">
        <f>GAME1!G10*2+GAME1!I10*3+GAME1!K10+GAME1!L10+GAME1!M10+GAME1!N10+GAME1!P10+GAME1!Q10-GAME1!F10-GAME1!H10-GAME1!J10-GAME1!O10</f>
        <v>0</v>
      </c>
      <c r="F20" s="15" t="s">
        <v>45</v>
      </c>
      <c r="G20" s="16" t="s">
        <v>45</v>
      </c>
      <c r="H20" s="16" t="s">
        <v>45</v>
      </c>
      <c r="I20" s="17" t="s">
        <v>45</v>
      </c>
      <c r="J20" s="43">
        <f>GAME1!L10+GAME1!M10</f>
        <v>0</v>
      </c>
      <c r="K20" s="42">
        <f>GAME1!L10</f>
        <v>0</v>
      </c>
      <c r="L20" s="46">
        <f>GAME1!M10</f>
        <v>0</v>
      </c>
      <c r="M20" s="43">
        <f>GAME1!N10</f>
        <v>0</v>
      </c>
      <c r="N20" s="35">
        <f>GAME1!O10</f>
        <v>0</v>
      </c>
      <c r="O20" s="42">
        <f>GAME1!P10</f>
        <v>0</v>
      </c>
      <c r="P20" s="42">
        <f>GAME1!Q10</f>
        <v>0</v>
      </c>
      <c r="Q20" s="40">
        <f>GAME1!G10*2+GAME1!I10*3+GAME1!K10</f>
        <v>0</v>
      </c>
    </row>
    <row r="21" spans="2:17" ht="15.95" customHeight="1" x14ac:dyDescent="0.2">
      <c r="B21" s="43"/>
      <c r="C21" s="46"/>
      <c r="D21" s="37"/>
      <c r="E21" s="30"/>
      <c r="F21" s="3" t="s">
        <v>45</v>
      </c>
      <c r="G21" s="4" t="s">
        <v>45</v>
      </c>
      <c r="H21" s="4" t="s">
        <v>45</v>
      </c>
      <c r="I21" s="5" t="s">
        <v>45</v>
      </c>
      <c r="J21" s="43"/>
      <c r="K21" s="42"/>
      <c r="L21" s="46"/>
      <c r="M21" s="43"/>
      <c r="N21" s="34"/>
      <c r="O21" s="42"/>
      <c r="P21" s="42"/>
      <c r="Q21" s="41"/>
    </row>
    <row r="22" spans="2:17" ht="15.95" customHeight="1" x14ac:dyDescent="0.2">
      <c r="B22" s="43">
        <f>GAME1!C11</f>
        <v>11</v>
      </c>
      <c r="C22" s="46" t="str">
        <f>GAME1!D11</f>
        <v>Stevan Džigurski</v>
      </c>
      <c r="D22" s="36">
        <f>GAME1!E11</f>
        <v>15</v>
      </c>
      <c r="E22" s="30">
        <f>GAME1!G11*2+GAME1!I11*3+GAME1!K11+GAME1!L11+GAME1!M11+GAME1!N11+GAME1!P11+GAME1!Q11-GAME1!F11-GAME1!H11-GAME1!J11-GAME1!O11</f>
        <v>1</v>
      </c>
      <c r="F22" s="15" t="str">
        <f>(GAME1!G11+GAME1!I11)&amp;"/"&amp;(GAME1!G11+GAME1!F11+GAME1!I11+GAME1!H11)</f>
        <v>0/1</v>
      </c>
      <c r="G22" s="16" t="s">
        <v>45</v>
      </c>
      <c r="H22" s="16" t="str">
        <f>GAME1!I11&amp;"/"&amp;(GAME1!I11+GAME1!H11)</f>
        <v>0/1</v>
      </c>
      <c r="I22" s="17" t="s">
        <v>45</v>
      </c>
      <c r="J22" s="43">
        <f>GAME1!L11+GAME1!M11</f>
        <v>2</v>
      </c>
      <c r="K22" s="42">
        <f>GAME1!L11</f>
        <v>0</v>
      </c>
      <c r="L22" s="46">
        <f>GAME1!M11</f>
        <v>2</v>
      </c>
      <c r="M22" s="43">
        <f>GAME1!N11</f>
        <v>0</v>
      </c>
      <c r="N22" s="35">
        <f>GAME1!O11</f>
        <v>0</v>
      </c>
      <c r="O22" s="42">
        <f>GAME1!P11</f>
        <v>0</v>
      </c>
      <c r="P22" s="42">
        <f>GAME1!Q11</f>
        <v>0</v>
      </c>
      <c r="Q22" s="40">
        <f>GAME1!G11*2+GAME1!I11*3+GAME1!K11</f>
        <v>0</v>
      </c>
    </row>
    <row r="23" spans="2:17" ht="15.95" customHeight="1" x14ac:dyDescent="0.2">
      <c r="B23" s="43"/>
      <c r="C23" s="46"/>
      <c r="D23" s="37"/>
      <c r="E23" s="30"/>
      <c r="F23" s="3">
        <f>(GAME1!G11+GAME1!I11)/(GAME1!G11+GAME1!F11+GAME1!I11+GAME1!H11)</f>
        <v>0</v>
      </c>
      <c r="G23" s="4" t="s">
        <v>45</v>
      </c>
      <c r="H23" s="4">
        <f>GAME1!I11/(GAME1!I11+GAME1!H11)</f>
        <v>0</v>
      </c>
      <c r="I23" s="5" t="s">
        <v>45</v>
      </c>
      <c r="J23" s="43"/>
      <c r="K23" s="42"/>
      <c r="L23" s="46"/>
      <c r="M23" s="43"/>
      <c r="N23" s="34"/>
      <c r="O23" s="42"/>
      <c r="P23" s="42"/>
      <c r="Q23" s="41"/>
    </row>
    <row r="24" spans="2:17" ht="15.95" customHeight="1" x14ac:dyDescent="0.2">
      <c r="B24" s="43">
        <f>GAME1!C12</f>
        <v>12</v>
      </c>
      <c r="C24" s="46" t="str">
        <f>GAME1!D12</f>
        <v>Marko Vuković</v>
      </c>
      <c r="D24" s="36">
        <f>GAME1!E12</f>
        <v>12</v>
      </c>
      <c r="E24" s="30">
        <f>GAME1!G12*2+GAME1!I12*3+GAME1!K12+GAME1!L12+GAME1!M12+GAME1!N12+GAME1!P12+GAME1!Q12-GAME1!F12-GAME1!H12-GAME1!J12-GAME1!O12</f>
        <v>0</v>
      </c>
      <c r="F24" s="15" t="str">
        <f>(GAME1!G12+GAME1!I12)&amp;"/"&amp;(GAME1!G12+GAME1!F12+GAME1!I12+GAME1!H12)</f>
        <v>1/4</v>
      </c>
      <c r="G24" s="16" t="str">
        <f>GAME1!G12&amp;"/"&amp;(GAME1!G12+GAME1!F12)</f>
        <v>1/2</v>
      </c>
      <c r="H24" s="16" t="str">
        <f>GAME1!I12&amp;"/"&amp;(GAME1!I12+GAME1!H12)</f>
        <v>0/2</v>
      </c>
      <c r="I24" s="17" t="s">
        <v>45</v>
      </c>
      <c r="J24" s="43">
        <f>GAME1!L12+GAME1!M12</f>
        <v>2</v>
      </c>
      <c r="K24" s="42">
        <f>GAME1!L12</f>
        <v>1</v>
      </c>
      <c r="L24" s="46">
        <f>GAME1!M12</f>
        <v>1</v>
      </c>
      <c r="M24" s="43">
        <f>GAME1!N12</f>
        <v>1</v>
      </c>
      <c r="N24" s="35">
        <f>GAME1!O12</f>
        <v>2</v>
      </c>
      <c r="O24" s="42">
        <f>GAME1!P12</f>
        <v>0</v>
      </c>
      <c r="P24" s="42">
        <f>GAME1!Q12</f>
        <v>0</v>
      </c>
      <c r="Q24" s="40">
        <f>GAME1!G12*2+GAME1!I12*3+GAME1!K12</f>
        <v>2</v>
      </c>
    </row>
    <row r="25" spans="2:17" ht="15.95" customHeight="1" x14ac:dyDescent="0.2">
      <c r="B25" s="43"/>
      <c r="C25" s="46"/>
      <c r="D25" s="37"/>
      <c r="E25" s="30"/>
      <c r="F25" s="3">
        <f>(GAME1!G12+GAME1!I12)/(GAME1!G12+GAME1!F12+GAME1!I12+GAME1!H12)</f>
        <v>0.25</v>
      </c>
      <c r="G25" s="4">
        <f>GAME1!G12/(GAME1!G12+GAME1!F12)</f>
        <v>0.5</v>
      </c>
      <c r="H25" s="4">
        <f>GAME1!I12/(GAME1!I12+GAME1!H12)</f>
        <v>0</v>
      </c>
      <c r="I25" s="5" t="s">
        <v>45</v>
      </c>
      <c r="J25" s="43"/>
      <c r="K25" s="42"/>
      <c r="L25" s="46"/>
      <c r="M25" s="43"/>
      <c r="N25" s="34"/>
      <c r="O25" s="42"/>
      <c r="P25" s="42"/>
      <c r="Q25" s="41"/>
    </row>
    <row r="26" spans="2:17" ht="15.95" customHeight="1" x14ac:dyDescent="0.2">
      <c r="B26" s="43">
        <f>GAME1!C13</f>
        <v>13</v>
      </c>
      <c r="C26" s="46" t="str">
        <f>GAME1!D13</f>
        <v>Bojan Stričević</v>
      </c>
      <c r="D26" s="36">
        <f>GAME1!E13</f>
        <v>30</v>
      </c>
      <c r="E26" s="30">
        <f>GAME1!G13*2+GAME1!I13*3+GAME1!K13+GAME1!L13+GAME1!M13+GAME1!N13+GAME1!P13+GAME1!Q13-GAME1!F13-GAME1!H13-GAME1!J13-GAME1!O13</f>
        <v>12</v>
      </c>
      <c r="F26" s="15" t="str">
        <f>(GAME1!G13+GAME1!I13)&amp;"/"&amp;(GAME1!G13+GAME1!F13+GAME1!I13+GAME1!H13)</f>
        <v>6/15</v>
      </c>
      <c r="G26" s="16" t="str">
        <f>GAME1!G13&amp;"/"&amp;(GAME1!G13+GAME1!F13)</f>
        <v>5/12</v>
      </c>
      <c r="H26" s="16" t="str">
        <f>GAME1!I13&amp;"/"&amp;(GAME1!I13+GAME1!H13)</f>
        <v>1/3</v>
      </c>
      <c r="I26" s="17" t="str">
        <f>GAME1!K13&amp;"/"&amp;(GAME1!K13+GAME1!J13)</f>
        <v>3/4</v>
      </c>
      <c r="J26" s="43">
        <f>GAME1!L13+GAME1!M13</f>
        <v>6</v>
      </c>
      <c r="K26" s="42">
        <f>GAME1!L13</f>
        <v>1</v>
      </c>
      <c r="L26" s="46">
        <f>GAME1!M13</f>
        <v>5</v>
      </c>
      <c r="M26" s="43">
        <f>GAME1!N13</f>
        <v>1</v>
      </c>
      <c r="N26" s="35">
        <f>GAME1!O13</f>
        <v>2</v>
      </c>
      <c r="O26" s="42">
        <f>GAME1!P13</f>
        <v>1</v>
      </c>
      <c r="P26" s="42">
        <f>GAME1!Q13</f>
        <v>0</v>
      </c>
      <c r="Q26" s="40">
        <f>GAME1!G13*2+GAME1!I13*3+GAME1!K13</f>
        <v>16</v>
      </c>
    </row>
    <row r="27" spans="2:17" ht="15.95" customHeight="1" x14ac:dyDescent="0.2">
      <c r="B27" s="43"/>
      <c r="C27" s="46"/>
      <c r="D27" s="37"/>
      <c r="E27" s="30"/>
      <c r="F27" s="3">
        <f>(GAME1!G13+GAME1!I13)/(GAME1!G13+GAME1!F13+GAME1!I13+GAME1!H13)</f>
        <v>0.4</v>
      </c>
      <c r="G27" s="4">
        <f>GAME1!G13/(GAME1!G13+GAME1!F13)</f>
        <v>0.41666666666666669</v>
      </c>
      <c r="H27" s="4">
        <f>GAME1!I13/(GAME1!I13+GAME1!H13)</f>
        <v>0.33333333333333331</v>
      </c>
      <c r="I27" s="5">
        <f>GAME1!K13/(GAME1!K13+GAME1!J13)</f>
        <v>0.75</v>
      </c>
      <c r="J27" s="43"/>
      <c r="K27" s="42"/>
      <c r="L27" s="46"/>
      <c r="M27" s="43"/>
      <c r="N27" s="34"/>
      <c r="O27" s="42"/>
      <c r="P27" s="42"/>
      <c r="Q27" s="41"/>
    </row>
    <row r="28" spans="2:17" ht="15.95" customHeight="1" x14ac:dyDescent="0.2">
      <c r="B28" s="43">
        <f>GAME1!C14</f>
        <v>14</v>
      </c>
      <c r="C28" s="46" t="str">
        <f>GAME1!D14</f>
        <v>Čedomir Erak</v>
      </c>
      <c r="D28" s="36">
        <f>GAME1!E14</f>
        <v>28</v>
      </c>
      <c r="E28" s="30">
        <f>GAME1!G14*2+GAME1!I14*3+GAME1!K14+GAME1!L14+GAME1!M14+GAME1!N14+GAME1!P14+GAME1!Q14-GAME1!F14-GAME1!H14-GAME1!J14-GAME1!O14</f>
        <v>11</v>
      </c>
      <c r="F28" s="15" t="str">
        <f>(GAME1!G14+GAME1!I14)&amp;"/"&amp;(GAME1!G14+GAME1!F14+GAME1!I14+GAME1!H14)</f>
        <v>2/5</v>
      </c>
      <c r="G28" s="16" t="str">
        <f>GAME1!G14&amp;"/"&amp;(GAME1!G14+GAME1!F14)</f>
        <v>1/2</v>
      </c>
      <c r="H28" s="16" t="str">
        <f>GAME1!I14&amp;"/"&amp;(GAME1!I14+GAME1!H14)</f>
        <v>1/3</v>
      </c>
      <c r="I28" s="17" t="s">
        <v>45</v>
      </c>
      <c r="J28" s="43">
        <f>GAME1!L14+GAME1!M14</f>
        <v>8</v>
      </c>
      <c r="K28" s="42">
        <f>GAME1!L14</f>
        <v>2</v>
      </c>
      <c r="L28" s="46">
        <f>GAME1!M14</f>
        <v>6</v>
      </c>
      <c r="M28" s="43">
        <f>GAME1!N14</f>
        <v>1</v>
      </c>
      <c r="N28" s="35">
        <f>GAME1!O14</f>
        <v>0</v>
      </c>
      <c r="O28" s="42">
        <f>GAME1!P14</f>
        <v>0</v>
      </c>
      <c r="P28" s="42">
        <f>GAME1!Q14</f>
        <v>0</v>
      </c>
      <c r="Q28" s="40">
        <f>GAME1!G14*2+GAME1!I14*3+GAME1!K14</f>
        <v>5</v>
      </c>
    </row>
    <row r="29" spans="2:17" ht="15.95" customHeight="1" x14ac:dyDescent="0.2">
      <c r="B29" s="43"/>
      <c r="C29" s="46"/>
      <c r="D29" s="37"/>
      <c r="E29" s="30"/>
      <c r="F29" s="3">
        <f>(GAME1!G14+GAME1!I14)/(GAME1!G14+GAME1!F14+GAME1!I14+GAME1!H14)</f>
        <v>0.4</v>
      </c>
      <c r="G29" s="4">
        <f>GAME1!G14/(GAME1!G14+GAME1!F14)</f>
        <v>0.5</v>
      </c>
      <c r="H29" s="4">
        <f>GAME1!I14/(GAME1!I14+GAME1!H14)</f>
        <v>0.33333333333333331</v>
      </c>
      <c r="I29" s="5" t="s">
        <v>45</v>
      </c>
      <c r="J29" s="43"/>
      <c r="K29" s="42"/>
      <c r="L29" s="46"/>
      <c r="M29" s="43"/>
      <c r="N29" s="34"/>
      <c r="O29" s="42"/>
      <c r="P29" s="42"/>
      <c r="Q29" s="41"/>
    </row>
    <row r="30" spans="2:17" ht="15.95" customHeight="1" x14ac:dyDescent="0.2">
      <c r="B30" s="43">
        <f>GAME1!C15</f>
        <v>15</v>
      </c>
      <c r="C30" s="40" t="str">
        <f>GAME1!D15</f>
        <v>Adrijan Horvat</v>
      </c>
      <c r="D30" s="36">
        <f>GAME1!E15</f>
        <v>30</v>
      </c>
      <c r="E30" s="30">
        <f>GAME1!G15*2+GAME1!I15*3+GAME1!K15+GAME1!L15+GAME1!M15+GAME1!N15+GAME1!P15+GAME1!Q15-GAME1!F15-GAME1!H15-GAME1!J15-GAME1!O15</f>
        <v>15</v>
      </c>
      <c r="F30" s="15" t="str">
        <f>(GAME1!G15+GAME1!I15)&amp;"/"&amp;(GAME1!G15+GAME1!F15+GAME1!I15+GAME1!H15)</f>
        <v>5/10</v>
      </c>
      <c r="G30" s="16" t="str">
        <f>GAME1!G15&amp;"/"&amp;(GAME1!G15+GAME1!F15)</f>
        <v>5/7</v>
      </c>
      <c r="H30" s="16" t="str">
        <f>GAME1!I15&amp;"/"&amp;(GAME1!I15+GAME1!H15)</f>
        <v>0/3</v>
      </c>
      <c r="I30" s="17" t="str">
        <f>GAME1!K15&amp;"/"&amp;(GAME1!K15+GAME1!J15)</f>
        <v>4/5</v>
      </c>
      <c r="J30" s="43">
        <f>GAME1!L15+GAME1!M15</f>
        <v>6</v>
      </c>
      <c r="K30" s="42">
        <f>GAME1!L15</f>
        <v>1</v>
      </c>
      <c r="L30" s="46">
        <f>GAME1!M15</f>
        <v>5</v>
      </c>
      <c r="M30" s="43">
        <f>GAME1!N15</f>
        <v>4</v>
      </c>
      <c r="N30" s="35">
        <f>GAME1!O15</f>
        <v>5</v>
      </c>
      <c r="O30" s="42">
        <f>GAME1!P15</f>
        <v>2</v>
      </c>
      <c r="P30" s="42">
        <f>GAME1!Q15</f>
        <v>0</v>
      </c>
      <c r="Q30" s="40">
        <f>GAME1!G15*2+GAME1!I15*3+GAME1!K15</f>
        <v>14</v>
      </c>
    </row>
    <row r="31" spans="2:17" ht="15.95" customHeight="1" thickBot="1" x14ac:dyDescent="0.25">
      <c r="B31" s="44"/>
      <c r="C31" s="45"/>
      <c r="D31" s="32"/>
      <c r="E31" s="36"/>
      <c r="F31" s="3">
        <f>(GAME1!G15+GAME1!I15)/(GAME1!G15+GAME1!F15+GAME1!I15+GAME1!H15)</f>
        <v>0.5</v>
      </c>
      <c r="G31" s="4">
        <f>GAME1!G15/(GAME1!G15+GAME1!F15)</f>
        <v>0.7142857142857143</v>
      </c>
      <c r="H31" s="4">
        <f>GAME1!I15/(GAME1!I15+GAME1!H15)</f>
        <v>0</v>
      </c>
      <c r="I31" s="5">
        <f>GAME1!K15/(GAME1!K15+GAME1!J15)</f>
        <v>0.8</v>
      </c>
      <c r="J31" s="43"/>
      <c r="K31" s="42"/>
      <c r="L31" s="52"/>
      <c r="M31" s="44"/>
      <c r="N31" s="34"/>
      <c r="O31" s="42"/>
      <c r="P31" s="42"/>
      <c r="Q31" s="41"/>
    </row>
    <row r="32" spans="2:17" ht="15.95" customHeight="1" x14ac:dyDescent="0.2">
      <c r="B32" s="47"/>
      <c r="C32" s="49" t="s">
        <v>24</v>
      </c>
      <c r="D32" s="31">
        <f>SUM(GAME1!E4:'GAME1'!E15)</f>
        <v>207</v>
      </c>
      <c r="E32" s="38">
        <f>SUM(GAME1!G4:'GAME1'!G15)*2+SUM(GAME1!I4:'GAME1'!I15)*3+SUM(GAME1!K4:'GAME1'!K15)+SUM(GAME1!L4:'GAME1'!L15)+SUM(GAME1!M4:'GAME1'!M15)+SUM(GAME1!N4:'GAME1'!N15)+SUM(GAME1!P4:'GAME1'!P15)+SUM(GAME1!Q4:'GAME1'!Q15)-SUM(GAME1!F4:'GAME1'!F15)-SUM(GAME1!H4:'GAME1'!H15)-SUM(GAME1!J4:'GAME1'!J15)-SUM(GAME1!O4:'GAME1'!O15)</f>
        <v>84</v>
      </c>
      <c r="F32" s="12" t="str">
        <f>(SUM(GAME1!G4:'GAME1'!G15)+SUM(GAME1!I4:'GAME1'!I15))&amp;"/"&amp;(SUM(GAME1!G4:'GAME1'!G15)+SUM(GAME1!F4:'GAME1'!F15)+SUM(GAME1!I4:'GAME1'!I15)+SUM(GAME1!H4:'GAME1'!H15))</f>
        <v>28/70</v>
      </c>
      <c r="G32" s="13" t="str">
        <f>SUM(GAME1!G4:'GAME1'!G15)&amp;"/"&amp;(SUM(GAME1!G4:'GAME1'!G15)+SUM(GAME1!F4:'GAME1'!F15))</f>
        <v>19/38</v>
      </c>
      <c r="H32" s="13" t="str">
        <f>SUM(GAME1!I4:'GAME1'!I15)&amp;"/"&amp;(SUM(GAME1!I4:'GAME1'!I15)+SUM(GAME1!H4:'GAME1'!H15))</f>
        <v>9/32</v>
      </c>
      <c r="I32" s="14" t="str">
        <f>SUM(GAME1!K4:'GAME1'!K15)&amp;"/"&amp;(SUM(GAME1!K4:'GAME1'!K15)+SUM(GAME1!J4:'GAME1'!J15))</f>
        <v>13/21</v>
      </c>
      <c r="J32" s="47">
        <f>SUM(GAME1!L4:'GAME1'!L15)+SUM(GAME1!M4:'GAME1'!M15)</f>
        <v>41</v>
      </c>
      <c r="K32" s="33">
        <f>SUM(GAME1!L4:'GAME1'!L15)</f>
        <v>12</v>
      </c>
      <c r="L32" s="53">
        <f>SUM(GAME1!M4:'GAME1'!M15)</f>
        <v>29</v>
      </c>
      <c r="M32" s="47">
        <f>SUM(GAME1!N4:'GAME1'!N15)</f>
        <v>18</v>
      </c>
      <c r="N32" s="33">
        <f>SUM(GAME1!O4:'GAME1'!O15)</f>
        <v>18</v>
      </c>
      <c r="O32" s="33">
        <f>SUM(GAME1!P4:'GAME1'!P15)</f>
        <v>9</v>
      </c>
      <c r="P32" s="33">
        <f>SUM(GAME1!Q4:'GAME1'!Q15)</f>
        <v>6</v>
      </c>
      <c r="Q32" s="53">
        <f>SUM(GAME1!G4:'GAME1'!G15)*2+SUM(GAME1!I4:'GAME1'!I15)*3+SUM(GAME1!K4:'GAME1'!K15)</f>
        <v>78</v>
      </c>
    </row>
    <row r="33" spans="2:17" ht="15.95" customHeight="1" thickBot="1" x14ac:dyDescent="0.25">
      <c r="B33" s="48"/>
      <c r="C33" s="50"/>
      <c r="D33" s="32"/>
      <c r="E33" s="39"/>
      <c r="F33" s="11">
        <f>(SUM(GAME1!G4:'GAME1'!G15)+SUM(GAME1!I4:'GAME1'!I15))/(SUM(GAME1!G4:'GAME1'!G15)+SUM(GAME1!F4:'GAME1'!F15)+SUM(GAME1!I4:'GAME1'!I15)+SUM(GAME1!H4:'GAME1'!H15))</f>
        <v>0.4</v>
      </c>
      <c r="G33" s="10">
        <f>SUM(GAME1!G4:'GAME1'!G15)/(SUM(GAME1!G4:'GAME1'!G15)+SUM(GAME1!F4:'GAME1'!F15))</f>
        <v>0.5</v>
      </c>
      <c r="H33" s="10">
        <f>SUM(GAME1!I4:'GAME1'!I15)/(SUM(GAME1!I4:'GAME1'!I15)+SUM(GAME1!H4:'GAME1'!H15))</f>
        <v>0.28125</v>
      </c>
      <c r="I33" s="9">
        <f>SUM(GAME1!K4:'GAME1'!K15)/(SUM(GAME1!K4:'GAME1'!K15)+SUM(GAME1!J4:'GAME1'!J15))</f>
        <v>0.61904761904761907</v>
      </c>
      <c r="J33" s="48"/>
      <c r="K33" s="51"/>
      <c r="L33" s="45"/>
      <c r="M33" s="48"/>
      <c r="N33" s="51"/>
      <c r="O33" s="51"/>
      <c r="P33" s="51"/>
      <c r="Q33" s="45"/>
    </row>
  </sheetData>
  <mergeCells count="158">
    <mergeCell ref="P10:P11"/>
    <mergeCell ref="K4:L4"/>
    <mergeCell ref="M4:Q4"/>
    <mergeCell ref="Q10:Q11"/>
    <mergeCell ref="B8:B9"/>
    <mergeCell ref="C8:C9"/>
    <mergeCell ref="Q8:Q9"/>
    <mergeCell ref="J8:J9"/>
    <mergeCell ref="K8:K9"/>
    <mergeCell ref="L8:L9"/>
    <mergeCell ref="M8:M9"/>
    <mergeCell ref="O8:O9"/>
    <mergeCell ref="P8:P9"/>
    <mergeCell ref="E8:E9"/>
    <mergeCell ref="C10:C11"/>
    <mergeCell ref="B10:B11"/>
    <mergeCell ref="B12:B13"/>
    <mergeCell ref="C12:C13"/>
    <mergeCell ref="J12:J13"/>
    <mergeCell ref="K12:K13"/>
    <mergeCell ref="L12:L13"/>
    <mergeCell ref="M12:M13"/>
    <mergeCell ref="O12:O13"/>
    <mergeCell ref="E10:E11"/>
    <mergeCell ref="J10:J11"/>
    <mergeCell ref="K10:K11"/>
    <mergeCell ref="L10:L11"/>
    <mergeCell ref="M10:M11"/>
    <mergeCell ref="O10:O11"/>
    <mergeCell ref="P12:P13"/>
    <mergeCell ref="Q12:Q13"/>
    <mergeCell ref="B14:B15"/>
    <mergeCell ref="C14:C15"/>
    <mergeCell ref="J14:J15"/>
    <mergeCell ref="K14:K15"/>
    <mergeCell ref="L14:L15"/>
    <mergeCell ref="M14:M15"/>
    <mergeCell ref="O14:O15"/>
    <mergeCell ref="P14:P15"/>
    <mergeCell ref="D12:D13"/>
    <mergeCell ref="E12:E13"/>
    <mergeCell ref="K16:K17"/>
    <mergeCell ref="J16:J17"/>
    <mergeCell ref="C16:C17"/>
    <mergeCell ref="B16:B17"/>
    <mergeCell ref="B18:B19"/>
    <mergeCell ref="C18:C19"/>
    <mergeCell ref="J18:J19"/>
    <mergeCell ref="K18:K19"/>
    <mergeCell ref="Q14:Q15"/>
    <mergeCell ref="Q16:Q17"/>
    <mergeCell ref="P16:P17"/>
    <mergeCell ref="O16:O17"/>
    <mergeCell ref="M16:M17"/>
    <mergeCell ref="L16:L17"/>
    <mergeCell ref="L18:L19"/>
    <mergeCell ref="M18:M19"/>
    <mergeCell ref="O18:O19"/>
    <mergeCell ref="P18:P19"/>
    <mergeCell ref="Q18:Q19"/>
    <mergeCell ref="D14:D15"/>
    <mergeCell ref="D16:D17"/>
    <mergeCell ref="D18:D19"/>
    <mergeCell ref="E14:E15"/>
    <mergeCell ref="E16:E17"/>
    <mergeCell ref="B20:B21"/>
    <mergeCell ref="C20:C21"/>
    <mergeCell ref="J20:J21"/>
    <mergeCell ref="K20:K21"/>
    <mergeCell ref="L20:L21"/>
    <mergeCell ref="O20:O21"/>
    <mergeCell ref="P20:P21"/>
    <mergeCell ref="Q20:Q21"/>
    <mergeCell ref="B22:B23"/>
    <mergeCell ref="C22:C23"/>
    <mergeCell ref="J22:J23"/>
    <mergeCell ref="K22:K23"/>
    <mergeCell ref="L22:L23"/>
    <mergeCell ref="M22:M23"/>
    <mergeCell ref="M20:M21"/>
    <mergeCell ref="O26:O27"/>
    <mergeCell ref="P26:P27"/>
    <mergeCell ref="P24:P25"/>
    <mergeCell ref="O22:O23"/>
    <mergeCell ref="P22:P23"/>
    <mergeCell ref="Q22:Q23"/>
    <mergeCell ref="B24:B25"/>
    <mergeCell ref="C24:C25"/>
    <mergeCell ref="J24:J25"/>
    <mergeCell ref="K24:K25"/>
    <mergeCell ref="L24:L25"/>
    <mergeCell ref="M24:M25"/>
    <mergeCell ref="O24:O25"/>
    <mergeCell ref="Q24:Q25"/>
    <mergeCell ref="M26:M27"/>
    <mergeCell ref="B32:B33"/>
    <mergeCell ref="C32:C33"/>
    <mergeCell ref="J32:J33"/>
    <mergeCell ref="K32:K33"/>
    <mergeCell ref="Q30:Q31"/>
    <mergeCell ref="O32:O33"/>
    <mergeCell ref="J30:J31"/>
    <mergeCell ref="K30:K31"/>
    <mergeCell ref="L30:L31"/>
    <mergeCell ref="M30:M31"/>
    <mergeCell ref="L32:L33"/>
    <mergeCell ref="M32:M33"/>
    <mergeCell ref="P32:P33"/>
    <mergeCell ref="Q32:Q33"/>
    <mergeCell ref="N32:N33"/>
    <mergeCell ref="Q28:Q29"/>
    <mergeCell ref="O30:O31"/>
    <mergeCell ref="P30:P31"/>
    <mergeCell ref="B30:B31"/>
    <mergeCell ref="C30:C31"/>
    <mergeCell ref="M28:M29"/>
    <mergeCell ref="O28:O29"/>
    <mergeCell ref="P28:P29"/>
    <mergeCell ref="Q26:Q27"/>
    <mergeCell ref="B28:B29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E28:E29"/>
    <mergeCell ref="E30:E31"/>
    <mergeCell ref="N26:N27"/>
    <mergeCell ref="N28:N29"/>
    <mergeCell ref="N30:N31"/>
    <mergeCell ref="E18:E19"/>
    <mergeCell ref="D32:D3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D20:D21"/>
    <mergeCell ref="D22:D23"/>
    <mergeCell ref="D24:D25"/>
    <mergeCell ref="D26:D27"/>
    <mergeCell ref="D28:D29"/>
    <mergeCell ref="D30:D31"/>
    <mergeCell ref="D8:D9"/>
    <mergeCell ref="D10:D11"/>
    <mergeCell ref="E32:E33"/>
    <mergeCell ref="E20:E21"/>
    <mergeCell ref="E22:E23"/>
    <mergeCell ref="E24:E25"/>
    <mergeCell ref="E26:E27"/>
  </mergeCells>
  <pageMargins left="0.5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GAME1</vt:lpstr>
      <vt:lpstr>PRINT1</vt:lpstr>
      <vt:lpstr>PRINT1!Print_Area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Nenin</dc:creator>
  <cp:lastModifiedBy>Danilo Novakovic</cp:lastModifiedBy>
  <cp:lastPrinted>2016-02-17T20:45:21Z</cp:lastPrinted>
  <dcterms:created xsi:type="dcterms:W3CDTF">2014-09-29T23:22:01Z</dcterms:created>
  <dcterms:modified xsi:type="dcterms:W3CDTF">2019-09-26T08:59:12Z</dcterms:modified>
</cp:coreProperties>
</file>