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-sheets\fajlovi\test\"/>
    </mc:Choice>
  </mc:AlternateContent>
  <xr:revisionPtr revIDLastSave="0" documentId="13_ncr:1_{7DE0BD26-283E-4885-968A-FC0292DE77F8}" xr6:coauthVersionLast="36" xr6:coauthVersionMax="36" xr10:uidLastSave="{00000000-0000-0000-0000-000000000000}"/>
  <bookViews>
    <workbookView xWindow="120" yWindow="90" windowWidth="28575" windowHeight="14505" activeTab="2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33" i="48" l="1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H27" i="48"/>
  <c r="G27" i="48"/>
  <c r="F27" i="48"/>
  <c r="E26" i="48"/>
  <c r="Q26" i="48"/>
  <c r="P26" i="48"/>
  <c r="O26" i="48"/>
  <c r="N26" i="48"/>
  <c r="M26" i="48"/>
  <c r="L26" i="48"/>
  <c r="K26" i="48"/>
  <c r="J26" i="48"/>
  <c r="H26" i="48"/>
  <c r="G26" i="48"/>
  <c r="F26" i="48"/>
  <c r="D26" i="48"/>
  <c r="C26" i="48"/>
  <c r="B26" i="48"/>
  <c r="E24" i="48"/>
  <c r="Q24" i="48"/>
  <c r="P24" i="48"/>
  <c r="O24" i="48"/>
  <c r="N24" i="48"/>
  <c r="M24" i="48"/>
  <c r="L24" i="48"/>
  <c r="K24" i="48"/>
  <c r="J24" i="48"/>
  <c r="D24" i="48"/>
  <c r="C24" i="48"/>
  <c r="B24" i="48"/>
  <c r="H23" i="48"/>
  <c r="G23" i="48"/>
  <c r="F23" i="48"/>
  <c r="E22" i="48"/>
  <c r="Q22" i="48"/>
  <c r="P22" i="48"/>
  <c r="O22" i="48"/>
  <c r="N22" i="48"/>
  <c r="M22" i="48"/>
  <c r="L22" i="48"/>
  <c r="K22" i="48"/>
  <c r="J22" i="48"/>
  <c r="H22" i="48"/>
  <c r="G22" i="48"/>
  <c r="F22" i="48"/>
  <c r="D22" i="48"/>
  <c r="C22" i="48"/>
  <c r="B22" i="48"/>
  <c r="G21" i="48"/>
  <c r="F21" i="48"/>
  <c r="E20" i="48"/>
  <c r="Q20" i="48"/>
  <c r="P20" i="48"/>
  <c r="O20" i="48"/>
  <c r="N20" i="48"/>
  <c r="M20" i="48"/>
  <c r="L20" i="48"/>
  <c r="K20" i="48"/>
  <c r="J20" i="48"/>
  <c r="G20" i="48"/>
  <c r="F20" i="48"/>
  <c r="D20" i="48"/>
  <c r="C20" i="48"/>
  <c r="B20" i="48"/>
  <c r="I19" i="48"/>
  <c r="H19" i="48"/>
  <c r="G19" i="48"/>
  <c r="F19" i="48"/>
  <c r="E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D18" i="48"/>
  <c r="C18" i="48"/>
  <c r="B18" i="48"/>
  <c r="G17" i="48"/>
  <c r="F17" i="48"/>
  <c r="E16" i="48"/>
  <c r="Q16" i="48"/>
  <c r="P16" i="48"/>
  <c r="O16" i="48"/>
  <c r="N16" i="48"/>
  <c r="M16" i="48"/>
  <c r="L16" i="48"/>
  <c r="K16" i="48"/>
  <c r="J16" i="48"/>
  <c r="G16" i="48"/>
  <c r="F16" i="48"/>
  <c r="D16" i="48"/>
  <c r="C16" i="48"/>
  <c r="B16" i="48"/>
  <c r="I15" i="48"/>
  <c r="H15" i="48"/>
  <c r="G15" i="48"/>
  <c r="F15" i="48"/>
  <c r="E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D14" i="48"/>
  <c r="C14" i="48"/>
  <c r="B14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H12" i="48"/>
  <c r="G12" i="48"/>
  <c r="F12" i="48"/>
  <c r="D12" i="48"/>
  <c r="C12" i="48"/>
  <c r="B12" i="48"/>
  <c r="H11" i="48"/>
  <c r="G11" i="48"/>
  <c r="F11" i="48"/>
  <c r="E10" i="48"/>
  <c r="Q10" i="48"/>
  <c r="P10" i="48"/>
  <c r="O10" i="48"/>
  <c r="N10" i="48"/>
  <c r="M10" i="48"/>
  <c r="L10" i="48"/>
  <c r="K10" i="48"/>
  <c r="J10" i="48"/>
  <c r="H10" i="48"/>
  <c r="G10" i="48"/>
  <c r="F10" i="48"/>
  <c r="D10" i="48"/>
  <c r="C10" i="48"/>
  <c r="B10" i="48"/>
  <c r="I9" i="48"/>
  <c r="H9" i="48"/>
  <c r="G9" i="48"/>
  <c r="F9" i="48"/>
  <c r="E8" i="48"/>
  <c r="Q8" i="48"/>
  <c r="P8" i="48"/>
  <c r="O8" i="48"/>
  <c r="N8" i="48"/>
  <c r="M8" i="48"/>
  <c r="L8" i="48"/>
  <c r="K8" i="48"/>
  <c r="J8" i="48"/>
  <c r="I8" i="48"/>
  <c r="H8" i="48"/>
  <c r="G8" i="48"/>
  <c r="F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H27" i="31"/>
  <c r="G27" i="31"/>
  <c r="F27" i="31"/>
  <c r="E26" i="31"/>
  <c r="Q26" i="31"/>
  <c r="P26" i="31"/>
  <c r="O26" i="31"/>
  <c r="N26" i="31"/>
  <c r="M26" i="31"/>
  <c r="L26" i="31"/>
  <c r="K26" i="31"/>
  <c r="J26" i="31"/>
  <c r="H26" i="31"/>
  <c r="G26" i="31"/>
  <c r="F26" i="31"/>
  <c r="D26" i="31"/>
  <c r="C26" i="31"/>
  <c r="B26" i="31"/>
  <c r="I25" i="31"/>
  <c r="H25" i="31"/>
  <c r="G25" i="31"/>
  <c r="F25" i="31"/>
  <c r="E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D24" i="31"/>
  <c r="C24" i="31"/>
  <c r="B24" i="31"/>
  <c r="G23" i="31"/>
  <c r="F23" i="31"/>
  <c r="E22" i="31"/>
  <c r="Q22" i="31"/>
  <c r="P22" i="31"/>
  <c r="O22" i="31"/>
  <c r="N22" i="31"/>
  <c r="M22" i="31"/>
  <c r="L22" i="31"/>
  <c r="K22" i="31"/>
  <c r="J22" i="31"/>
  <c r="G22" i="31"/>
  <c r="F22" i="31"/>
  <c r="D22" i="31"/>
  <c r="C22" i="31"/>
  <c r="B22" i="31"/>
  <c r="E20" i="31"/>
  <c r="Q20" i="31"/>
  <c r="P20" i="31"/>
  <c r="O20" i="31"/>
  <c r="N20" i="31"/>
  <c r="M20" i="31"/>
  <c r="L20" i="31"/>
  <c r="K20" i="31"/>
  <c r="J20" i="31"/>
  <c r="D20" i="31"/>
  <c r="C20" i="31"/>
  <c r="B20" i="31"/>
  <c r="I19" i="31"/>
  <c r="H19" i="31"/>
  <c r="G19" i="31"/>
  <c r="F19" i="31"/>
  <c r="E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D18" i="31"/>
  <c r="C18" i="31"/>
  <c r="B18" i="31"/>
  <c r="H17" i="31"/>
  <c r="G17" i="31"/>
  <c r="F17" i="31"/>
  <c r="E16" i="31"/>
  <c r="Q16" i="31"/>
  <c r="P16" i="31"/>
  <c r="O16" i="31"/>
  <c r="N16" i="31"/>
  <c r="M16" i="31"/>
  <c r="L16" i="31"/>
  <c r="K16" i="31"/>
  <c r="J16" i="31"/>
  <c r="H16" i="31"/>
  <c r="G16" i="31"/>
  <c r="F16" i="31"/>
  <c r="D16" i="31"/>
  <c r="C16" i="31"/>
  <c r="B16" i="31"/>
  <c r="I15" i="31"/>
  <c r="H15" i="31"/>
  <c r="G15" i="31"/>
  <c r="F15" i="31"/>
  <c r="E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D14" i="31"/>
  <c r="C14" i="31"/>
  <c r="B14" i="31"/>
  <c r="I13" i="31"/>
  <c r="H13" i="31"/>
  <c r="G13" i="31"/>
  <c r="F13" i="31"/>
  <c r="E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D12" i="31"/>
  <c r="C12" i="31"/>
  <c r="B12" i="31"/>
  <c r="H11" i="31"/>
  <c r="G11" i="31"/>
  <c r="F11" i="31"/>
  <c r="E10" i="31"/>
  <c r="Q10" i="31"/>
  <c r="P10" i="31"/>
  <c r="O10" i="31"/>
  <c r="N10" i="31"/>
  <c r="M10" i="31"/>
  <c r="L10" i="31"/>
  <c r="K10" i="31"/>
  <c r="J10" i="31"/>
  <c r="H10" i="31"/>
  <c r="G10" i="31"/>
  <c r="F10" i="31"/>
  <c r="D10" i="31"/>
  <c r="C10" i="31"/>
  <c r="B10" i="31"/>
  <c r="H9" i="31"/>
  <c r="G9" i="31"/>
  <c r="F9" i="31"/>
  <c r="E8" i="31"/>
  <c r="Q8" i="31"/>
  <c r="P8" i="31"/>
  <c r="O8" i="31"/>
  <c r="N8" i="31"/>
  <c r="M8" i="31"/>
  <c r="L8" i="31"/>
  <c r="K8" i="31"/>
  <c r="J8" i="31"/>
  <c r="H8" i="31"/>
  <c r="G8" i="31"/>
  <c r="F8" i="31"/>
  <c r="D8" i="31"/>
  <c r="C8" i="31"/>
  <c r="B8" i="31"/>
  <c r="M4" i="31"/>
  <c r="K4" i="31"/>
  <c r="E32" i="1"/>
  <c r="E22" i="1"/>
  <c r="E20" i="1"/>
  <c r="E18" i="1"/>
  <c r="E16" i="1"/>
  <c r="E14" i="1"/>
  <c r="E12" i="1"/>
  <c r="E10" i="1"/>
  <c r="E8" i="1"/>
  <c r="N32" i="1"/>
  <c r="N22" i="1"/>
  <c r="N20" i="1"/>
  <c r="N18" i="1"/>
  <c r="N16" i="1"/>
  <c r="N14" i="1"/>
  <c r="N12" i="1"/>
  <c r="N10" i="1"/>
  <c r="N8" i="1"/>
  <c r="D32" i="1"/>
  <c r="D22" i="1"/>
  <c r="D20" i="1"/>
  <c r="D18" i="1"/>
  <c r="D16" i="1"/>
  <c r="D14" i="1"/>
  <c r="D12" i="1"/>
  <c r="D10" i="1"/>
  <c r="D8" i="1"/>
  <c r="M4" i="1"/>
  <c r="K4" i="1"/>
  <c r="B22" i="1"/>
  <c r="B20" i="1"/>
  <c r="B18" i="1"/>
  <c r="B16" i="1"/>
  <c r="B14" i="1"/>
  <c r="B12" i="1"/>
  <c r="B10" i="1"/>
  <c r="C22" i="1"/>
  <c r="C20" i="1"/>
  <c r="C18" i="1"/>
  <c r="C16" i="1"/>
  <c r="C14" i="1"/>
  <c r="C12" i="1"/>
  <c r="C10" i="1"/>
  <c r="C8" i="1"/>
  <c r="B8" i="1"/>
  <c r="H22" i="1"/>
  <c r="F22" i="1"/>
  <c r="I20" i="1"/>
  <c r="G20" i="1"/>
  <c r="F20" i="1"/>
  <c r="I18" i="1"/>
  <c r="H18" i="1"/>
  <c r="G18" i="1"/>
  <c r="F18" i="1"/>
  <c r="F16" i="1"/>
  <c r="G16" i="1"/>
  <c r="H16" i="1"/>
  <c r="I16" i="1"/>
  <c r="G14" i="1"/>
  <c r="F14" i="1"/>
  <c r="H12" i="1"/>
  <c r="G12" i="1"/>
  <c r="F12" i="1"/>
  <c r="I32" i="1"/>
  <c r="H32" i="1"/>
  <c r="G32" i="1"/>
  <c r="F32" i="1"/>
  <c r="I10" i="1"/>
  <c r="H10" i="1"/>
  <c r="G10" i="1"/>
  <c r="F10" i="1"/>
  <c r="F8" i="1"/>
  <c r="H8" i="1"/>
  <c r="G8" i="1"/>
  <c r="Q32" i="1"/>
  <c r="F33" i="1"/>
  <c r="G33" i="1"/>
  <c r="H33" i="1"/>
  <c r="I33" i="1"/>
  <c r="O32" i="1"/>
  <c r="P32" i="1"/>
  <c r="M32" i="1"/>
  <c r="J32" i="1"/>
  <c r="K32" i="1"/>
  <c r="L32" i="1"/>
  <c r="H23" i="1"/>
  <c r="G21" i="1"/>
  <c r="I21" i="1"/>
  <c r="I19" i="1"/>
  <c r="I17" i="1"/>
  <c r="H17" i="1"/>
  <c r="H19" i="1"/>
  <c r="G19" i="1"/>
  <c r="G17" i="1"/>
  <c r="G15" i="1"/>
  <c r="F23" i="1"/>
  <c r="F21" i="1"/>
  <c r="F19" i="1"/>
  <c r="F17" i="1"/>
  <c r="F15" i="1"/>
  <c r="H13" i="1"/>
  <c r="G13" i="1"/>
  <c r="F13" i="1"/>
  <c r="I11" i="1"/>
  <c r="H11" i="1"/>
  <c r="G11" i="1"/>
  <c r="F11" i="1"/>
  <c r="Q22" i="1"/>
  <c r="Q20" i="1"/>
  <c r="Q18" i="1"/>
  <c r="Q16" i="1"/>
  <c r="Q1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22" i="1"/>
  <c r="L20" i="1"/>
  <c r="L18" i="1"/>
  <c r="L16" i="1"/>
  <c r="L14" i="1"/>
  <c r="K22" i="1"/>
  <c r="K20" i="1"/>
  <c r="K18" i="1"/>
  <c r="K16" i="1"/>
  <c r="K1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F9" i="1"/>
  <c r="H9" i="1"/>
  <c r="G9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<sst xmlns="http://schemas.openxmlformats.org/spreadsheetml/2006/main" count="191" uniqueCount="51">
  <si>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</si>
  <si>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</si>
  <si>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</si>
  <si>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</si>
  <si>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</si>
  <si>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</si>
  <si>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</si>
  <si>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</si>
  <si>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</si>
  <si>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</si>
  <si>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</si>
  <si>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</si>
  <si>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</si>
  <si>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</si>
  <si>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</si>
  <si>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</si>
  <si>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</si>
  <si>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</si>
  <si>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</si>
  <si>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</si>
  <si>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</si>
  <si>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</si>
  <si>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</si>
  <si>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</si>
  <si>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</si>
  <si>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</si>
  <si>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</si>
  <si>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</si>
  <si>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</si>
  <si>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</si>
  <si>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</si>
  <si>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</si>
  <si>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</si>
  <si>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B L E J K E R S I -</t>
  </si>
  <si>
    <t>Srđan Mrvoš</t>
  </si>
  <si>
    <t>Branko Radivojević</t>
  </si>
  <si>
    <t>Lazar Šakota</t>
  </si>
  <si>
    <t>Ninoslav Vidačić</t>
  </si>
  <si>
    <t>Filip Apatović</t>
  </si>
  <si>
    <t>Gena Novta</t>
  </si>
  <si>
    <t>Miljan Ubiparip</t>
  </si>
  <si>
    <t>Dušan Marković</t>
  </si>
  <si>
    <t>-</t>
  </si>
  <si>
    <t>Miloš Prentović</t>
  </si>
  <si>
    <t>Miloš Ćetković</t>
  </si>
  <si>
    <t>Nenad Zorić</t>
  </si>
  <si>
    <t>Luka Vujinović</t>
  </si>
  <si>
    <t>Aleksandar Korać</t>
  </si>
  <si>
    <t>celarevo</t>
  </si>
  <si>
    <t>becej</t>
  </si>
  <si>
    <t>apsolventi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</si>
</sst>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zoomScaleNormal="100" workbookViewId="0">
      <selection activeCell="B6" sqref="B6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48</v>
      </c>
      <c r="C4">
        <v>0</v>
      </c>
      <c r="D4" t="s">
        <v>34</v>
      </c>
      <c r="E4">
        <v>32</v>
      </c>
      <c r="F4">
        <v>1</v>
      </c>
      <c r="G4">
        <v>0</v>
      </c>
      <c r="H4">
        <v>3</v>
      </c>
      <c r="I4">
        <v>0</v>
      </c>
      <c r="J4">
        <v>0</v>
      </c>
      <c r="K4">
        <v>0</v>
      </c>
      <c r="L4">
        <v>0</v>
      </c>
      <c r="M4">
        <v>4</v>
      </c>
      <c r="N4">
        <v>0</v>
      </c>
      <c r="O4">
        <v>1</v>
      </c>
      <c r="P4">
        <v>0</v>
      </c>
      <c r="Q4">
        <v>0</v>
      </c>
    </row>
    <row r="5" spans="2:17" x14ac:dyDescent="0.25">
      <c r="B5" s="19">
        <v>42260</v>
      </c>
      <c r="C5">
        <v>1</v>
      </c>
      <c r="D5" t="s">
        <v>35</v>
      </c>
      <c r="E5">
        <v>30</v>
      </c>
      <c r="F5">
        <v>1</v>
      </c>
      <c r="G5">
        <v>1</v>
      </c>
      <c r="H5">
        <v>3</v>
      </c>
      <c r="I5">
        <v>0</v>
      </c>
      <c r="J5">
        <v>1</v>
      </c>
      <c r="K5">
        <v>1</v>
      </c>
      <c r="L5">
        <v>0</v>
      </c>
      <c r="M5">
        <v>3</v>
      </c>
      <c r="N5">
        <v>1</v>
      </c>
      <c r="O5">
        <v>0</v>
      </c>
      <c r="P5">
        <v>2</v>
      </c>
      <c r="Q5">
        <v>0</v>
      </c>
    </row>
    <row r="6" spans="2:17" x14ac:dyDescent="0.25">
      <c r="C6">
        <v>3</v>
      </c>
      <c r="D6" t="s">
        <v>41</v>
      </c>
      <c r="E6">
        <v>30</v>
      </c>
      <c r="F6">
        <v>1</v>
      </c>
      <c r="G6">
        <v>3</v>
      </c>
      <c r="H6">
        <v>6</v>
      </c>
      <c r="I6">
        <v>2</v>
      </c>
      <c r="J6">
        <v>0</v>
      </c>
      <c r="K6">
        <v>0</v>
      </c>
      <c r="L6">
        <v>3</v>
      </c>
      <c r="M6">
        <v>5</v>
      </c>
      <c r="N6">
        <v>0</v>
      </c>
      <c r="O6">
        <v>1</v>
      </c>
      <c r="P6">
        <v>3</v>
      </c>
      <c r="Q6">
        <v>0</v>
      </c>
    </row>
    <row r="7" spans="2:17" x14ac:dyDescent="0.25">
      <c r="C7">
        <v>4</v>
      </c>
      <c r="D7" t="s">
        <v>36</v>
      </c>
      <c r="E7">
        <v>14</v>
      </c>
      <c r="F7">
        <v>3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</v>
      </c>
      <c r="N7">
        <v>0</v>
      </c>
      <c r="O7">
        <v>1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32</v>
      </c>
      <c r="F8">
        <v>4</v>
      </c>
      <c r="G8">
        <v>8</v>
      </c>
      <c r="H8">
        <v>5</v>
      </c>
      <c r="I8">
        <v>0</v>
      </c>
      <c r="J8">
        <v>8</v>
      </c>
      <c r="K8">
        <v>4</v>
      </c>
      <c r="L8">
        <v>2</v>
      </c>
      <c r="M8">
        <v>10</v>
      </c>
      <c r="N8">
        <v>0</v>
      </c>
      <c r="O8">
        <v>2</v>
      </c>
      <c r="P8">
        <v>3</v>
      </c>
      <c r="Q8">
        <v>1</v>
      </c>
    </row>
    <row r="9" spans="2:17" x14ac:dyDescent="0.25">
      <c r="C9">
        <v>10</v>
      </c>
      <c r="D9" t="s">
        <v>38</v>
      </c>
      <c r="E9">
        <v>32</v>
      </c>
      <c r="F9">
        <v>5</v>
      </c>
      <c r="G9">
        <v>2</v>
      </c>
      <c r="H9">
        <v>5</v>
      </c>
      <c r="I9">
        <v>2</v>
      </c>
      <c r="J9">
        <v>0</v>
      </c>
      <c r="K9">
        <v>2</v>
      </c>
      <c r="L9">
        <v>0</v>
      </c>
      <c r="M9">
        <v>1</v>
      </c>
      <c r="N9">
        <v>1</v>
      </c>
      <c r="O9">
        <v>1</v>
      </c>
      <c r="P9">
        <v>2</v>
      </c>
      <c r="Q9">
        <v>0</v>
      </c>
    </row>
    <row r="10" spans="2:17" x14ac:dyDescent="0.25">
      <c r="C10">
        <v>11</v>
      </c>
      <c r="D10" t="s">
        <v>39</v>
      </c>
      <c r="E10">
        <v>24</v>
      </c>
      <c r="F10">
        <v>1</v>
      </c>
      <c r="G10">
        <v>2</v>
      </c>
      <c r="H10">
        <v>0</v>
      </c>
      <c r="I10">
        <v>0</v>
      </c>
      <c r="J10">
        <v>2</v>
      </c>
      <c r="K10">
        <v>0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</row>
    <row r="11" spans="2:17" x14ac:dyDescent="0.25">
      <c r="C11">
        <v>12</v>
      </c>
      <c r="D11" t="s">
        <v>40</v>
      </c>
      <c r="E11">
        <v>10</v>
      </c>
      <c r="F11">
        <v>0</v>
      </c>
      <c r="G11">
        <v>0</v>
      </c>
      <c r="H11">
        <v>4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1">
        <f>GAME1!B5</f>
        <v>42260</v>
      </c>
      <c r="L4" s="31"/>
      <c r="M4" s="32" t="str">
        <f xml:space="preserve"> "[vs " &amp; GAME1!B4 &amp; "]"</f>
        <v>[vs celarevo]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GAME1!C4</f>
        <v>0</v>
      </c>
      <c r="C8" s="37" t="str">
        <f>GAME1!D4</f>
        <v>Srđan Mrvoš</v>
      </c>
      <c r="D8" s="55">
        <f>GAME1!E4</f>
        <v>32</v>
      </c>
      <c r="E8" s="40">
        <f>GAME1!G4*2+GAME1!I4*3+GAME1!K4+GAME1!L4+GAME1!M4+GAME1!N4+GAME1!P4+GAME1!Q4-GAME1!F4-GAME1!H4-GAME1!J4-GAME1!O4</f>
        <v>-1</v>
      </c>
      <c r="F8" s="12" t="str">
        <f>(GAME1!G4+GAME1!I4)&amp;"/"&amp;(GAME1!G4+GAME1!F4+GAME1!I4+GAME1!H4)</f>
        <v>0/4</v>
      </c>
      <c r="G8" s="13" t="str">
        <f>GAME1!G4&amp;"/"&amp;(GAME1!G4+GAME1!F4)</f>
        <v>0/1</v>
      </c>
      <c r="H8" s="13" t="str">
        <f>GAME1!I4&amp;"/"&amp;(GAME1!I4+GAME1!H4)</f>
        <v>0/3</v>
      </c>
      <c r="I8" s="14" t="s">
        <v>42</v>
      </c>
      <c r="J8" s="35">
        <f>GAME1!L4+GAME1!M4</f>
        <v>4</v>
      </c>
      <c r="K8" s="39">
        <f>GAME1!L4</f>
        <v>0</v>
      </c>
      <c r="L8" s="37">
        <f>GAME1!M4</f>
        <v>4</v>
      </c>
      <c r="M8" s="35">
        <f>GAME1!N4</f>
        <v>0</v>
      </c>
      <c r="N8" s="47">
        <f>GAME1!O4</f>
        <v>1</v>
      </c>
      <c r="O8" s="39">
        <f>GAME1!P4</f>
        <v>0</v>
      </c>
      <c r="P8" s="39">
        <f>GAME1!Q4</f>
        <v>0</v>
      </c>
      <c r="Q8" s="37">
        <f>GAME1!G4*2+GAME1!I4*3+GAME1!K4</f>
        <v>0</v>
      </c>
    </row>
    <row r="9" spans="2:17" ht="15.95" customHeight="1" x14ac:dyDescent="0.2">
      <c r="B9" s="36"/>
      <c r="C9" s="38"/>
      <c r="D9" s="40"/>
      <c r="E9" s="41"/>
      <c r="F9" s="3">
        <f>(GAME1!G4+GAME1!I4)/(GAME1!G4+GAME1!F4+GAME1!I4+GAME1!H4)</f>
        <v>0</v>
      </c>
      <c r="G9" s="4">
        <f>GAME1!G4/(GAME1!G4+GAME1!F4)</f>
        <v>0</v>
      </c>
      <c r="H9" s="4">
        <f>GAME1!I4/(GAME1!I4+GAME1!H4)</f>
        <v>0</v>
      </c>
      <c r="I9" s="5" t="s">
        <v>42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GAME1!C5</f>
        <v>1</v>
      </c>
      <c r="C10" s="38" t="str">
        <f>GAME1!D5</f>
        <v>Branko Radivojević</v>
      </c>
      <c r="D10" s="42">
        <f>GAME1!E5</f>
        <v>30</v>
      </c>
      <c r="E10" s="41">
        <f>GAME1!G5*2+GAME1!I5*3+GAME1!K5+GAME1!L5+GAME1!M5+GAME1!N5+GAME1!P5+GAME1!Q5-GAME1!F5-GAME1!H5-GAME1!J5-GAME1!O5</f>
        <v>4</v>
      </c>
      <c r="F10" s="15" t="str">
        <f>(GAME1!G5+GAME1!I5)&amp;"/"&amp;(GAME1!G5+GAME1!F5+GAME1!I5+GAME1!H5)</f>
        <v>1/5</v>
      </c>
      <c r="G10" s="16" t="str">
        <f>GAME1!G5&amp;"/"&amp;(GAME1!G5+GAME1!F5)</f>
        <v>1/2</v>
      </c>
      <c r="H10" s="16" t="str">
        <f>GAME1!I5&amp;"/"&amp;(GAME1!I5+GAME1!H5)</f>
        <v>0/3</v>
      </c>
      <c r="I10" s="17" t="str">
        <f>GAME1!K5&amp;"/"&amp;(GAME1!K5+GAME1!J5)</f>
        <v>1/2</v>
      </c>
      <c r="J10" s="36">
        <f>GAME1!L5+GAME1!M5</f>
        <v>3</v>
      </c>
      <c r="K10" s="30">
        <f>GAME1!L5</f>
        <v>0</v>
      </c>
      <c r="L10" s="38">
        <f>GAME1!M5</f>
        <v>3</v>
      </c>
      <c r="M10" s="36">
        <f>GAME1!N5</f>
        <v>1</v>
      </c>
      <c r="N10" s="53">
        <f>GAME1!O5</f>
        <v>0</v>
      </c>
      <c r="O10" s="30">
        <f>GAME1!P5</f>
        <v>2</v>
      </c>
      <c r="P10" s="30">
        <f>GAME1!Q5</f>
        <v>0</v>
      </c>
      <c r="Q10" s="33">
        <f>GAME1!G5*2+GAME1!I5*3+GAME1!K5</f>
        <v>3</v>
      </c>
    </row>
    <row r="11" spans="2:17" ht="15.95" customHeight="1" x14ac:dyDescent="0.2">
      <c r="B11" s="36"/>
      <c r="C11" s="38"/>
      <c r="D11" s="40"/>
      <c r="E11" s="41"/>
      <c r="F11" s="3">
        <f>(GAME1!G5+GAME1!I5)/(GAME1!G5+GAME1!F5+GAME1!I5+GAME1!H5)</f>
        <v>0.2</v>
      </c>
      <c r="G11" s="4">
        <f>GAME1!G5/(GAME1!G5+GAME1!F5)</f>
        <v>0.5</v>
      </c>
      <c r="H11" s="4">
        <f>GAME1!I5/(GAME1!I5+GAME1!H5)</f>
        <v>0</v>
      </c>
      <c r="I11" s="5">
        <f>GAME1!K5/(GAME1!K5+GAME1!J5)</f>
        <v>0.5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GAME1!C6</f>
        <v>3</v>
      </c>
      <c r="C12" s="38" t="str">
        <f>GAME1!D6</f>
        <v>Dušan Marković</v>
      </c>
      <c r="D12" s="42">
        <f>GAME1!E6</f>
        <v>30</v>
      </c>
      <c r="E12" s="41">
        <f>GAME1!G6*2+GAME1!I6*3+GAME1!K6+GAME1!L6+GAME1!M6+GAME1!N6+GAME1!P6+GAME1!Q6-GAME1!F6-GAME1!H6-GAME1!J6-GAME1!O6</f>
        <v>15</v>
      </c>
      <c r="F12" s="15" t="str">
        <f>(GAME1!G6+GAME1!I6)&amp;"/"&amp;(GAME1!G6+GAME1!F6+GAME1!I6+GAME1!H6)</f>
        <v>5/12</v>
      </c>
      <c r="G12" s="16" t="str">
        <f>GAME1!G6&amp;"/"&amp;(GAME1!G6+GAME1!F6)</f>
        <v>3/4</v>
      </c>
      <c r="H12" s="16" t="str">
        <f>GAME1!I6&amp;"/"&amp;(GAME1!I6+GAME1!H6)</f>
        <v>2/8</v>
      </c>
      <c r="I12" s="17" t="s">
        <v>42</v>
      </c>
      <c r="J12" s="36">
        <f>GAME1!L6+GAME1!M6</f>
        <v>8</v>
      </c>
      <c r="K12" s="30">
        <f>GAME1!L6</f>
        <v>3</v>
      </c>
      <c r="L12" s="38">
        <f>GAME1!M6</f>
        <v>5</v>
      </c>
      <c r="M12" s="36">
        <f>GAME1!N6</f>
        <v>0</v>
      </c>
      <c r="N12" s="53">
        <f>GAME1!O6</f>
        <v>1</v>
      </c>
      <c r="O12" s="30">
        <f>GAME1!P6</f>
        <v>3</v>
      </c>
      <c r="P12" s="30">
        <f>GAME1!Q6</f>
        <v>0</v>
      </c>
      <c r="Q12" s="33">
        <f>GAME1!G6*2+GAME1!I6*3+GAME1!K6</f>
        <v>12</v>
      </c>
    </row>
    <row r="13" spans="2:17" ht="15.95" customHeight="1" x14ac:dyDescent="0.2">
      <c r="B13" s="36"/>
      <c r="C13" s="38"/>
      <c r="D13" s="40"/>
      <c r="E13" s="41"/>
      <c r="F13" s="3">
        <f>(GAME1!G6+GAME1!I6)/(GAME1!G6+GAME1!F6+GAME1!I6+GAME1!H6)</f>
        <v>0.41666666666666669</v>
      </c>
      <c r="G13" s="4">
        <f>GAME1!G6/(GAME1!G6+GAME1!F6)</f>
        <v>0.75</v>
      </c>
      <c r="H13" s="4">
        <f>GAME1!I6/(GAME1!I6+GAME1!H6)</f>
        <v>0.25</v>
      </c>
      <c r="I13" s="5" t="s">
        <v>42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GAME1!C7</f>
        <v>4</v>
      </c>
      <c r="C14" s="38" t="str">
        <f>GAME1!D7</f>
        <v>Lazar Šakota</v>
      </c>
      <c r="D14" s="42">
        <f>GAME1!E7</f>
        <v>14</v>
      </c>
      <c r="E14" s="41">
        <f>GAME1!G7*2+GAME1!I7*3+GAME1!K7+GAME1!L7+GAME1!M7+GAME1!N7+GAME1!P7+GAME1!Q7-GAME1!F7-GAME1!H7-GAME1!J7-GAME1!O7</f>
        <v>0</v>
      </c>
      <c r="F14" s="15" t="str">
        <f>(GAME1!G7+GAME1!I7)&amp;"/"&amp;(GAME1!G7+GAME1!F7+GAME1!I7+GAME1!H7)</f>
        <v>0/3</v>
      </c>
      <c r="G14" s="16" t="str">
        <f>GAME1!G7&amp;"/"&amp;(GAME1!G7+GAME1!F7)</f>
        <v>0/3</v>
      </c>
      <c r="H14" s="16" t="s">
        <v>42</v>
      </c>
      <c r="I14" s="17" t="s">
        <v>42</v>
      </c>
      <c r="J14" s="36">
        <f>GAME1!L7+GAME1!M7</f>
        <v>4</v>
      </c>
      <c r="K14" s="30">
        <f>GAME1!L7</f>
        <v>3</v>
      </c>
      <c r="L14" s="38">
        <f>GAME1!M7</f>
        <v>1</v>
      </c>
      <c r="M14" s="36">
        <f>GAME1!N7</f>
        <v>0</v>
      </c>
      <c r="N14" s="53">
        <f>GAME1!O7</f>
        <v>1</v>
      </c>
      <c r="O14" s="30">
        <f>GAME1!P7</f>
        <v>0</v>
      </c>
      <c r="P14" s="30">
        <f>GAME1!Q7</f>
        <v>0</v>
      </c>
      <c r="Q14" s="33">
        <f>GAME1!G7*2+GAME1!I7*3+GAME1!K7</f>
        <v>0</v>
      </c>
    </row>
    <row r="15" spans="2:17" ht="15.95" customHeight="1" x14ac:dyDescent="0.2">
      <c r="B15" s="36"/>
      <c r="C15" s="38"/>
      <c r="D15" s="40"/>
      <c r="E15" s="41"/>
      <c r="F15" s="3">
        <f>(GAME1!G7+GAME1!I7)/(GAME1!G7+GAME1!F7+GAME1!I7+GAME1!H7)</f>
        <v>0</v>
      </c>
      <c r="G15" s="4">
        <f>GAME1!G7/(GAME1!G7+GAME1!F7)</f>
        <v>0</v>
      </c>
      <c r="H15" s="4" t="s">
        <v>42</v>
      </c>
      <c r="I15" s="5" t="s">
        <v>42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GAME1!C8</f>
        <v>8</v>
      </c>
      <c r="C16" s="38" t="str">
        <f>GAME1!D8</f>
        <v>Ninoslav Vidačić</v>
      </c>
      <c r="D16" s="42">
        <f>GAME1!E8</f>
        <v>32</v>
      </c>
      <c r="E16" s="41">
        <f>GAME1!G8*2+GAME1!I8*3+GAME1!K8+GAME1!L8+GAME1!M8+GAME1!N8+GAME1!P8+GAME1!Q8-GAME1!F8-GAME1!H8-GAME1!J8-GAME1!O8</f>
        <v>17</v>
      </c>
      <c r="F16" s="15" t="str">
        <f>(GAME1!G8+GAME1!I8)&amp;"/"&amp;(GAME1!G8+GAME1!F8+GAME1!I8+GAME1!H8)</f>
        <v>8/17</v>
      </c>
      <c r="G16" s="16" t="str">
        <f>GAME1!G8&amp;"/"&amp;(GAME1!G8+GAME1!F8)</f>
        <v>8/12</v>
      </c>
      <c r="H16" s="16" t="str">
        <f>GAME1!I8&amp;"/"&amp;(GAME1!I8+GAME1!H8)</f>
        <v>0/5</v>
      </c>
      <c r="I16" s="17" t="str">
        <f>GAME1!K8&amp;"/"&amp;(GAME1!K8+GAME1!J8)</f>
        <v>4/12</v>
      </c>
      <c r="J16" s="36">
        <f>GAME1!L8+GAME1!M8</f>
        <v>12</v>
      </c>
      <c r="K16" s="30">
        <f>GAME1!L8</f>
        <v>2</v>
      </c>
      <c r="L16" s="38">
        <f>GAME1!M8</f>
        <v>10</v>
      </c>
      <c r="M16" s="36">
        <f>GAME1!N8</f>
        <v>0</v>
      </c>
      <c r="N16" s="53">
        <f>GAME1!O8</f>
        <v>2</v>
      </c>
      <c r="O16" s="30">
        <f>GAME1!P8</f>
        <v>3</v>
      </c>
      <c r="P16" s="30">
        <f>GAME1!Q8</f>
        <v>1</v>
      </c>
      <c r="Q16" s="33">
        <f>GAME1!G8*2+GAME1!I8*3+GAME1!K8</f>
        <v>20</v>
      </c>
    </row>
    <row r="17" spans="2:17" ht="15.95" customHeight="1" x14ac:dyDescent="0.2">
      <c r="B17" s="36"/>
      <c r="C17" s="38"/>
      <c r="D17" s="40"/>
      <c r="E17" s="41"/>
      <c r="F17" s="3">
        <f>(GAME1!G8+GAME1!I8)/(GAME1!G8+GAME1!F8+GAME1!I8+GAME1!H8)</f>
        <v>0.47058823529411764</v>
      </c>
      <c r="G17" s="4">
        <f>GAME1!G8/(GAME1!G8+GAME1!F8)</f>
        <v>0.66666666666666663</v>
      </c>
      <c r="H17" s="4">
        <f>GAME1!I8/(GAME1!I8+GAME1!H8)</f>
        <v>0</v>
      </c>
      <c r="I17" s="5">
        <f>GAME1!K8/(GAME1!K8+GAME1!J8)</f>
        <v>0.33333333333333331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GAME1!C9</f>
        <v>10</v>
      </c>
      <c r="C18" s="38" t="str">
        <f>GAME1!D9</f>
        <v>Filip Apatović</v>
      </c>
      <c r="D18" s="42">
        <f>GAME1!E9</f>
        <v>32</v>
      </c>
      <c r="E18" s="41">
        <f>GAME1!G9*2+GAME1!I9*3+GAME1!K9+GAME1!L9+GAME1!M9+GAME1!N9+GAME1!P9+GAME1!Q9-GAME1!F9-GAME1!H9-GAME1!J9-GAME1!O9</f>
        <v>5</v>
      </c>
      <c r="F18" s="15" t="str">
        <f>(GAME1!G9+GAME1!I9)&amp;"/"&amp;(GAME1!G9+GAME1!F9+GAME1!I9+GAME1!H9)</f>
        <v>4/14</v>
      </c>
      <c r="G18" s="16" t="str">
        <f>GAME1!G9&amp;"/"&amp;(GAME1!G9+GAME1!F9)</f>
        <v>2/7</v>
      </c>
      <c r="H18" s="16" t="str">
        <f>GAME1!I9&amp;"/"&amp;(GAME1!I9+GAME1!H9)</f>
        <v>2/7</v>
      </c>
      <c r="I18" s="17" t="str">
        <f>GAME1!K9&amp;"/"&amp;(GAME1!K9+GAME1!J9)</f>
        <v>2/2</v>
      </c>
      <c r="J18" s="36">
        <f>GAME1!L9+GAME1!M9</f>
        <v>1</v>
      </c>
      <c r="K18" s="30">
        <f>GAME1!L9</f>
        <v>0</v>
      </c>
      <c r="L18" s="38">
        <f>GAME1!M9</f>
        <v>1</v>
      </c>
      <c r="M18" s="36">
        <f>GAME1!N9</f>
        <v>1</v>
      </c>
      <c r="N18" s="53">
        <f>GAME1!O9</f>
        <v>1</v>
      </c>
      <c r="O18" s="30">
        <f>GAME1!P9</f>
        <v>2</v>
      </c>
      <c r="P18" s="30">
        <f>GAME1!Q9</f>
        <v>0</v>
      </c>
      <c r="Q18" s="33">
        <f>GAME1!G9*2+GAME1!I9*3+GAME1!K9</f>
        <v>12</v>
      </c>
    </row>
    <row r="19" spans="2:17" ht="15.95" customHeight="1" x14ac:dyDescent="0.2">
      <c r="B19" s="36"/>
      <c r="C19" s="38"/>
      <c r="D19" s="40"/>
      <c r="E19" s="41"/>
      <c r="F19" s="3">
        <f>(GAME1!G9+GAME1!I9)/(GAME1!G9+GAME1!F9+GAME1!I9+GAME1!H9)</f>
        <v>0.2857142857142857</v>
      </c>
      <c r="G19" s="4">
        <f>GAME1!G9/(GAME1!G9+GAME1!F9)</f>
        <v>0.2857142857142857</v>
      </c>
      <c r="H19" s="4">
        <f>GAME1!I9/(GAME1!I9+GAME1!H9)</f>
        <v>0.2857142857142857</v>
      </c>
      <c r="I19" s="5">
        <f>GAME1!K9/(GAME1!K9+GAME1!J9)</f>
        <v>1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GAME1!C10</f>
        <v>11</v>
      </c>
      <c r="C20" s="38" t="str">
        <f>GAME1!D10</f>
        <v>Gena Novta</v>
      </c>
      <c r="D20" s="42">
        <f>GAME1!E10</f>
        <v>24</v>
      </c>
      <c r="E20" s="41">
        <f>GAME1!G10*2+GAME1!I10*3+GAME1!K10+GAME1!L10+GAME1!M10+GAME1!N10+GAME1!P10+GAME1!Q10-GAME1!F10-GAME1!H10-GAME1!J10-GAME1!O10</f>
        <v>3</v>
      </c>
      <c r="F20" s="15" t="str">
        <f>(GAME1!G10+GAME1!I10)&amp;"/"&amp;(GAME1!G10+GAME1!F10+GAME1!I10+GAME1!H10)</f>
        <v>2/3</v>
      </c>
      <c r="G20" s="16" t="str">
        <f>GAME1!G10&amp;"/"&amp;(GAME1!G10+GAME1!F10)</f>
        <v>2/3</v>
      </c>
      <c r="H20" s="16" t="s">
        <v>42</v>
      </c>
      <c r="I20" s="17" t="str">
        <f>GAME1!K10&amp;"/"&amp;(GAME1!K10+GAME1!J10)</f>
        <v>0/2</v>
      </c>
      <c r="J20" s="36">
        <f>GAME1!L10+GAME1!M10</f>
        <v>2</v>
      </c>
      <c r="K20" s="30">
        <f>GAME1!L10</f>
        <v>1</v>
      </c>
      <c r="L20" s="38">
        <f>GAME1!M10</f>
        <v>1</v>
      </c>
      <c r="M20" s="36">
        <f>GAME1!N10</f>
        <v>1</v>
      </c>
      <c r="N20" s="53">
        <f>GAME1!O10</f>
        <v>1</v>
      </c>
      <c r="O20" s="30">
        <f>GAME1!P10</f>
        <v>0</v>
      </c>
      <c r="P20" s="30">
        <f>GAME1!Q10</f>
        <v>0</v>
      </c>
      <c r="Q20" s="33">
        <f>GAME1!G10*2+GAME1!I10*3+GAME1!K10</f>
        <v>4</v>
      </c>
    </row>
    <row r="21" spans="2:17" ht="15.95" customHeight="1" x14ac:dyDescent="0.2">
      <c r="B21" s="36"/>
      <c r="C21" s="38"/>
      <c r="D21" s="40"/>
      <c r="E21" s="41"/>
      <c r="F21" s="3">
        <f>(GAME1!G10+GAME1!I10)/(GAME1!G10+GAME1!F10+GAME1!I10+GAME1!H10)</f>
        <v>0.66666666666666663</v>
      </c>
      <c r="G21" s="4">
        <f>GAME1!G10/(GAME1!G10+GAME1!F10)</f>
        <v>0.66666666666666663</v>
      </c>
      <c r="H21" s="4" t="s">
        <v>42</v>
      </c>
      <c r="I21" s="5">
        <f>GAME1!K10/(GAME1!K10+GAME1!J10)</f>
        <v>0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GAME1!C11</f>
        <v>12</v>
      </c>
      <c r="C22" s="38" t="str">
        <f>GAME1!D11</f>
        <v>Miljan Ubiparip</v>
      </c>
      <c r="D22" s="42">
        <f>GAME1!E11</f>
        <v>10</v>
      </c>
      <c r="E22" s="41">
        <f>GAME1!G11*2+GAME1!I11*3+GAME1!K11+GAME1!L11+GAME1!M11+GAME1!N11+GAME1!P11+GAME1!Q11-GAME1!F11-GAME1!H11-GAME1!J11-GAME1!O11</f>
        <v>-3</v>
      </c>
      <c r="F22" s="15" t="str">
        <f>(GAME1!G11+GAME1!I11)&amp;"/"&amp;(GAME1!G11+GAME1!F11+GAME1!I11+GAME1!H11)</f>
        <v>0/4</v>
      </c>
      <c r="G22" s="16" t="s">
        <v>42</v>
      </c>
      <c r="H22" s="16" t="str">
        <f>GAME1!I11&amp;"/"&amp;(GAME1!I11+GAME1!H11)</f>
        <v>0/4</v>
      </c>
      <c r="I22" s="17" t="s">
        <v>42</v>
      </c>
      <c r="J22" s="36">
        <f>GAME1!L11+GAME1!M11</f>
        <v>1</v>
      </c>
      <c r="K22" s="30">
        <f>GAME1!L11</f>
        <v>0</v>
      </c>
      <c r="L22" s="38">
        <f>GAME1!M11</f>
        <v>1</v>
      </c>
      <c r="M22" s="36">
        <f>GAME1!N11</f>
        <v>0</v>
      </c>
      <c r="N22" s="53">
        <f>GAME1!O11</f>
        <v>0</v>
      </c>
      <c r="O22" s="30">
        <f>GAME1!P11</f>
        <v>0</v>
      </c>
      <c r="P22" s="30">
        <f>GAME1!Q11</f>
        <v>0</v>
      </c>
      <c r="Q22" s="33">
        <f>GAME1!G11*2+GAME1!I11*3+GAME1!K11</f>
        <v>0</v>
      </c>
    </row>
    <row r="23" spans="2:17" ht="15.95" customHeight="1" x14ac:dyDescent="0.2">
      <c r="B23" s="36"/>
      <c r="C23" s="38"/>
      <c r="D23" s="40"/>
      <c r="E23" s="41"/>
      <c r="F23" s="3">
        <f>(GAME1!G11+GAME1!I11)/(GAME1!G11+GAME1!F11+GAME1!I11+GAME1!H11)</f>
        <v>0</v>
      </c>
      <c r="G23" s="4" t="s">
        <v>42</v>
      </c>
      <c r="H23" s="4">
        <f>GAME1!I11/(GAME1!I11+GAME1!H11)</f>
        <v>0</v>
      </c>
      <c r="I23" s="5" t="s">
        <v>42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/>
      <c r="C24" s="38"/>
      <c r="D24" s="42"/>
      <c r="E24" s="41"/>
      <c r="F24" s="15"/>
      <c r="G24" s="16"/>
      <c r="H24" s="16"/>
      <c r="I24" s="17"/>
      <c r="J24" s="36"/>
      <c r="K24" s="30"/>
      <c r="L24" s="38"/>
      <c r="M24" s="36"/>
      <c r="N24" s="53"/>
      <c r="O24" s="30"/>
      <c r="P24" s="30"/>
      <c r="Q24" s="33"/>
    </row>
    <row r="25" spans="2:17" ht="15.95" customHeight="1" x14ac:dyDescent="0.2">
      <c r="B25" s="36"/>
      <c r="C25" s="38"/>
      <c r="D25" s="40"/>
      <c r="E25" s="41"/>
      <c r="F25" s="3"/>
      <c r="G25" s="4"/>
      <c r="H25" s="4"/>
      <c r="I25" s="5"/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/>
      <c r="C26" s="38"/>
      <c r="D26" s="42"/>
      <c r="E26" s="41"/>
      <c r="F26" s="15"/>
      <c r="G26" s="16"/>
      <c r="H26" s="16"/>
      <c r="I26" s="17"/>
      <c r="J26" s="36"/>
      <c r="K26" s="30"/>
      <c r="L26" s="38"/>
      <c r="M26" s="36"/>
      <c r="N26" s="53"/>
      <c r="O26" s="30"/>
      <c r="P26" s="30"/>
      <c r="Q26" s="33"/>
    </row>
    <row r="27" spans="2:17" ht="15.95" customHeight="1" x14ac:dyDescent="0.2">
      <c r="B27" s="36"/>
      <c r="C27" s="38"/>
      <c r="D27" s="40"/>
      <c r="E27" s="41"/>
      <c r="F27" s="3"/>
      <c r="G27" s="4"/>
      <c r="H27" s="4"/>
      <c r="I27" s="5"/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/>
      <c r="C28" s="38"/>
      <c r="D28" s="42"/>
      <c r="E28" s="41"/>
      <c r="F28" s="15"/>
      <c r="G28" s="16"/>
      <c r="H28" s="16"/>
      <c r="I28" s="17"/>
      <c r="J28" s="36"/>
      <c r="K28" s="30"/>
      <c r="L28" s="38"/>
      <c r="M28" s="36"/>
      <c r="N28" s="53"/>
      <c r="O28" s="30"/>
      <c r="P28" s="30"/>
      <c r="Q28" s="33"/>
    </row>
    <row r="29" spans="2:17" ht="15.95" customHeight="1" x14ac:dyDescent="0.2">
      <c r="B29" s="36"/>
      <c r="C29" s="38"/>
      <c r="D29" s="40"/>
      <c r="E29" s="41"/>
      <c r="F29" s="3"/>
      <c r="G29" s="4"/>
      <c r="H29" s="4"/>
      <c r="I29" s="5"/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/>
      <c r="C30" s="33"/>
      <c r="D30" s="42"/>
      <c r="E30" s="41"/>
      <c r="F30" s="15"/>
      <c r="G30" s="16"/>
      <c r="H30" s="16"/>
      <c r="I30" s="17"/>
      <c r="J30" s="36"/>
      <c r="K30" s="30"/>
      <c r="L30" s="38"/>
      <c r="M30" s="36"/>
      <c r="N30" s="53"/>
      <c r="O30" s="30"/>
      <c r="P30" s="30"/>
      <c r="Q30" s="33"/>
    </row>
    <row r="31" spans="2:17" ht="15.95" customHeight="1" thickBot="1" x14ac:dyDescent="0.25">
      <c r="B31" s="50"/>
      <c r="C31" s="52"/>
      <c r="D31" s="56"/>
      <c r="E31" s="42"/>
      <c r="F31" s="3"/>
      <c r="G31" s="4"/>
      <c r="H31" s="4"/>
      <c r="I31" s="5"/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SUM(GAME1!E4:'GAME1'!E15)</f>
        <v>204</v>
      </c>
      <c r="E32" s="57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40</v>
      </c>
      <c r="F32" s="12" t="str">
        <f>(SUM(GAME1!G4:'GAME1'!G15)+SUM(GAME1!I4:'GAME1'!I15))&amp;"/"&amp;(SUM(GAME1!G4:'GAME1'!G15)+SUM(GAME1!F4:'GAME1'!F15)+SUM(GAME1!I4:'GAME1'!I15)+SUM(GAME1!H4:'GAME1'!H15))</f>
        <v>20/62</v>
      </c>
      <c r="G32" s="13" t="str">
        <f>SUM(GAME1!G4:'GAME1'!G15)&amp;"/"&amp;(SUM(GAME1!G4:'GAME1'!G15)+SUM(GAME1!F4:'GAME1'!F15))</f>
        <v>16/32</v>
      </c>
      <c r="H32" s="13" t="str">
        <f>SUM(GAME1!I4:'GAME1'!I15)&amp;"/"&amp;(SUM(GAME1!I4:'GAME1'!I15)+SUM(GAME1!H4:'GAME1'!H15))</f>
        <v>4/30</v>
      </c>
      <c r="I32" s="14" t="str">
        <f>SUM(GAME1!K4:'GAME1'!K15)&amp;"/"&amp;(SUM(GAME1!K4:'GAME1'!K15)+SUM(GAME1!J4:'GAME1'!J15))</f>
        <v>7/18</v>
      </c>
      <c r="J32" s="43">
        <f>SUM(GAME1!L4:'GAME1'!L15)+SUM(GAME1!M4:'GAME1'!M15)</f>
        <v>35</v>
      </c>
      <c r="K32" s="47">
        <f>SUM(GAME1!L4:'GAME1'!L15)</f>
        <v>9</v>
      </c>
      <c r="L32" s="51">
        <f>SUM(GAME1!M4:'GAME1'!M15)</f>
        <v>26</v>
      </c>
      <c r="M32" s="43">
        <f>SUM(GAME1!N4:'GAME1'!N15)</f>
        <v>3</v>
      </c>
      <c r="N32" s="47">
        <f>SUM(GAME1!O4:'GAME1'!O15)</f>
        <v>7</v>
      </c>
      <c r="O32" s="47">
        <f>SUM(GAME1!P4:'GAME1'!P15)</f>
        <v>10</v>
      </c>
      <c r="P32" s="47">
        <f>SUM(GAME1!Q4:'GAME1'!Q15)</f>
        <v>1</v>
      </c>
      <c r="Q32" s="51">
        <f>SUM(GAME1!G4:'GAME1'!G15)*2+SUM(GAME1!I4:'GAME1'!I15)*3+SUM(GAME1!K4:'GAME1'!K15)</f>
        <v>51</v>
      </c>
    </row>
    <row r="33" spans="2:17" ht="15.95" customHeight="1" thickBot="1" x14ac:dyDescent="0.25">
      <c r="B33" s="44"/>
      <c r="C33" s="46"/>
      <c r="D33" s="56"/>
      <c r="E33" s="58"/>
      <c r="F33" s="11">
        <f>(SUM(GAME1!G4:'GAME1'!G15)+SUM(GAME1!I4:'GAME1'!I15))/(SUM(GAME1!G4:'GAME1'!G15)+SUM(GAME1!F4:'GAME1'!F15)+SUM(GAME1!I4:'GAME1'!I15)+SUM(GAME1!H4:'GAME1'!H15))</f>
        <v>0.32258064516129031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0.13333333333333333</v>
      </c>
      <c r="I33" s="9">
        <f>SUM(GAME1!K4:'GAME1'!K15)/(SUM(GAME1!K4:'GAME1'!K15)+SUM(GAME1!J4:'GAME1'!J15))</f>
        <v>0.3888888888888889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B12:B13"/>
    <mergeCell ref="C12:C13"/>
    <mergeCell ref="J12:J13"/>
    <mergeCell ref="K12:K13"/>
    <mergeCell ref="L12:L13"/>
    <mergeCell ref="M12:M13"/>
    <mergeCell ref="O12:O13"/>
    <mergeCell ref="E10:E11"/>
    <mergeCell ref="J10:J11"/>
    <mergeCell ref="K10:K11"/>
    <mergeCell ref="L10:L11"/>
    <mergeCell ref="M10:M11"/>
    <mergeCell ref="O10:O11"/>
    <mergeCell ref="P10:P11"/>
    <mergeCell ref="K4:L4"/>
    <mergeCell ref="M4:Q4"/>
    <mergeCell ref="Q10:Q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  <mergeCell ref="C10:C11"/>
    <mergeCell ref="B10:B11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50</v>
      </c>
      <c r="C4">
        <v>0</v>
      </c>
      <c r="D4" t="s">
        <v>36</v>
      </c>
      <c r="E4">
        <v>24</v>
      </c>
      <c r="F4">
        <v>3</v>
      </c>
      <c r="G4">
        <v>3</v>
      </c>
      <c r="H4">
        <v>1</v>
      </c>
      <c r="I4">
        <v>0</v>
      </c>
      <c r="J4">
        <v>0</v>
      </c>
      <c r="K4">
        <v>0</v>
      </c>
      <c r="L4">
        <v>5</v>
      </c>
      <c r="M4">
        <v>5</v>
      </c>
      <c r="N4">
        <v>0</v>
      </c>
      <c r="O4">
        <v>2</v>
      </c>
      <c r="P4">
        <v>0</v>
      </c>
      <c r="Q4">
        <v>1</v>
      </c>
    </row>
    <row r="5" spans="2:17" x14ac:dyDescent="0.25">
      <c r="B5" s="19">
        <v>42267</v>
      </c>
      <c r="C5">
        <v>1</v>
      </c>
      <c r="D5" t="s">
        <v>35</v>
      </c>
      <c r="E5">
        <v>30</v>
      </c>
      <c r="F5">
        <v>5</v>
      </c>
      <c r="G5">
        <v>2</v>
      </c>
      <c r="H5">
        <v>1</v>
      </c>
      <c r="I5">
        <v>0</v>
      </c>
      <c r="J5">
        <v>0</v>
      </c>
      <c r="K5">
        <v>0</v>
      </c>
      <c r="L5">
        <v>2</v>
      </c>
      <c r="M5">
        <v>2</v>
      </c>
      <c r="N5">
        <v>1</v>
      </c>
      <c r="O5">
        <v>2</v>
      </c>
      <c r="P5">
        <v>1</v>
      </c>
      <c r="Q5">
        <v>0</v>
      </c>
    </row>
    <row r="6" spans="2:17" x14ac:dyDescent="0.25">
      <c r="C6">
        <v>2</v>
      </c>
      <c r="D6" t="s">
        <v>43</v>
      </c>
      <c r="E6">
        <v>21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2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3</v>
      </c>
      <c r="D7" t="s">
        <v>41</v>
      </c>
      <c r="E7">
        <v>25</v>
      </c>
      <c r="F7">
        <v>0</v>
      </c>
      <c r="G7">
        <v>3</v>
      </c>
      <c r="H7">
        <v>5</v>
      </c>
      <c r="I7">
        <v>2</v>
      </c>
      <c r="J7">
        <v>2</v>
      </c>
      <c r="K7">
        <v>0</v>
      </c>
      <c r="L7">
        <v>0</v>
      </c>
      <c r="M7">
        <v>4</v>
      </c>
      <c r="N7">
        <v>2</v>
      </c>
      <c r="O7">
        <v>2</v>
      </c>
      <c r="P7">
        <v>1</v>
      </c>
      <c r="Q7">
        <v>0</v>
      </c>
    </row>
    <row r="8" spans="2:17" x14ac:dyDescent="0.25">
      <c r="C8">
        <v>8</v>
      </c>
      <c r="D8" t="s">
        <v>34</v>
      </c>
      <c r="E8">
        <v>20</v>
      </c>
      <c r="F8">
        <v>3</v>
      </c>
      <c r="G8">
        <v>0</v>
      </c>
      <c r="H8">
        <v>3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1</v>
      </c>
      <c r="P8">
        <v>0</v>
      </c>
      <c r="Q8">
        <v>0</v>
      </c>
    </row>
    <row r="9" spans="2:17" x14ac:dyDescent="0.25">
      <c r="C9">
        <v>10</v>
      </c>
      <c r="D9" t="s">
        <v>38</v>
      </c>
      <c r="E9">
        <v>31</v>
      </c>
      <c r="F9">
        <v>4</v>
      </c>
      <c r="G9">
        <v>0</v>
      </c>
      <c r="H9">
        <v>6</v>
      </c>
      <c r="I9">
        <v>2</v>
      </c>
      <c r="J9">
        <v>1</v>
      </c>
      <c r="K9">
        <v>1</v>
      </c>
      <c r="L9">
        <v>1</v>
      </c>
      <c r="M9">
        <v>2</v>
      </c>
      <c r="N9">
        <v>2</v>
      </c>
      <c r="O9">
        <v>1</v>
      </c>
      <c r="P9">
        <v>4</v>
      </c>
      <c r="Q9">
        <v>0</v>
      </c>
    </row>
    <row r="10" spans="2:17" x14ac:dyDescent="0.25">
      <c r="C10">
        <v>13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21</v>
      </c>
      <c r="D11" t="s">
        <v>45</v>
      </c>
      <c r="E11">
        <v>12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</row>
    <row r="12" spans="2:17" x14ac:dyDescent="0.25">
      <c r="C12">
        <v>41</v>
      </c>
      <c r="D12" t="s">
        <v>37</v>
      </c>
      <c r="E12">
        <v>30</v>
      </c>
      <c r="F12">
        <v>4</v>
      </c>
      <c r="G12">
        <v>7</v>
      </c>
      <c r="H12">
        <v>4</v>
      </c>
      <c r="I12">
        <v>1</v>
      </c>
      <c r="J12">
        <v>1</v>
      </c>
      <c r="K12">
        <v>2</v>
      </c>
      <c r="L12">
        <v>2</v>
      </c>
      <c r="M12">
        <v>12</v>
      </c>
      <c r="N12">
        <v>0</v>
      </c>
      <c r="O12">
        <v>0</v>
      </c>
      <c r="P12">
        <v>0</v>
      </c>
      <c r="Q12">
        <v>1</v>
      </c>
    </row>
    <row r="13" spans="2:17" x14ac:dyDescent="0.25">
      <c r="C13">
        <v>42</v>
      </c>
      <c r="D13" t="s">
        <v>46</v>
      </c>
      <c r="E13">
        <v>14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1">
        <f>GAME2!B5</f>
        <v>42267</v>
      </c>
      <c r="L4" s="31"/>
      <c r="M4" s="32" t="str">
        <f xml:space="preserve"> "[vs " &amp; GAME2!B4 &amp; "]"</f>
        <v>[vs apsolventi]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GAME2!C4</f>
        <v>0</v>
      </c>
      <c r="C8" s="37" t="str">
        <f>GAME2!D4</f>
        <v>Lazar Šakota</v>
      </c>
      <c r="D8" s="55">
        <f>GAME2!E4</f>
        <v>24</v>
      </c>
      <c r="E8" s="40">
        <f>GAME2!G4*2+GAME2!I4*3+GAME2!K4+GAME2!L4+GAME2!M4+GAME2!N4+GAME2!P4+GAME2!Q4-GAME2!F4-GAME2!H4-GAME2!J4-GAME2!O4</f>
        <v>11</v>
      </c>
      <c r="F8" s="12" t="str">
        <f>(GAME2!G4+GAME2!I4)&amp;"/"&amp;(GAME2!G4+GAME2!F4+GAME2!I4+GAME2!H4)</f>
        <v>3/7</v>
      </c>
      <c r="G8" s="13" t="str">
        <f>GAME2!G4&amp;"/"&amp;(GAME2!G4+GAME2!F4)</f>
        <v>3/6</v>
      </c>
      <c r="H8" s="13" t="str">
        <f>GAME2!I4&amp;"/"&amp;(GAME2!I4+GAME2!H4)</f>
        <v>0/1</v>
      </c>
      <c r="I8" s="14" t="s">
        <v>42</v>
      </c>
      <c r="J8" s="35">
        <f>GAME2!L4+GAME2!M4</f>
        <v>10</v>
      </c>
      <c r="K8" s="39">
        <f>GAME2!L4</f>
        <v>5</v>
      </c>
      <c r="L8" s="37">
        <f>GAME2!M4</f>
        <v>5</v>
      </c>
      <c r="M8" s="35">
        <f>GAME2!N4</f>
        <v>0</v>
      </c>
      <c r="N8" s="47">
        <f>GAME2!O4</f>
        <v>2</v>
      </c>
      <c r="O8" s="39">
        <f>GAME2!P4</f>
        <v>0</v>
      </c>
      <c r="P8" s="39">
        <f>GAME2!Q4</f>
        <v>1</v>
      </c>
      <c r="Q8" s="37">
        <f>GAME2!G4*2+GAME2!I4*3+GAME2!K4</f>
        <v>6</v>
      </c>
    </row>
    <row r="9" spans="2:17" ht="15.95" customHeight="1" x14ac:dyDescent="0.2">
      <c r="B9" s="36"/>
      <c r="C9" s="38"/>
      <c r="D9" s="40"/>
      <c r="E9" s="41"/>
      <c r="F9" s="3">
        <f>(GAME2!G4+GAME2!I4)/(GAME2!G4+GAME2!F4+GAME2!I4+GAME2!H4)</f>
        <v>0.42857142857142855</v>
      </c>
      <c r="G9" s="4">
        <f>GAME2!G4/(GAME2!G4+GAME2!F4)</f>
        <v>0.5</v>
      </c>
      <c r="H9" s="4">
        <f>GAME2!I4/(GAME2!I4+GAME2!H4)</f>
        <v>0</v>
      </c>
      <c r="I9" s="5" t="s">
        <v>42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GAME2!C5</f>
        <v>1</v>
      </c>
      <c r="C10" s="38" t="str">
        <f>GAME2!D5</f>
        <v>Branko Radivojević</v>
      </c>
      <c r="D10" s="42">
        <f>GAME2!E5</f>
        <v>30</v>
      </c>
      <c r="E10" s="41">
        <f>GAME2!G5*2+GAME2!I5*3+GAME2!K5+GAME2!L5+GAME2!M5+GAME2!N5+GAME2!P5+GAME2!Q5-GAME2!F5-GAME2!H5-GAME2!J5-GAME2!O5</f>
        <v>2</v>
      </c>
      <c r="F10" s="15" t="str">
        <f>(GAME2!G5+GAME2!I5)&amp;"/"&amp;(GAME2!G5+GAME2!F5+GAME2!I5+GAME2!H5)</f>
        <v>2/8</v>
      </c>
      <c r="G10" s="16" t="str">
        <f>GAME2!G5&amp;"/"&amp;(GAME2!G5+GAME2!F5)</f>
        <v>2/7</v>
      </c>
      <c r="H10" s="16" t="str">
        <f>GAME2!I5&amp;"/"&amp;(GAME2!I5+GAME2!H5)</f>
        <v>0/1</v>
      </c>
      <c r="I10" s="17" t="s">
        <v>42</v>
      </c>
      <c r="J10" s="36">
        <f>GAME2!L5+GAME2!M5</f>
        <v>4</v>
      </c>
      <c r="K10" s="30">
        <f>GAME2!L5</f>
        <v>2</v>
      </c>
      <c r="L10" s="38">
        <f>GAME2!M5</f>
        <v>2</v>
      </c>
      <c r="M10" s="36">
        <f>GAME2!N5</f>
        <v>1</v>
      </c>
      <c r="N10" s="53">
        <f>GAME2!O5</f>
        <v>2</v>
      </c>
      <c r="O10" s="30">
        <f>GAME2!P5</f>
        <v>1</v>
      </c>
      <c r="P10" s="30">
        <f>GAME2!Q5</f>
        <v>0</v>
      </c>
      <c r="Q10" s="33">
        <f>GAME2!G5*2+GAME2!I5*3+GAME2!K5</f>
        <v>4</v>
      </c>
    </row>
    <row r="11" spans="2:17" ht="15.95" customHeight="1" x14ac:dyDescent="0.2">
      <c r="B11" s="36"/>
      <c r="C11" s="38"/>
      <c r="D11" s="40"/>
      <c r="E11" s="41"/>
      <c r="F11" s="3">
        <f>(GAME2!G5+GAME2!I5)/(GAME2!G5+GAME2!F5+GAME2!I5+GAME2!H5)</f>
        <v>0.25</v>
      </c>
      <c r="G11" s="4">
        <f>GAME2!G5/(GAME2!G5+GAME2!F5)</f>
        <v>0.2857142857142857</v>
      </c>
      <c r="H11" s="4">
        <f>GAME2!I5/(GAME2!I5+GAME2!H5)</f>
        <v>0</v>
      </c>
      <c r="I11" s="5" t="s">
        <v>42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GAME2!C6</f>
        <v>2</v>
      </c>
      <c r="C12" s="38" t="str">
        <f>GAME2!D6</f>
        <v>Miloš Prentović</v>
      </c>
      <c r="D12" s="42">
        <f>GAME2!E6</f>
        <v>21</v>
      </c>
      <c r="E12" s="41">
        <f>GAME2!G6*2+GAME2!I6*3+GAME2!K6+GAME2!L6+GAME2!M6+GAME2!N6+GAME2!P6+GAME2!Q6-GAME2!F6-GAME2!H6-GAME2!J6-GAME2!O6</f>
        <v>3</v>
      </c>
      <c r="F12" s="15" t="str">
        <f>(GAME2!G6+GAME2!I6)&amp;"/"&amp;(GAME2!G6+GAME2!F6+GAME2!I6+GAME2!H6)</f>
        <v>1/3</v>
      </c>
      <c r="G12" s="16" t="str">
        <f>GAME2!G6&amp;"/"&amp;(GAME2!G6+GAME2!F6)</f>
        <v>1/2</v>
      </c>
      <c r="H12" s="16" t="str">
        <f>GAME2!I6&amp;"/"&amp;(GAME2!I6+GAME2!H6)</f>
        <v>0/1</v>
      </c>
      <c r="I12" s="17" t="str">
        <f>GAME2!K6&amp;"/"&amp;(GAME2!K6+GAME2!J6)</f>
        <v>1/2</v>
      </c>
      <c r="J12" s="36">
        <f>GAME2!L6+GAME2!M6</f>
        <v>3</v>
      </c>
      <c r="K12" s="30">
        <f>GAME2!L6</f>
        <v>1</v>
      </c>
      <c r="L12" s="38">
        <f>GAME2!M6</f>
        <v>2</v>
      </c>
      <c r="M12" s="36">
        <f>GAME2!N6</f>
        <v>0</v>
      </c>
      <c r="N12" s="53">
        <f>GAME2!O6</f>
        <v>0</v>
      </c>
      <c r="O12" s="30">
        <f>GAME2!P6</f>
        <v>0</v>
      </c>
      <c r="P12" s="30">
        <f>GAME2!Q6</f>
        <v>0</v>
      </c>
      <c r="Q12" s="33">
        <f>GAME2!G6*2+GAME2!I6*3+GAME2!K6</f>
        <v>3</v>
      </c>
    </row>
    <row r="13" spans="2:17" ht="15.95" customHeight="1" x14ac:dyDescent="0.2">
      <c r="B13" s="36"/>
      <c r="C13" s="38"/>
      <c r="D13" s="40"/>
      <c r="E13" s="41"/>
      <c r="F13" s="3">
        <f>(GAME2!G6+GAME2!I6)/(GAME2!G6+GAME2!F6+GAME2!I6+GAME2!H6)</f>
        <v>0.33333333333333331</v>
      </c>
      <c r="G13" s="4">
        <f>GAME2!G6/(GAME2!G6+GAME2!F6)</f>
        <v>0.5</v>
      </c>
      <c r="H13" s="4">
        <f>GAME2!I6/(GAME2!I6+GAME2!H6)</f>
        <v>0</v>
      </c>
      <c r="I13" s="5">
        <f>GAME2!K6/(GAME2!K6+GAME2!J6)</f>
        <v>0.5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GAME2!C7</f>
        <v>3</v>
      </c>
      <c r="C14" s="38" t="str">
        <f>GAME2!D7</f>
        <v>Dušan Marković</v>
      </c>
      <c r="D14" s="42">
        <f>GAME2!E7</f>
        <v>25</v>
      </c>
      <c r="E14" s="41">
        <f>GAME2!G7*2+GAME2!I7*3+GAME2!K7+GAME2!L7+GAME2!M7+GAME2!N7+GAME2!P7+GAME2!Q7-GAME2!F7-GAME2!H7-GAME2!J7-GAME2!O7</f>
        <v>10</v>
      </c>
      <c r="F14" s="15" t="str">
        <f>(GAME2!G7+GAME2!I7)&amp;"/"&amp;(GAME2!G7+GAME2!F7+GAME2!I7+GAME2!H7)</f>
        <v>5/10</v>
      </c>
      <c r="G14" s="16" t="str">
        <f>GAME2!G7&amp;"/"&amp;(GAME2!G7+GAME2!F7)</f>
        <v>3/3</v>
      </c>
      <c r="H14" s="16" t="str">
        <f>GAME2!I7&amp;"/"&amp;(GAME2!I7+GAME2!H7)</f>
        <v>2/7</v>
      </c>
      <c r="I14" s="17" t="str">
        <f>GAME2!K7&amp;"/"&amp;(GAME2!K7+GAME2!J7)</f>
        <v>0/2</v>
      </c>
      <c r="J14" s="36">
        <f>GAME2!L7+GAME2!M7</f>
        <v>4</v>
      </c>
      <c r="K14" s="30">
        <f>GAME2!L7</f>
        <v>0</v>
      </c>
      <c r="L14" s="38">
        <f>GAME2!M7</f>
        <v>4</v>
      </c>
      <c r="M14" s="36">
        <f>GAME2!N7</f>
        <v>2</v>
      </c>
      <c r="N14" s="53">
        <f>GAME2!O7</f>
        <v>2</v>
      </c>
      <c r="O14" s="30">
        <f>GAME2!P7</f>
        <v>1</v>
      </c>
      <c r="P14" s="30">
        <f>GAME2!Q7</f>
        <v>0</v>
      </c>
      <c r="Q14" s="33">
        <f>GAME2!G7*2+GAME2!I7*3+GAME2!K7</f>
        <v>12</v>
      </c>
    </row>
    <row r="15" spans="2:17" ht="15.95" customHeight="1" x14ac:dyDescent="0.2">
      <c r="B15" s="36"/>
      <c r="C15" s="38"/>
      <c r="D15" s="40"/>
      <c r="E15" s="41"/>
      <c r="F15" s="3">
        <f>(GAME2!G7+GAME2!I7)/(GAME2!G7+GAME2!F7+GAME2!I7+GAME2!H7)</f>
        <v>0.5</v>
      </c>
      <c r="G15" s="4">
        <f>GAME2!G7/(GAME2!G7+GAME2!F7)</f>
        <v>1</v>
      </c>
      <c r="H15" s="4">
        <f>GAME2!I7/(GAME2!I7+GAME2!H7)</f>
        <v>0.2857142857142857</v>
      </c>
      <c r="I15" s="5">
        <f>GAME2!K7/(GAME2!K7+GAME2!J7)</f>
        <v>0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GAME2!C8</f>
        <v>8</v>
      </c>
      <c r="C16" s="38" t="str">
        <f>GAME2!D8</f>
        <v>Srđan Mrvoš</v>
      </c>
      <c r="D16" s="42">
        <f>GAME2!E8</f>
        <v>20</v>
      </c>
      <c r="E16" s="41">
        <f>GAME2!G8*2+GAME2!I8*3+GAME2!K8+GAME2!L8+GAME2!M8+GAME2!N8+GAME2!P8+GAME2!Q8-GAME2!F8-GAME2!H8-GAME2!J8-GAME2!O8</f>
        <v>-5</v>
      </c>
      <c r="F16" s="15" t="str">
        <f>(GAME2!G8+GAME2!I8)&amp;"/"&amp;(GAME2!G8+GAME2!F8+GAME2!I8+GAME2!H8)</f>
        <v>0/6</v>
      </c>
      <c r="G16" s="16" t="str">
        <f>GAME2!G8&amp;"/"&amp;(GAME2!G8+GAME2!F8)</f>
        <v>0/3</v>
      </c>
      <c r="H16" s="16" t="str">
        <f>GAME2!I8&amp;"/"&amp;(GAME2!I8+GAME2!H8)</f>
        <v>0/3</v>
      </c>
      <c r="I16" s="17" t="s">
        <v>42</v>
      </c>
      <c r="J16" s="36">
        <f>GAME2!L8+GAME2!M8</f>
        <v>2</v>
      </c>
      <c r="K16" s="30">
        <f>GAME2!L8</f>
        <v>2</v>
      </c>
      <c r="L16" s="38">
        <f>GAME2!M8</f>
        <v>0</v>
      </c>
      <c r="M16" s="36">
        <f>GAME2!N8</f>
        <v>0</v>
      </c>
      <c r="N16" s="53">
        <f>GAME2!O8</f>
        <v>1</v>
      </c>
      <c r="O16" s="30">
        <f>GAME2!P8</f>
        <v>0</v>
      </c>
      <c r="P16" s="30">
        <f>GAME2!Q8</f>
        <v>0</v>
      </c>
      <c r="Q16" s="33">
        <f>GAME2!G8*2+GAME2!I8*3+GAME2!K8</f>
        <v>0</v>
      </c>
    </row>
    <row r="17" spans="2:17" ht="15.95" customHeight="1" x14ac:dyDescent="0.2">
      <c r="B17" s="36"/>
      <c r="C17" s="38"/>
      <c r="D17" s="40"/>
      <c r="E17" s="41"/>
      <c r="F17" s="3">
        <f>(GAME2!G8+GAME2!I8)/(GAME2!G8+GAME2!F8+GAME2!I8+GAME2!H8)</f>
        <v>0</v>
      </c>
      <c r="G17" s="4">
        <f>GAME2!G8/(GAME2!G8+GAME2!F8)</f>
        <v>0</v>
      </c>
      <c r="H17" s="4">
        <f>GAME2!I8/(GAME2!I8+GAME2!H8)</f>
        <v>0</v>
      </c>
      <c r="I17" s="5" t="s">
        <v>42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GAME2!C9</f>
        <v>10</v>
      </c>
      <c r="C18" s="38" t="str">
        <f>GAME2!D9</f>
        <v>Filip Apatović</v>
      </c>
      <c r="D18" s="42">
        <f>GAME2!E9</f>
        <v>31</v>
      </c>
      <c r="E18" s="41">
        <f>GAME2!G9*2+GAME2!I9*3+GAME2!K9+GAME2!L9+GAME2!M9+GAME2!N9+GAME2!P9+GAME2!Q9-GAME2!F9-GAME2!H9-GAME2!J9-GAME2!O9</f>
        <v>4</v>
      </c>
      <c r="F18" s="15" t="str">
        <f>(GAME2!G9+GAME2!I9)&amp;"/"&amp;(GAME2!G9+GAME2!F9+GAME2!I9+GAME2!H9)</f>
        <v>2/12</v>
      </c>
      <c r="G18" s="16" t="str">
        <f>GAME2!G9&amp;"/"&amp;(GAME2!G9+GAME2!F9)</f>
        <v>0/4</v>
      </c>
      <c r="H18" s="16" t="str">
        <f>GAME2!I9&amp;"/"&amp;(GAME2!I9+GAME2!H9)</f>
        <v>2/8</v>
      </c>
      <c r="I18" s="17" t="str">
        <f>GAME2!K9&amp;"/"&amp;(GAME2!K9+GAME2!J9)</f>
        <v>1/2</v>
      </c>
      <c r="J18" s="36">
        <f>GAME2!L9+GAME2!M9</f>
        <v>3</v>
      </c>
      <c r="K18" s="30">
        <f>GAME2!L9</f>
        <v>1</v>
      </c>
      <c r="L18" s="38">
        <f>GAME2!M9</f>
        <v>2</v>
      </c>
      <c r="M18" s="36">
        <f>GAME2!N9</f>
        <v>2</v>
      </c>
      <c r="N18" s="53">
        <f>GAME2!O9</f>
        <v>1</v>
      </c>
      <c r="O18" s="30">
        <f>GAME2!P9</f>
        <v>4</v>
      </c>
      <c r="P18" s="30">
        <f>GAME2!Q9</f>
        <v>0</v>
      </c>
      <c r="Q18" s="33">
        <f>GAME2!G9*2+GAME2!I9*3+GAME2!K9</f>
        <v>7</v>
      </c>
    </row>
    <row r="19" spans="2:17" ht="15.95" customHeight="1" x14ac:dyDescent="0.2">
      <c r="B19" s="36"/>
      <c r="C19" s="38"/>
      <c r="D19" s="40"/>
      <c r="E19" s="41"/>
      <c r="F19" s="3">
        <f>(GAME2!G9+GAME2!I9)/(GAME2!G9+GAME2!F9+GAME2!I9+GAME2!H9)</f>
        <v>0.16666666666666666</v>
      </c>
      <c r="G19" s="4">
        <f>GAME2!G9/(GAME2!G9+GAME2!F9)</f>
        <v>0</v>
      </c>
      <c r="H19" s="4">
        <f>GAME2!I9/(GAME2!I9+GAME2!H9)</f>
        <v>0.25</v>
      </c>
      <c r="I19" s="5">
        <f>GAME2!K9/(GAME2!K9+GAME2!J9)</f>
        <v>0.5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GAME2!C10</f>
        <v>13</v>
      </c>
      <c r="C20" s="38" t="str">
        <f>GAME2!D10</f>
        <v>Miloš Ćetković</v>
      </c>
      <c r="D20" s="42">
        <f>GAME2!E10</f>
        <v>0</v>
      </c>
      <c r="E20" s="41">
        <f>GAME2!G10*2+GAME2!I10*3+GAME2!K10+GAME2!L10+GAME2!M10+GAME2!N10+GAME2!P10+GAME2!Q10-GAME2!F10-GAME2!H10-GAME2!J10-GAME2!O10</f>
        <v>0</v>
      </c>
      <c r="F20" s="15" t="s">
        <v>42</v>
      </c>
      <c r="G20" s="16" t="s">
        <v>42</v>
      </c>
      <c r="H20" s="16" t="s">
        <v>42</v>
      </c>
      <c r="I20" s="17" t="s">
        <v>42</v>
      </c>
      <c r="J20" s="36">
        <f>GAME2!L10+GAME2!M10</f>
        <v>0</v>
      </c>
      <c r="K20" s="30">
        <f>GAME2!L10</f>
        <v>0</v>
      </c>
      <c r="L20" s="38">
        <f>GAME2!M10</f>
        <v>0</v>
      </c>
      <c r="M20" s="36">
        <f>GAME2!N10</f>
        <v>0</v>
      </c>
      <c r="N20" s="53">
        <f>GAME2!O10</f>
        <v>0</v>
      </c>
      <c r="O20" s="30">
        <f>GAME2!P10</f>
        <v>0</v>
      </c>
      <c r="P20" s="30">
        <f>GAME2!Q10</f>
        <v>0</v>
      </c>
      <c r="Q20" s="33">
        <f>GAME2!G10*2+GAME2!I10*3+GAME2!K10</f>
        <v>0</v>
      </c>
    </row>
    <row r="21" spans="2:17" ht="15.95" customHeight="1" x14ac:dyDescent="0.2">
      <c r="B21" s="36"/>
      <c r="C21" s="38"/>
      <c r="D21" s="40"/>
      <c r="E21" s="41"/>
      <c r="F21" s="3" t="s">
        <v>42</v>
      </c>
      <c r="G21" s="4" t="s">
        <v>42</v>
      </c>
      <c r="H21" s="4" t="s">
        <v>42</v>
      </c>
      <c r="I21" s="5" t="s">
        <v>42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GAME2!C11</f>
        <v>21</v>
      </c>
      <c r="C22" s="38" t="str">
        <f>GAME2!D11</f>
        <v>Nenad Zorić</v>
      </c>
      <c r="D22" s="42">
        <f>GAME2!E11</f>
        <v>12</v>
      </c>
      <c r="E22" s="41">
        <f>GAME2!G11*2+GAME2!I11*3+GAME2!K11+GAME2!L11+GAME2!M11+GAME2!N11+GAME2!P11+GAME2!Q11-GAME2!F11-GAME2!H11-GAME2!J11-GAME2!O11</f>
        <v>-1</v>
      </c>
      <c r="F22" s="15" t="str">
        <f>(GAME2!G11+GAME2!I11)&amp;"/"&amp;(GAME2!G11+GAME2!F11+GAME2!I11+GAME2!H11)</f>
        <v>0/1</v>
      </c>
      <c r="G22" s="16" t="str">
        <f>GAME2!G11&amp;"/"&amp;(GAME2!G11+GAME2!F11)</f>
        <v>0/1</v>
      </c>
      <c r="H22" s="16" t="s">
        <v>42</v>
      </c>
      <c r="I22" s="17" t="s">
        <v>42</v>
      </c>
      <c r="J22" s="36">
        <f>GAME2!L11+GAME2!M11</f>
        <v>0</v>
      </c>
      <c r="K22" s="30">
        <f>GAME2!L11</f>
        <v>0</v>
      </c>
      <c r="L22" s="38">
        <f>GAME2!M11</f>
        <v>0</v>
      </c>
      <c r="M22" s="36">
        <f>GAME2!N11</f>
        <v>0</v>
      </c>
      <c r="N22" s="53">
        <f>GAME2!O11</f>
        <v>1</v>
      </c>
      <c r="O22" s="30">
        <f>GAME2!P11</f>
        <v>1</v>
      </c>
      <c r="P22" s="30">
        <f>GAME2!Q11</f>
        <v>0</v>
      </c>
      <c r="Q22" s="33">
        <f>GAME2!G11*2+GAME2!I11*3+GAME2!K11</f>
        <v>0</v>
      </c>
    </row>
    <row r="23" spans="2:17" ht="15.95" customHeight="1" x14ac:dyDescent="0.2">
      <c r="B23" s="36"/>
      <c r="C23" s="38"/>
      <c r="D23" s="40"/>
      <c r="E23" s="41"/>
      <c r="F23" s="3">
        <f>(GAME2!G11+GAME2!I11)/(GAME2!G11+GAME2!F11+GAME2!I11+GAME2!H11)</f>
        <v>0</v>
      </c>
      <c r="G23" s="4">
        <f>GAME2!G11/(GAME2!G11+GAME2!F11)</f>
        <v>0</v>
      </c>
      <c r="H23" s="4" t="s">
        <v>42</v>
      </c>
      <c r="I23" s="5" t="s">
        <v>42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>
        <f>GAME2!C12</f>
        <v>41</v>
      </c>
      <c r="C24" s="38" t="str">
        <f>GAME2!D12</f>
        <v>Ninoslav Vidačić</v>
      </c>
      <c r="D24" s="42">
        <f>GAME2!E12</f>
        <v>30</v>
      </c>
      <c r="E24" s="41">
        <f>GAME2!G12*2+GAME2!I12*3+GAME2!K12+GAME2!L12+GAME2!M12+GAME2!N12+GAME2!P12+GAME2!Q12-GAME2!F12-GAME2!H12-GAME2!J12-GAME2!O12</f>
        <v>25</v>
      </c>
      <c r="F24" s="15" t="str">
        <f>(GAME2!G12+GAME2!I12)&amp;"/"&amp;(GAME2!G12+GAME2!F12+GAME2!I12+GAME2!H12)</f>
        <v>8/16</v>
      </c>
      <c r="G24" s="16" t="str">
        <f>GAME2!G12&amp;"/"&amp;(GAME2!G12+GAME2!F12)</f>
        <v>7/11</v>
      </c>
      <c r="H24" s="16" t="str">
        <f>GAME2!I12&amp;"/"&amp;(GAME2!I12+GAME2!H12)</f>
        <v>1/5</v>
      </c>
      <c r="I24" s="17" t="str">
        <f>GAME2!K12&amp;"/"&amp;(GAME2!K12+GAME2!J12)</f>
        <v>2/3</v>
      </c>
      <c r="J24" s="36">
        <f>GAME2!L12+GAME2!M12</f>
        <v>14</v>
      </c>
      <c r="K24" s="30">
        <f>GAME2!L12</f>
        <v>2</v>
      </c>
      <c r="L24" s="38">
        <f>GAME2!M12</f>
        <v>12</v>
      </c>
      <c r="M24" s="36">
        <f>GAME2!N12</f>
        <v>0</v>
      </c>
      <c r="N24" s="53">
        <f>GAME2!O12</f>
        <v>0</v>
      </c>
      <c r="O24" s="30">
        <f>GAME2!P12</f>
        <v>0</v>
      </c>
      <c r="P24" s="30">
        <f>GAME2!Q12</f>
        <v>1</v>
      </c>
      <c r="Q24" s="33">
        <f>GAME2!G12*2+GAME2!I12*3+GAME2!K12</f>
        <v>19</v>
      </c>
    </row>
    <row r="25" spans="2:17" ht="15.95" customHeight="1" x14ac:dyDescent="0.2">
      <c r="B25" s="36"/>
      <c r="C25" s="38"/>
      <c r="D25" s="40"/>
      <c r="E25" s="41"/>
      <c r="F25" s="3">
        <f>(GAME2!G12+GAME2!I12)/(GAME2!G12+GAME2!F12+GAME2!I12+GAME2!H12)</f>
        <v>0.5</v>
      </c>
      <c r="G25" s="4">
        <f>GAME2!G12/(GAME2!G12+GAME2!F12)</f>
        <v>0.63636363636363635</v>
      </c>
      <c r="H25" s="4">
        <f>GAME2!I12/(GAME2!I12+GAME2!H12)</f>
        <v>0.2</v>
      </c>
      <c r="I25" s="5">
        <f>GAME2!K12/(GAME2!K12+GAME2!J12)</f>
        <v>0.66666666666666663</v>
      </c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>
        <f>GAME2!C13</f>
        <v>42</v>
      </c>
      <c r="C26" s="38" t="str">
        <f>GAME2!D13</f>
        <v>Luka Vujinović</v>
      </c>
      <c r="D26" s="42">
        <f>GAME2!E13</f>
        <v>14</v>
      </c>
      <c r="E26" s="41">
        <f>GAME2!G13*2+GAME2!I13*3+GAME2!K13+GAME2!L13+GAME2!M13+GAME2!N13+GAME2!P13+GAME2!Q13-GAME2!F13-GAME2!H13-GAME2!J13-GAME2!O13</f>
        <v>-4</v>
      </c>
      <c r="F26" s="15" t="str">
        <f>(GAME2!G13+GAME2!I13)&amp;"/"&amp;(GAME2!G13+GAME2!F13+GAME2!I13+GAME2!H13)</f>
        <v>0/2</v>
      </c>
      <c r="G26" s="16" t="str">
        <f>GAME2!G13&amp;"/"&amp;(GAME2!G13+GAME2!F13)</f>
        <v>0/1</v>
      </c>
      <c r="H26" s="16" t="str">
        <f>GAME2!I13&amp;"/"&amp;(GAME2!I13+GAME2!H13)</f>
        <v>0/1</v>
      </c>
      <c r="I26" s="17" t="s">
        <v>42</v>
      </c>
      <c r="J26" s="36">
        <f>GAME2!L13+GAME2!M13</f>
        <v>0</v>
      </c>
      <c r="K26" s="30">
        <f>GAME2!L13</f>
        <v>0</v>
      </c>
      <c r="L26" s="38">
        <f>GAME2!M13</f>
        <v>0</v>
      </c>
      <c r="M26" s="36">
        <f>GAME2!N13</f>
        <v>0</v>
      </c>
      <c r="N26" s="53">
        <f>GAME2!O13</f>
        <v>2</v>
      </c>
      <c r="O26" s="30">
        <f>GAME2!P13</f>
        <v>0</v>
      </c>
      <c r="P26" s="30">
        <f>GAME2!Q13</f>
        <v>0</v>
      </c>
      <c r="Q26" s="33">
        <f>GAME2!G13*2+GAME2!I13*3+GAME2!K13</f>
        <v>0</v>
      </c>
    </row>
    <row r="27" spans="2:17" ht="15.95" customHeight="1" x14ac:dyDescent="0.2">
      <c r="B27" s="36"/>
      <c r="C27" s="38"/>
      <c r="D27" s="40"/>
      <c r="E27" s="41"/>
      <c r="F27" s="3">
        <f>(GAME2!G13+GAME2!I13)/(GAME2!G13+GAME2!F13+GAME2!I13+GAME2!H13)</f>
        <v>0</v>
      </c>
      <c r="G27" s="4">
        <f>GAME2!G13/(GAME2!G13+GAME2!F13)</f>
        <v>0</v>
      </c>
      <c r="H27" s="4">
        <f>GAME2!I13/(GAME2!I13+GAME2!H13)</f>
        <v>0</v>
      </c>
      <c r="I27" s="5" t="s">
        <v>42</v>
      </c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/>
      <c r="C28" s="38"/>
      <c r="D28" s="42"/>
      <c r="E28" s="41"/>
      <c r="F28" s="15"/>
      <c r="G28" s="16"/>
      <c r="H28" s="16"/>
      <c r="I28" s="17"/>
      <c r="J28" s="36"/>
      <c r="K28" s="30"/>
      <c r="L28" s="38"/>
      <c r="M28" s="36"/>
      <c r="N28" s="53"/>
      <c r="O28" s="30"/>
      <c r="P28" s="30"/>
      <c r="Q28" s="33"/>
    </row>
    <row r="29" spans="2:17" ht="15.95" customHeight="1" x14ac:dyDescent="0.2">
      <c r="B29" s="36"/>
      <c r="C29" s="38"/>
      <c r="D29" s="40"/>
      <c r="E29" s="41"/>
      <c r="F29" s="3"/>
      <c r="G29" s="4"/>
      <c r="H29" s="4"/>
      <c r="I29" s="5"/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/>
      <c r="C30" s="33"/>
      <c r="D30" s="42"/>
      <c r="E30" s="41"/>
      <c r="F30" s="15"/>
      <c r="G30" s="16"/>
      <c r="H30" s="16"/>
      <c r="I30" s="17"/>
      <c r="J30" s="36"/>
      <c r="K30" s="30"/>
      <c r="L30" s="38"/>
      <c r="M30" s="36"/>
      <c r="N30" s="53"/>
      <c r="O30" s="30"/>
      <c r="P30" s="30"/>
      <c r="Q30" s="33"/>
    </row>
    <row r="31" spans="2:17" ht="15.95" customHeight="1" thickBot="1" x14ac:dyDescent="0.25">
      <c r="B31" s="50"/>
      <c r="C31" s="52"/>
      <c r="D31" s="56"/>
      <c r="E31" s="42"/>
      <c r="F31" s="3"/>
      <c r="G31" s="4"/>
      <c r="H31" s="4"/>
      <c r="I31" s="5"/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SUM(GAME2!E4:'GAME2'!E15)</f>
        <v>207</v>
      </c>
      <c r="E32" s="57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45</v>
      </c>
      <c r="F32" s="12" t="str">
        <f>(SUM(GAME2!G4:'GAME2'!G15)+SUM(GAME2!I4:'GAME2'!I15))&amp;"/"&amp;(SUM(GAME2!G4:'GAME2'!G15)+SUM(GAME2!F4:'GAME2'!F15)+SUM(GAME2!I4:'GAME2'!I15)+SUM(GAME2!H4:'GAME2'!H15))</f>
        <v>21/65</v>
      </c>
      <c r="G32" s="13" t="str">
        <f>SUM(GAME2!G4:'GAME2'!G15)&amp;"/"&amp;(SUM(GAME2!G4:'GAME2'!G15)+SUM(GAME2!F4:'GAME2'!F15))</f>
        <v>16/38</v>
      </c>
      <c r="H32" s="13" t="str">
        <f>SUM(GAME2!I4:'GAME2'!I15)&amp;"/"&amp;(SUM(GAME2!I4:'GAME2'!I15)+SUM(GAME2!H4:'GAME2'!H15))</f>
        <v>5/27</v>
      </c>
      <c r="I32" s="14" t="str">
        <f>SUM(GAME2!K4:'GAME2'!K15)&amp;"/"&amp;(SUM(GAME2!K4:'GAME2'!K15)+SUM(GAME2!J4:'GAME2'!J15))</f>
        <v>4/9</v>
      </c>
      <c r="J32" s="43">
        <f>SUM(GAME2!L4:'GAME2'!L15)+SUM(GAME2!M4:'GAME2'!M15)</f>
        <v>40</v>
      </c>
      <c r="K32" s="47">
        <f>SUM(GAME2!L4:'GAME2'!L15)</f>
        <v>13</v>
      </c>
      <c r="L32" s="51">
        <f>SUM(GAME2!M4:'GAME2'!M15)</f>
        <v>27</v>
      </c>
      <c r="M32" s="43">
        <f>SUM(GAME2!N4:'GAME2'!N15)</f>
        <v>5</v>
      </c>
      <c r="N32" s="47">
        <f>SUM(GAME2!O4:'GAME2'!O15)</f>
        <v>11</v>
      </c>
      <c r="O32" s="47">
        <f>SUM(GAME2!P4:'GAME2'!P15)</f>
        <v>7</v>
      </c>
      <c r="P32" s="47">
        <f>SUM(GAME2!Q4:'GAME2'!Q15)</f>
        <v>2</v>
      </c>
      <c r="Q32" s="51">
        <f>SUM(GAME2!G4:'GAME2'!G15)*2+SUM(GAME2!I4:'GAME2'!I15)*3+SUM(GAME2!K4:'GAME2'!K15)</f>
        <v>51</v>
      </c>
    </row>
    <row r="33" spans="2:17" ht="15.95" customHeight="1" thickBot="1" x14ac:dyDescent="0.25">
      <c r="B33" s="44"/>
      <c r="C33" s="46"/>
      <c r="D33" s="56"/>
      <c r="E33" s="58"/>
      <c r="F33" s="11">
        <f>(SUM(GAME2!G4:'GAME2'!G15)+SUM(GAME2!I4:'GAME2'!I15))/(SUM(GAME2!G4:'GAME2'!G15)+SUM(GAME2!F4:'GAME2'!F15)+SUM(GAME2!I4:'GAME2'!I15)+SUM(GAME2!H4:'GAME2'!H15))</f>
        <v>0.32307692307692309</v>
      </c>
      <c r="G33" s="10">
        <f>SUM(GAME2!G4:'GAME2'!G15)/(SUM(GAME2!G4:'GAME2'!G15)+SUM(GAME2!F4:'GAME2'!F15))</f>
        <v>0.42105263157894735</v>
      </c>
      <c r="H33" s="10">
        <f>SUM(GAME2!I4:'GAME2'!I15)/(SUM(GAME2!I4:'GAME2'!I15)+SUM(GAME2!H4:'GAME2'!H15))</f>
        <v>0.18518518518518517</v>
      </c>
      <c r="I33" s="9">
        <f>SUM(GAME2!K4:'GAME2'!K15)/(SUM(GAME2!K4:'GAME2'!K15)+SUM(GAME2!J4:'GAME2'!J15))</f>
        <v>0.44444444444444442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49</v>
      </c>
      <c r="C4">
        <v>0</v>
      </c>
      <c r="D4" t="s">
        <v>36</v>
      </c>
      <c r="E4">
        <v>26</v>
      </c>
      <c r="F4">
        <v>4</v>
      </c>
      <c r="G4">
        <v>7</v>
      </c>
      <c r="H4">
        <v>2</v>
      </c>
      <c r="I4">
        <v>0</v>
      </c>
      <c r="J4">
        <v>0</v>
      </c>
      <c r="K4">
        <v>1</v>
      </c>
      <c r="L4">
        <v>3</v>
      </c>
      <c r="M4">
        <v>7</v>
      </c>
      <c r="N4">
        <v>2</v>
      </c>
      <c r="O4">
        <v>5</v>
      </c>
      <c r="P4">
        <v>1</v>
      </c>
      <c r="Q4">
        <v>1</v>
      </c>
    </row>
    <row r="5" spans="2:17" x14ac:dyDescent="0.25">
      <c r="B5" s="19">
        <v>42273</v>
      </c>
      <c r="C5">
        <v>1</v>
      </c>
      <c r="D5" t="s">
        <v>35</v>
      </c>
      <c r="E5">
        <v>26</v>
      </c>
      <c r="F5">
        <v>4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2</v>
      </c>
      <c r="P5">
        <v>5</v>
      </c>
      <c r="Q5">
        <v>0</v>
      </c>
    </row>
    <row r="6" spans="2:17" x14ac:dyDescent="0.25">
      <c r="C6">
        <v>2</v>
      </c>
      <c r="D6" t="s">
        <v>43</v>
      </c>
      <c r="E6">
        <v>16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3</v>
      </c>
      <c r="N6">
        <v>0</v>
      </c>
      <c r="O6">
        <v>2</v>
      </c>
      <c r="P6">
        <v>1</v>
      </c>
      <c r="Q6">
        <v>0</v>
      </c>
    </row>
    <row r="7" spans="2:17" x14ac:dyDescent="0.25">
      <c r="C7">
        <v>3</v>
      </c>
      <c r="D7" t="s">
        <v>41</v>
      </c>
      <c r="E7">
        <v>24</v>
      </c>
      <c r="F7">
        <v>3</v>
      </c>
      <c r="G7">
        <v>4</v>
      </c>
      <c r="H7">
        <v>4</v>
      </c>
      <c r="I7">
        <v>0</v>
      </c>
      <c r="J7">
        <v>1</v>
      </c>
      <c r="K7">
        <v>2</v>
      </c>
      <c r="L7">
        <v>0</v>
      </c>
      <c r="M7">
        <v>5</v>
      </c>
      <c r="N7">
        <v>1</v>
      </c>
      <c r="O7">
        <v>0</v>
      </c>
      <c r="P7">
        <v>1</v>
      </c>
      <c r="Q7">
        <v>0</v>
      </c>
    </row>
    <row r="8" spans="2:17" x14ac:dyDescent="0.25">
      <c r="C8">
        <v>8</v>
      </c>
      <c r="D8" t="s">
        <v>34</v>
      </c>
      <c r="E8">
        <v>20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</v>
      </c>
      <c r="N8">
        <v>2</v>
      </c>
      <c r="O8">
        <v>2</v>
      </c>
      <c r="P8">
        <v>1</v>
      </c>
      <c r="Q8">
        <v>0</v>
      </c>
    </row>
    <row r="9" spans="2:17" x14ac:dyDescent="0.25">
      <c r="C9">
        <v>10</v>
      </c>
      <c r="D9" t="s">
        <v>38</v>
      </c>
      <c r="E9">
        <v>34</v>
      </c>
      <c r="F9">
        <v>10</v>
      </c>
      <c r="G9">
        <v>2</v>
      </c>
      <c r="H9">
        <v>6</v>
      </c>
      <c r="I9">
        <v>1</v>
      </c>
      <c r="J9">
        <v>3</v>
      </c>
      <c r="K9">
        <v>1</v>
      </c>
      <c r="L9">
        <v>2</v>
      </c>
      <c r="M9">
        <v>3</v>
      </c>
      <c r="N9">
        <v>4</v>
      </c>
      <c r="O9">
        <v>1</v>
      </c>
      <c r="P9">
        <v>2</v>
      </c>
      <c r="Q9">
        <v>0</v>
      </c>
    </row>
    <row r="10" spans="2:17" x14ac:dyDescent="0.25">
      <c r="C10">
        <v>11</v>
      </c>
      <c r="D10" t="s">
        <v>39</v>
      </c>
      <c r="E10">
        <v>24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2</v>
      </c>
      <c r="N10">
        <v>0</v>
      </c>
      <c r="O10">
        <v>2</v>
      </c>
      <c r="P10">
        <v>3</v>
      </c>
      <c r="Q10">
        <v>0</v>
      </c>
    </row>
    <row r="11" spans="2:17" x14ac:dyDescent="0.25">
      <c r="C11">
        <v>12</v>
      </c>
      <c r="D11" t="s">
        <v>40</v>
      </c>
      <c r="E11">
        <v>14</v>
      </c>
      <c r="F11">
        <v>2</v>
      </c>
      <c r="G11">
        <v>0</v>
      </c>
      <c r="H11">
        <v>2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2</v>
      </c>
      <c r="P11">
        <v>0</v>
      </c>
      <c r="Q11">
        <v>0</v>
      </c>
    </row>
    <row r="12" spans="2:17" x14ac:dyDescent="0.25">
      <c r="C12">
        <v>21</v>
      </c>
      <c r="D12" t="s">
        <v>45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 x14ac:dyDescent="0.25">
      <c r="C13">
        <v>34</v>
      </c>
      <c r="D13" t="s">
        <v>47</v>
      </c>
      <c r="E13">
        <v>24</v>
      </c>
      <c r="F13">
        <v>0</v>
      </c>
      <c r="G13">
        <v>2</v>
      </c>
      <c r="H13">
        <v>1</v>
      </c>
      <c r="I13">
        <v>4</v>
      </c>
      <c r="J13">
        <v>0</v>
      </c>
      <c r="K13">
        <v>0</v>
      </c>
      <c r="L13">
        <v>2</v>
      </c>
      <c r="M13">
        <v>1</v>
      </c>
      <c r="N13">
        <v>0</v>
      </c>
      <c r="O13">
        <v>2</v>
      </c>
      <c r="P13">
        <v>1</v>
      </c>
      <c r="Q13">
        <v>1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31">
        <f>GAME3!B5</f>
        <v>42273</v>
      </c>
      <c r="L4" s="31"/>
      <c r="M4" s="32" t="str">
        <f xml:space="preserve"> "[vs " &amp; GAME3!B4 &amp; "]"</f>
        <v>[vs becej]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GAME3!C4</f>
        <v>0</v>
      </c>
      <c r="C8" s="37" t="str">
        <f>GAME3!D4</f>
        <v>Lazar Šakota</v>
      </c>
      <c r="D8" s="55">
        <f>GAME3!E4</f>
        <v>26</v>
      </c>
      <c r="E8" s="40">
        <f>GAME3!G4*2+GAME3!I4*3+GAME3!K4+GAME3!L4+GAME3!M4+GAME3!N4+GAME3!P4+GAME3!Q4-GAME3!F4-GAME3!H4-GAME3!J4-GAME3!O4</f>
        <v>18</v>
      </c>
      <c r="F8" s="12" t="str">
        <f>(GAME3!G4+GAME3!I4)&amp;"/"&amp;(GAME3!G4+GAME3!F4+GAME3!I4+GAME3!H4)</f>
        <v>7/13</v>
      </c>
      <c r="G8" s="13" t="str">
        <f>GAME3!G4&amp;"/"&amp;(GAME3!G4+GAME3!F4)</f>
        <v>7/11</v>
      </c>
      <c r="H8" s="13" t="str">
        <f>GAME3!I4&amp;"/"&amp;(GAME3!I4+GAME3!H4)</f>
        <v>0/2</v>
      </c>
      <c r="I8" s="14" t="str">
        <f>GAME3!K4&amp;"/"&amp;(GAME3!K4+GAME3!J4)</f>
        <v>1/1</v>
      </c>
      <c r="J8" s="35">
        <f>GAME3!L4+GAME3!M4</f>
        <v>10</v>
      </c>
      <c r="K8" s="39">
        <f>GAME3!L4</f>
        <v>3</v>
      </c>
      <c r="L8" s="37">
        <f>GAME3!M4</f>
        <v>7</v>
      </c>
      <c r="M8" s="35">
        <f>GAME3!N4</f>
        <v>2</v>
      </c>
      <c r="N8" s="47">
        <f>GAME3!O4</f>
        <v>5</v>
      </c>
      <c r="O8" s="39">
        <f>GAME3!P4</f>
        <v>1</v>
      </c>
      <c r="P8" s="39">
        <f>GAME3!Q4</f>
        <v>1</v>
      </c>
      <c r="Q8" s="37">
        <f>GAME3!G4*2+GAME3!I4*3+GAME3!K4</f>
        <v>15</v>
      </c>
    </row>
    <row r="9" spans="2:17" ht="15.95" customHeight="1" x14ac:dyDescent="0.2">
      <c r="B9" s="36"/>
      <c r="C9" s="38"/>
      <c r="D9" s="40"/>
      <c r="E9" s="41"/>
      <c r="F9" s="3">
        <f>(GAME3!G4+GAME3!I4)/(GAME3!G4+GAME3!F4+GAME3!I4+GAME3!H4)</f>
        <v>0.53846153846153844</v>
      </c>
      <c r="G9" s="4">
        <f>GAME3!G4/(GAME3!G4+GAME3!F4)</f>
        <v>0.63636363636363635</v>
      </c>
      <c r="H9" s="4">
        <f>GAME3!I4/(GAME3!I4+GAME3!H4)</f>
        <v>0</v>
      </c>
      <c r="I9" s="5">
        <f>GAME3!K4/(GAME3!K4+GAME3!J4)</f>
        <v>1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GAME3!C5</f>
        <v>1</v>
      </c>
      <c r="C10" s="38" t="str">
        <f>GAME3!D5</f>
        <v>Branko Radivojević</v>
      </c>
      <c r="D10" s="42">
        <f>GAME3!E5</f>
        <v>26</v>
      </c>
      <c r="E10" s="41">
        <f>GAME3!G5*2+GAME3!I5*3+GAME3!K5+GAME3!L5+GAME3!M5+GAME3!N5+GAME3!P5+GAME3!Q5-GAME3!F5-GAME3!H5-GAME3!J5-GAME3!O5</f>
        <v>1</v>
      </c>
      <c r="F10" s="15" t="str">
        <f>(GAME3!G5+GAME3!I5)&amp;"/"&amp;(GAME3!G5+GAME3!F5+GAME3!I5+GAME3!H5)</f>
        <v>1/7</v>
      </c>
      <c r="G10" s="16" t="str">
        <f>GAME3!G5&amp;"/"&amp;(GAME3!G5+GAME3!F5)</f>
        <v>1/5</v>
      </c>
      <c r="H10" s="16" t="str">
        <f>GAME3!I5&amp;"/"&amp;(GAME3!I5+GAME3!H5)</f>
        <v>0/2</v>
      </c>
      <c r="I10" s="17" t="s">
        <v>42</v>
      </c>
      <c r="J10" s="36">
        <f>GAME3!L5+GAME3!M5</f>
        <v>2</v>
      </c>
      <c r="K10" s="30">
        <f>GAME3!L5</f>
        <v>0</v>
      </c>
      <c r="L10" s="38">
        <f>GAME3!M5</f>
        <v>2</v>
      </c>
      <c r="M10" s="36">
        <f>GAME3!N5</f>
        <v>0</v>
      </c>
      <c r="N10" s="53">
        <f>GAME3!O5</f>
        <v>2</v>
      </c>
      <c r="O10" s="30">
        <f>GAME3!P5</f>
        <v>5</v>
      </c>
      <c r="P10" s="30">
        <f>GAME3!Q5</f>
        <v>0</v>
      </c>
      <c r="Q10" s="33">
        <f>GAME3!G5*2+GAME3!I5*3+GAME3!K5</f>
        <v>2</v>
      </c>
    </row>
    <row r="11" spans="2:17" ht="15.95" customHeight="1" x14ac:dyDescent="0.2">
      <c r="B11" s="36"/>
      <c r="C11" s="38"/>
      <c r="D11" s="40"/>
      <c r="E11" s="41"/>
      <c r="F11" s="3">
        <f>(GAME3!G5+GAME3!I5)/(GAME3!G5+GAME3!F5+GAME3!I5+GAME3!H5)</f>
        <v>0.14285714285714285</v>
      </c>
      <c r="G11" s="4">
        <f>GAME3!G5/(GAME3!G5+GAME3!F5)</f>
        <v>0.2</v>
      </c>
      <c r="H11" s="4">
        <f>GAME3!I5/(GAME3!I5+GAME3!H5)</f>
        <v>0</v>
      </c>
      <c r="I11" s="5" t="s">
        <v>42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GAME3!C6</f>
        <v>2</v>
      </c>
      <c r="C12" s="38" t="str">
        <f>GAME3!D6</f>
        <v>Miloš Prentović</v>
      </c>
      <c r="D12" s="42">
        <f>GAME3!E6</f>
        <v>16</v>
      </c>
      <c r="E12" s="41">
        <f>GAME3!G6*2+GAME3!I6*3+GAME3!K6+GAME3!L6+GAME3!M6+GAME3!N6+GAME3!P6+GAME3!Q6-GAME3!F6-GAME3!H6-GAME3!J6-GAME3!O6</f>
        <v>2</v>
      </c>
      <c r="F12" s="15" t="str">
        <f>(GAME3!G6+GAME3!I6)&amp;"/"&amp;(GAME3!G6+GAME3!F6+GAME3!I6+GAME3!H6)</f>
        <v>1/4</v>
      </c>
      <c r="G12" s="16" t="str">
        <f>GAME3!G6&amp;"/"&amp;(GAME3!G6+GAME3!F6)</f>
        <v>1/3</v>
      </c>
      <c r="H12" s="16" t="str">
        <f>GAME3!I6&amp;"/"&amp;(GAME3!I6+GAME3!H6)</f>
        <v>0/1</v>
      </c>
      <c r="I12" s="17" t="s">
        <v>42</v>
      </c>
      <c r="J12" s="36">
        <f>GAME3!L6+GAME3!M6</f>
        <v>4</v>
      </c>
      <c r="K12" s="30">
        <f>GAME3!L6</f>
        <v>1</v>
      </c>
      <c r="L12" s="38">
        <f>GAME3!M6</f>
        <v>3</v>
      </c>
      <c r="M12" s="36">
        <f>GAME3!N6</f>
        <v>0</v>
      </c>
      <c r="N12" s="53">
        <f>GAME3!O6</f>
        <v>2</v>
      </c>
      <c r="O12" s="30">
        <f>GAME3!P6</f>
        <v>1</v>
      </c>
      <c r="P12" s="30">
        <f>GAME3!Q6</f>
        <v>0</v>
      </c>
      <c r="Q12" s="33">
        <f>GAME3!G6*2+GAME3!I6*3+GAME3!K6</f>
        <v>2</v>
      </c>
    </row>
    <row r="13" spans="2:17" ht="15.95" customHeight="1" x14ac:dyDescent="0.2">
      <c r="B13" s="36"/>
      <c r="C13" s="38"/>
      <c r="D13" s="40"/>
      <c r="E13" s="41"/>
      <c r="F13" s="3">
        <f>(GAME3!G6+GAME3!I6)/(GAME3!G6+GAME3!F6+GAME3!I6+GAME3!H6)</f>
        <v>0.25</v>
      </c>
      <c r="G13" s="4">
        <f>GAME3!G6/(GAME3!G6+GAME3!F6)</f>
        <v>0.33333333333333331</v>
      </c>
      <c r="H13" s="4">
        <f>GAME3!I6/(GAME3!I6+GAME3!H6)</f>
        <v>0</v>
      </c>
      <c r="I13" s="5" t="s">
        <v>42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GAME3!C7</f>
        <v>3</v>
      </c>
      <c r="C14" s="38" t="str">
        <f>GAME3!D7</f>
        <v>Dušan Marković</v>
      </c>
      <c r="D14" s="42">
        <f>GAME3!E7</f>
        <v>24</v>
      </c>
      <c r="E14" s="41">
        <f>GAME3!G7*2+GAME3!I7*3+GAME3!K7+GAME3!L7+GAME3!M7+GAME3!N7+GAME3!P7+GAME3!Q7-GAME3!F7-GAME3!H7-GAME3!J7-GAME3!O7</f>
        <v>9</v>
      </c>
      <c r="F14" s="15" t="str">
        <f>(GAME3!G7+GAME3!I7)&amp;"/"&amp;(GAME3!G7+GAME3!F7+GAME3!I7+GAME3!H7)</f>
        <v>4/11</v>
      </c>
      <c r="G14" s="16" t="str">
        <f>GAME3!G7&amp;"/"&amp;(GAME3!G7+GAME3!F7)</f>
        <v>4/7</v>
      </c>
      <c r="H14" s="16" t="str">
        <f>GAME3!I7&amp;"/"&amp;(GAME3!I7+GAME3!H7)</f>
        <v>0/4</v>
      </c>
      <c r="I14" s="17" t="str">
        <f>GAME3!K7&amp;"/"&amp;(GAME3!K7+GAME3!J7)</f>
        <v>2/3</v>
      </c>
      <c r="J14" s="36">
        <f>GAME3!L7+GAME3!M7</f>
        <v>5</v>
      </c>
      <c r="K14" s="30">
        <f>GAME3!L7</f>
        <v>0</v>
      </c>
      <c r="L14" s="38">
        <f>GAME3!M7</f>
        <v>5</v>
      </c>
      <c r="M14" s="36">
        <f>GAME3!N7</f>
        <v>1</v>
      </c>
      <c r="N14" s="53">
        <f>GAME3!O7</f>
        <v>0</v>
      </c>
      <c r="O14" s="30">
        <f>GAME3!P7</f>
        <v>1</v>
      </c>
      <c r="P14" s="30">
        <f>GAME3!Q7</f>
        <v>0</v>
      </c>
      <c r="Q14" s="33">
        <f>GAME3!G7*2+GAME3!I7*3+GAME3!K7</f>
        <v>10</v>
      </c>
    </row>
    <row r="15" spans="2:17" ht="15.95" customHeight="1" x14ac:dyDescent="0.2">
      <c r="B15" s="36"/>
      <c r="C15" s="38"/>
      <c r="D15" s="40"/>
      <c r="E15" s="41"/>
      <c r="F15" s="3">
        <f>(GAME3!G7+GAME3!I7)/(GAME3!G7+GAME3!F7+GAME3!I7+GAME3!H7)</f>
        <v>0.36363636363636365</v>
      </c>
      <c r="G15" s="4">
        <f>GAME3!G7/(GAME3!G7+GAME3!F7)</f>
        <v>0.5714285714285714</v>
      </c>
      <c r="H15" s="4">
        <f>GAME3!I7/(GAME3!I7+GAME3!H7)</f>
        <v>0</v>
      </c>
      <c r="I15" s="5">
        <f>GAME3!K7/(GAME3!K7+GAME3!J7)</f>
        <v>0.66666666666666663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GAME3!C8</f>
        <v>8</v>
      </c>
      <c r="C16" s="38" t="str">
        <f>GAME3!D8</f>
        <v>Srđan Mrvoš</v>
      </c>
      <c r="D16" s="42">
        <f>GAME3!E8</f>
        <v>20</v>
      </c>
      <c r="E16" s="41">
        <f>GAME3!G8*2+GAME3!I8*3+GAME3!K8+GAME3!L8+GAME3!M8+GAME3!N8+GAME3!P8+GAME3!Q8-GAME3!F8-GAME3!H8-GAME3!J8-GAME3!O8</f>
        <v>3</v>
      </c>
      <c r="F16" s="15" t="str">
        <f>(GAME3!G8+GAME3!I8)&amp;"/"&amp;(GAME3!G8+GAME3!F8+GAME3!I8+GAME3!H8)</f>
        <v>0/1</v>
      </c>
      <c r="G16" s="16" t="str">
        <f>GAME3!G8&amp;"/"&amp;(GAME3!G8+GAME3!F8)</f>
        <v>0/1</v>
      </c>
      <c r="H16" s="16" t="s">
        <v>42</v>
      </c>
      <c r="I16" s="17" t="s">
        <v>42</v>
      </c>
      <c r="J16" s="36">
        <f>GAME3!L8+GAME3!M8</f>
        <v>3</v>
      </c>
      <c r="K16" s="30">
        <f>GAME3!L8</f>
        <v>2</v>
      </c>
      <c r="L16" s="38">
        <f>GAME3!M8</f>
        <v>1</v>
      </c>
      <c r="M16" s="36">
        <f>GAME3!N8</f>
        <v>2</v>
      </c>
      <c r="N16" s="53">
        <f>GAME3!O8</f>
        <v>2</v>
      </c>
      <c r="O16" s="30">
        <f>GAME3!P8</f>
        <v>1</v>
      </c>
      <c r="P16" s="30">
        <f>GAME3!Q8</f>
        <v>0</v>
      </c>
      <c r="Q16" s="33">
        <f>GAME3!G8*2+GAME3!I8*3+GAME3!K8</f>
        <v>0</v>
      </c>
    </row>
    <row r="17" spans="2:17" ht="15.95" customHeight="1" x14ac:dyDescent="0.2">
      <c r="B17" s="36"/>
      <c r="C17" s="38"/>
      <c r="D17" s="40"/>
      <c r="E17" s="41"/>
      <c r="F17" s="3">
        <f>(GAME3!G8+GAME3!I8)/(GAME3!G8+GAME3!F8+GAME3!I8+GAME3!H8)</f>
        <v>0</v>
      </c>
      <c r="G17" s="4">
        <f>GAME3!G8/(GAME3!G8+GAME3!F8)</f>
        <v>0</v>
      </c>
      <c r="H17" s="4" t="s">
        <v>42</v>
      </c>
      <c r="I17" s="5" t="s">
        <v>42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GAME3!C9</f>
        <v>10</v>
      </c>
      <c r="C18" s="38" t="str">
        <f>GAME3!D9</f>
        <v>Filip Apatović</v>
      </c>
      <c r="D18" s="42">
        <f>GAME3!E9</f>
        <v>34</v>
      </c>
      <c r="E18" s="41">
        <f>GAME3!G9*2+GAME3!I9*3+GAME3!K9+GAME3!L9+GAME3!M9+GAME3!N9+GAME3!P9+GAME3!Q9-GAME3!F9-GAME3!H9-GAME3!J9-GAME3!O9</f>
        <v>-1</v>
      </c>
      <c r="F18" s="15" t="str">
        <f>(GAME3!G9+GAME3!I9)&amp;"/"&amp;(GAME3!G9+GAME3!F9+GAME3!I9+GAME3!H9)</f>
        <v>3/19</v>
      </c>
      <c r="G18" s="16" t="str">
        <f>GAME3!G9&amp;"/"&amp;(GAME3!G9+GAME3!F9)</f>
        <v>2/12</v>
      </c>
      <c r="H18" s="16" t="str">
        <f>GAME3!I9&amp;"/"&amp;(GAME3!I9+GAME3!H9)</f>
        <v>1/7</v>
      </c>
      <c r="I18" s="17" t="str">
        <f>GAME3!K9&amp;"/"&amp;(GAME3!K9+GAME3!J9)</f>
        <v>1/4</v>
      </c>
      <c r="J18" s="36">
        <f>GAME3!L9+GAME3!M9</f>
        <v>5</v>
      </c>
      <c r="K18" s="30">
        <f>GAME3!L9</f>
        <v>2</v>
      </c>
      <c r="L18" s="38">
        <f>GAME3!M9</f>
        <v>3</v>
      </c>
      <c r="M18" s="36">
        <f>GAME3!N9</f>
        <v>4</v>
      </c>
      <c r="N18" s="53">
        <f>GAME3!O9</f>
        <v>1</v>
      </c>
      <c r="O18" s="30">
        <f>GAME3!P9</f>
        <v>2</v>
      </c>
      <c r="P18" s="30">
        <f>GAME3!Q9</f>
        <v>0</v>
      </c>
      <c r="Q18" s="33">
        <f>GAME3!G9*2+GAME3!I9*3+GAME3!K9</f>
        <v>8</v>
      </c>
    </row>
    <row r="19" spans="2:17" ht="15.95" customHeight="1" x14ac:dyDescent="0.2">
      <c r="B19" s="36"/>
      <c r="C19" s="38"/>
      <c r="D19" s="40"/>
      <c r="E19" s="41"/>
      <c r="F19" s="3">
        <f>(GAME3!G9+GAME3!I9)/(GAME3!G9+GAME3!F9+GAME3!I9+GAME3!H9)</f>
        <v>0.15789473684210525</v>
      </c>
      <c r="G19" s="4">
        <f>GAME3!G9/(GAME3!G9+GAME3!F9)</f>
        <v>0.16666666666666666</v>
      </c>
      <c r="H19" s="4">
        <f>GAME3!I9/(GAME3!I9+GAME3!H9)</f>
        <v>0.14285714285714285</v>
      </c>
      <c r="I19" s="5">
        <f>GAME3!K9/(GAME3!K9+GAME3!J9)</f>
        <v>0.25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GAME3!C10</f>
        <v>11</v>
      </c>
      <c r="C20" s="38" t="str">
        <f>GAME3!D10</f>
        <v>Gena Novta</v>
      </c>
      <c r="D20" s="42">
        <f>GAME3!E10</f>
        <v>24</v>
      </c>
      <c r="E20" s="41">
        <f>GAME3!G10*2+GAME3!I10*3+GAME3!K10+GAME3!L10+GAME3!M10+GAME3!N10+GAME3!P10+GAME3!Q10-GAME3!F10-GAME3!H10-GAME3!J10-GAME3!O10</f>
        <v>5</v>
      </c>
      <c r="F20" s="15" t="str">
        <f>(GAME3!G10+GAME3!I10)&amp;"/"&amp;(GAME3!G10+GAME3!F10+GAME3!I10+GAME3!H10)</f>
        <v>1/2</v>
      </c>
      <c r="G20" s="16" t="str">
        <f>GAME3!G10&amp;"/"&amp;(GAME3!G10+GAME3!F10)</f>
        <v>1/2</v>
      </c>
      <c r="H20" s="16" t="s">
        <v>42</v>
      </c>
      <c r="I20" s="17" t="s">
        <v>42</v>
      </c>
      <c r="J20" s="36">
        <f>GAME3!L10+GAME3!M10</f>
        <v>3</v>
      </c>
      <c r="K20" s="30">
        <f>GAME3!L10</f>
        <v>1</v>
      </c>
      <c r="L20" s="38">
        <f>GAME3!M10</f>
        <v>2</v>
      </c>
      <c r="M20" s="36">
        <f>GAME3!N10</f>
        <v>0</v>
      </c>
      <c r="N20" s="53">
        <f>GAME3!O10</f>
        <v>2</v>
      </c>
      <c r="O20" s="30">
        <f>GAME3!P10</f>
        <v>3</v>
      </c>
      <c r="P20" s="30">
        <f>GAME3!Q10</f>
        <v>0</v>
      </c>
      <c r="Q20" s="33">
        <f>GAME3!G10*2+GAME3!I10*3+GAME3!K10</f>
        <v>2</v>
      </c>
    </row>
    <row r="21" spans="2:17" ht="15.95" customHeight="1" x14ac:dyDescent="0.2">
      <c r="B21" s="36"/>
      <c r="C21" s="38"/>
      <c r="D21" s="40"/>
      <c r="E21" s="41"/>
      <c r="F21" s="3">
        <f>(GAME3!G10+GAME3!I10)/(GAME3!G10+GAME3!F10+GAME3!I10+GAME3!H10)</f>
        <v>0.5</v>
      </c>
      <c r="G21" s="4">
        <f>GAME3!G10/(GAME3!G10+GAME3!F10)</f>
        <v>0.5</v>
      </c>
      <c r="H21" s="4" t="s">
        <v>42</v>
      </c>
      <c r="I21" s="5" t="s">
        <v>42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GAME3!C11</f>
        <v>12</v>
      </c>
      <c r="C22" s="38" t="str">
        <f>GAME3!D11</f>
        <v>Miljan Ubiparip</v>
      </c>
      <c r="D22" s="42">
        <f>GAME3!E11</f>
        <v>14</v>
      </c>
      <c r="E22" s="41">
        <f>GAME3!G11*2+GAME3!I11*3+GAME3!K11+GAME3!L11+GAME3!M11+GAME3!N11+GAME3!P11+GAME3!Q11-GAME3!F11-GAME3!H11-GAME3!J11-GAME3!O11</f>
        <v>-3</v>
      </c>
      <c r="F22" s="15" t="str">
        <f>(GAME3!G11+GAME3!I11)&amp;"/"&amp;(GAME3!G11+GAME3!F11+GAME3!I11+GAME3!H11)</f>
        <v>0/4</v>
      </c>
      <c r="G22" s="16" t="str">
        <f>GAME3!G11&amp;"/"&amp;(GAME3!G11+GAME3!F11)</f>
        <v>0/2</v>
      </c>
      <c r="H22" s="16" t="str">
        <f>GAME3!I11&amp;"/"&amp;(GAME3!I11+GAME3!H11)</f>
        <v>0/2</v>
      </c>
      <c r="I22" s="17" t="s">
        <v>42</v>
      </c>
      <c r="J22" s="36">
        <f>GAME3!L11+GAME3!M11</f>
        <v>2</v>
      </c>
      <c r="K22" s="30">
        <f>GAME3!L11</f>
        <v>1</v>
      </c>
      <c r="L22" s="38">
        <f>GAME3!M11</f>
        <v>1</v>
      </c>
      <c r="M22" s="36">
        <f>GAME3!N11</f>
        <v>1</v>
      </c>
      <c r="N22" s="53">
        <f>GAME3!O11</f>
        <v>2</v>
      </c>
      <c r="O22" s="30">
        <f>GAME3!P11</f>
        <v>0</v>
      </c>
      <c r="P22" s="30">
        <f>GAME3!Q11</f>
        <v>0</v>
      </c>
      <c r="Q22" s="33">
        <f>GAME3!G11*2+GAME3!I11*3+GAME3!K11</f>
        <v>0</v>
      </c>
    </row>
    <row r="23" spans="2:17" ht="15.95" customHeight="1" x14ac:dyDescent="0.2">
      <c r="B23" s="36"/>
      <c r="C23" s="38"/>
      <c r="D23" s="40"/>
      <c r="E23" s="41"/>
      <c r="F23" s="3">
        <f>(GAME3!G11+GAME3!I11)/(GAME3!G11+GAME3!F11+GAME3!I11+GAME3!H11)</f>
        <v>0</v>
      </c>
      <c r="G23" s="4">
        <f>GAME3!G11/(GAME3!G11+GAME3!F11)</f>
        <v>0</v>
      </c>
      <c r="H23" s="4">
        <f>GAME3!I11/(GAME3!I11+GAME3!H11)</f>
        <v>0</v>
      </c>
      <c r="I23" s="5" t="s">
        <v>42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>
        <f>GAME3!C12</f>
        <v>21</v>
      </c>
      <c r="C24" s="38" t="str">
        <f>GAME3!D12</f>
        <v>Nenad Zorić</v>
      </c>
      <c r="D24" s="42">
        <f>GAME3!E12</f>
        <v>0</v>
      </c>
      <c r="E24" s="41">
        <f>GAME3!G12*2+GAME3!I12*3+GAME3!K12+GAME3!L12+GAME3!M12+GAME3!N12+GAME3!P12+GAME3!Q12-GAME3!F12-GAME3!H12-GAME3!J12-GAME3!O12</f>
        <v>0</v>
      </c>
      <c r="F24" s="15" t="s">
        <v>42</v>
      </c>
      <c r="G24" s="16" t="s">
        <v>42</v>
      </c>
      <c r="H24" s="16" t="s">
        <v>42</v>
      </c>
      <c r="I24" s="17" t="s">
        <v>42</v>
      </c>
      <c r="J24" s="36">
        <f>GAME3!L12+GAME3!M12</f>
        <v>0</v>
      </c>
      <c r="K24" s="30">
        <f>GAME3!L12</f>
        <v>0</v>
      </c>
      <c r="L24" s="38">
        <f>GAME3!M12</f>
        <v>0</v>
      </c>
      <c r="M24" s="36">
        <f>GAME3!N12</f>
        <v>0</v>
      </c>
      <c r="N24" s="53">
        <f>GAME3!O12</f>
        <v>0</v>
      </c>
      <c r="O24" s="30">
        <f>GAME3!P12</f>
        <v>0</v>
      </c>
      <c r="P24" s="30">
        <f>GAME3!Q12</f>
        <v>0</v>
      </c>
      <c r="Q24" s="33">
        <f>GAME3!G12*2+GAME3!I12*3+GAME3!K12</f>
        <v>0</v>
      </c>
    </row>
    <row r="25" spans="2:17" ht="15.95" customHeight="1" x14ac:dyDescent="0.2">
      <c r="B25" s="36"/>
      <c r="C25" s="38"/>
      <c r="D25" s="40"/>
      <c r="E25" s="41"/>
      <c r="F25" s="3" t="s">
        <v>42</v>
      </c>
      <c r="G25" s="4" t="s">
        <v>42</v>
      </c>
      <c r="H25" s="4" t="s">
        <v>42</v>
      </c>
      <c r="I25" s="5" t="s">
        <v>42</v>
      </c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>
        <f>GAME3!C13</f>
        <v>34</v>
      </c>
      <c r="C26" s="38" t="str">
        <f>GAME3!D13</f>
        <v>Aleksandar Korać</v>
      </c>
      <c r="D26" s="42">
        <f>GAME3!E13</f>
        <v>24</v>
      </c>
      <c r="E26" s="41">
        <f>GAME3!G13*2+GAME3!I13*3+GAME3!K13+GAME3!L13+GAME3!M13+GAME3!N13+GAME3!P13+GAME3!Q13-GAME3!F13-GAME3!H13-GAME3!J13-GAME3!O13</f>
        <v>18</v>
      </c>
      <c r="F26" s="15" t="str">
        <f>(GAME3!G13+GAME3!I13)&amp;"/"&amp;(GAME3!G13+GAME3!F13+GAME3!I13+GAME3!H13)</f>
        <v>6/7</v>
      </c>
      <c r="G26" s="16" t="str">
        <f>GAME3!G13&amp;"/"&amp;(GAME3!G13+GAME3!F13)</f>
        <v>2/2</v>
      </c>
      <c r="H26" s="16" t="str">
        <f>GAME3!I13&amp;"/"&amp;(GAME3!I13+GAME3!H13)</f>
        <v>4/5</v>
      </c>
      <c r="I26" s="17" t="s">
        <v>42</v>
      </c>
      <c r="J26" s="36">
        <f>GAME3!L13+GAME3!M13</f>
        <v>3</v>
      </c>
      <c r="K26" s="30">
        <f>GAME3!L13</f>
        <v>2</v>
      </c>
      <c r="L26" s="38">
        <f>GAME3!M13</f>
        <v>1</v>
      </c>
      <c r="M26" s="36">
        <f>GAME3!N13</f>
        <v>0</v>
      </c>
      <c r="N26" s="53">
        <f>GAME3!O13</f>
        <v>2</v>
      </c>
      <c r="O26" s="30">
        <f>GAME3!P13</f>
        <v>1</v>
      </c>
      <c r="P26" s="30">
        <f>GAME3!Q13</f>
        <v>1</v>
      </c>
      <c r="Q26" s="33">
        <f>GAME3!G13*2+GAME3!I13*3+GAME3!K13</f>
        <v>16</v>
      </c>
    </row>
    <row r="27" spans="2:17" ht="15.95" customHeight="1" x14ac:dyDescent="0.2">
      <c r="B27" s="36"/>
      <c r="C27" s="38"/>
      <c r="D27" s="40"/>
      <c r="E27" s="41"/>
      <c r="F27" s="3">
        <f>(GAME3!G13+GAME3!I13)/(GAME3!G13+GAME3!F13+GAME3!I13+GAME3!H13)</f>
        <v>0.8571428571428571</v>
      </c>
      <c r="G27" s="4">
        <f>GAME3!G13/(GAME3!G13+GAME3!F13)</f>
        <v>1</v>
      </c>
      <c r="H27" s="4">
        <f>GAME3!I13/(GAME3!I13+GAME3!H13)</f>
        <v>0.8</v>
      </c>
      <c r="I27" s="5" t="s">
        <v>42</v>
      </c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/>
      <c r="C28" s="38"/>
      <c r="D28" s="42"/>
      <c r="E28" s="41"/>
      <c r="F28" s="15"/>
      <c r="G28" s="16"/>
      <c r="H28" s="16"/>
      <c r="I28" s="17"/>
      <c r="J28" s="36"/>
      <c r="K28" s="30"/>
      <c r="L28" s="38"/>
      <c r="M28" s="36"/>
      <c r="N28" s="53"/>
      <c r="O28" s="30"/>
      <c r="P28" s="30"/>
      <c r="Q28" s="33"/>
    </row>
    <row r="29" spans="2:17" ht="15.95" customHeight="1" x14ac:dyDescent="0.2">
      <c r="B29" s="36"/>
      <c r="C29" s="38"/>
      <c r="D29" s="40"/>
      <c r="E29" s="41"/>
      <c r="F29" s="3"/>
      <c r="G29" s="4"/>
      <c r="H29" s="4"/>
      <c r="I29" s="5"/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/>
      <c r="C30" s="33"/>
      <c r="D30" s="42"/>
      <c r="E30" s="41"/>
      <c r="F30" s="15"/>
      <c r="G30" s="16"/>
      <c r="H30" s="16"/>
      <c r="I30" s="17"/>
      <c r="J30" s="36"/>
      <c r="K30" s="30"/>
      <c r="L30" s="38"/>
      <c r="M30" s="36"/>
      <c r="N30" s="53"/>
      <c r="O30" s="30"/>
      <c r="P30" s="30"/>
      <c r="Q30" s="33"/>
    </row>
    <row r="31" spans="2:17" ht="15.95" customHeight="1" thickBot="1" x14ac:dyDescent="0.25">
      <c r="B31" s="50"/>
      <c r="C31" s="52"/>
      <c r="D31" s="56"/>
      <c r="E31" s="42"/>
      <c r="F31" s="3"/>
      <c r="G31" s="4"/>
      <c r="H31" s="4"/>
      <c r="I31" s="5"/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SUM(GAME3!E4:'GAME3'!E15)</f>
        <v>208</v>
      </c>
      <c r="E32" s="57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52</v>
      </c>
      <c r="F32" s="12" t="str">
        <f>(SUM(GAME3!G4:'GAME3'!G15)+SUM(GAME3!I4:'GAME3'!I15))&amp;"/"&amp;(SUM(GAME3!G4:'GAME3'!G15)+SUM(GAME3!F4:'GAME3'!F15)+SUM(GAME3!I4:'GAME3'!I15)+SUM(GAME3!H4:'GAME3'!H15))</f>
        <v>23/68</v>
      </c>
      <c r="G32" s="13" t="str">
        <f>SUM(GAME3!G4:'GAME3'!G15)&amp;"/"&amp;(SUM(GAME3!G4:'GAME3'!G15)+SUM(GAME3!F4:'GAME3'!F15))</f>
        <v>18/45</v>
      </c>
      <c r="H32" s="13" t="str">
        <f>SUM(GAME3!I4:'GAME3'!I15)&amp;"/"&amp;(SUM(GAME3!I4:'GAME3'!I15)+SUM(GAME3!H4:'GAME3'!H15))</f>
        <v>5/23</v>
      </c>
      <c r="I32" s="14" t="str">
        <f>SUM(GAME3!K4:'GAME3'!K15)&amp;"/"&amp;(SUM(GAME3!K4:'GAME3'!K15)+SUM(GAME3!J4:'GAME3'!J15))</f>
        <v>4/8</v>
      </c>
      <c r="J32" s="43">
        <f>SUM(GAME3!L4:'GAME3'!L15)+SUM(GAME3!M4:'GAME3'!M15)</f>
        <v>37</v>
      </c>
      <c r="K32" s="47">
        <f>SUM(GAME3!L4:'GAME3'!L15)</f>
        <v>12</v>
      </c>
      <c r="L32" s="51">
        <f>SUM(GAME3!M4:'GAME3'!M15)</f>
        <v>25</v>
      </c>
      <c r="M32" s="43">
        <f>SUM(GAME3!N4:'GAME3'!N15)</f>
        <v>10</v>
      </c>
      <c r="N32" s="47">
        <f>SUM(GAME3!O4:'GAME3'!O15)</f>
        <v>18</v>
      </c>
      <c r="O32" s="47">
        <f>SUM(GAME3!P4:'GAME3'!P15)</f>
        <v>15</v>
      </c>
      <c r="P32" s="47">
        <f>SUM(GAME3!Q4:'GAME3'!Q15)</f>
        <v>2</v>
      </c>
      <c r="Q32" s="51">
        <f>SUM(GAME3!G4:'GAME3'!G15)*2+SUM(GAME3!I4:'GAME3'!I15)*3+SUM(GAME3!K4:'GAME3'!K15)</f>
        <v>55</v>
      </c>
    </row>
    <row r="33" spans="2:17" ht="15.95" customHeight="1" thickBot="1" x14ac:dyDescent="0.25">
      <c r="B33" s="44"/>
      <c r="C33" s="46"/>
      <c r="D33" s="56"/>
      <c r="E33" s="58"/>
      <c r="F33" s="11">
        <f>(SUM(GAME3!G4:'GAME3'!G15)+SUM(GAME3!I4:'GAME3'!I15))/(SUM(GAME3!G4:'GAME3'!G15)+SUM(GAME3!F4:'GAME3'!F15)+SUM(GAME3!I4:'GAME3'!I15)+SUM(GAME3!H4:'GAME3'!H15))</f>
        <v>0.33823529411764708</v>
      </c>
      <c r="G33" s="10">
        <f>SUM(GAME3!G4:'GAME3'!G15)/(SUM(GAME3!G4:'GAME3'!G15)+SUM(GAME3!F4:'GAME3'!F15))</f>
        <v>0.4</v>
      </c>
      <c r="H33" s="10">
        <f>SUM(GAME3!I4:'GAME3'!I15)/(SUM(GAME3!I4:'GAME3'!I15)+SUM(GAME3!H4:'GAME3'!H15))</f>
        <v>0.21739130434782608</v>
      </c>
      <c r="I33" s="9">
        <f>SUM(GAME3!K4:'GAME3'!K15)/(SUM(GAME3!K4:'GAME3'!K15)+SUM(GAME3!J4:'GAME3'!J15))</f>
        <v>0.5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2015-10-29T09:01:26Z</cp:lastPrinted>
  <dcterms:created xsi:type="dcterms:W3CDTF">2014-09-29T23:22:01Z</dcterms:created>
  <dcterms:modified xsi:type="dcterms:W3CDTF">2019-09-24T10:04:54Z</dcterms:modified>
</cp:coreProperties>
</file>