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sketballleague\test-data\data-with-team-name-spelling-error\"/>
    </mc:Choice>
  </mc:AlternateContent>
  <xr:revisionPtr revIDLastSave="0" documentId="13_ncr:1_{CB3D94B1-7213-49CA-810F-5847B797EA94}" xr6:coauthVersionLast="36" xr6:coauthVersionMax="36" xr10:uidLastSave="{00000000-0000-0000-0000-000000000000}"/>
  <bookViews>
    <workbookView xWindow="120" yWindow="90" windowWidth="28575" windowHeight="14505" activeTab="2" xr2:uid="{00000000-000D-0000-FFFF-FFFF00000000}"/>
  </bookViews>
  <sheets>
    <sheet name="GAME1" sheetId="4" r:id="rId1"/>
    <sheet name="PRINT1" sheetId="1" r:id="rId2"/>
    <sheet name="GAME2" sheetId="30" r:id="rId3"/>
    <sheet name="PRINT2" sheetId="31" r:id="rId4"/>
    <sheet name="GAME3" sheetId="32" r:id="rId5"/>
    <sheet name="PRINT3" sheetId="48" r:id="rId6"/>
  </sheets>
  <definedNames>
    <definedName name="_xlnm.Print_Area" localSheetId="1">PRINT1!$B$1:$Q$35</definedName>
    <definedName name="_xlnm.Print_Area" localSheetId="3">PRINT2!$B$1:$Q$35</definedName>
    <definedName name="_xlnm.Print_Area" localSheetId="5">PRINT3!$B$1:$Q$35</definedName>
  </definedNames>
  <calcPr calcId="191029"/>
</workbook>
</file>

<file path=xl/calcChain.xml><?xml version="1.0" encoding="utf-8"?>
<calcChain xmlns="http://schemas.openxmlformats.org/spreadsheetml/2006/main">
  <c r="I33" i="48" l="1"/>
  <c r="H33" i="48"/>
  <c r="G33" i="48"/>
  <c r="F33" i="48"/>
  <c r="E32" i="48"/>
  <c r="Q32" i="48"/>
  <c r="P32" i="48"/>
  <c r="O32" i="48"/>
  <c r="N32" i="48"/>
  <c r="M32" i="48"/>
  <c r="L32" i="48"/>
  <c r="K32" i="48"/>
  <c r="J32" i="48"/>
  <c r="I32" i="48"/>
  <c r="H32" i="48"/>
  <c r="G32" i="48"/>
  <c r="F32" i="48"/>
  <c r="D32" i="48"/>
  <c r="H29" i="48"/>
  <c r="G29" i="48"/>
  <c r="F29" i="48"/>
  <c r="E28" i="48"/>
  <c r="Q28" i="48"/>
  <c r="P28" i="48"/>
  <c r="O28" i="48"/>
  <c r="N28" i="48"/>
  <c r="M28" i="48"/>
  <c r="L28" i="48"/>
  <c r="K28" i="48"/>
  <c r="J28" i="48"/>
  <c r="H28" i="48"/>
  <c r="G28" i="48"/>
  <c r="F28" i="48"/>
  <c r="D28" i="48"/>
  <c r="C28" i="48"/>
  <c r="B28" i="48"/>
  <c r="H27" i="48"/>
  <c r="F27" i="48"/>
  <c r="E26" i="48"/>
  <c r="Q26" i="48"/>
  <c r="P26" i="48"/>
  <c r="O26" i="48"/>
  <c r="N26" i="48"/>
  <c r="M26" i="48"/>
  <c r="L26" i="48"/>
  <c r="K26" i="48"/>
  <c r="J26" i="48"/>
  <c r="H26" i="48"/>
  <c r="F26" i="48"/>
  <c r="D26" i="48"/>
  <c r="C26" i="48"/>
  <c r="B26" i="48"/>
  <c r="I25" i="48"/>
  <c r="H25" i="48"/>
  <c r="G25" i="48"/>
  <c r="F25" i="48"/>
  <c r="E24" i="48"/>
  <c r="Q24" i="48"/>
  <c r="P24" i="48"/>
  <c r="O24" i="48"/>
  <c r="N24" i="48"/>
  <c r="M24" i="48"/>
  <c r="L24" i="48"/>
  <c r="K24" i="48"/>
  <c r="J24" i="48"/>
  <c r="I24" i="48"/>
  <c r="H24" i="48"/>
  <c r="G24" i="48"/>
  <c r="F24" i="48"/>
  <c r="D24" i="48"/>
  <c r="C24" i="48"/>
  <c r="B24" i="48"/>
  <c r="H23" i="48"/>
  <c r="F23" i="48"/>
  <c r="E22" i="48"/>
  <c r="Q22" i="48"/>
  <c r="P22" i="48"/>
  <c r="O22" i="48"/>
  <c r="N22" i="48"/>
  <c r="M22" i="48"/>
  <c r="L22" i="48"/>
  <c r="K22" i="48"/>
  <c r="J22" i="48"/>
  <c r="H22" i="48"/>
  <c r="F22" i="48"/>
  <c r="D22" i="48"/>
  <c r="C22" i="48"/>
  <c r="B22" i="48"/>
  <c r="E20" i="48"/>
  <c r="Q20" i="48"/>
  <c r="P20" i="48"/>
  <c r="O20" i="48"/>
  <c r="N20" i="48"/>
  <c r="M20" i="48"/>
  <c r="L20" i="48"/>
  <c r="K20" i="48"/>
  <c r="J20" i="48"/>
  <c r="D20" i="48"/>
  <c r="C20" i="48"/>
  <c r="B20" i="48"/>
  <c r="E18" i="48"/>
  <c r="Q18" i="48"/>
  <c r="P18" i="48"/>
  <c r="O18" i="48"/>
  <c r="N18" i="48"/>
  <c r="M18" i="48"/>
  <c r="L18" i="48"/>
  <c r="K18" i="48"/>
  <c r="J18" i="48"/>
  <c r="D18" i="48"/>
  <c r="C18" i="48"/>
  <c r="B18" i="48"/>
  <c r="I17" i="48"/>
  <c r="H17" i="48"/>
  <c r="G17" i="48"/>
  <c r="F17" i="48"/>
  <c r="E16" i="48"/>
  <c r="Q16" i="48"/>
  <c r="P16" i="48"/>
  <c r="O16" i="48"/>
  <c r="N16" i="48"/>
  <c r="M16" i="48"/>
  <c r="L16" i="48"/>
  <c r="K16" i="48"/>
  <c r="J16" i="48"/>
  <c r="I16" i="48"/>
  <c r="H16" i="48"/>
  <c r="G16" i="48"/>
  <c r="F16" i="48"/>
  <c r="D16" i="48"/>
  <c r="C16" i="48"/>
  <c r="B16" i="48"/>
  <c r="H15" i="48"/>
  <c r="G15" i="48"/>
  <c r="F15" i="48"/>
  <c r="E14" i="48"/>
  <c r="Q14" i="48"/>
  <c r="P14" i="48"/>
  <c r="O14" i="48"/>
  <c r="N14" i="48"/>
  <c r="M14" i="48"/>
  <c r="L14" i="48"/>
  <c r="K14" i="48"/>
  <c r="J14" i="48"/>
  <c r="H14" i="48"/>
  <c r="G14" i="48"/>
  <c r="F14" i="48"/>
  <c r="D14" i="48"/>
  <c r="C14" i="48"/>
  <c r="B14" i="48"/>
  <c r="I13" i="48"/>
  <c r="H13" i="48"/>
  <c r="G13" i="48"/>
  <c r="F13" i="48"/>
  <c r="E12" i="48"/>
  <c r="Q12" i="48"/>
  <c r="P12" i="48"/>
  <c r="O12" i="48"/>
  <c r="N12" i="48"/>
  <c r="M12" i="48"/>
  <c r="L12" i="48"/>
  <c r="K12" i="48"/>
  <c r="J12" i="48"/>
  <c r="I12" i="48"/>
  <c r="H12" i="48"/>
  <c r="G12" i="48"/>
  <c r="F12" i="48"/>
  <c r="D12" i="48"/>
  <c r="C12" i="48"/>
  <c r="B12" i="48"/>
  <c r="I11" i="48"/>
  <c r="H11" i="48"/>
  <c r="G11" i="48"/>
  <c r="F11" i="48"/>
  <c r="E10" i="48"/>
  <c r="Q10" i="48"/>
  <c r="P10" i="48"/>
  <c r="O10" i="48"/>
  <c r="N10" i="48"/>
  <c r="M10" i="48"/>
  <c r="L10" i="48"/>
  <c r="K10" i="48"/>
  <c r="J10" i="48"/>
  <c r="I10" i="48"/>
  <c r="H10" i="48"/>
  <c r="G10" i="48"/>
  <c r="F10" i="48"/>
  <c r="D10" i="48"/>
  <c r="C10" i="48"/>
  <c r="B10" i="48"/>
  <c r="G9" i="48"/>
  <c r="F9" i="48"/>
  <c r="E8" i="48"/>
  <c r="Q8" i="48"/>
  <c r="P8" i="48"/>
  <c r="O8" i="48"/>
  <c r="N8" i="48"/>
  <c r="M8" i="48"/>
  <c r="L8" i="48"/>
  <c r="K8" i="48"/>
  <c r="J8" i="48"/>
  <c r="G8" i="48"/>
  <c r="F8" i="48"/>
  <c r="D8" i="48"/>
  <c r="C8" i="48"/>
  <c r="B8" i="48"/>
  <c r="M4" i="48"/>
  <c r="K4" i="48"/>
  <c r="I33" i="31"/>
  <c r="H33" i="31"/>
  <c r="G33" i="31"/>
  <c r="F33" i="31"/>
  <c r="E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D32" i="31"/>
  <c r="I25" i="31"/>
  <c r="H25" i="31"/>
  <c r="G25" i="31"/>
  <c r="F25" i="31"/>
  <c r="E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D24" i="31"/>
  <c r="C24" i="31"/>
  <c r="B24" i="31"/>
  <c r="E22" i="31"/>
  <c r="Q22" i="31"/>
  <c r="P22" i="31"/>
  <c r="O22" i="31"/>
  <c r="N22" i="31"/>
  <c r="M22" i="31"/>
  <c r="L22" i="31"/>
  <c r="K22" i="31"/>
  <c r="J22" i="31"/>
  <c r="D22" i="31"/>
  <c r="C22" i="31"/>
  <c r="B22" i="31"/>
  <c r="I21" i="31"/>
  <c r="H21" i="31"/>
  <c r="G21" i="31"/>
  <c r="F21" i="31"/>
  <c r="E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D20" i="31"/>
  <c r="C20" i="31"/>
  <c r="B20" i="31"/>
  <c r="E18" i="31"/>
  <c r="Q18" i="31"/>
  <c r="P18" i="31"/>
  <c r="O18" i="31"/>
  <c r="N18" i="31"/>
  <c r="M18" i="31"/>
  <c r="L18" i="31"/>
  <c r="K18" i="31"/>
  <c r="J18" i="31"/>
  <c r="D18" i="31"/>
  <c r="C18" i="31"/>
  <c r="B18" i="31"/>
  <c r="H17" i="31"/>
  <c r="F17" i="31"/>
  <c r="E16" i="31"/>
  <c r="Q16" i="31"/>
  <c r="P16" i="31"/>
  <c r="O16" i="31"/>
  <c r="N16" i="31"/>
  <c r="M16" i="31"/>
  <c r="L16" i="31"/>
  <c r="K16" i="31"/>
  <c r="J16" i="31"/>
  <c r="H16" i="31"/>
  <c r="F16" i="31"/>
  <c r="D16" i="31"/>
  <c r="C16" i="31"/>
  <c r="B16" i="31"/>
  <c r="H15" i="31"/>
  <c r="G15" i="31"/>
  <c r="F15" i="31"/>
  <c r="E14" i="31"/>
  <c r="Q14" i="31"/>
  <c r="P14" i="31"/>
  <c r="O14" i="31"/>
  <c r="N14" i="31"/>
  <c r="M14" i="31"/>
  <c r="L14" i="31"/>
  <c r="K14" i="31"/>
  <c r="J14" i="31"/>
  <c r="H14" i="31"/>
  <c r="G14" i="31"/>
  <c r="F14" i="31"/>
  <c r="D14" i="31"/>
  <c r="C14" i="31"/>
  <c r="B14" i="31"/>
  <c r="I13" i="31"/>
  <c r="H13" i="31"/>
  <c r="G13" i="31"/>
  <c r="F13" i="31"/>
  <c r="E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D12" i="31"/>
  <c r="C12" i="31"/>
  <c r="B12" i="31"/>
  <c r="I11" i="31"/>
  <c r="G11" i="31"/>
  <c r="F11" i="31"/>
  <c r="E10" i="31"/>
  <c r="Q10" i="31"/>
  <c r="P10" i="31"/>
  <c r="O10" i="31"/>
  <c r="N10" i="31"/>
  <c r="M10" i="31"/>
  <c r="L10" i="31"/>
  <c r="K10" i="31"/>
  <c r="J10" i="31"/>
  <c r="I10" i="31"/>
  <c r="G10" i="31"/>
  <c r="F10" i="31"/>
  <c r="D10" i="31"/>
  <c r="C10" i="31"/>
  <c r="B10" i="31"/>
  <c r="G9" i="31"/>
  <c r="F9" i="31"/>
  <c r="E8" i="31"/>
  <c r="Q8" i="31"/>
  <c r="P8" i="31"/>
  <c r="O8" i="31"/>
  <c r="N8" i="31"/>
  <c r="M8" i="31"/>
  <c r="L8" i="31"/>
  <c r="K8" i="31"/>
  <c r="J8" i="31"/>
  <c r="G8" i="31"/>
  <c r="F8" i="31"/>
  <c r="D8" i="31"/>
  <c r="C8" i="31"/>
  <c r="B8" i="31"/>
  <c r="M4" i="31"/>
  <c r="K4" i="31"/>
  <c r="E32" i="1"/>
  <c r="E30" i="1"/>
  <c r="E28" i="1"/>
  <c r="E26" i="1"/>
  <c r="E24" i="1"/>
  <c r="E22" i="1"/>
  <c r="E20" i="1"/>
  <c r="E18" i="1"/>
  <c r="E16" i="1"/>
  <c r="E14" i="1"/>
  <c r="E12" i="1"/>
  <c r="E10" i="1"/>
  <c r="E8" i="1"/>
  <c r="N32" i="1"/>
  <c r="N30" i="1"/>
  <c r="N28" i="1"/>
  <c r="N26" i="1"/>
  <c r="N24" i="1"/>
  <c r="N22" i="1"/>
  <c r="N20" i="1"/>
  <c r="N18" i="1"/>
  <c r="N16" i="1"/>
  <c r="N14" i="1"/>
  <c r="N12" i="1"/>
  <c r="N10" i="1"/>
  <c r="N8" i="1"/>
  <c r="D32" i="1"/>
  <c r="D30" i="1"/>
  <c r="D28" i="1"/>
  <c r="D26" i="1"/>
  <c r="D24" i="1"/>
  <c r="D22" i="1"/>
  <c r="D20" i="1"/>
  <c r="D18" i="1"/>
  <c r="D16" i="1"/>
  <c r="D14" i="1"/>
  <c r="D12" i="1"/>
  <c r="D10" i="1"/>
  <c r="D8" i="1"/>
  <c r="M4" i="1"/>
  <c r="K4" i="1"/>
  <c r="B30" i="1"/>
  <c r="B28" i="1"/>
  <c r="B26" i="1"/>
  <c r="B24" i="1"/>
  <c r="B22" i="1"/>
  <c r="B20" i="1"/>
  <c r="B18" i="1"/>
  <c r="B16" i="1"/>
  <c r="B14" i="1"/>
  <c r="B12" i="1"/>
  <c r="B10" i="1"/>
  <c r="C30" i="1"/>
  <c r="C28" i="1"/>
  <c r="C26" i="1"/>
  <c r="C24" i="1"/>
  <c r="C22" i="1"/>
  <c r="C20" i="1"/>
  <c r="C18" i="1"/>
  <c r="C16" i="1"/>
  <c r="C14" i="1"/>
  <c r="C12" i="1"/>
  <c r="C10" i="1"/>
  <c r="C8" i="1"/>
  <c r="B8" i="1"/>
  <c r="I30" i="1"/>
  <c r="H30" i="1"/>
  <c r="G30" i="1"/>
  <c r="F30" i="1"/>
  <c r="I28" i="1"/>
  <c r="H28" i="1"/>
  <c r="G28" i="1"/>
  <c r="F28" i="1"/>
  <c r="I26" i="1"/>
  <c r="H26" i="1"/>
  <c r="G26" i="1"/>
  <c r="F26" i="1"/>
  <c r="I24" i="1"/>
  <c r="H24" i="1"/>
  <c r="G24" i="1"/>
  <c r="F24" i="1"/>
  <c r="I22" i="1"/>
  <c r="H22" i="1"/>
  <c r="G22" i="1"/>
  <c r="F22" i="1"/>
  <c r="I20" i="1"/>
  <c r="H20" i="1"/>
  <c r="G20" i="1"/>
  <c r="F20" i="1"/>
  <c r="I18" i="1"/>
  <c r="H18" i="1"/>
  <c r="G18" i="1"/>
  <c r="F18" i="1"/>
  <c r="F16" i="1"/>
  <c r="G16" i="1"/>
  <c r="H16" i="1"/>
  <c r="I16" i="1"/>
  <c r="I14" i="1"/>
  <c r="H14" i="1"/>
  <c r="G14" i="1"/>
  <c r="F14" i="1"/>
  <c r="I12" i="1"/>
  <c r="H12" i="1"/>
  <c r="G12" i="1"/>
  <c r="F12" i="1"/>
  <c r="I32" i="1"/>
  <c r="H32" i="1"/>
  <c r="G32" i="1"/>
  <c r="F32" i="1"/>
  <c r="I10" i="1"/>
  <c r="H10" i="1"/>
  <c r="G10" i="1"/>
  <c r="F10" i="1"/>
  <c r="F8" i="1"/>
  <c r="H8" i="1"/>
  <c r="G8" i="1"/>
  <c r="I8" i="1"/>
  <c r="Q32" i="1"/>
  <c r="F33" i="1"/>
  <c r="G33" i="1"/>
  <c r="H33" i="1"/>
  <c r="I33" i="1"/>
  <c r="O32" i="1"/>
  <c r="P32" i="1"/>
  <c r="M32" i="1"/>
  <c r="J32" i="1"/>
  <c r="K32" i="1"/>
  <c r="L32" i="1"/>
  <c r="I31" i="1"/>
  <c r="H31" i="1"/>
  <c r="G31" i="1"/>
  <c r="G29" i="1"/>
  <c r="H29" i="1"/>
  <c r="I29" i="1"/>
  <c r="I27" i="1"/>
  <c r="H27" i="1"/>
  <c r="G27" i="1"/>
  <c r="G25" i="1"/>
  <c r="H25" i="1"/>
  <c r="I25" i="1"/>
  <c r="I23" i="1"/>
  <c r="H23" i="1"/>
  <c r="G23" i="1"/>
  <c r="G21" i="1"/>
  <c r="H21" i="1"/>
  <c r="I21" i="1"/>
  <c r="I19" i="1"/>
  <c r="I17" i="1"/>
  <c r="H17" i="1"/>
  <c r="H19" i="1"/>
  <c r="G19" i="1"/>
  <c r="G17" i="1"/>
  <c r="I15" i="1"/>
  <c r="H15" i="1"/>
  <c r="G15" i="1"/>
  <c r="F31" i="1"/>
  <c r="F29" i="1"/>
  <c r="F27" i="1"/>
  <c r="F25" i="1"/>
  <c r="F23" i="1"/>
  <c r="F21" i="1"/>
  <c r="F19" i="1"/>
  <c r="F17" i="1"/>
  <c r="F15" i="1"/>
  <c r="I13" i="1"/>
  <c r="H13" i="1"/>
  <c r="G13" i="1"/>
  <c r="F13" i="1"/>
  <c r="I11" i="1"/>
  <c r="H11" i="1"/>
  <c r="G11" i="1"/>
  <c r="F11" i="1"/>
  <c r="Q30" i="1"/>
  <c r="Q28" i="1"/>
  <c r="Q26" i="1"/>
  <c r="Q24" i="1"/>
  <c r="Q22" i="1"/>
  <c r="Q20" i="1"/>
  <c r="Q18" i="1"/>
  <c r="Q16" i="1"/>
  <c r="Q14" i="1"/>
  <c r="P30" i="1"/>
  <c r="M30" i="1"/>
  <c r="O30" i="1"/>
  <c r="M28" i="1"/>
  <c r="O28" i="1"/>
  <c r="P28" i="1"/>
  <c r="M26" i="1"/>
  <c r="O26" i="1"/>
  <c r="P26" i="1"/>
  <c r="M24" i="1"/>
  <c r="O24" i="1"/>
  <c r="P24" i="1"/>
  <c r="M22" i="1"/>
  <c r="O22" i="1"/>
  <c r="P22" i="1"/>
  <c r="M20" i="1"/>
  <c r="O20" i="1"/>
  <c r="P20" i="1"/>
  <c r="M18" i="1"/>
  <c r="O18" i="1"/>
  <c r="P18" i="1"/>
  <c r="M16" i="1"/>
  <c r="O16" i="1"/>
  <c r="P16" i="1"/>
  <c r="M14" i="1"/>
  <c r="O14" i="1"/>
  <c r="P14" i="1"/>
  <c r="L30" i="1"/>
  <c r="L28" i="1"/>
  <c r="L26" i="1"/>
  <c r="L24" i="1"/>
  <c r="L22" i="1"/>
  <c r="L20" i="1"/>
  <c r="L18" i="1"/>
  <c r="L16" i="1"/>
  <c r="L14" i="1"/>
  <c r="K30" i="1"/>
  <c r="K28" i="1"/>
  <c r="K26" i="1"/>
  <c r="K24" i="1"/>
  <c r="K22" i="1"/>
  <c r="K20" i="1"/>
  <c r="K18" i="1"/>
  <c r="K16" i="1"/>
  <c r="K14" i="1"/>
  <c r="J30" i="1"/>
  <c r="J28" i="1"/>
  <c r="J26" i="1"/>
  <c r="J24" i="1"/>
  <c r="J22" i="1"/>
  <c r="J20" i="1"/>
  <c r="J18" i="1"/>
  <c r="J16" i="1"/>
  <c r="J14" i="1"/>
  <c r="Q12" i="1"/>
  <c r="P12" i="1"/>
  <c r="O12" i="1"/>
  <c r="M12" i="1"/>
  <c r="L12" i="1"/>
  <c r="K12" i="1"/>
  <c r="J12" i="1"/>
  <c r="Q10" i="1"/>
  <c r="P10" i="1"/>
  <c r="O10" i="1"/>
  <c r="M10" i="1"/>
  <c r="K10" i="1"/>
  <c r="L10" i="1"/>
  <c r="K8" i="1"/>
  <c r="J10" i="1"/>
  <c r="Q8" i="1"/>
  <c r="F9" i="1"/>
  <c r="I9" i="1"/>
  <c r="H9" i="1"/>
  <c r="G9" i="1"/>
  <c r="J8" i="1"/>
  <c r="L8" i="1"/>
  <c r="M8" i="1"/>
  <c r="O8" i="1"/>
  <c r="P8" i="1"/>
</calcChain>
</file>

<file path=xl/sharedStrings.xml><?xml version="1.0" encoding="utf-8"?>
<sst xmlns="http://schemas.openxmlformats.org/spreadsheetml/2006/main" count="197" uniqueCount="61">
  <si>
    <t>Broj</t>
  </si>
  <si>
    <t>Ime i prezime</t>
  </si>
  <si>
    <t>PTS</t>
  </si>
  <si>
    <t>FG</t>
  </si>
  <si>
    <t>2pts</t>
  </si>
  <si>
    <t>3pts</t>
  </si>
  <si>
    <t>FT</t>
  </si>
  <si>
    <t>REB</t>
  </si>
  <si>
    <t>off</t>
  </si>
  <si>
    <t>def</t>
  </si>
  <si>
    <t>AST</t>
  </si>
  <si>
    <t>STL</t>
  </si>
  <si>
    <t>BLK</t>
  </si>
  <si>
    <t>2ptm</t>
  </si>
  <si>
    <t>3ptm</t>
  </si>
  <si>
    <t>ftm</t>
  </si>
  <si>
    <t>oreb</t>
  </si>
  <si>
    <t>dreb</t>
  </si>
  <si>
    <t>ast</t>
  </si>
  <si>
    <t>stl</t>
  </si>
  <si>
    <t>blk</t>
  </si>
  <si>
    <t>vs</t>
  </si>
  <si>
    <t>BROJ</t>
  </si>
  <si>
    <t>IME I PREZIME</t>
  </si>
  <si>
    <t>TOTAL</t>
  </si>
  <si>
    <t>2pta</t>
  </si>
  <si>
    <t>3pta</t>
  </si>
  <si>
    <t>fta</t>
  </si>
  <si>
    <t>min</t>
  </si>
  <si>
    <t>to</t>
  </si>
  <si>
    <t>MIN</t>
  </si>
  <si>
    <t>TO</t>
  </si>
  <si>
    <t>EFF</t>
  </si>
  <si>
    <t>- Č I B  B A S K E T -</t>
  </si>
  <si>
    <t>Dimitrije Marjanović</t>
  </si>
  <si>
    <t>Dragan Karanović</t>
  </si>
  <si>
    <t>Luka Labus</t>
  </si>
  <si>
    <t>Nenad Šljivar</t>
  </si>
  <si>
    <t>Dejan Ivančević</t>
  </si>
  <si>
    <t>David Rakić</t>
  </si>
  <si>
    <t>Danko Zorić</t>
  </si>
  <si>
    <t>-</t>
  </si>
  <si>
    <t>Vjekoslav Čović</t>
  </si>
  <si>
    <t>Petar Galonja</t>
  </si>
  <si>
    <t>Dragan Kerkez</t>
  </si>
  <si>
    <t>Vladimir Stupar</t>
  </si>
  <si>
    <t>Momčilo Češljević</t>
  </si>
  <si>
    <t>Milan Brkljač</t>
  </si>
  <si>
    <t>Dragan Gligorović</t>
  </si>
  <si>
    <t>Igor Stanko</t>
  </si>
  <si>
    <t>Siniša Švedić</t>
  </si>
  <si>
    <t>Čedomir Erak</t>
  </si>
  <si>
    <t>Vule Bošnjak</t>
  </si>
  <si>
    <t>Ivan Stanković</t>
  </si>
  <si>
    <t>Atila Horvat</t>
  </si>
  <si>
    <t>Milan Majkić</t>
  </si>
  <si>
    <t>Velibor Jagodić</t>
  </si>
  <si>
    <t>Adrijan Horvat</t>
  </si>
  <si>
    <t>becej</t>
  </si>
  <si>
    <t>apsolventi</t>
  </si>
  <si>
    <t>blej kersi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</si>
</sst>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9" fontId="2" fillId="0" borderId="1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15" xfId="0" applyNumberFormat="1" applyFont="1" applyBorder="1" applyAlignment="1">
      <alignment horizontal="center" vertical="center"/>
    </xf>
    <xf numFmtId="49" fontId="4" fillId="0" borderId="0" xfId="0" applyNumberFormat="1" applyFont="1"/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/>
    <xf numFmtId="49" fontId="5" fillId="0" borderId="0" xfId="0" applyNumberFormat="1" applyFont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57"/>
  <sheetViews>
    <sheetView zoomScaleNormal="100" workbookViewId="0">
      <selection activeCell="B5" sqref="B5"/>
    </sheetView>
  </sheetViews>
  <sheetFormatPr defaultRowHeight="15" x14ac:dyDescent="0.25"/>
  <cols>
    <col min="2" max="2" width="20.7109375" style="21" customWidth="1"/>
    <col min="3" max="3" width="5.7109375" customWidth="1"/>
    <col min="4" max="4" width="20.7109375" customWidth="1"/>
    <col min="5" max="17" width="5.7109375" customWidth="1"/>
  </cols>
  <sheetData>
    <row r="3" spans="2:17" x14ac:dyDescent="0.25">
      <c r="B3" s="20" t="s">
        <v>21</v>
      </c>
      <c r="C3" s="1" t="s">
        <v>0</v>
      </c>
      <c r="D3" s="1" t="s">
        <v>1</v>
      </c>
      <c r="E3" s="1" t="s">
        <v>28</v>
      </c>
      <c r="F3" s="1" t="s">
        <v>25</v>
      </c>
      <c r="G3" s="1" t="s">
        <v>13</v>
      </c>
      <c r="H3" s="1" t="s">
        <v>26</v>
      </c>
      <c r="I3" s="1" t="s">
        <v>14</v>
      </c>
      <c r="J3" s="1" t="s">
        <v>27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29</v>
      </c>
      <c r="P3" s="1" t="s">
        <v>19</v>
      </c>
      <c r="Q3" s="1" t="s">
        <v>20</v>
      </c>
    </row>
    <row r="4" spans="2:17" x14ac:dyDescent="0.25">
      <c r="B4" s="20" t="s">
        <v>60</v>
      </c>
      <c r="C4">
        <v>4</v>
      </c>
      <c r="D4" t="s">
        <v>46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2:17" x14ac:dyDescent="0.25">
      <c r="B5" s="19">
        <v>42260</v>
      </c>
      <c r="C5">
        <v>5</v>
      </c>
      <c r="D5" t="s">
        <v>47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1</v>
      </c>
      <c r="P5">
        <v>0</v>
      </c>
      <c r="Q5">
        <v>0</v>
      </c>
    </row>
    <row r="6" spans="2:17" x14ac:dyDescent="0.25">
      <c r="C6">
        <v>6</v>
      </c>
      <c r="D6" t="s">
        <v>53</v>
      </c>
      <c r="E6">
        <v>13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</row>
    <row r="7" spans="2:17" x14ac:dyDescent="0.25">
      <c r="C7">
        <v>7</v>
      </c>
      <c r="D7" t="s">
        <v>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2:17" x14ac:dyDescent="0.25">
      <c r="C8">
        <v>8</v>
      </c>
      <c r="D8" t="s">
        <v>54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</row>
    <row r="9" spans="2:17" x14ac:dyDescent="0.25">
      <c r="C9">
        <v>9</v>
      </c>
      <c r="D9" t="s">
        <v>50</v>
      </c>
      <c r="E9">
        <v>24</v>
      </c>
      <c r="F9">
        <v>1</v>
      </c>
      <c r="G9">
        <v>0</v>
      </c>
      <c r="H9">
        <v>2</v>
      </c>
      <c r="I9">
        <v>2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2</v>
      </c>
      <c r="Q9">
        <v>1</v>
      </c>
    </row>
    <row r="10" spans="2:17" x14ac:dyDescent="0.25">
      <c r="C10">
        <v>10</v>
      </c>
      <c r="D10" t="s">
        <v>55</v>
      </c>
      <c r="E10">
        <v>26</v>
      </c>
      <c r="F10">
        <v>4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2</v>
      </c>
      <c r="P10">
        <v>2</v>
      </c>
      <c r="Q10">
        <v>0</v>
      </c>
    </row>
    <row r="11" spans="2:17" x14ac:dyDescent="0.25">
      <c r="C11">
        <v>11</v>
      </c>
      <c r="D11" t="s">
        <v>49</v>
      </c>
      <c r="E11">
        <v>20</v>
      </c>
      <c r="F11">
        <v>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2</v>
      </c>
      <c r="P11">
        <v>0</v>
      </c>
      <c r="Q11">
        <v>0</v>
      </c>
    </row>
    <row r="12" spans="2:17" x14ac:dyDescent="0.25">
      <c r="C12">
        <v>12</v>
      </c>
      <c r="D12" t="s">
        <v>52</v>
      </c>
      <c r="E12">
        <v>16</v>
      </c>
      <c r="F12">
        <v>1</v>
      </c>
      <c r="G12">
        <v>2</v>
      </c>
      <c r="H12">
        <v>0</v>
      </c>
      <c r="I12">
        <v>0</v>
      </c>
      <c r="J12">
        <v>0</v>
      </c>
      <c r="K12">
        <v>2</v>
      </c>
      <c r="L12">
        <v>1</v>
      </c>
      <c r="M12">
        <v>2</v>
      </c>
      <c r="N12">
        <v>0</v>
      </c>
      <c r="O12">
        <v>0</v>
      </c>
      <c r="P12">
        <v>0</v>
      </c>
      <c r="Q12">
        <v>1</v>
      </c>
    </row>
    <row r="13" spans="2:17" x14ac:dyDescent="0.25">
      <c r="C13">
        <v>13</v>
      </c>
      <c r="D13" t="s">
        <v>56</v>
      </c>
      <c r="E13">
        <v>30</v>
      </c>
      <c r="F13">
        <v>6</v>
      </c>
      <c r="G13">
        <v>5</v>
      </c>
      <c r="H13">
        <v>1</v>
      </c>
      <c r="I13">
        <v>1</v>
      </c>
      <c r="J13">
        <v>2</v>
      </c>
      <c r="K13">
        <v>9</v>
      </c>
      <c r="L13">
        <v>2</v>
      </c>
      <c r="M13">
        <v>3</v>
      </c>
      <c r="N13">
        <v>0</v>
      </c>
      <c r="O13">
        <v>1</v>
      </c>
      <c r="P13">
        <v>3</v>
      </c>
      <c r="Q13">
        <v>0</v>
      </c>
    </row>
    <row r="14" spans="2:17" x14ac:dyDescent="0.25">
      <c r="C14">
        <v>14</v>
      </c>
      <c r="D14" t="s">
        <v>51</v>
      </c>
      <c r="E14">
        <v>21</v>
      </c>
      <c r="F14">
        <v>3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M14">
        <v>3</v>
      </c>
      <c r="N14">
        <v>0</v>
      </c>
      <c r="O14">
        <v>1</v>
      </c>
      <c r="P14">
        <v>1</v>
      </c>
      <c r="Q14">
        <v>0</v>
      </c>
    </row>
    <row r="15" spans="2:17" x14ac:dyDescent="0.25">
      <c r="C15">
        <v>15</v>
      </c>
      <c r="D15" t="s">
        <v>57</v>
      </c>
      <c r="E15">
        <v>30</v>
      </c>
      <c r="F15">
        <v>0</v>
      </c>
      <c r="G15">
        <v>2</v>
      </c>
      <c r="H15">
        <v>4</v>
      </c>
      <c r="I15">
        <v>2</v>
      </c>
      <c r="J15">
        <v>3</v>
      </c>
      <c r="K15">
        <v>4</v>
      </c>
      <c r="L15">
        <v>1</v>
      </c>
      <c r="M15">
        <v>5</v>
      </c>
      <c r="N15">
        <v>3</v>
      </c>
      <c r="O15">
        <v>2</v>
      </c>
      <c r="P15">
        <v>1</v>
      </c>
      <c r="Q15">
        <v>0</v>
      </c>
    </row>
    <row r="17" spans="3:17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31" spans="3:17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45" spans="3:17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7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73" spans="3:17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87" spans="3:17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3:17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3:17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101" spans="3:17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15" spans="3:17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29" spans="3:17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3:17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3:17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43" spans="3:17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57" spans="3:17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71" spans="3:17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3:17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3:17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85" spans="3:17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99" spans="3:17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13" spans="3:17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3:17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3:17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27" spans="3:17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41" spans="3:17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55" spans="3:17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3:17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3:17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33"/>
  <sheetViews>
    <sheetView workbookViewId="0">
      <selection activeCell="B4" sqref="B4"/>
    </sheetView>
  </sheetViews>
  <sheetFormatPr defaultRowHeight="12.75" x14ac:dyDescent="0.2"/>
  <cols>
    <col min="1" max="1" width="7.140625" style="2" customWidth="1"/>
    <col min="2" max="2" width="6.7109375" style="2" customWidth="1"/>
    <col min="3" max="3" width="24.7109375" style="2" customWidth="1"/>
    <col min="4" max="17" width="7.7109375" style="2" customWidth="1"/>
    <col min="18" max="16384" width="9.140625" style="2"/>
  </cols>
  <sheetData>
    <row r="4" spans="2:17" ht="18.75" x14ac:dyDescent="0.3">
      <c r="B4" s="25"/>
      <c r="C4" s="26" t="s">
        <v>33</v>
      </c>
      <c r="D4" s="26"/>
      <c r="K4" s="31">
        <f>GAME1!B5</f>
        <v>42260</v>
      </c>
      <c r="L4" s="31"/>
      <c r="M4" s="32" t="str">
        <f xml:space="preserve"> "[vs " &amp; GAME1!B4 &amp; "]"</f>
        <v>[vs blej kersi]</v>
      </c>
      <c r="N4" s="32"/>
      <c r="O4" s="32"/>
      <c r="P4" s="32"/>
      <c r="Q4" s="32"/>
    </row>
    <row r="5" spans="2:17" ht="15.75" x14ac:dyDescent="0.25">
      <c r="C5" s="18"/>
      <c r="D5" s="18"/>
      <c r="F5" s="24"/>
      <c r="G5" s="22"/>
      <c r="H5" s="22"/>
      <c r="I5" s="22"/>
      <c r="M5" s="23"/>
      <c r="N5" s="23"/>
      <c r="O5" s="23"/>
      <c r="P5" s="23"/>
      <c r="Q5" s="23"/>
    </row>
    <row r="6" spans="2:17" ht="13.5" thickBot="1" x14ac:dyDescent="0.25"/>
    <row r="7" spans="2:17" ht="15.95" customHeight="1" thickBot="1" x14ac:dyDescent="0.25">
      <c r="B7" s="6" t="s">
        <v>22</v>
      </c>
      <c r="C7" s="8" t="s">
        <v>23</v>
      </c>
      <c r="D7" s="27" t="s">
        <v>30</v>
      </c>
      <c r="E7" s="29" t="s">
        <v>32</v>
      </c>
      <c r="F7" s="6" t="s">
        <v>3</v>
      </c>
      <c r="G7" s="7" t="s">
        <v>4</v>
      </c>
      <c r="H7" s="7" t="s">
        <v>5</v>
      </c>
      <c r="I7" s="8" t="s">
        <v>6</v>
      </c>
      <c r="J7" s="6" t="s">
        <v>7</v>
      </c>
      <c r="K7" s="7" t="s">
        <v>8</v>
      </c>
      <c r="L7" s="8" t="s">
        <v>9</v>
      </c>
      <c r="M7" s="6" t="s">
        <v>10</v>
      </c>
      <c r="N7" s="28" t="s">
        <v>31</v>
      </c>
      <c r="O7" s="7" t="s">
        <v>11</v>
      </c>
      <c r="P7" s="7" t="s">
        <v>12</v>
      </c>
      <c r="Q7" s="8" t="s">
        <v>2</v>
      </c>
    </row>
    <row r="8" spans="2:17" ht="15.95" customHeight="1" x14ac:dyDescent="0.2">
      <c r="B8" s="35">
        <f>GAME1!C4</f>
        <v>4</v>
      </c>
      <c r="C8" s="37" t="str">
        <f>GAME1!D4</f>
        <v>Momčilo Češljević</v>
      </c>
      <c r="D8" s="55">
        <f>GAME1!E4</f>
        <v>6</v>
      </c>
      <c r="E8" s="40">
        <f>GAME1!G4*2+GAME1!I4*3+GAME1!K4+GAME1!L4+GAME1!M4+GAME1!N4+GAME1!P4+GAME1!Q4-GAME1!F4-GAME1!H4-GAME1!J4-GAME1!O4</f>
        <v>1</v>
      </c>
      <c r="F8" s="12" t="str">
        <f>(GAME1!G4+GAME1!I4)&amp;"/"&amp;(GAME1!G4+GAME1!F4+GAME1!I4+GAME1!H4)</f>
        <v>0/0</v>
      </c>
      <c r="G8" s="13" t="str">
        <f>GAME1!G4&amp;"/"&amp;(GAME1!G4+GAME1!F4)</f>
        <v>0/0</v>
      </c>
      <c r="H8" s="13" t="str">
        <f>GAME1!I4&amp;"/"&amp;(GAME1!I4+GAME1!H4)</f>
        <v>0/0</v>
      </c>
      <c r="I8" s="14" t="str">
        <f>GAME1!K4&amp;"/"&amp;(GAME1!K4+GAME1!J4)</f>
        <v>0/0</v>
      </c>
      <c r="J8" s="35">
        <f>GAME1!L4+GAME1!M4</f>
        <v>1</v>
      </c>
      <c r="K8" s="39">
        <f>GAME1!L4</f>
        <v>0</v>
      </c>
      <c r="L8" s="37">
        <f>GAME1!M4</f>
        <v>1</v>
      </c>
      <c r="M8" s="35">
        <f>GAME1!N4</f>
        <v>0</v>
      </c>
      <c r="N8" s="47">
        <f>GAME1!O4</f>
        <v>0</v>
      </c>
      <c r="O8" s="39">
        <f>GAME1!P4</f>
        <v>0</v>
      </c>
      <c r="P8" s="39">
        <f>GAME1!Q4</f>
        <v>0</v>
      </c>
      <c r="Q8" s="37">
        <f>GAME1!G4*2+GAME1!I4*3+GAME1!K4</f>
        <v>0</v>
      </c>
    </row>
    <row r="9" spans="2:17" ht="15.95" customHeight="1" x14ac:dyDescent="0.2">
      <c r="B9" s="36"/>
      <c r="C9" s="38"/>
      <c r="D9" s="40"/>
      <c r="E9" s="41"/>
      <c r="F9" s="3" t="e">
        <f>(GAME1!G4+GAME1!I4)/(GAME1!G4+GAME1!F4+GAME1!I4+GAME1!H4)</f>
        <v>#DIV/0!</v>
      </c>
      <c r="G9" s="4" t="e">
        <f>GAME1!G4/(GAME1!G4+GAME1!F4)</f>
        <v>#DIV/0!</v>
      </c>
      <c r="H9" s="4" t="e">
        <f>GAME1!I4/(GAME1!I4+GAME1!H4)</f>
        <v>#DIV/0!</v>
      </c>
      <c r="I9" s="5" t="e">
        <f>GAME1!K4/(GAME1!K4+GAME1!J4)</f>
        <v>#DIV/0!</v>
      </c>
      <c r="J9" s="36"/>
      <c r="K9" s="30"/>
      <c r="L9" s="38"/>
      <c r="M9" s="36"/>
      <c r="N9" s="54"/>
      <c r="O9" s="30"/>
      <c r="P9" s="30"/>
      <c r="Q9" s="38"/>
    </row>
    <row r="10" spans="2:17" ht="15.95" customHeight="1" x14ac:dyDescent="0.2">
      <c r="B10" s="36">
        <f>GAME1!C5</f>
        <v>5</v>
      </c>
      <c r="C10" s="38" t="str">
        <f>GAME1!D5</f>
        <v>Milan Brkljač</v>
      </c>
      <c r="D10" s="42">
        <f>GAME1!E5</f>
        <v>16</v>
      </c>
      <c r="E10" s="41">
        <f>GAME1!G5*2+GAME1!I5*3+GAME1!K5+GAME1!L5+GAME1!M5+GAME1!N5+GAME1!P5+GAME1!Q5-GAME1!F5-GAME1!H5-GAME1!J5-GAME1!O5</f>
        <v>3</v>
      </c>
      <c r="F10" s="15" t="str">
        <f>(GAME1!G5+GAME1!I5)&amp;"/"&amp;(GAME1!G5+GAME1!F5+GAME1!I5+GAME1!H5)</f>
        <v>0/0</v>
      </c>
      <c r="G10" s="16" t="str">
        <f>GAME1!G5&amp;"/"&amp;(GAME1!G5+GAME1!F5)</f>
        <v>0/0</v>
      </c>
      <c r="H10" s="16" t="str">
        <f>GAME1!I5&amp;"/"&amp;(GAME1!I5+GAME1!H5)</f>
        <v>0/0</v>
      </c>
      <c r="I10" s="17" t="str">
        <f>GAME1!K5&amp;"/"&amp;(GAME1!K5+GAME1!J5)</f>
        <v>0/0</v>
      </c>
      <c r="J10" s="36">
        <f>GAME1!L5+GAME1!M5</f>
        <v>2</v>
      </c>
      <c r="K10" s="30">
        <f>GAME1!L5</f>
        <v>0</v>
      </c>
      <c r="L10" s="38">
        <f>GAME1!M5</f>
        <v>2</v>
      </c>
      <c r="M10" s="36">
        <f>GAME1!N5</f>
        <v>2</v>
      </c>
      <c r="N10" s="53">
        <f>GAME1!O5</f>
        <v>1</v>
      </c>
      <c r="O10" s="30">
        <f>GAME1!P5</f>
        <v>0</v>
      </c>
      <c r="P10" s="30">
        <f>GAME1!Q5</f>
        <v>0</v>
      </c>
      <c r="Q10" s="33">
        <f>GAME1!G5*2+GAME1!I5*3+GAME1!K5</f>
        <v>0</v>
      </c>
    </row>
    <row r="11" spans="2:17" ht="15.95" customHeight="1" x14ac:dyDescent="0.2">
      <c r="B11" s="36"/>
      <c r="C11" s="38"/>
      <c r="D11" s="40"/>
      <c r="E11" s="41"/>
      <c r="F11" s="3" t="e">
        <f>(GAME1!G5+GAME1!I5)/(GAME1!G5+GAME1!F5+GAME1!I5+GAME1!H5)</f>
        <v>#DIV/0!</v>
      </c>
      <c r="G11" s="4" t="e">
        <f>GAME1!G5/(GAME1!G5+GAME1!F5)</f>
        <v>#DIV/0!</v>
      </c>
      <c r="H11" s="4" t="e">
        <f>GAME1!I5/(GAME1!I5+GAME1!H5)</f>
        <v>#DIV/0!</v>
      </c>
      <c r="I11" s="5" t="e">
        <f>GAME1!K5/(GAME1!K5+GAME1!J5)</f>
        <v>#DIV/0!</v>
      </c>
      <c r="J11" s="36"/>
      <c r="K11" s="30"/>
      <c r="L11" s="38"/>
      <c r="M11" s="36"/>
      <c r="N11" s="54"/>
      <c r="O11" s="30"/>
      <c r="P11" s="30"/>
      <c r="Q11" s="34"/>
    </row>
    <row r="12" spans="2:17" ht="15.95" customHeight="1" x14ac:dyDescent="0.2">
      <c r="B12" s="36">
        <f>GAME1!C6</f>
        <v>6</v>
      </c>
      <c r="C12" s="38" t="str">
        <f>GAME1!D6</f>
        <v>Ivan Stanković</v>
      </c>
      <c r="D12" s="42">
        <f>GAME1!E6</f>
        <v>13</v>
      </c>
      <c r="E12" s="41">
        <f>GAME1!G6*2+GAME1!I6*3+GAME1!K6+GAME1!L6+GAME1!M6+GAME1!N6+GAME1!P6+GAME1!Q6-GAME1!F6-GAME1!H6-GAME1!J6-GAME1!O6</f>
        <v>-1</v>
      </c>
      <c r="F12" s="15" t="str">
        <f>(GAME1!G6+GAME1!I6)&amp;"/"&amp;(GAME1!G6+GAME1!F6+GAME1!I6+GAME1!H6)</f>
        <v>0/3</v>
      </c>
      <c r="G12" s="16" t="str">
        <f>GAME1!G6&amp;"/"&amp;(GAME1!G6+GAME1!F6)</f>
        <v>0/2</v>
      </c>
      <c r="H12" s="16" t="str">
        <f>GAME1!I6&amp;"/"&amp;(GAME1!I6+GAME1!H6)</f>
        <v>0/1</v>
      </c>
      <c r="I12" s="17" t="str">
        <f>GAME1!K6&amp;"/"&amp;(GAME1!K6+GAME1!J6)</f>
        <v>2/2</v>
      </c>
      <c r="J12" s="36">
        <f>GAME1!L6+GAME1!M6</f>
        <v>1</v>
      </c>
      <c r="K12" s="30">
        <f>GAME1!L6</f>
        <v>0</v>
      </c>
      <c r="L12" s="38">
        <f>GAME1!M6</f>
        <v>1</v>
      </c>
      <c r="M12" s="36">
        <f>GAME1!N6</f>
        <v>0</v>
      </c>
      <c r="N12" s="53">
        <f>GAME1!O6</f>
        <v>1</v>
      </c>
      <c r="O12" s="30">
        <f>GAME1!P6</f>
        <v>0</v>
      </c>
      <c r="P12" s="30">
        <f>GAME1!Q6</f>
        <v>0</v>
      </c>
      <c r="Q12" s="33">
        <f>GAME1!G6*2+GAME1!I6*3+GAME1!K6</f>
        <v>2</v>
      </c>
    </row>
    <row r="13" spans="2:17" ht="15.95" customHeight="1" x14ac:dyDescent="0.2">
      <c r="B13" s="36"/>
      <c r="C13" s="38"/>
      <c r="D13" s="40"/>
      <c r="E13" s="41"/>
      <c r="F13" s="3">
        <f>(GAME1!G6+GAME1!I6)/(GAME1!G6+GAME1!F6+GAME1!I6+GAME1!H6)</f>
        <v>0</v>
      </c>
      <c r="G13" s="4">
        <f>GAME1!G6/(GAME1!G6+GAME1!F6)</f>
        <v>0</v>
      </c>
      <c r="H13" s="4">
        <f>GAME1!I6/(GAME1!I6+GAME1!H6)</f>
        <v>0</v>
      </c>
      <c r="I13" s="5">
        <f>GAME1!K6/(GAME1!K6+GAME1!J6)</f>
        <v>1</v>
      </c>
      <c r="J13" s="36"/>
      <c r="K13" s="30"/>
      <c r="L13" s="38"/>
      <c r="M13" s="36"/>
      <c r="N13" s="54"/>
      <c r="O13" s="30"/>
      <c r="P13" s="30"/>
      <c r="Q13" s="34"/>
    </row>
    <row r="14" spans="2:17" ht="15.95" customHeight="1" x14ac:dyDescent="0.2">
      <c r="B14" s="36">
        <f>GAME1!C7</f>
        <v>7</v>
      </c>
      <c r="C14" s="38" t="str">
        <f>GAME1!D7</f>
        <v>Dragan Gligorović</v>
      </c>
      <c r="D14" s="42">
        <f>GAME1!E7</f>
        <v>0</v>
      </c>
      <c r="E14" s="41">
        <f>GAME1!G7*2+GAME1!I7*3+GAME1!K7+GAME1!L7+GAME1!M7+GAME1!N7+GAME1!P7+GAME1!Q7-GAME1!F7-GAME1!H7-GAME1!J7-GAME1!O7</f>
        <v>0</v>
      </c>
      <c r="F14" s="15" t="str">
        <f>(GAME1!G7+GAME1!I7)&amp;"/"&amp;(GAME1!G7+GAME1!F7+GAME1!I7+GAME1!H7)</f>
        <v>0/0</v>
      </c>
      <c r="G14" s="16" t="str">
        <f>GAME1!G7&amp;"/"&amp;(GAME1!G7+GAME1!F7)</f>
        <v>0/0</v>
      </c>
      <c r="H14" s="16" t="str">
        <f>GAME1!I7&amp;"/"&amp;(GAME1!I7+GAME1!H7)</f>
        <v>0/0</v>
      </c>
      <c r="I14" s="17" t="str">
        <f>GAME1!K7&amp;"/"&amp;(GAME1!K7+GAME1!J7)</f>
        <v>0/0</v>
      </c>
      <c r="J14" s="36">
        <f>GAME1!L7+GAME1!M7</f>
        <v>0</v>
      </c>
      <c r="K14" s="30">
        <f>GAME1!L7</f>
        <v>0</v>
      </c>
      <c r="L14" s="38">
        <f>GAME1!M7</f>
        <v>0</v>
      </c>
      <c r="M14" s="36">
        <f>GAME1!N7</f>
        <v>0</v>
      </c>
      <c r="N14" s="53">
        <f>GAME1!O7</f>
        <v>0</v>
      </c>
      <c r="O14" s="30">
        <f>GAME1!P7</f>
        <v>0</v>
      </c>
      <c r="P14" s="30">
        <f>GAME1!Q7</f>
        <v>0</v>
      </c>
      <c r="Q14" s="33">
        <f>GAME1!G7*2+GAME1!I7*3+GAME1!K7</f>
        <v>0</v>
      </c>
    </row>
    <row r="15" spans="2:17" ht="15.95" customHeight="1" x14ac:dyDescent="0.2">
      <c r="B15" s="36"/>
      <c r="C15" s="38"/>
      <c r="D15" s="40"/>
      <c r="E15" s="41"/>
      <c r="F15" s="3" t="e">
        <f>(GAME1!G7+GAME1!I7)/(GAME1!G7+GAME1!F7+GAME1!I7+GAME1!H7)</f>
        <v>#DIV/0!</v>
      </c>
      <c r="G15" s="4" t="e">
        <f>GAME1!G7/(GAME1!G7+GAME1!F7)</f>
        <v>#DIV/0!</v>
      </c>
      <c r="H15" s="4" t="e">
        <f>GAME1!I7/(GAME1!I7+GAME1!H7)</f>
        <v>#DIV/0!</v>
      </c>
      <c r="I15" s="5" t="e">
        <f>GAME1!K7/(GAME1!K7+GAME1!J7)</f>
        <v>#DIV/0!</v>
      </c>
      <c r="J15" s="36"/>
      <c r="K15" s="30"/>
      <c r="L15" s="38"/>
      <c r="M15" s="36"/>
      <c r="N15" s="54"/>
      <c r="O15" s="30"/>
      <c r="P15" s="30"/>
      <c r="Q15" s="34"/>
    </row>
    <row r="16" spans="2:17" ht="15.95" customHeight="1" x14ac:dyDescent="0.2">
      <c r="B16" s="36">
        <f>GAME1!C8</f>
        <v>8</v>
      </c>
      <c r="C16" s="38" t="str">
        <f>GAME1!D8</f>
        <v>Atila Horvat</v>
      </c>
      <c r="D16" s="42">
        <f>GAME1!E8</f>
        <v>6</v>
      </c>
      <c r="E16" s="41">
        <f>GAME1!G8*2+GAME1!I8*3+GAME1!K8+GAME1!L8+GAME1!M8+GAME1!N8+GAME1!P8+GAME1!Q8-GAME1!F8-GAME1!H8-GAME1!J8-GAME1!O8</f>
        <v>2</v>
      </c>
      <c r="F16" s="15" t="str">
        <f>(GAME1!G8+GAME1!I8)&amp;"/"&amp;(GAME1!G8+GAME1!F8+GAME1!I8+GAME1!H8)</f>
        <v>0/0</v>
      </c>
      <c r="G16" s="16" t="str">
        <f>GAME1!G8&amp;"/"&amp;(GAME1!G8+GAME1!F8)</f>
        <v>0/0</v>
      </c>
      <c r="H16" s="16" t="str">
        <f>GAME1!I8&amp;"/"&amp;(GAME1!I8+GAME1!H8)</f>
        <v>0/0</v>
      </c>
      <c r="I16" s="17" t="str">
        <f>GAME1!K8&amp;"/"&amp;(GAME1!K8+GAME1!J8)</f>
        <v>0/0</v>
      </c>
      <c r="J16" s="36">
        <f>GAME1!L8+GAME1!M8</f>
        <v>2</v>
      </c>
      <c r="K16" s="30">
        <f>GAME1!L8</f>
        <v>0</v>
      </c>
      <c r="L16" s="38">
        <f>GAME1!M8</f>
        <v>2</v>
      </c>
      <c r="M16" s="36">
        <f>GAME1!N8</f>
        <v>0</v>
      </c>
      <c r="N16" s="53">
        <f>GAME1!O8</f>
        <v>0</v>
      </c>
      <c r="O16" s="30">
        <f>GAME1!P8</f>
        <v>0</v>
      </c>
      <c r="P16" s="30">
        <f>GAME1!Q8</f>
        <v>0</v>
      </c>
      <c r="Q16" s="33">
        <f>GAME1!G8*2+GAME1!I8*3+GAME1!K8</f>
        <v>0</v>
      </c>
    </row>
    <row r="17" spans="2:17" ht="15.95" customHeight="1" x14ac:dyDescent="0.2">
      <c r="B17" s="36"/>
      <c r="C17" s="38"/>
      <c r="D17" s="40"/>
      <c r="E17" s="41"/>
      <c r="F17" s="3" t="e">
        <f>(GAME1!G8+GAME1!I8)/(GAME1!G8+GAME1!F8+GAME1!I8+GAME1!H8)</f>
        <v>#DIV/0!</v>
      </c>
      <c r="G17" s="4" t="e">
        <f>GAME1!G8/(GAME1!G8+GAME1!F8)</f>
        <v>#DIV/0!</v>
      </c>
      <c r="H17" s="4" t="e">
        <f>GAME1!I8/(GAME1!I8+GAME1!H8)</f>
        <v>#DIV/0!</v>
      </c>
      <c r="I17" s="5" t="e">
        <f>GAME1!K8/(GAME1!K8+GAME1!J8)</f>
        <v>#DIV/0!</v>
      </c>
      <c r="J17" s="36"/>
      <c r="K17" s="30"/>
      <c r="L17" s="38"/>
      <c r="M17" s="36"/>
      <c r="N17" s="54"/>
      <c r="O17" s="30"/>
      <c r="P17" s="30"/>
      <c r="Q17" s="34"/>
    </row>
    <row r="18" spans="2:17" ht="15.95" customHeight="1" x14ac:dyDescent="0.2">
      <c r="B18" s="36">
        <f>GAME1!C9</f>
        <v>9</v>
      </c>
      <c r="C18" s="38" t="str">
        <f>GAME1!D9</f>
        <v>Siniša Švedić</v>
      </c>
      <c r="D18" s="42">
        <f>GAME1!E9</f>
        <v>24</v>
      </c>
      <c r="E18" s="41">
        <f>GAME1!G9*2+GAME1!I9*3+GAME1!K9+GAME1!L9+GAME1!M9+GAME1!N9+GAME1!P9+GAME1!Q9-GAME1!F9-GAME1!H9-GAME1!J9-GAME1!O9</f>
        <v>8</v>
      </c>
      <c r="F18" s="15" t="str">
        <f>(GAME1!G9+GAME1!I9)&amp;"/"&amp;(GAME1!G9+GAME1!F9+GAME1!I9+GAME1!H9)</f>
        <v>2/5</v>
      </c>
      <c r="G18" s="16" t="str">
        <f>GAME1!G9&amp;"/"&amp;(GAME1!G9+GAME1!F9)</f>
        <v>0/1</v>
      </c>
      <c r="H18" s="16" t="str">
        <f>GAME1!I9&amp;"/"&amp;(GAME1!I9+GAME1!H9)</f>
        <v>2/4</v>
      </c>
      <c r="I18" s="17" t="str">
        <f>GAME1!K9&amp;"/"&amp;(GAME1!K9+GAME1!J9)</f>
        <v>1/2</v>
      </c>
      <c r="J18" s="36">
        <f>GAME1!L9+GAME1!M9</f>
        <v>1</v>
      </c>
      <c r="K18" s="30">
        <f>GAME1!L9</f>
        <v>0</v>
      </c>
      <c r="L18" s="38">
        <f>GAME1!M9</f>
        <v>1</v>
      </c>
      <c r="M18" s="36">
        <f>GAME1!N9</f>
        <v>1</v>
      </c>
      <c r="N18" s="53">
        <f>GAME1!O9</f>
        <v>0</v>
      </c>
      <c r="O18" s="30">
        <f>GAME1!P9</f>
        <v>2</v>
      </c>
      <c r="P18" s="30">
        <f>GAME1!Q9</f>
        <v>1</v>
      </c>
      <c r="Q18" s="33">
        <f>GAME1!G9*2+GAME1!I9*3+GAME1!K9</f>
        <v>7</v>
      </c>
    </row>
    <row r="19" spans="2:17" ht="15.95" customHeight="1" x14ac:dyDescent="0.2">
      <c r="B19" s="36"/>
      <c r="C19" s="38"/>
      <c r="D19" s="40"/>
      <c r="E19" s="41"/>
      <c r="F19" s="3">
        <f>(GAME1!G9+GAME1!I9)/(GAME1!G9+GAME1!F9+GAME1!I9+GAME1!H9)</f>
        <v>0.4</v>
      </c>
      <c r="G19" s="4">
        <f>GAME1!G9/(GAME1!G9+GAME1!F9)</f>
        <v>0</v>
      </c>
      <c r="H19" s="4">
        <f>GAME1!I9/(GAME1!I9+GAME1!H9)</f>
        <v>0.5</v>
      </c>
      <c r="I19" s="5">
        <f>GAME1!K9/(GAME1!K9+GAME1!J9)</f>
        <v>0.5</v>
      </c>
      <c r="J19" s="36"/>
      <c r="K19" s="30"/>
      <c r="L19" s="38"/>
      <c r="M19" s="36"/>
      <c r="N19" s="54"/>
      <c r="O19" s="30"/>
      <c r="P19" s="30"/>
      <c r="Q19" s="34"/>
    </row>
    <row r="20" spans="2:17" ht="15.95" customHeight="1" x14ac:dyDescent="0.2">
      <c r="B20" s="36">
        <f>GAME1!C10</f>
        <v>10</v>
      </c>
      <c r="C20" s="38" t="str">
        <f>GAME1!D10</f>
        <v>Milan Majkić</v>
      </c>
      <c r="D20" s="42">
        <f>GAME1!E10</f>
        <v>26</v>
      </c>
      <c r="E20" s="41">
        <f>GAME1!G10*2+GAME1!I10*3+GAME1!K10+GAME1!L10+GAME1!M10+GAME1!N10+GAME1!P10+GAME1!Q10-GAME1!F10-GAME1!H10-GAME1!J10-GAME1!O10</f>
        <v>-5</v>
      </c>
      <c r="F20" s="15" t="str">
        <f>(GAME1!G10+GAME1!I10)&amp;"/"&amp;(GAME1!G10+GAME1!F10+GAME1!I10+GAME1!H10)</f>
        <v>0/6</v>
      </c>
      <c r="G20" s="16" t="str">
        <f>GAME1!G10&amp;"/"&amp;(GAME1!G10+GAME1!F10)</f>
        <v>0/4</v>
      </c>
      <c r="H20" s="16" t="str">
        <f>GAME1!I10&amp;"/"&amp;(GAME1!I10+GAME1!H10)</f>
        <v>0/2</v>
      </c>
      <c r="I20" s="17" t="str">
        <f>GAME1!K10&amp;"/"&amp;(GAME1!K10+GAME1!J10)</f>
        <v>0/0</v>
      </c>
      <c r="J20" s="36">
        <f>GAME1!L10+GAME1!M10</f>
        <v>1</v>
      </c>
      <c r="K20" s="30">
        <f>GAME1!L10</f>
        <v>0</v>
      </c>
      <c r="L20" s="38">
        <f>GAME1!M10</f>
        <v>1</v>
      </c>
      <c r="M20" s="36">
        <f>GAME1!N10</f>
        <v>0</v>
      </c>
      <c r="N20" s="53">
        <f>GAME1!O10</f>
        <v>2</v>
      </c>
      <c r="O20" s="30">
        <f>GAME1!P10</f>
        <v>2</v>
      </c>
      <c r="P20" s="30">
        <f>GAME1!Q10</f>
        <v>0</v>
      </c>
      <c r="Q20" s="33">
        <f>GAME1!G10*2+GAME1!I10*3+GAME1!K10</f>
        <v>0</v>
      </c>
    </row>
    <row r="21" spans="2:17" ht="15.95" customHeight="1" x14ac:dyDescent="0.2">
      <c r="B21" s="36"/>
      <c r="C21" s="38"/>
      <c r="D21" s="40"/>
      <c r="E21" s="41"/>
      <c r="F21" s="3">
        <f>(GAME1!G10+GAME1!I10)/(GAME1!G10+GAME1!F10+GAME1!I10+GAME1!H10)</f>
        <v>0</v>
      </c>
      <c r="G21" s="4">
        <f>GAME1!G10/(GAME1!G10+GAME1!F10)</f>
        <v>0</v>
      </c>
      <c r="H21" s="4">
        <f>GAME1!I10/(GAME1!I10+GAME1!H10)</f>
        <v>0</v>
      </c>
      <c r="I21" s="5" t="e">
        <f>GAME1!K10/(GAME1!K10+GAME1!J10)</f>
        <v>#DIV/0!</v>
      </c>
      <c r="J21" s="36"/>
      <c r="K21" s="30"/>
      <c r="L21" s="38"/>
      <c r="M21" s="36"/>
      <c r="N21" s="54"/>
      <c r="O21" s="30"/>
      <c r="P21" s="30"/>
      <c r="Q21" s="34"/>
    </row>
    <row r="22" spans="2:17" ht="15.95" customHeight="1" x14ac:dyDescent="0.2">
      <c r="B22" s="36">
        <f>GAME1!C11</f>
        <v>11</v>
      </c>
      <c r="C22" s="38" t="str">
        <f>GAME1!D11</f>
        <v>Igor Stanko</v>
      </c>
      <c r="D22" s="42">
        <f>GAME1!E11</f>
        <v>20</v>
      </c>
      <c r="E22" s="41">
        <f>GAME1!G11*2+GAME1!I11*3+GAME1!K11+GAME1!L11+GAME1!M11+GAME1!N11+GAME1!P11+GAME1!Q11-GAME1!F11-GAME1!H11-GAME1!J11-GAME1!O11</f>
        <v>-3</v>
      </c>
      <c r="F22" s="15" t="str">
        <f>(GAME1!G11+GAME1!I11)&amp;"/"&amp;(GAME1!G11+GAME1!F11+GAME1!I11+GAME1!H11)</f>
        <v>0/4</v>
      </c>
      <c r="G22" s="16" t="str">
        <f>GAME1!G11&amp;"/"&amp;(GAME1!G11+GAME1!F11)</f>
        <v>0/2</v>
      </c>
      <c r="H22" s="16" t="str">
        <f>GAME1!I11&amp;"/"&amp;(GAME1!I11+GAME1!H11)</f>
        <v>0/2</v>
      </c>
      <c r="I22" s="17" t="str">
        <f>GAME1!K11&amp;"/"&amp;(GAME1!K11+GAME1!J11)</f>
        <v>0/0</v>
      </c>
      <c r="J22" s="36">
        <f>GAME1!L11+GAME1!M11</f>
        <v>1</v>
      </c>
      <c r="K22" s="30">
        <f>GAME1!L11</f>
        <v>0</v>
      </c>
      <c r="L22" s="38">
        <f>GAME1!M11</f>
        <v>1</v>
      </c>
      <c r="M22" s="36">
        <f>GAME1!N11</f>
        <v>2</v>
      </c>
      <c r="N22" s="53">
        <f>GAME1!O11</f>
        <v>2</v>
      </c>
      <c r="O22" s="30">
        <f>GAME1!P11</f>
        <v>0</v>
      </c>
      <c r="P22" s="30">
        <f>GAME1!Q11</f>
        <v>0</v>
      </c>
      <c r="Q22" s="33">
        <f>GAME1!G11*2+GAME1!I11*3+GAME1!K11</f>
        <v>0</v>
      </c>
    </row>
    <row r="23" spans="2:17" ht="15.95" customHeight="1" x14ac:dyDescent="0.2">
      <c r="B23" s="36"/>
      <c r="C23" s="38"/>
      <c r="D23" s="40"/>
      <c r="E23" s="41"/>
      <c r="F23" s="3">
        <f>(GAME1!G11+GAME1!I11)/(GAME1!G11+GAME1!F11+GAME1!I11+GAME1!H11)</f>
        <v>0</v>
      </c>
      <c r="G23" s="4">
        <f>GAME1!G11/(GAME1!G11+GAME1!F11)</f>
        <v>0</v>
      </c>
      <c r="H23" s="4">
        <f>GAME1!I11/(GAME1!I11+GAME1!H11)</f>
        <v>0</v>
      </c>
      <c r="I23" s="5" t="e">
        <f>GAME1!K11/(GAME1!K11+GAME1!J11)</f>
        <v>#DIV/0!</v>
      </c>
      <c r="J23" s="36"/>
      <c r="K23" s="30"/>
      <c r="L23" s="38"/>
      <c r="M23" s="36"/>
      <c r="N23" s="54"/>
      <c r="O23" s="30"/>
      <c r="P23" s="30"/>
      <c r="Q23" s="34"/>
    </row>
    <row r="24" spans="2:17" ht="15.95" customHeight="1" x14ac:dyDescent="0.2">
      <c r="B24" s="36">
        <f>GAME1!C12</f>
        <v>12</v>
      </c>
      <c r="C24" s="38" t="str">
        <f>GAME1!D12</f>
        <v>Vule Bošnjak</v>
      </c>
      <c r="D24" s="42">
        <f>GAME1!E12</f>
        <v>16</v>
      </c>
      <c r="E24" s="41">
        <f>GAME1!G12*2+GAME1!I12*3+GAME1!K12+GAME1!L12+GAME1!M12+GAME1!N12+GAME1!P12+GAME1!Q12-GAME1!F12-GAME1!H12-GAME1!J12-GAME1!O12</f>
        <v>9</v>
      </c>
      <c r="F24" s="15" t="str">
        <f>(GAME1!G12+GAME1!I12)&amp;"/"&amp;(GAME1!G12+GAME1!F12+GAME1!I12+GAME1!H12)</f>
        <v>2/3</v>
      </c>
      <c r="G24" s="16" t="str">
        <f>GAME1!G12&amp;"/"&amp;(GAME1!G12+GAME1!F12)</f>
        <v>2/3</v>
      </c>
      <c r="H24" s="16" t="str">
        <f>GAME1!I12&amp;"/"&amp;(GAME1!I12+GAME1!H12)</f>
        <v>0/0</v>
      </c>
      <c r="I24" s="17" t="str">
        <f>GAME1!K12&amp;"/"&amp;(GAME1!K12+GAME1!J12)</f>
        <v>2/2</v>
      </c>
      <c r="J24" s="36">
        <f>GAME1!L12+GAME1!M12</f>
        <v>3</v>
      </c>
      <c r="K24" s="30">
        <f>GAME1!L12</f>
        <v>1</v>
      </c>
      <c r="L24" s="38">
        <f>GAME1!M12</f>
        <v>2</v>
      </c>
      <c r="M24" s="36">
        <f>GAME1!N12</f>
        <v>0</v>
      </c>
      <c r="N24" s="53">
        <f>GAME1!O12</f>
        <v>0</v>
      </c>
      <c r="O24" s="30">
        <f>GAME1!P12</f>
        <v>0</v>
      </c>
      <c r="P24" s="30">
        <f>GAME1!Q12</f>
        <v>1</v>
      </c>
      <c r="Q24" s="33">
        <f>GAME1!G12*2+GAME1!I12*3+GAME1!K12</f>
        <v>6</v>
      </c>
    </row>
    <row r="25" spans="2:17" ht="15.95" customHeight="1" x14ac:dyDescent="0.2">
      <c r="B25" s="36"/>
      <c r="C25" s="38"/>
      <c r="D25" s="40"/>
      <c r="E25" s="41"/>
      <c r="F25" s="3">
        <f>(GAME1!G12+GAME1!I12)/(GAME1!G12+GAME1!F12+GAME1!I12+GAME1!H12)</f>
        <v>0.66666666666666663</v>
      </c>
      <c r="G25" s="4">
        <f>GAME1!G12/(GAME1!G12+GAME1!F12)</f>
        <v>0.66666666666666663</v>
      </c>
      <c r="H25" s="4" t="e">
        <f>GAME1!I12/(GAME1!I12+GAME1!H12)</f>
        <v>#DIV/0!</v>
      </c>
      <c r="I25" s="5">
        <f>GAME1!K12/(GAME1!K12+GAME1!J12)</f>
        <v>1</v>
      </c>
      <c r="J25" s="36"/>
      <c r="K25" s="30"/>
      <c r="L25" s="38"/>
      <c r="M25" s="36"/>
      <c r="N25" s="54"/>
      <c r="O25" s="30"/>
      <c r="P25" s="30"/>
      <c r="Q25" s="34"/>
    </row>
    <row r="26" spans="2:17" ht="15.95" customHeight="1" x14ac:dyDescent="0.2">
      <c r="B26" s="36">
        <f>GAME1!C13</f>
        <v>13</v>
      </c>
      <c r="C26" s="38" t="str">
        <f>GAME1!D13</f>
        <v>Velibor Jagodić</v>
      </c>
      <c r="D26" s="42">
        <f>GAME1!E13</f>
        <v>30</v>
      </c>
      <c r="E26" s="41">
        <f>GAME1!G13*2+GAME1!I13*3+GAME1!K13+GAME1!L13+GAME1!M13+GAME1!N13+GAME1!P13+GAME1!Q13-GAME1!F13-GAME1!H13-GAME1!J13-GAME1!O13</f>
        <v>20</v>
      </c>
      <c r="F26" s="15" t="str">
        <f>(GAME1!G13+GAME1!I13)&amp;"/"&amp;(GAME1!G13+GAME1!F13+GAME1!I13+GAME1!H13)</f>
        <v>6/13</v>
      </c>
      <c r="G26" s="16" t="str">
        <f>GAME1!G13&amp;"/"&amp;(GAME1!G13+GAME1!F13)</f>
        <v>5/11</v>
      </c>
      <c r="H26" s="16" t="str">
        <f>GAME1!I13&amp;"/"&amp;(GAME1!I13+GAME1!H13)</f>
        <v>1/2</v>
      </c>
      <c r="I26" s="17" t="str">
        <f>GAME1!K13&amp;"/"&amp;(GAME1!K13+GAME1!J13)</f>
        <v>9/11</v>
      </c>
      <c r="J26" s="36">
        <f>GAME1!L13+GAME1!M13</f>
        <v>5</v>
      </c>
      <c r="K26" s="30">
        <f>GAME1!L13</f>
        <v>2</v>
      </c>
      <c r="L26" s="38">
        <f>GAME1!M13</f>
        <v>3</v>
      </c>
      <c r="M26" s="36">
        <f>GAME1!N13</f>
        <v>0</v>
      </c>
      <c r="N26" s="53">
        <f>GAME1!O13</f>
        <v>1</v>
      </c>
      <c r="O26" s="30">
        <f>GAME1!P13</f>
        <v>3</v>
      </c>
      <c r="P26" s="30">
        <f>GAME1!Q13</f>
        <v>0</v>
      </c>
      <c r="Q26" s="33">
        <f>GAME1!G13*2+GAME1!I13*3+GAME1!K13</f>
        <v>22</v>
      </c>
    </row>
    <row r="27" spans="2:17" ht="15.95" customHeight="1" x14ac:dyDescent="0.2">
      <c r="B27" s="36"/>
      <c r="C27" s="38"/>
      <c r="D27" s="40"/>
      <c r="E27" s="41"/>
      <c r="F27" s="3">
        <f>(GAME1!G13+GAME1!I13)/(GAME1!G13+GAME1!F13+GAME1!I13+GAME1!H13)</f>
        <v>0.46153846153846156</v>
      </c>
      <c r="G27" s="4">
        <f>GAME1!G13/(GAME1!G13+GAME1!F13)</f>
        <v>0.45454545454545453</v>
      </c>
      <c r="H27" s="4">
        <f>GAME1!I13/(GAME1!I13+GAME1!H13)</f>
        <v>0.5</v>
      </c>
      <c r="I27" s="5">
        <f>GAME1!K13/(GAME1!K13+GAME1!J13)</f>
        <v>0.81818181818181823</v>
      </c>
      <c r="J27" s="36"/>
      <c r="K27" s="30"/>
      <c r="L27" s="38"/>
      <c r="M27" s="36"/>
      <c r="N27" s="54"/>
      <c r="O27" s="30"/>
      <c r="P27" s="30"/>
      <c r="Q27" s="34"/>
    </row>
    <row r="28" spans="2:17" ht="15.95" customHeight="1" x14ac:dyDescent="0.2">
      <c r="B28" s="36">
        <f>GAME1!C14</f>
        <v>14</v>
      </c>
      <c r="C28" s="38" t="str">
        <f>GAME1!D14</f>
        <v>Čedomir Erak</v>
      </c>
      <c r="D28" s="42">
        <f>GAME1!E14</f>
        <v>21</v>
      </c>
      <c r="E28" s="41">
        <f>GAME1!G14*2+GAME1!I14*3+GAME1!K14+GAME1!L14+GAME1!M14+GAME1!N14+GAME1!P14+GAME1!Q14-GAME1!F14-GAME1!H14-GAME1!J14-GAME1!O14</f>
        <v>9</v>
      </c>
      <c r="F28" s="15" t="str">
        <f>(GAME1!G14+GAME1!I14)&amp;"/"&amp;(GAME1!G14+GAME1!F14+GAME1!I14+GAME1!H14)</f>
        <v>4/9</v>
      </c>
      <c r="G28" s="16" t="str">
        <f>GAME1!G14&amp;"/"&amp;(GAME1!G14+GAME1!F14)</f>
        <v>2/5</v>
      </c>
      <c r="H28" s="16" t="str">
        <f>GAME1!I14&amp;"/"&amp;(GAME1!I14+GAME1!H14)</f>
        <v>2/4</v>
      </c>
      <c r="I28" s="17" t="str">
        <f>GAME1!K14&amp;"/"&amp;(GAME1!K14+GAME1!J14)</f>
        <v>1/2</v>
      </c>
      <c r="J28" s="36">
        <f>GAME1!L14+GAME1!M14</f>
        <v>4</v>
      </c>
      <c r="K28" s="30">
        <f>GAME1!L14</f>
        <v>1</v>
      </c>
      <c r="L28" s="38">
        <f>GAME1!M14</f>
        <v>3</v>
      </c>
      <c r="M28" s="36">
        <f>GAME1!N14</f>
        <v>0</v>
      </c>
      <c r="N28" s="53">
        <f>GAME1!O14</f>
        <v>1</v>
      </c>
      <c r="O28" s="30">
        <f>GAME1!P14</f>
        <v>1</v>
      </c>
      <c r="P28" s="30">
        <f>GAME1!Q14</f>
        <v>0</v>
      </c>
      <c r="Q28" s="33">
        <f>GAME1!G14*2+GAME1!I14*3+GAME1!K14</f>
        <v>11</v>
      </c>
    </row>
    <row r="29" spans="2:17" ht="15.95" customHeight="1" x14ac:dyDescent="0.2">
      <c r="B29" s="36"/>
      <c r="C29" s="38"/>
      <c r="D29" s="40"/>
      <c r="E29" s="41"/>
      <c r="F29" s="3">
        <f>(GAME1!G14+GAME1!I14)/(GAME1!G14+GAME1!F14+GAME1!I14+GAME1!H14)</f>
        <v>0.44444444444444442</v>
      </c>
      <c r="G29" s="4">
        <f>GAME1!G14/(GAME1!G14+GAME1!F14)</f>
        <v>0.4</v>
      </c>
      <c r="H29" s="4">
        <f>GAME1!I14/(GAME1!I14+GAME1!H14)</f>
        <v>0.5</v>
      </c>
      <c r="I29" s="5">
        <f>GAME1!K14/(GAME1!K14+GAME1!J14)</f>
        <v>0.5</v>
      </c>
      <c r="J29" s="36"/>
      <c r="K29" s="30"/>
      <c r="L29" s="38"/>
      <c r="M29" s="36"/>
      <c r="N29" s="54"/>
      <c r="O29" s="30"/>
      <c r="P29" s="30"/>
      <c r="Q29" s="34"/>
    </row>
    <row r="30" spans="2:17" ht="15.95" customHeight="1" x14ac:dyDescent="0.2">
      <c r="B30" s="36">
        <f>GAME1!C15</f>
        <v>15</v>
      </c>
      <c r="C30" s="33" t="str">
        <f>GAME1!D15</f>
        <v>Adrijan Horvat</v>
      </c>
      <c r="D30" s="42">
        <f>GAME1!E15</f>
        <v>30</v>
      </c>
      <c r="E30" s="41">
        <f>GAME1!G15*2+GAME1!I15*3+GAME1!K15+GAME1!L15+GAME1!M15+GAME1!N15+GAME1!P15+GAME1!Q15-GAME1!F15-GAME1!H15-GAME1!J15-GAME1!O15</f>
        <v>15</v>
      </c>
      <c r="F30" s="15" t="str">
        <f>(GAME1!G15+GAME1!I15)&amp;"/"&amp;(GAME1!G15+GAME1!F15+GAME1!I15+GAME1!H15)</f>
        <v>4/8</v>
      </c>
      <c r="G30" s="16" t="str">
        <f>GAME1!G15&amp;"/"&amp;(GAME1!G15+GAME1!F15)</f>
        <v>2/2</v>
      </c>
      <c r="H30" s="16" t="str">
        <f>GAME1!I15&amp;"/"&amp;(GAME1!I15+GAME1!H15)</f>
        <v>2/6</v>
      </c>
      <c r="I30" s="17" t="str">
        <f>GAME1!K15&amp;"/"&amp;(GAME1!K15+GAME1!J15)</f>
        <v>4/7</v>
      </c>
      <c r="J30" s="36">
        <f>GAME1!L15+GAME1!M15</f>
        <v>6</v>
      </c>
      <c r="K30" s="30">
        <f>GAME1!L15</f>
        <v>1</v>
      </c>
      <c r="L30" s="38">
        <f>GAME1!M15</f>
        <v>5</v>
      </c>
      <c r="M30" s="36">
        <f>GAME1!N15</f>
        <v>3</v>
      </c>
      <c r="N30" s="53">
        <f>GAME1!O15</f>
        <v>2</v>
      </c>
      <c r="O30" s="30">
        <f>GAME1!P15</f>
        <v>1</v>
      </c>
      <c r="P30" s="30">
        <f>GAME1!Q15</f>
        <v>0</v>
      </c>
      <c r="Q30" s="33">
        <f>GAME1!G15*2+GAME1!I15*3+GAME1!K15</f>
        <v>14</v>
      </c>
    </row>
    <row r="31" spans="2:17" ht="15.95" customHeight="1" thickBot="1" x14ac:dyDescent="0.25">
      <c r="B31" s="50"/>
      <c r="C31" s="52"/>
      <c r="D31" s="56"/>
      <c r="E31" s="42"/>
      <c r="F31" s="3">
        <f>(GAME1!G15+GAME1!I15)/(GAME1!G15+GAME1!F15+GAME1!I15+GAME1!H15)</f>
        <v>0.5</v>
      </c>
      <c r="G31" s="4">
        <f>GAME1!G15/(GAME1!G15+GAME1!F15)</f>
        <v>1</v>
      </c>
      <c r="H31" s="4">
        <f>GAME1!I15/(GAME1!I15+GAME1!H15)</f>
        <v>0.33333333333333331</v>
      </c>
      <c r="I31" s="5">
        <f>GAME1!K15/(GAME1!K15+GAME1!J15)</f>
        <v>0.5714285714285714</v>
      </c>
      <c r="J31" s="36"/>
      <c r="K31" s="30"/>
      <c r="L31" s="49"/>
      <c r="M31" s="50"/>
      <c r="N31" s="54"/>
      <c r="O31" s="30"/>
      <c r="P31" s="30"/>
      <c r="Q31" s="34"/>
    </row>
    <row r="32" spans="2:17" ht="15.95" customHeight="1" x14ac:dyDescent="0.2">
      <c r="B32" s="43"/>
      <c r="C32" s="45" t="s">
        <v>24</v>
      </c>
      <c r="D32" s="55">
        <f>SUM(GAME1!E4:'GAME1'!E15)</f>
        <v>208</v>
      </c>
      <c r="E32" s="57">
        <f>SUM(GAME1!G4:'GAME1'!G15)*2+SUM(GAME1!I4:'GAME1'!I15)*3+SUM(GAME1!K4:'GAME1'!K15)+SUM(GAME1!L4:'GAME1'!L15)+SUM(GAME1!M4:'GAME1'!M15)+SUM(GAME1!N4:'GAME1'!N15)+SUM(GAME1!P4:'GAME1'!P15)+SUM(GAME1!Q4:'GAME1'!Q15)-SUM(GAME1!F4:'GAME1'!F15)-SUM(GAME1!H4:'GAME1'!H15)-SUM(GAME1!J4:'GAME1'!J15)-SUM(GAME1!O4:'GAME1'!O15)</f>
        <v>58</v>
      </c>
      <c r="F32" s="12" t="str">
        <f>(SUM(GAME1!G4:'GAME1'!G15)+SUM(GAME1!I4:'GAME1'!I15))&amp;"/"&amp;(SUM(GAME1!G4:'GAME1'!G15)+SUM(GAME1!F4:'GAME1'!F15)+SUM(GAME1!I4:'GAME1'!I15)+SUM(GAME1!H4:'GAME1'!H15))</f>
        <v>18/51</v>
      </c>
      <c r="G32" s="13" t="str">
        <f>SUM(GAME1!G4:'GAME1'!G15)&amp;"/"&amp;(SUM(GAME1!G4:'GAME1'!G15)+SUM(GAME1!F4:'GAME1'!F15))</f>
        <v>11/30</v>
      </c>
      <c r="H32" s="13" t="str">
        <f>SUM(GAME1!I4:'GAME1'!I15)&amp;"/"&amp;(SUM(GAME1!I4:'GAME1'!I15)+SUM(GAME1!H4:'GAME1'!H15))</f>
        <v>7/21</v>
      </c>
      <c r="I32" s="14" t="str">
        <f>SUM(GAME1!K4:'GAME1'!K15)&amp;"/"&amp;(SUM(GAME1!K4:'GAME1'!K15)+SUM(GAME1!J4:'GAME1'!J15))</f>
        <v>19/26</v>
      </c>
      <c r="J32" s="43">
        <f>SUM(GAME1!L4:'GAME1'!L15)+SUM(GAME1!M4:'GAME1'!M15)</f>
        <v>27</v>
      </c>
      <c r="K32" s="47">
        <f>SUM(GAME1!L4:'GAME1'!L15)</f>
        <v>5</v>
      </c>
      <c r="L32" s="51">
        <f>SUM(GAME1!M4:'GAME1'!M15)</f>
        <v>22</v>
      </c>
      <c r="M32" s="43">
        <f>SUM(GAME1!N4:'GAME1'!N15)</f>
        <v>8</v>
      </c>
      <c r="N32" s="47">
        <f>SUM(GAME1!O4:'GAME1'!O15)</f>
        <v>10</v>
      </c>
      <c r="O32" s="47">
        <f>SUM(GAME1!P4:'GAME1'!P15)</f>
        <v>9</v>
      </c>
      <c r="P32" s="47">
        <f>SUM(GAME1!Q4:'GAME1'!Q15)</f>
        <v>2</v>
      </c>
      <c r="Q32" s="51">
        <f>SUM(GAME1!G4:'GAME1'!G15)*2+SUM(GAME1!I4:'GAME1'!I15)*3+SUM(GAME1!K4:'GAME1'!K15)</f>
        <v>62</v>
      </c>
    </row>
    <row r="33" spans="2:17" ht="15.95" customHeight="1" thickBot="1" x14ac:dyDescent="0.25">
      <c r="B33" s="44"/>
      <c r="C33" s="46"/>
      <c r="D33" s="56"/>
      <c r="E33" s="58"/>
      <c r="F33" s="11">
        <f>(SUM(GAME1!G4:'GAME1'!G15)+SUM(GAME1!I4:'GAME1'!I15))/(SUM(GAME1!G4:'GAME1'!G15)+SUM(GAME1!F4:'GAME1'!F15)+SUM(GAME1!I4:'GAME1'!I15)+SUM(GAME1!H4:'GAME1'!H15))</f>
        <v>0.35294117647058826</v>
      </c>
      <c r="G33" s="10">
        <f>SUM(GAME1!G4:'GAME1'!G15)/(SUM(GAME1!G4:'GAME1'!G15)+SUM(GAME1!F4:'GAME1'!F15))</f>
        <v>0.36666666666666664</v>
      </c>
      <c r="H33" s="10">
        <f>SUM(GAME1!I4:'GAME1'!I15)/(SUM(GAME1!I4:'GAME1'!I15)+SUM(GAME1!H4:'GAME1'!H15))</f>
        <v>0.33333333333333331</v>
      </c>
      <c r="I33" s="9">
        <f>SUM(GAME1!K4:'GAME1'!K15)/(SUM(GAME1!K4:'GAME1'!K15)+SUM(GAME1!J4:'GAME1'!J15))</f>
        <v>0.73076923076923073</v>
      </c>
      <c r="J33" s="44"/>
      <c r="K33" s="48"/>
      <c r="L33" s="52"/>
      <c r="M33" s="44"/>
      <c r="N33" s="48"/>
      <c r="O33" s="48"/>
      <c r="P33" s="48"/>
      <c r="Q33" s="52"/>
    </row>
  </sheetData>
  <mergeCells count="158">
    <mergeCell ref="E18:E19"/>
    <mergeCell ref="D32:D33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D20:D21"/>
    <mergeCell ref="D22:D23"/>
    <mergeCell ref="D24:D25"/>
    <mergeCell ref="D26:D27"/>
    <mergeCell ref="D28:D29"/>
    <mergeCell ref="D30:D31"/>
    <mergeCell ref="D8:D9"/>
    <mergeCell ref="D10:D11"/>
    <mergeCell ref="E32:E33"/>
    <mergeCell ref="E20:E21"/>
    <mergeCell ref="E22:E23"/>
    <mergeCell ref="E24:E25"/>
    <mergeCell ref="E26:E27"/>
    <mergeCell ref="Q28:Q29"/>
    <mergeCell ref="O30:O31"/>
    <mergeCell ref="P30:P31"/>
    <mergeCell ref="B30:B31"/>
    <mergeCell ref="C30:C31"/>
    <mergeCell ref="M28:M29"/>
    <mergeCell ref="O28:O29"/>
    <mergeCell ref="P28:P29"/>
    <mergeCell ref="Q26:Q27"/>
    <mergeCell ref="B28:B29"/>
    <mergeCell ref="C28:C29"/>
    <mergeCell ref="J28:J29"/>
    <mergeCell ref="K28:K29"/>
    <mergeCell ref="L28:L29"/>
    <mergeCell ref="B26:B27"/>
    <mergeCell ref="C26:C27"/>
    <mergeCell ref="J26:J27"/>
    <mergeCell ref="K26:K27"/>
    <mergeCell ref="L26:L27"/>
    <mergeCell ref="E28:E29"/>
    <mergeCell ref="E30:E31"/>
    <mergeCell ref="N26:N27"/>
    <mergeCell ref="N28:N29"/>
    <mergeCell ref="N30:N31"/>
    <mergeCell ref="B32:B33"/>
    <mergeCell ref="C32:C33"/>
    <mergeCell ref="J32:J33"/>
    <mergeCell ref="K32:K33"/>
    <mergeCell ref="Q30:Q31"/>
    <mergeCell ref="O32:O33"/>
    <mergeCell ref="J30:J31"/>
    <mergeCell ref="K30:K31"/>
    <mergeCell ref="L30:L31"/>
    <mergeCell ref="M30:M31"/>
    <mergeCell ref="L32:L33"/>
    <mergeCell ref="M32:M33"/>
    <mergeCell ref="P32:P33"/>
    <mergeCell ref="Q32:Q33"/>
    <mergeCell ref="N32:N33"/>
    <mergeCell ref="O26:O27"/>
    <mergeCell ref="P26:P27"/>
    <mergeCell ref="P24:P25"/>
    <mergeCell ref="O22:O23"/>
    <mergeCell ref="P22:P23"/>
    <mergeCell ref="Q22:Q23"/>
    <mergeCell ref="B24:B25"/>
    <mergeCell ref="C24:C25"/>
    <mergeCell ref="J24:J25"/>
    <mergeCell ref="K24:K25"/>
    <mergeCell ref="L24:L25"/>
    <mergeCell ref="M24:M25"/>
    <mergeCell ref="O24:O25"/>
    <mergeCell ref="Q24:Q25"/>
    <mergeCell ref="M26:M27"/>
    <mergeCell ref="B20:B21"/>
    <mergeCell ref="C20:C21"/>
    <mergeCell ref="J20:J21"/>
    <mergeCell ref="K20:K21"/>
    <mergeCell ref="L20:L21"/>
    <mergeCell ref="O20:O21"/>
    <mergeCell ref="P20:P21"/>
    <mergeCell ref="Q20:Q21"/>
    <mergeCell ref="B22:B23"/>
    <mergeCell ref="C22:C23"/>
    <mergeCell ref="J22:J23"/>
    <mergeCell ref="K22:K23"/>
    <mergeCell ref="L22:L23"/>
    <mergeCell ref="M22:M23"/>
    <mergeCell ref="M20:M21"/>
    <mergeCell ref="K16:K17"/>
    <mergeCell ref="J16:J17"/>
    <mergeCell ref="C16:C17"/>
    <mergeCell ref="B16:B17"/>
    <mergeCell ref="B18:B19"/>
    <mergeCell ref="C18:C19"/>
    <mergeCell ref="J18:J19"/>
    <mergeCell ref="K18:K19"/>
    <mergeCell ref="Q14:Q15"/>
    <mergeCell ref="Q16:Q17"/>
    <mergeCell ref="P16:P17"/>
    <mergeCell ref="O16:O17"/>
    <mergeCell ref="M16:M17"/>
    <mergeCell ref="L16:L17"/>
    <mergeCell ref="L18:L19"/>
    <mergeCell ref="M18:M19"/>
    <mergeCell ref="O18:O19"/>
    <mergeCell ref="P18:P19"/>
    <mergeCell ref="Q18:Q19"/>
    <mergeCell ref="D14:D15"/>
    <mergeCell ref="D16:D17"/>
    <mergeCell ref="D18:D19"/>
    <mergeCell ref="E14:E15"/>
    <mergeCell ref="E16:E17"/>
    <mergeCell ref="P12:P13"/>
    <mergeCell ref="Q12:Q13"/>
    <mergeCell ref="B14:B15"/>
    <mergeCell ref="C14:C15"/>
    <mergeCell ref="J14:J15"/>
    <mergeCell ref="K14:K15"/>
    <mergeCell ref="L14:L15"/>
    <mergeCell ref="M14:M15"/>
    <mergeCell ref="O14:O15"/>
    <mergeCell ref="P14:P15"/>
    <mergeCell ref="D12:D13"/>
    <mergeCell ref="E12:E13"/>
    <mergeCell ref="B12:B13"/>
    <mergeCell ref="C12:C13"/>
    <mergeCell ref="J12:J13"/>
    <mergeCell ref="K12:K13"/>
    <mergeCell ref="L12:L13"/>
    <mergeCell ref="M12:M13"/>
    <mergeCell ref="O12:O13"/>
    <mergeCell ref="E10:E11"/>
    <mergeCell ref="J10:J11"/>
    <mergeCell ref="K10:K11"/>
    <mergeCell ref="L10:L11"/>
    <mergeCell ref="M10:M11"/>
    <mergeCell ref="O10:O11"/>
    <mergeCell ref="P10:P11"/>
    <mergeCell ref="K4:L4"/>
    <mergeCell ref="M4:Q4"/>
    <mergeCell ref="Q10:Q11"/>
    <mergeCell ref="B8:B9"/>
    <mergeCell ref="C8:C9"/>
    <mergeCell ref="Q8:Q9"/>
    <mergeCell ref="J8:J9"/>
    <mergeCell ref="K8:K9"/>
    <mergeCell ref="L8:L9"/>
    <mergeCell ref="M8:M9"/>
    <mergeCell ref="O8:O9"/>
    <mergeCell ref="P8:P9"/>
    <mergeCell ref="E8:E9"/>
    <mergeCell ref="C10:C11"/>
    <mergeCell ref="B10:B11"/>
  </mergeCells>
  <pageMargins left="0.5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Q257"/>
  <sheetViews>
    <sheetView tabSelected="1" zoomScaleNormal="100" workbookViewId="0">
      <selection activeCell="B5" sqref="B5"/>
    </sheetView>
  </sheetViews>
  <sheetFormatPr defaultRowHeight="15" x14ac:dyDescent="0.25"/>
  <cols>
    <col min="2" max="2" width="20.7109375" style="21" customWidth="1"/>
    <col min="3" max="3" width="5.7109375" customWidth="1"/>
    <col min="4" max="4" width="20.7109375" customWidth="1"/>
    <col min="5" max="17" width="5.7109375" customWidth="1"/>
  </cols>
  <sheetData>
    <row r="3" spans="2:17" x14ac:dyDescent="0.25">
      <c r="B3" s="20" t="s">
        <v>21</v>
      </c>
      <c r="C3" s="1" t="s">
        <v>0</v>
      </c>
      <c r="D3" s="1" t="s">
        <v>1</v>
      </c>
      <c r="E3" s="1" t="s">
        <v>28</v>
      </c>
      <c r="F3" s="1" t="s">
        <v>25</v>
      </c>
      <c r="G3" s="1" t="s">
        <v>13</v>
      </c>
      <c r="H3" s="1" t="s">
        <v>26</v>
      </c>
      <c r="I3" s="1" t="s">
        <v>14</v>
      </c>
      <c r="J3" s="1" t="s">
        <v>27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29</v>
      </c>
      <c r="P3" s="1" t="s">
        <v>19</v>
      </c>
      <c r="Q3" s="1" t="s">
        <v>20</v>
      </c>
    </row>
    <row r="4" spans="2:17" x14ac:dyDescent="0.25">
      <c r="B4" s="20" t="s">
        <v>58</v>
      </c>
      <c r="C4">
        <v>1</v>
      </c>
      <c r="D4" t="s">
        <v>34</v>
      </c>
      <c r="E4">
        <v>14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2:17" x14ac:dyDescent="0.25">
      <c r="B5" s="19">
        <v>42267</v>
      </c>
      <c r="C5">
        <v>4</v>
      </c>
      <c r="D5" t="s">
        <v>42</v>
      </c>
      <c r="E5">
        <v>21</v>
      </c>
      <c r="F5">
        <v>4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4</v>
      </c>
      <c r="P5">
        <v>2</v>
      </c>
      <c r="Q5">
        <v>0</v>
      </c>
    </row>
    <row r="6" spans="2:17" x14ac:dyDescent="0.25">
      <c r="C6">
        <v>5</v>
      </c>
      <c r="D6" t="s">
        <v>35</v>
      </c>
      <c r="E6">
        <v>34</v>
      </c>
      <c r="F6">
        <v>4</v>
      </c>
      <c r="G6">
        <v>3</v>
      </c>
      <c r="H6">
        <v>5</v>
      </c>
      <c r="I6">
        <v>2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2:17" x14ac:dyDescent="0.25">
      <c r="C7">
        <v>6</v>
      </c>
      <c r="D7" t="s">
        <v>36</v>
      </c>
      <c r="E7">
        <v>23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3</v>
      </c>
      <c r="N7">
        <v>0</v>
      </c>
      <c r="O7">
        <v>0</v>
      </c>
      <c r="P7">
        <v>1</v>
      </c>
      <c r="Q7">
        <v>0</v>
      </c>
    </row>
    <row r="8" spans="2:17" x14ac:dyDescent="0.25">
      <c r="C8">
        <v>10</v>
      </c>
      <c r="D8" t="s">
        <v>37</v>
      </c>
      <c r="E8">
        <v>23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3</v>
      </c>
      <c r="N8">
        <v>2</v>
      </c>
      <c r="O8">
        <v>1</v>
      </c>
      <c r="P8">
        <v>3</v>
      </c>
      <c r="Q8">
        <v>0</v>
      </c>
    </row>
    <row r="9" spans="2:17" x14ac:dyDescent="0.25">
      <c r="C9">
        <v>11</v>
      </c>
      <c r="D9" t="s">
        <v>43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</row>
    <row r="10" spans="2:17" x14ac:dyDescent="0.25">
      <c r="C10">
        <v>18</v>
      </c>
      <c r="D10" t="s">
        <v>38</v>
      </c>
      <c r="E10">
        <v>32</v>
      </c>
      <c r="F10">
        <v>1</v>
      </c>
      <c r="G10">
        <v>2</v>
      </c>
      <c r="H10">
        <v>5</v>
      </c>
      <c r="I10">
        <v>3</v>
      </c>
      <c r="J10">
        <v>3</v>
      </c>
      <c r="K10">
        <v>4</v>
      </c>
      <c r="L10">
        <v>2</v>
      </c>
      <c r="M10">
        <v>8</v>
      </c>
      <c r="N10">
        <v>0</v>
      </c>
      <c r="O10">
        <v>1</v>
      </c>
      <c r="P10">
        <v>1</v>
      </c>
      <c r="Q10">
        <v>2</v>
      </c>
    </row>
    <row r="11" spans="2:17" x14ac:dyDescent="0.25">
      <c r="C11">
        <v>21</v>
      </c>
      <c r="D11" t="s">
        <v>39</v>
      </c>
      <c r="E11">
        <v>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</row>
    <row r="12" spans="2:17" x14ac:dyDescent="0.25">
      <c r="C12">
        <v>23</v>
      </c>
      <c r="D12" t="s">
        <v>40</v>
      </c>
      <c r="E12">
        <v>28</v>
      </c>
      <c r="F12">
        <v>2</v>
      </c>
      <c r="G12">
        <v>1</v>
      </c>
      <c r="H12">
        <v>3</v>
      </c>
      <c r="I12">
        <v>0</v>
      </c>
      <c r="J12">
        <v>1</v>
      </c>
      <c r="K12">
        <v>1</v>
      </c>
      <c r="L12">
        <v>2</v>
      </c>
      <c r="M12">
        <v>4</v>
      </c>
      <c r="N12">
        <v>1</v>
      </c>
      <c r="O12">
        <v>1</v>
      </c>
      <c r="P12">
        <v>1</v>
      </c>
      <c r="Q12">
        <v>0</v>
      </c>
    </row>
    <row r="17" spans="3:17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31" spans="3:17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45" spans="3:17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7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73" spans="3:17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87" spans="3:17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3:17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3:17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101" spans="3:17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15" spans="3:17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29" spans="3:17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3:17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3:17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43" spans="3:17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57" spans="3:17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71" spans="3:17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3:17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3:17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85" spans="3:17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99" spans="3:17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13" spans="3:17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3:17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3:17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27" spans="3:17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41" spans="3:17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55" spans="3:17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3:17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3:17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Q33"/>
  <sheetViews>
    <sheetView workbookViewId="0">
      <selection activeCell="B4" sqref="B4"/>
    </sheetView>
  </sheetViews>
  <sheetFormatPr defaultRowHeight="12.75" x14ac:dyDescent="0.2"/>
  <cols>
    <col min="1" max="1" width="7.140625" style="2" customWidth="1"/>
    <col min="2" max="2" width="6.7109375" style="2" customWidth="1"/>
    <col min="3" max="3" width="24.7109375" style="2" customWidth="1"/>
    <col min="4" max="17" width="7.7109375" style="2" customWidth="1"/>
    <col min="18" max="16384" width="9.140625" style="2"/>
  </cols>
  <sheetData>
    <row r="4" spans="2:17" ht="18.75" x14ac:dyDescent="0.3">
      <c r="B4" s="25"/>
      <c r="C4" s="26" t="s">
        <v>33</v>
      </c>
      <c r="D4" s="26"/>
      <c r="K4" s="31">
        <f>GAME2!B5</f>
        <v>42267</v>
      </c>
      <c r="L4" s="31"/>
      <c r="M4" s="32" t="str">
        <f xml:space="preserve"> "[vs " &amp; GAME2!B4 &amp; "]"</f>
        <v>[vs becej]</v>
      </c>
      <c r="N4" s="32"/>
      <c r="O4" s="32"/>
      <c r="P4" s="32"/>
      <c r="Q4" s="32"/>
    </row>
    <row r="5" spans="2:17" ht="15.75" x14ac:dyDescent="0.25">
      <c r="C5" s="18"/>
      <c r="D5" s="18"/>
      <c r="F5" s="24"/>
      <c r="G5" s="22"/>
      <c r="H5" s="22"/>
      <c r="I5" s="22"/>
      <c r="M5" s="23"/>
      <c r="N5" s="23"/>
      <c r="O5" s="23"/>
      <c r="P5" s="23"/>
      <c r="Q5" s="23"/>
    </row>
    <row r="6" spans="2:17" ht="13.5" thickBot="1" x14ac:dyDescent="0.25"/>
    <row r="7" spans="2:17" ht="15.95" customHeight="1" thickBot="1" x14ac:dyDescent="0.25">
      <c r="B7" s="6" t="s">
        <v>22</v>
      </c>
      <c r="C7" s="8" t="s">
        <v>23</v>
      </c>
      <c r="D7" s="27" t="s">
        <v>30</v>
      </c>
      <c r="E7" s="29" t="s">
        <v>32</v>
      </c>
      <c r="F7" s="6" t="s">
        <v>3</v>
      </c>
      <c r="G7" s="7" t="s">
        <v>4</v>
      </c>
      <c r="H7" s="7" t="s">
        <v>5</v>
      </c>
      <c r="I7" s="8" t="s">
        <v>6</v>
      </c>
      <c r="J7" s="6" t="s">
        <v>7</v>
      </c>
      <c r="K7" s="7" t="s">
        <v>8</v>
      </c>
      <c r="L7" s="8" t="s">
        <v>9</v>
      </c>
      <c r="M7" s="6" t="s">
        <v>10</v>
      </c>
      <c r="N7" s="28" t="s">
        <v>31</v>
      </c>
      <c r="O7" s="7" t="s">
        <v>11</v>
      </c>
      <c r="P7" s="7" t="s">
        <v>12</v>
      </c>
      <c r="Q7" s="8" t="s">
        <v>2</v>
      </c>
    </row>
    <row r="8" spans="2:17" ht="15.95" customHeight="1" x14ac:dyDescent="0.2">
      <c r="B8" s="35">
        <f>GAME2!C4</f>
        <v>1</v>
      </c>
      <c r="C8" s="37" t="str">
        <f>GAME2!D4</f>
        <v>Dimitrije Marjanović</v>
      </c>
      <c r="D8" s="55">
        <f>GAME2!E4</f>
        <v>14</v>
      </c>
      <c r="E8" s="40">
        <f>GAME2!G4*2+GAME2!I4*3+GAME2!K4+GAME2!L4+GAME2!M4+GAME2!N4+GAME2!P4+GAME2!Q4-GAME2!F4-GAME2!H4-GAME2!J4-GAME2!O4</f>
        <v>1</v>
      </c>
      <c r="F8" s="12" t="str">
        <f>(GAME2!G4+GAME2!I4)&amp;"/"&amp;(GAME2!G4+GAME2!F4+GAME2!I4+GAME2!H4)</f>
        <v>1/3</v>
      </c>
      <c r="G8" s="13" t="str">
        <f>GAME2!G4&amp;"/"&amp;(GAME2!G4+GAME2!F4)</f>
        <v>1/3</v>
      </c>
      <c r="H8" s="13" t="s">
        <v>41</v>
      </c>
      <c r="I8" s="14" t="s">
        <v>41</v>
      </c>
      <c r="J8" s="35">
        <f>GAME2!L4+GAME2!M4</f>
        <v>1</v>
      </c>
      <c r="K8" s="39">
        <f>GAME2!L4</f>
        <v>0</v>
      </c>
      <c r="L8" s="37">
        <f>GAME2!M4</f>
        <v>1</v>
      </c>
      <c r="M8" s="35">
        <f>GAME2!N4</f>
        <v>0</v>
      </c>
      <c r="N8" s="47">
        <f>GAME2!O4</f>
        <v>0</v>
      </c>
      <c r="O8" s="39">
        <f>GAME2!P4</f>
        <v>0</v>
      </c>
      <c r="P8" s="39">
        <f>GAME2!Q4</f>
        <v>0</v>
      </c>
      <c r="Q8" s="37">
        <f>GAME2!G4*2+GAME2!I4*3+GAME2!K4</f>
        <v>2</v>
      </c>
    </row>
    <row r="9" spans="2:17" ht="15.95" customHeight="1" x14ac:dyDescent="0.2">
      <c r="B9" s="36"/>
      <c r="C9" s="38"/>
      <c r="D9" s="40"/>
      <c r="E9" s="41"/>
      <c r="F9" s="3">
        <f>(GAME2!G4+GAME2!I4)/(GAME2!G4+GAME2!F4+GAME2!I4+GAME2!H4)</f>
        <v>0.33333333333333331</v>
      </c>
      <c r="G9" s="4">
        <f>GAME2!G4/(GAME2!G4+GAME2!F4)</f>
        <v>0.33333333333333331</v>
      </c>
      <c r="H9" s="4" t="s">
        <v>41</v>
      </c>
      <c r="I9" s="5" t="s">
        <v>41</v>
      </c>
      <c r="J9" s="36"/>
      <c r="K9" s="30"/>
      <c r="L9" s="38"/>
      <c r="M9" s="36"/>
      <c r="N9" s="54"/>
      <c r="O9" s="30"/>
      <c r="P9" s="30"/>
      <c r="Q9" s="38"/>
    </row>
    <row r="10" spans="2:17" ht="15.95" customHeight="1" x14ac:dyDescent="0.2">
      <c r="B10" s="36">
        <f>GAME2!C5</f>
        <v>4</v>
      </c>
      <c r="C10" s="38" t="str">
        <f>GAME2!D5</f>
        <v>Vjekoslav Čović</v>
      </c>
      <c r="D10" s="42">
        <f>GAME2!E5</f>
        <v>21</v>
      </c>
      <c r="E10" s="41">
        <f>GAME2!G5*2+GAME2!I5*3+GAME2!K5+GAME2!L5+GAME2!M5+GAME2!N5+GAME2!P5+GAME2!Q5-GAME2!F5-GAME2!H5-GAME2!J5-GAME2!O5</f>
        <v>-3</v>
      </c>
      <c r="F10" s="15" t="str">
        <f>(GAME2!G5+GAME2!I5)&amp;"/"&amp;(GAME2!G5+GAME2!F5+GAME2!I5+GAME2!H5)</f>
        <v>1/5</v>
      </c>
      <c r="G10" s="16" t="str">
        <f>GAME2!G5&amp;"/"&amp;(GAME2!G5+GAME2!F5)</f>
        <v>1/5</v>
      </c>
      <c r="H10" s="16" t="s">
        <v>41</v>
      </c>
      <c r="I10" s="17" t="str">
        <f>GAME2!K5&amp;"/"&amp;(GAME2!K5+GAME2!J5)</f>
        <v>1/2</v>
      </c>
      <c r="J10" s="36">
        <f>GAME2!L5+GAME2!M5</f>
        <v>1</v>
      </c>
      <c r="K10" s="30">
        <f>GAME2!L5</f>
        <v>0</v>
      </c>
      <c r="L10" s="38">
        <f>GAME2!M5</f>
        <v>1</v>
      </c>
      <c r="M10" s="36">
        <f>GAME2!N5</f>
        <v>0</v>
      </c>
      <c r="N10" s="53">
        <f>GAME2!O5</f>
        <v>4</v>
      </c>
      <c r="O10" s="30">
        <f>GAME2!P5</f>
        <v>2</v>
      </c>
      <c r="P10" s="30">
        <f>GAME2!Q5</f>
        <v>0</v>
      </c>
      <c r="Q10" s="33">
        <f>GAME2!G5*2+GAME2!I5*3+GAME2!K5</f>
        <v>3</v>
      </c>
    </row>
    <row r="11" spans="2:17" ht="15.95" customHeight="1" x14ac:dyDescent="0.2">
      <c r="B11" s="36"/>
      <c r="C11" s="38"/>
      <c r="D11" s="40"/>
      <c r="E11" s="41"/>
      <c r="F11" s="3">
        <f>(GAME2!G5+GAME2!I5)/(GAME2!G5+GAME2!F5+GAME2!I5+GAME2!H5)</f>
        <v>0.2</v>
      </c>
      <c r="G11" s="4">
        <f>GAME2!G5/(GAME2!G5+GAME2!F5)</f>
        <v>0.2</v>
      </c>
      <c r="H11" s="4" t="s">
        <v>41</v>
      </c>
      <c r="I11" s="5">
        <f>GAME2!K5/(GAME2!K5+GAME2!J5)</f>
        <v>0.5</v>
      </c>
      <c r="J11" s="36"/>
      <c r="K11" s="30"/>
      <c r="L11" s="38"/>
      <c r="M11" s="36"/>
      <c r="N11" s="54"/>
      <c r="O11" s="30"/>
      <c r="P11" s="30"/>
      <c r="Q11" s="34"/>
    </row>
    <row r="12" spans="2:17" ht="15.95" customHeight="1" x14ac:dyDescent="0.2">
      <c r="B12" s="36">
        <f>GAME2!C6</f>
        <v>5</v>
      </c>
      <c r="C12" s="38" t="str">
        <f>GAME2!D6</f>
        <v>Dragan Karanović</v>
      </c>
      <c r="D12" s="42">
        <f>GAME2!E6</f>
        <v>34</v>
      </c>
      <c r="E12" s="41">
        <f>GAME2!G6*2+GAME2!I6*3+GAME2!K6+GAME2!L6+GAME2!M6+GAME2!N6+GAME2!P6+GAME2!Q6-GAME2!F6-GAME2!H6-GAME2!J6-GAME2!O6</f>
        <v>9</v>
      </c>
      <c r="F12" s="15" t="str">
        <f>(GAME2!G6+GAME2!I6)&amp;"/"&amp;(GAME2!G6+GAME2!F6+GAME2!I6+GAME2!H6)</f>
        <v>5/14</v>
      </c>
      <c r="G12" s="16" t="str">
        <f>GAME2!G6&amp;"/"&amp;(GAME2!G6+GAME2!F6)</f>
        <v>3/7</v>
      </c>
      <c r="H12" s="16" t="str">
        <f>GAME2!I6&amp;"/"&amp;(GAME2!I6+GAME2!H6)</f>
        <v>2/7</v>
      </c>
      <c r="I12" s="17" t="str">
        <f>GAME2!K6&amp;"/"&amp;(GAME2!K6+GAME2!J6)</f>
        <v>2/2</v>
      </c>
      <c r="J12" s="36">
        <f>GAME2!L6+GAME2!M6</f>
        <v>2</v>
      </c>
      <c r="K12" s="30">
        <f>GAME2!L6</f>
        <v>1</v>
      </c>
      <c r="L12" s="38">
        <f>GAME2!M6</f>
        <v>1</v>
      </c>
      <c r="M12" s="36">
        <f>GAME2!N6</f>
        <v>1</v>
      </c>
      <c r="N12" s="53">
        <f>GAME2!O6</f>
        <v>0</v>
      </c>
      <c r="O12" s="30">
        <f>GAME2!P6</f>
        <v>0</v>
      </c>
      <c r="P12" s="30">
        <f>GAME2!Q6</f>
        <v>1</v>
      </c>
      <c r="Q12" s="33">
        <f>GAME2!G6*2+GAME2!I6*3+GAME2!K6</f>
        <v>14</v>
      </c>
    </row>
    <row r="13" spans="2:17" ht="15.95" customHeight="1" x14ac:dyDescent="0.2">
      <c r="B13" s="36"/>
      <c r="C13" s="38"/>
      <c r="D13" s="40"/>
      <c r="E13" s="41"/>
      <c r="F13" s="3">
        <f>(GAME2!G6+GAME2!I6)/(GAME2!G6+GAME2!F6+GAME2!I6+GAME2!H6)</f>
        <v>0.35714285714285715</v>
      </c>
      <c r="G13" s="4">
        <f>GAME2!G6/(GAME2!G6+GAME2!F6)</f>
        <v>0.42857142857142855</v>
      </c>
      <c r="H13" s="4">
        <f>GAME2!I6/(GAME2!I6+GAME2!H6)</f>
        <v>0.2857142857142857</v>
      </c>
      <c r="I13" s="5">
        <f>GAME2!K6/(GAME2!K6+GAME2!J6)</f>
        <v>1</v>
      </c>
      <c r="J13" s="36"/>
      <c r="K13" s="30"/>
      <c r="L13" s="38"/>
      <c r="M13" s="36"/>
      <c r="N13" s="54"/>
      <c r="O13" s="30"/>
      <c r="P13" s="30"/>
      <c r="Q13" s="34"/>
    </row>
    <row r="14" spans="2:17" ht="15.95" customHeight="1" x14ac:dyDescent="0.2">
      <c r="B14" s="36">
        <f>GAME2!C7</f>
        <v>6</v>
      </c>
      <c r="C14" s="38" t="str">
        <f>GAME2!D7</f>
        <v>Luka Labus</v>
      </c>
      <c r="D14" s="42">
        <f>GAME2!E7</f>
        <v>23</v>
      </c>
      <c r="E14" s="41">
        <f>GAME2!G7*2+GAME2!I7*3+GAME2!K7+GAME2!L7+GAME2!M7+GAME2!N7+GAME2!P7+GAME2!Q7-GAME2!F7-GAME2!H7-GAME2!J7-GAME2!O7</f>
        <v>5</v>
      </c>
      <c r="F14" s="15" t="str">
        <f>(GAME2!G7+GAME2!I7)&amp;"/"&amp;(GAME2!G7+GAME2!F7+GAME2!I7+GAME2!H7)</f>
        <v>1/4</v>
      </c>
      <c r="G14" s="16" t="str">
        <f>GAME2!G7&amp;"/"&amp;(GAME2!G7+GAME2!F7)</f>
        <v>0/1</v>
      </c>
      <c r="H14" s="16" t="str">
        <f>GAME2!I7&amp;"/"&amp;(GAME2!I7+GAME2!H7)</f>
        <v>1/3</v>
      </c>
      <c r="I14" s="17" t="s">
        <v>41</v>
      </c>
      <c r="J14" s="36">
        <f>GAME2!L7+GAME2!M7</f>
        <v>4</v>
      </c>
      <c r="K14" s="30">
        <f>GAME2!L7</f>
        <v>1</v>
      </c>
      <c r="L14" s="38">
        <f>GAME2!M7</f>
        <v>3</v>
      </c>
      <c r="M14" s="36">
        <f>GAME2!N7</f>
        <v>0</v>
      </c>
      <c r="N14" s="53">
        <f>GAME2!O7</f>
        <v>0</v>
      </c>
      <c r="O14" s="30">
        <f>GAME2!P7</f>
        <v>1</v>
      </c>
      <c r="P14" s="30">
        <f>GAME2!Q7</f>
        <v>0</v>
      </c>
      <c r="Q14" s="33">
        <f>GAME2!G7*2+GAME2!I7*3+GAME2!K7</f>
        <v>3</v>
      </c>
    </row>
    <row r="15" spans="2:17" ht="15.95" customHeight="1" x14ac:dyDescent="0.2">
      <c r="B15" s="36"/>
      <c r="C15" s="38"/>
      <c r="D15" s="40"/>
      <c r="E15" s="41"/>
      <c r="F15" s="3">
        <f>(GAME2!G7+GAME2!I7)/(GAME2!G7+GAME2!F7+GAME2!I7+GAME2!H7)</f>
        <v>0.25</v>
      </c>
      <c r="G15" s="4">
        <f>GAME2!G7/(GAME2!G7+GAME2!F7)</f>
        <v>0</v>
      </c>
      <c r="H15" s="4">
        <f>GAME2!I7/(GAME2!I7+GAME2!H7)</f>
        <v>0.33333333333333331</v>
      </c>
      <c r="I15" s="5" t="s">
        <v>41</v>
      </c>
      <c r="J15" s="36"/>
      <c r="K15" s="30"/>
      <c r="L15" s="38"/>
      <c r="M15" s="36"/>
      <c r="N15" s="54"/>
      <c r="O15" s="30"/>
      <c r="P15" s="30"/>
      <c r="Q15" s="34"/>
    </row>
    <row r="16" spans="2:17" ht="15.95" customHeight="1" x14ac:dyDescent="0.2">
      <c r="B16" s="36">
        <f>GAME2!C8</f>
        <v>10</v>
      </c>
      <c r="C16" s="38" t="str">
        <f>GAME2!D8</f>
        <v>Nenad Šljivar</v>
      </c>
      <c r="D16" s="42">
        <f>GAME2!E8</f>
        <v>23</v>
      </c>
      <c r="E16" s="41">
        <f>GAME2!G8*2+GAME2!I8*3+GAME2!K8+GAME2!L8+GAME2!M8+GAME2!N8+GAME2!P8+GAME2!Q8-GAME2!F8-GAME2!H8-GAME2!J8-GAME2!O8</f>
        <v>5</v>
      </c>
      <c r="F16" s="15" t="str">
        <f>(GAME2!G8+GAME2!I8)&amp;"/"&amp;(GAME2!G8+GAME2!F8+GAME2!I8+GAME2!H8)</f>
        <v>0/3</v>
      </c>
      <c r="G16" s="16" t="s">
        <v>41</v>
      </c>
      <c r="H16" s="16" t="str">
        <f>GAME2!I8&amp;"/"&amp;(GAME2!I8+GAME2!H8)</f>
        <v>0/3</v>
      </c>
      <c r="I16" s="17" t="s">
        <v>41</v>
      </c>
      <c r="J16" s="36">
        <f>GAME2!L8+GAME2!M8</f>
        <v>4</v>
      </c>
      <c r="K16" s="30">
        <f>GAME2!L8</f>
        <v>1</v>
      </c>
      <c r="L16" s="38">
        <f>GAME2!M8</f>
        <v>3</v>
      </c>
      <c r="M16" s="36">
        <f>GAME2!N8</f>
        <v>2</v>
      </c>
      <c r="N16" s="53">
        <f>GAME2!O8</f>
        <v>1</v>
      </c>
      <c r="O16" s="30">
        <f>GAME2!P8</f>
        <v>3</v>
      </c>
      <c r="P16" s="30">
        <f>GAME2!Q8</f>
        <v>0</v>
      </c>
      <c r="Q16" s="33">
        <f>GAME2!G8*2+GAME2!I8*3+GAME2!K8</f>
        <v>0</v>
      </c>
    </row>
    <row r="17" spans="2:17" ht="15.95" customHeight="1" x14ac:dyDescent="0.2">
      <c r="B17" s="36"/>
      <c r="C17" s="38"/>
      <c r="D17" s="40"/>
      <c r="E17" s="41"/>
      <c r="F17" s="3">
        <f>(GAME2!G8+GAME2!I8)/(GAME2!G8+GAME2!F8+GAME2!I8+GAME2!H8)</f>
        <v>0</v>
      </c>
      <c r="G17" s="4" t="s">
        <v>41</v>
      </c>
      <c r="H17" s="4">
        <f>GAME2!I8/(GAME2!I8+GAME2!H8)</f>
        <v>0</v>
      </c>
      <c r="I17" s="5" t="s">
        <v>41</v>
      </c>
      <c r="J17" s="36"/>
      <c r="K17" s="30"/>
      <c r="L17" s="38"/>
      <c r="M17" s="36"/>
      <c r="N17" s="54"/>
      <c r="O17" s="30"/>
      <c r="P17" s="30"/>
      <c r="Q17" s="34"/>
    </row>
    <row r="18" spans="2:17" ht="15.95" customHeight="1" x14ac:dyDescent="0.2">
      <c r="B18" s="36">
        <f>GAME2!C9</f>
        <v>11</v>
      </c>
      <c r="C18" s="38" t="str">
        <f>GAME2!D9</f>
        <v>Petar Galonja</v>
      </c>
      <c r="D18" s="42">
        <f>GAME2!E9</f>
        <v>15</v>
      </c>
      <c r="E18" s="41">
        <f>GAME2!G9*2+GAME2!I9*3+GAME2!K9+GAME2!L9+GAME2!M9+GAME2!N9+GAME2!P9+GAME2!Q9-GAME2!F9-GAME2!H9-GAME2!J9-GAME2!O9</f>
        <v>1</v>
      </c>
      <c r="F18" s="15" t="s">
        <v>41</v>
      </c>
      <c r="G18" s="16" t="s">
        <v>41</v>
      </c>
      <c r="H18" s="16" t="s">
        <v>41</v>
      </c>
      <c r="I18" s="17" t="s">
        <v>41</v>
      </c>
      <c r="J18" s="36">
        <f>GAME2!L9+GAME2!M9</f>
        <v>1</v>
      </c>
      <c r="K18" s="30">
        <f>GAME2!L9</f>
        <v>1</v>
      </c>
      <c r="L18" s="38">
        <f>GAME2!M9</f>
        <v>0</v>
      </c>
      <c r="M18" s="36">
        <f>GAME2!N9</f>
        <v>1</v>
      </c>
      <c r="N18" s="53">
        <f>GAME2!O9</f>
        <v>1</v>
      </c>
      <c r="O18" s="30">
        <f>GAME2!P9</f>
        <v>0</v>
      </c>
      <c r="P18" s="30">
        <f>GAME2!Q9</f>
        <v>0</v>
      </c>
      <c r="Q18" s="33">
        <f>GAME2!G9*2+GAME2!I9*3+GAME2!K9</f>
        <v>0</v>
      </c>
    </row>
    <row r="19" spans="2:17" ht="15.95" customHeight="1" x14ac:dyDescent="0.2">
      <c r="B19" s="36"/>
      <c r="C19" s="38"/>
      <c r="D19" s="40"/>
      <c r="E19" s="41"/>
      <c r="F19" s="3" t="s">
        <v>41</v>
      </c>
      <c r="G19" s="4" t="s">
        <v>41</v>
      </c>
      <c r="H19" s="4" t="s">
        <v>41</v>
      </c>
      <c r="I19" s="5" t="s">
        <v>41</v>
      </c>
      <c r="J19" s="36"/>
      <c r="K19" s="30"/>
      <c r="L19" s="38"/>
      <c r="M19" s="36"/>
      <c r="N19" s="54"/>
      <c r="O19" s="30"/>
      <c r="P19" s="30"/>
      <c r="Q19" s="34"/>
    </row>
    <row r="20" spans="2:17" ht="15.95" customHeight="1" x14ac:dyDescent="0.2">
      <c r="B20" s="36">
        <f>GAME2!C10</f>
        <v>18</v>
      </c>
      <c r="C20" s="38" t="str">
        <f>GAME2!D10</f>
        <v>Dejan Ivančević</v>
      </c>
      <c r="D20" s="42">
        <f>GAME2!E10</f>
        <v>32</v>
      </c>
      <c r="E20" s="41">
        <f>GAME2!G10*2+GAME2!I10*3+GAME2!K10+GAME2!L10+GAME2!M10+GAME2!N10+GAME2!P10+GAME2!Q10-GAME2!F10-GAME2!H10-GAME2!J10-GAME2!O10</f>
        <v>20</v>
      </c>
      <c r="F20" s="15" t="str">
        <f>(GAME2!G10+GAME2!I10)&amp;"/"&amp;(GAME2!G10+GAME2!F10+GAME2!I10+GAME2!H10)</f>
        <v>5/11</v>
      </c>
      <c r="G20" s="16" t="str">
        <f>GAME2!G10&amp;"/"&amp;(GAME2!G10+GAME2!F10)</f>
        <v>2/3</v>
      </c>
      <c r="H20" s="16" t="str">
        <f>GAME2!I10&amp;"/"&amp;(GAME2!I10+GAME2!H10)</f>
        <v>3/8</v>
      </c>
      <c r="I20" s="17" t="str">
        <f>GAME2!K10&amp;"/"&amp;(GAME2!K10+GAME2!J10)</f>
        <v>4/7</v>
      </c>
      <c r="J20" s="36">
        <f>GAME2!L10+GAME2!M10</f>
        <v>10</v>
      </c>
      <c r="K20" s="30">
        <f>GAME2!L10</f>
        <v>2</v>
      </c>
      <c r="L20" s="38">
        <f>GAME2!M10</f>
        <v>8</v>
      </c>
      <c r="M20" s="36">
        <f>GAME2!N10</f>
        <v>0</v>
      </c>
      <c r="N20" s="53">
        <f>GAME2!O10</f>
        <v>1</v>
      </c>
      <c r="O20" s="30">
        <f>GAME2!P10</f>
        <v>1</v>
      </c>
      <c r="P20" s="30">
        <f>GAME2!Q10</f>
        <v>2</v>
      </c>
      <c r="Q20" s="33">
        <f>GAME2!G10*2+GAME2!I10*3+GAME2!K10</f>
        <v>17</v>
      </c>
    </row>
    <row r="21" spans="2:17" ht="15.95" customHeight="1" x14ac:dyDescent="0.2">
      <c r="B21" s="36"/>
      <c r="C21" s="38"/>
      <c r="D21" s="40"/>
      <c r="E21" s="41"/>
      <c r="F21" s="3">
        <f>(GAME2!G10+GAME2!I10)/(GAME2!G10+GAME2!F10+GAME2!I10+GAME2!H10)</f>
        <v>0.45454545454545453</v>
      </c>
      <c r="G21" s="4">
        <f>GAME2!G10/(GAME2!G10+GAME2!F10)</f>
        <v>0.66666666666666663</v>
      </c>
      <c r="H21" s="4">
        <f>GAME2!I10/(GAME2!I10+GAME2!H10)</f>
        <v>0.375</v>
      </c>
      <c r="I21" s="5">
        <f>GAME2!K10/(GAME2!K10+GAME2!J10)</f>
        <v>0.5714285714285714</v>
      </c>
      <c r="J21" s="36"/>
      <c r="K21" s="30"/>
      <c r="L21" s="38"/>
      <c r="M21" s="36"/>
      <c r="N21" s="54"/>
      <c r="O21" s="30"/>
      <c r="P21" s="30"/>
      <c r="Q21" s="34"/>
    </row>
    <row r="22" spans="2:17" ht="15.95" customHeight="1" x14ac:dyDescent="0.2">
      <c r="B22" s="36">
        <f>GAME2!C11</f>
        <v>21</v>
      </c>
      <c r="C22" s="38" t="str">
        <f>GAME2!D11</f>
        <v>David Rakić</v>
      </c>
      <c r="D22" s="42">
        <f>GAME2!E11</f>
        <v>16</v>
      </c>
      <c r="E22" s="41">
        <f>GAME2!G11*2+GAME2!I11*3+GAME2!K11+GAME2!L11+GAME2!M11+GAME2!N11+GAME2!P11+GAME2!Q11-GAME2!F11-GAME2!H11-GAME2!J11-GAME2!O11</f>
        <v>3</v>
      </c>
      <c r="F22" s="15" t="s">
        <v>41</v>
      </c>
      <c r="G22" s="16" t="s">
        <v>41</v>
      </c>
      <c r="H22" s="16" t="s">
        <v>41</v>
      </c>
      <c r="I22" s="17" t="s">
        <v>41</v>
      </c>
      <c r="J22" s="36">
        <f>GAME2!L11+GAME2!M11</f>
        <v>2</v>
      </c>
      <c r="K22" s="30">
        <f>GAME2!L11</f>
        <v>1</v>
      </c>
      <c r="L22" s="38">
        <f>GAME2!M11</f>
        <v>1</v>
      </c>
      <c r="M22" s="36">
        <f>GAME2!N11</f>
        <v>0</v>
      </c>
      <c r="N22" s="53">
        <f>GAME2!O11</f>
        <v>0</v>
      </c>
      <c r="O22" s="30">
        <f>GAME2!P11</f>
        <v>1</v>
      </c>
      <c r="P22" s="30">
        <f>GAME2!Q11</f>
        <v>0</v>
      </c>
      <c r="Q22" s="33">
        <f>GAME2!G11*2+GAME2!I11*3+GAME2!K11</f>
        <v>0</v>
      </c>
    </row>
    <row r="23" spans="2:17" ht="15.95" customHeight="1" x14ac:dyDescent="0.2">
      <c r="B23" s="36"/>
      <c r="C23" s="38"/>
      <c r="D23" s="40"/>
      <c r="E23" s="41"/>
      <c r="F23" s="3" t="s">
        <v>41</v>
      </c>
      <c r="G23" s="4" t="s">
        <v>41</v>
      </c>
      <c r="H23" s="4" t="s">
        <v>41</v>
      </c>
      <c r="I23" s="5" t="s">
        <v>41</v>
      </c>
      <c r="J23" s="36"/>
      <c r="K23" s="30"/>
      <c r="L23" s="38"/>
      <c r="M23" s="36"/>
      <c r="N23" s="54"/>
      <c r="O23" s="30"/>
      <c r="P23" s="30"/>
      <c r="Q23" s="34"/>
    </row>
    <row r="24" spans="2:17" ht="15.95" customHeight="1" x14ac:dyDescent="0.2">
      <c r="B24" s="36">
        <f>GAME2!C12</f>
        <v>23</v>
      </c>
      <c r="C24" s="38" t="str">
        <f>GAME2!D12</f>
        <v>Danko Zorić</v>
      </c>
      <c r="D24" s="42">
        <f>GAME2!E12</f>
        <v>28</v>
      </c>
      <c r="E24" s="41">
        <f>GAME2!G12*2+GAME2!I12*3+GAME2!K12+GAME2!L12+GAME2!M12+GAME2!N12+GAME2!P12+GAME2!Q12-GAME2!F12-GAME2!H12-GAME2!J12-GAME2!O12</f>
        <v>4</v>
      </c>
      <c r="F24" s="15" t="str">
        <f>(GAME2!G12+GAME2!I12)&amp;"/"&amp;(GAME2!G12+GAME2!F12+GAME2!I12+GAME2!H12)</f>
        <v>1/6</v>
      </c>
      <c r="G24" s="16" t="str">
        <f>GAME2!G12&amp;"/"&amp;(GAME2!G12+GAME2!F12)</f>
        <v>1/3</v>
      </c>
      <c r="H24" s="16" t="str">
        <f>GAME2!I12&amp;"/"&amp;(GAME2!I12+GAME2!H12)</f>
        <v>0/3</v>
      </c>
      <c r="I24" s="17" t="str">
        <f>GAME2!K12&amp;"/"&amp;(GAME2!K12+GAME2!J12)</f>
        <v>1/2</v>
      </c>
      <c r="J24" s="36">
        <f>GAME2!L12+GAME2!M12</f>
        <v>6</v>
      </c>
      <c r="K24" s="30">
        <f>GAME2!L12</f>
        <v>2</v>
      </c>
      <c r="L24" s="38">
        <f>GAME2!M12</f>
        <v>4</v>
      </c>
      <c r="M24" s="36">
        <f>GAME2!N12</f>
        <v>1</v>
      </c>
      <c r="N24" s="53">
        <f>GAME2!O12</f>
        <v>1</v>
      </c>
      <c r="O24" s="30">
        <f>GAME2!P12</f>
        <v>1</v>
      </c>
      <c r="P24" s="30">
        <f>GAME2!Q12</f>
        <v>0</v>
      </c>
      <c r="Q24" s="33">
        <f>GAME2!G12*2+GAME2!I12*3+GAME2!K12</f>
        <v>3</v>
      </c>
    </row>
    <row r="25" spans="2:17" ht="15.95" customHeight="1" x14ac:dyDescent="0.2">
      <c r="B25" s="36"/>
      <c r="C25" s="38"/>
      <c r="D25" s="40"/>
      <c r="E25" s="41"/>
      <c r="F25" s="3">
        <f>(GAME2!G12+GAME2!I12)/(GAME2!G12+GAME2!F12+GAME2!I12+GAME2!H12)</f>
        <v>0.16666666666666666</v>
      </c>
      <c r="G25" s="4">
        <f>GAME2!G12/(GAME2!G12+GAME2!F12)</f>
        <v>0.33333333333333331</v>
      </c>
      <c r="H25" s="4">
        <f>GAME2!I12/(GAME2!I12+GAME2!H12)</f>
        <v>0</v>
      </c>
      <c r="I25" s="5">
        <f>GAME2!K12/(GAME2!K12+GAME2!J12)</f>
        <v>0.5</v>
      </c>
      <c r="J25" s="36"/>
      <c r="K25" s="30"/>
      <c r="L25" s="38"/>
      <c r="M25" s="36"/>
      <c r="N25" s="54"/>
      <c r="O25" s="30"/>
      <c r="P25" s="30"/>
      <c r="Q25" s="34"/>
    </row>
    <row r="26" spans="2:17" ht="15.95" customHeight="1" x14ac:dyDescent="0.2">
      <c r="B26" s="36"/>
      <c r="C26" s="38"/>
      <c r="D26" s="42"/>
      <c r="E26" s="41"/>
      <c r="F26" s="15"/>
      <c r="G26" s="16"/>
      <c r="H26" s="16"/>
      <c r="I26" s="17"/>
      <c r="J26" s="36"/>
      <c r="K26" s="30"/>
      <c r="L26" s="38"/>
      <c r="M26" s="36"/>
      <c r="N26" s="53"/>
      <c r="O26" s="30"/>
      <c r="P26" s="30"/>
      <c r="Q26" s="33"/>
    </row>
    <row r="27" spans="2:17" ht="15.95" customHeight="1" x14ac:dyDescent="0.2">
      <c r="B27" s="36"/>
      <c r="C27" s="38"/>
      <c r="D27" s="40"/>
      <c r="E27" s="41"/>
      <c r="F27" s="3"/>
      <c r="G27" s="4"/>
      <c r="H27" s="4"/>
      <c r="I27" s="5"/>
      <c r="J27" s="36"/>
      <c r="K27" s="30"/>
      <c r="L27" s="38"/>
      <c r="M27" s="36"/>
      <c r="N27" s="54"/>
      <c r="O27" s="30"/>
      <c r="P27" s="30"/>
      <c r="Q27" s="34"/>
    </row>
    <row r="28" spans="2:17" ht="15.95" customHeight="1" x14ac:dyDescent="0.2">
      <c r="B28" s="36"/>
      <c r="C28" s="38"/>
      <c r="D28" s="42"/>
      <c r="E28" s="41"/>
      <c r="F28" s="15"/>
      <c r="G28" s="16"/>
      <c r="H28" s="16"/>
      <c r="I28" s="17"/>
      <c r="J28" s="36"/>
      <c r="K28" s="30"/>
      <c r="L28" s="38"/>
      <c r="M28" s="36"/>
      <c r="N28" s="53"/>
      <c r="O28" s="30"/>
      <c r="P28" s="30"/>
      <c r="Q28" s="33"/>
    </row>
    <row r="29" spans="2:17" ht="15.95" customHeight="1" x14ac:dyDescent="0.2">
      <c r="B29" s="36"/>
      <c r="C29" s="38"/>
      <c r="D29" s="40"/>
      <c r="E29" s="41"/>
      <c r="F29" s="3"/>
      <c r="G29" s="4"/>
      <c r="H29" s="4"/>
      <c r="I29" s="5"/>
      <c r="J29" s="36"/>
      <c r="K29" s="30"/>
      <c r="L29" s="38"/>
      <c r="M29" s="36"/>
      <c r="N29" s="54"/>
      <c r="O29" s="30"/>
      <c r="P29" s="30"/>
      <c r="Q29" s="34"/>
    </row>
    <row r="30" spans="2:17" ht="15.95" customHeight="1" x14ac:dyDescent="0.2">
      <c r="B30" s="36"/>
      <c r="C30" s="33"/>
      <c r="D30" s="42"/>
      <c r="E30" s="41"/>
      <c r="F30" s="15"/>
      <c r="G30" s="16"/>
      <c r="H30" s="16"/>
      <c r="I30" s="17"/>
      <c r="J30" s="36"/>
      <c r="K30" s="30"/>
      <c r="L30" s="38"/>
      <c r="M30" s="36"/>
      <c r="N30" s="53"/>
      <c r="O30" s="30"/>
      <c r="P30" s="30"/>
      <c r="Q30" s="33"/>
    </row>
    <row r="31" spans="2:17" ht="15.95" customHeight="1" thickBot="1" x14ac:dyDescent="0.25">
      <c r="B31" s="50"/>
      <c r="C31" s="52"/>
      <c r="D31" s="56"/>
      <c r="E31" s="42"/>
      <c r="F31" s="3"/>
      <c r="G31" s="4"/>
      <c r="H31" s="4"/>
      <c r="I31" s="5"/>
      <c r="J31" s="36"/>
      <c r="K31" s="30"/>
      <c r="L31" s="49"/>
      <c r="M31" s="50"/>
      <c r="N31" s="54"/>
      <c r="O31" s="30"/>
      <c r="P31" s="30"/>
      <c r="Q31" s="34"/>
    </row>
    <row r="32" spans="2:17" ht="15.95" customHeight="1" x14ac:dyDescent="0.2">
      <c r="B32" s="43"/>
      <c r="C32" s="45" t="s">
        <v>24</v>
      </c>
      <c r="D32" s="55">
        <f>SUM(GAME2!E4:'GAME2'!E15)</f>
        <v>206</v>
      </c>
      <c r="E32" s="57">
        <f>SUM(GAME2!G4:'GAME2'!G15)*2+SUM(GAME2!I4:'GAME2'!I15)*3+SUM(GAME2!K4:'GAME2'!K15)+SUM(GAME2!L4:'GAME2'!L15)+SUM(GAME2!M4:'GAME2'!M15)+SUM(GAME2!N4:'GAME2'!N15)+SUM(GAME2!P4:'GAME2'!P15)+SUM(GAME2!Q4:'GAME2'!Q15)-SUM(GAME2!F4:'GAME2'!F15)-SUM(GAME2!H4:'GAME2'!H15)-SUM(GAME2!J4:'GAME2'!J15)-SUM(GAME2!O4:'GAME2'!O15)</f>
        <v>45</v>
      </c>
      <c r="F32" s="12" t="str">
        <f>(SUM(GAME2!G4:'GAME2'!G15)+SUM(GAME2!I4:'GAME2'!I15))&amp;"/"&amp;(SUM(GAME2!G4:'GAME2'!G15)+SUM(GAME2!F4:'GAME2'!F15)+SUM(GAME2!I4:'GAME2'!I15)+SUM(GAME2!H4:'GAME2'!H15))</f>
        <v>14/46</v>
      </c>
      <c r="G32" s="13" t="str">
        <f>SUM(GAME2!G4:'GAME2'!G15)&amp;"/"&amp;(SUM(GAME2!G4:'GAME2'!G15)+SUM(GAME2!F4:'GAME2'!F15))</f>
        <v>8/22</v>
      </c>
      <c r="H32" s="13" t="str">
        <f>SUM(GAME2!I4:'GAME2'!I15)&amp;"/"&amp;(SUM(GAME2!I4:'GAME2'!I15)+SUM(GAME2!H4:'GAME2'!H15))</f>
        <v>6/24</v>
      </c>
      <c r="I32" s="14" t="str">
        <f>SUM(GAME2!K4:'GAME2'!K15)&amp;"/"&amp;(SUM(GAME2!K4:'GAME2'!K15)+SUM(GAME2!J4:'GAME2'!J15))</f>
        <v>8/13</v>
      </c>
      <c r="J32" s="43">
        <f>SUM(GAME2!L4:'GAME2'!L15)+SUM(GAME2!M4:'GAME2'!M15)</f>
        <v>31</v>
      </c>
      <c r="K32" s="47">
        <f>SUM(GAME2!L4:'GAME2'!L15)</f>
        <v>9</v>
      </c>
      <c r="L32" s="51">
        <f>SUM(GAME2!M4:'GAME2'!M15)</f>
        <v>22</v>
      </c>
      <c r="M32" s="43">
        <f>SUM(GAME2!N4:'GAME2'!N15)</f>
        <v>5</v>
      </c>
      <c r="N32" s="47">
        <f>SUM(GAME2!O4:'GAME2'!O15)</f>
        <v>8</v>
      </c>
      <c r="O32" s="47">
        <f>SUM(GAME2!P4:'GAME2'!P15)</f>
        <v>9</v>
      </c>
      <c r="P32" s="47">
        <f>SUM(GAME2!Q4:'GAME2'!Q15)</f>
        <v>3</v>
      </c>
      <c r="Q32" s="51">
        <f>SUM(GAME2!G4:'GAME2'!G15)*2+SUM(GAME2!I4:'GAME2'!I15)*3+SUM(GAME2!K4:'GAME2'!K15)</f>
        <v>42</v>
      </c>
    </row>
    <row r="33" spans="2:17" ht="15.95" customHeight="1" thickBot="1" x14ac:dyDescent="0.25">
      <c r="B33" s="44"/>
      <c r="C33" s="46"/>
      <c r="D33" s="56"/>
      <c r="E33" s="58"/>
      <c r="F33" s="11">
        <f>(SUM(GAME2!G4:'GAME2'!G15)+SUM(GAME2!I4:'GAME2'!I15))/(SUM(GAME2!G4:'GAME2'!G15)+SUM(GAME2!F4:'GAME2'!F15)+SUM(GAME2!I4:'GAME2'!I15)+SUM(GAME2!H4:'GAME2'!H15))</f>
        <v>0.30434782608695654</v>
      </c>
      <c r="G33" s="10">
        <f>SUM(GAME2!G4:'GAME2'!G15)/(SUM(GAME2!G4:'GAME2'!G15)+SUM(GAME2!F4:'GAME2'!F15))</f>
        <v>0.36363636363636365</v>
      </c>
      <c r="H33" s="10">
        <f>SUM(GAME2!I4:'GAME2'!I15)/(SUM(GAME2!I4:'GAME2'!I15)+SUM(GAME2!H4:'GAME2'!H15))</f>
        <v>0.25</v>
      </c>
      <c r="I33" s="9">
        <f>SUM(GAME2!K4:'GAME2'!K15)/(SUM(GAME2!K4:'GAME2'!K15)+SUM(GAME2!J4:'GAME2'!J15))</f>
        <v>0.61538461538461542</v>
      </c>
      <c r="J33" s="44"/>
      <c r="K33" s="48"/>
      <c r="L33" s="52"/>
      <c r="M33" s="44"/>
      <c r="N33" s="48"/>
      <c r="O33" s="48"/>
      <c r="P33" s="48"/>
      <c r="Q33" s="52"/>
    </row>
  </sheetData>
  <mergeCells count="158">
    <mergeCell ref="P30:P31"/>
    <mergeCell ref="Q30:Q31"/>
    <mergeCell ref="E30:E31"/>
    <mergeCell ref="D32:D33"/>
    <mergeCell ref="P32:P33"/>
    <mergeCell ref="Q32:Q33"/>
    <mergeCell ref="E32:E33"/>
    <mergeCell ref="M30:M31"/>
    <mergeCell ref="N32:N33"/>
    <mergeCell ref="O32:O33"/>
    <mergeCell ref="D30:D31"/>
    <mergeCell ref="P26:P27"/>
    <mergeCell ref="Q26:Q27"/>
    <mergeCell ref="E26:E27"/>
    <mergeCell ref="D28:D29"/>
    <mergeCell ref="P28:P29"/>
    <mergeCell ref="Q28:Q29"/>
    <mergeCell ref="E28:E29"/>
    <mergeCell ref="N26:N27"/>
    <mergeCell ref="O26:O27"/>
    <mergeCell ref="M28:M29"/>
    <mergeCell ref="M26:M27"/>
    <mergeCell ref="D26:D27"/>
    <mergeCell ref="N28:N29"/>
    <mergeCell ref="O28:O29"/>
    <mergeCell ref="P22:P23"/>
    <mergeCell ref="Q22:Q23"/>
    <mergeCell ref="E22:E23"/>
    <mergeCell ref="D24:D25"/>
    <mergeCell ref="P24:P25"/>
    <mergeCell ref="Q24:Q25"/>
    <mergeCell ref="E24:E25"/>
    <mergeCell ref="N24:N25"/>
    <mergeCell ref="O24:O25"/>
    <mergeCell ref="P16:P17"/>
    <mergeCell ref="Q16:Q17"/>
    <mergeCell ref="E16:E17"/>
    <mergeCell ref="N16:N17"/>
    <mergeCell ref="O16:O17"/>
    <mergeCell ref="P18:P19"/>
    <mergeCell ref="Q18:Q19"/>
    <mergeCell ref="E18:E19"/>
    <mergeCell ref="D20:D21"/>
    <mergeCell ref="P20:P21"/>
    <mergeCell ref="Q20:Q21"/>
    <mergeCell ref="E20:E21"/>
    <mergeCell ref="N18:N19"/>
    <mergeCell ref="O18:O19"/>
    <mergeCell ref="N20:N21"/>
    <mergeCell ref="M18:M19"/>
    <mergeCell ref="D18:D19"/>
    <mergeCell ref="O20:O21"/>
    <mergeCell ref="P12:P13"/>
    <mergeCell ref="Q12:Q13"/>
    <mergeCell ref="E12:E13"/>
    <mergeCell ref="N10:N11"/>
    <mergeCell ref="O10:O11"/>
    <mergeCell ref="N12:N13"/>
    <mergeCell ref="O12:O13"/>
    <mergeCell ref="D14:D15"/>
    <mergeCell ref="P14:P15"/>
    <mergeCell ref="Q14:Q15"/>
    <mergeCell ref="E14:E15"/>
    <mergeCell ref="K4:L4"/>
    <mergeCell ref="M4:Q4"/>
    <mergeCell ref="D8:D9"/>
    <mergeCell ref="P8:P9"/>
    <mergeCell ref="Q8:Q9"/>
    <mergeCell ref="E8:E9"/>
    <mergeCell ref="N8:N9"/>
    <mergeCell ref="O8:O9"/>
    <mergeCell ref="M10:M11"/>
    <mergeCell ref="D10:D11"/>
    <mergeCell ref="P10:P11"/>
    <mergeCell ref="Q10:Q11"/>
    <mergeCell ref="E10:E11"/>
    <mergeCell ref="B8:B9"/>
    <mergeCell ref="C8:C9"/>
    <mergeCell ref="J8:J9"/>
    <mergeCell ref="K8:K9"/>
    <mergeCell ref="L8:L9"/>
    <mergeCell ref="M8:M9"/>
    <mergeCell ref="C12:C13"/>
    <mergeCell ref="J12:J13"/>
    <mergeCell ref="K12:K13"/>
    <mergeCell ref="L12:L13"/>
    <mergeCell ref="M12:M13"/>
    <mergeCell ref="B10:B11"/>
    <mergeCell ref="C10:C11"/>
    <mergeCell ref="J10:J11"/>
    <mergeCell ref="K10:K11"/>
    <mergeCell ref="L10:L11"/>
    <mergeCell ref="D12:D13"/>
    <mergeCell ref="B14:B15"/>
    <mergeCell ref="C14:C15"/>
    <mergeCell ref="J14:J15"/>
    <mergeCell ref="K14:K15"/>
    <mergeCell ref="L14:L15"/>
    <mergeCell ref="M14:M15"/>
    <mergeCell ref="N14:N15"/>
    <mergeCell ref="O14:O15"/>
    <mergeCell ref="B12:B13"/>
    <mergeCell ref="B16:B17"/>
    <mergeCell ref="C16:C17"/>
    <mergeCell ref="J16:J17"/>
    <mergeCell ref="K16:K17"/>
    <mergeCell ref="L16:L17"/>
    <mergeCell ref="M16:M17"/>
    <mergeCell ref="C20:C21"/>
    <mergeCell ref="J20:J21"/>
    <mergeCell ref="K20:K21"/>
    <mergeCell ref="L20:L21"/>
    <mergeCell ref="M20:M21"/>
    <mergeCell ref="B18:B19"/>
    <mergeCell ref="C18:C19"/>
    <mergeCell ref="J18:J19"/>
    <mergeCell ref="K18:K19"/>
    <mergeCell ref="L18:L19"/>
    <mergeCell ref="D16:D17"/>
    <mergeCell ref="B22:B23"/>
    <mergeCell ref="C22:C23"/>
    <mergeCell ref="J22:J23"/>
    <mergeCell ref="K22:K23"/>
    <mergeCell ref="L22:L23"/>
    <mergeCell ref="M22:M23"/>
    <mergeCell ref="N22:N23"/>
    <mergeCell ref="O22:O23"/>
    <mergeCell ref="B20:B21"/>
    <mergeCell ref="D22:D23"/>
    <mergeCell ref="B24:B25"/>
    <mergeCell ref="C24:C25"/>
    <mergeCell ref="J24:J25"/>
    <mergeCell ref="K24:K25"/>
    <mergeCell ref="L24:L25"/>
    <mergeCell ref="M24:M25"/>
    <mergeCell ref="C28:C29"/>
    <mergeCell ref="J28:J29"/>
    <mergeCell ref="K28:K29"/>
    <mergeCell ref="L28:L29"/>
    <mergeCell ref="B26:B27"/>
    <mergeCell ref="C26:C27"/>
    <mergeCell ref="J26:J27"/>
    <mergeCell ref="K26:K27"/>
    <mergeCell ref="L26:L27"/>
    <mergeCell ref="B30:B31"/>
    <mergeCell ref="C30:C31"/>
    <mergeCell ref="J30:J31"/>
    <mergeCell ref="K30:K31"/>
    <mergeCell ref="L30:L31"/>
    <mergeCell ref="N30:N31"/>
    <mergeCell ref="O30:O31"/>
    <mergeCell ref="B28:B29"/>
    <mergeCell ref="B32:B33"/>
    <mergeCell ref="C32:C33"/>
    <mergeCell ref="J32:J33"/>
    <mergeCell ref="K32:K33"/>
    <mergeCell ref="L32:L33"/>
    <mergeCell ref="M32:M33"/>
  </mergeCells>
  <pageMargins left="0.5" right="0" top="0" bottom="0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Q257"/>
  <sheetViews>
    <sheetView zoomScaleNormal="100" workbookViewId="0">
      <selection activeCell="B4" sqref="B4"/>
    </sheetView>
  </sheetViews>
  <sheetFormatPr defaultRowHeight="15" x14ac:dyDescent="0.25"/>
  <cols>
    <col min="2" max="2" width="20.7109375" style="21" customWidth="1"/>
    <col min="3" max="3" width="5.7109375" customWidth="1"/>
    <col min="4" max="4" width="20.7109375" customWidth="1"/>
    <col min="5" max="17" width="5.7109375" customWidth="1"/>
  </cols>
  <sheetData>
    <row r="3" spans="2:17" x14ac:dyDescent="0.25">
      <c r="B3" s="20" t="s">
        <v>21</v>
      </c>
      <c r="C3" s="1" t="s">
        <v>0</v>
      </c>
      <c r="D3" s="1" t="s">
        <v>1</v>
      </c>
      <c r="E3" s="1" t="s">
        <v>28</v>
      </c>
      <c r="F3" s="1" t="s">
        <v>25</v>
      </c>
      <c r="G3" s="1" t="s">
        <v>13</v>
      </c>
      <c r="H3" s="1" t="s">
        <v>26</v>
      </c>
      <c r="I3" s="1" t="s">
        <v>14</v>
      </c>
      <c r="J3" s="1" t="s">
        <v>27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29</v>
      </c>
      <c r="P3" s="1" t="s">
        <v>19</v>
      </c>
      <c r="Q3" s="1" t="s">
        <v>20</v>
      </c>
    </row>
    <row r="4" spans="2:17" x14ac:dyDescent="0.25">
      <c r="B4" s="20" t="s">
        <v>59</v>
      </c>
      <c r="C4">
        <v>1</v>
      </c>
      <c r="D4" t="s">
        <v>34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2:17" x14ac:dyDescent="0.25">
      <c r="B5" s="19">
        <v>42273</v>
      </c>
      <c r="C5">
        <v>4</v>
      </c>
      <c r="D5" t="s">
        <v>42</v>
      </c>
      <c r="E5">
        <v>32</v>
      </c>
      <c r="F5">
        <v>2</v>
      </c>
      <c r="G5">
        <v>0</v>
      </c>
      <c r="H5">
        <v>3</v>
      </c>
      <c r="I5">
        <v>0</v>
      </c>
      <c r="J5">
        <v>2</v>
      </c>
      <c r="K5">
        <v>2</v>
      </c>
      <c r="L5">
        <v>1</v>
      </c>
      <c r="M5">
        <v>2</v>
      </c>
      <c r="N5">
        <v>1</v>
      </c>
      <c r="O5">
        <v>3</v>
      </c>
      <c r="P5">
        <v>1</v>
      </c>
      <c r="Q5">
        <v>0</v>
      </c>
    </row>
    <row r="6" spans="2:17" x14ac:dyDescent="0.25">
      <c r="C6">
        <v>5</v>
      </c>
      <c r="D6" t="s">
        <v>35</v>
      </c>
      <c r="E6">
        <v>38</v>
      </c>
      <c r="F6">
        <v>3</v>
      </c>
      <c r="G6">
        <v>2</v>
      </c>
      <c r="H6">
        <v>5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</row>
    <row r="7" spans="2:17" x14ac:dyDescent="0.25">
      <c r="C7">
        <v>6</v>
      </c>
      <c r="D7" t="s">
        <v>36</v>
      </c>
      <c r="E7">
        <v>16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1</v>
      </c>
      <c r="Q7">
        <v>0</v>
      </c>
    </row>
    <row r="8" spans="2:17" x14ac:dyDescent="0.25">
      <c r="C8">
        <v>7</v>
      </c>
      <c r="D8" t="s">
        <v>44</v>
      </c>
      <c r="E8">
        <v>33</v>
      </c>
      <c r="F8">
        <v>2</v>
      </c>
      <c r="G8">
        <v>5</v>
      </c>
      <c r="H8">
        <v>1</v>
      </c>
      <c r="I8">
        <v>0</v>
      </c>
      <c r="J8">
        <v>2</v>
      </c>
      <c r="K8">
        <v>3</v>
      </c>
      <c r="L8">
        <v>6</v>
      </c>
      <c r="M8">
        <v>14</v>
      </c>
      <c r="N8">
        <v>3</v>
      </c>
      <c r="O8">
        <v>2</v>
      </c>
      <c r="P8">
        <v>0</v>
      </c>
      <c r="Q8">
        <v>3</v>
      </c>
    </row>
    <row r="9" spans="2:17" x14ac:dyDescent="0.25">
      <c r="C9">
        <v>10</v>
      </c>
      <c r="D9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2:17" x14ac:dyDescent="0.25">
      <c r="C10">
        <v>11</v>
      </c>
      <c r="D10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2:17" x14ac:dyDescent="0.25">
      <c r="C11">
        <v>15</v>
      </c>
      <c r="D11" t="s">
        <v>45</v>
      </c>
      <c r="E11">
        <v>11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2:17" x14ac:dyDescent="0.25">
      <c r="C12">
        <v>18</v>
      </c>
      <c r="D12" t="s">
        <v>38</v>
      </c>
      <c r="E12">
        <v>30</v>
      </c>
      <c r="F12">
        <v>5</v>
      </c>
      <c r="G12">
        <v>5</v>
      </c>
      <c r="H12">
        <v>3</v>
      </c>
      <c r="I12">
        <v>3</v>
      </c>
      <c r="J12">
        <v>5</v>
      </c>
      <c r="K12">
        <v>7</v>
      </c>
      <c r="L12">
        <v>4</v>
      </c>
      <c r="M12">
        <v>6</v>
      </c>
      <c r="N12">
        <v>1</v>
      </c>
      <c r="O12">
        <v>5</v>
      </c>
      <c r="P12">
        <v>1</v>
      </c>
      <c r="Q12">
        <v>1</v>
      </c>
    </row>
    <row r="13" spans="2:17" x14ac:dyDescent="0.25">
      <c r="C13">
        <v>21</v>
      </c>
      <c r="D13" t="s">
        <v>39</v>
      </c>
      <c r="E13">
        <v>18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2:17" x14ac:dyDescent="0.25">
      <c r="C14">
        <v>23</v>
      </c>
      <c r="D14" t="s">
        <v>40</v>
      </c>
      <c r="E14">
        <v>23</v>
      </c>
      <c r="F14">
        <v>0</v>
      </c>
      <c r="G14">
        <v>4</v>
      </c>
      <c r="H14">
        <v>2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2</v>
      </c>
      <c r="P14">
        <v>0</v>
      </c>
      <c r="Q14">
        <v>0</v>
      </c>
    </row>
    <row r="17" spans="3:17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31" spans="3:17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45" spans="3:17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7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73" spans="3:17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87" spans="3:17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3:17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3:17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101" spans="3:17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15" spans="3:17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29" spans="3:17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3:17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3:17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43" spans="3:17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57" spans="3:17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71" spans="3:17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3:17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3:17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85" spans="3:17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99" spans="3:17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13" spans="3:17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3:17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3:17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27" spans="3:17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41" spans="3:17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55" spans="3:17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3:17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3:17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Q33"/>
  <sheetViews>
    <sheetView workbookViewId="0">
      <selection activeCell="B4" sqref="B4"/>
    </sheetView>
  </sheetViews>
  <sheetFormatPr defaultRowHeight="12.75" x14ac:dyDescent="0.2"/>
  <cols>
    <col min="1" max="1" width="7.140625" style="2" customWidth="1"/>
    <col min="2" max="2" width="6.7109375" style="2" customWidth="1"/>
    <col min="3" max="3" width="24.7109375" style="2" customWidth="1"/>
    <col min="4" max="17" width="7.7109375" style="2" customWidth="1"/>
    <col min="18" max="16384" width="9.140625" style="2"/>
  </cols>
  <sheetData>
    <row r="4" spans="2:17" ht="18.75" x14ac:dyDescent="0.3">
      <c r="B4" s="25"/>
      <c r="C4" s="26" t="s">
        <v>33</v>
      </c>
      <c r="D4" s="26"/>
      <c r="K4" s="31">
        <f>GAME3!B5</f>
        <v>42273</v>
      </c>
      <c r="L4" s="31"/>
      <c r="M4" s="32" t="str">
        <f xml:space="preserve"> "[vs " &amp; GAME3!B4 &amp; "]"</f>
        <v>[vs apsolventi]</v>
      </c>
      <c r="N4" s="32"/>
      <c r="O4" s="32"/>
      <c r="P4" s="32"/>
      <c r="Q4" s="32"/>
    </row>
    <row r="5" spans="2:17" ht="15.75" x14ac:dyDescent="0.25">
      <c r="C5" s="18"/>
      <c r="D5" s="18"/>
      <c r="F5" s="24"/>
      <c r="G5" s="22"/>
      <c r="H5" s="22"/>
      <c r="I5" s="22"/>
      <c r="M5" s="23"/>
      <c r="N5" s="23"/>
      <c r="O5" s="23"/>
      <c r="P5" s="23"/>
      <c r="Q5" s="23"/>
    </row>
    <row r="6" spans="2:17" ht="13.5" thickBot="1" x14ac:dyDescent="0.25"/>
    <row r="7" spans="2:17" ht="15.95" customHeight="1" thickBot="1" x14ac:dyDescent="0.25">
      <c r="B7" s="6" t="s">
        <v>22</v>
      </c>
      <c r="C7" s="8" t="s">
        <v>23</v>
      </c>
      <c r="D7" s="27" t="s">
        <v>30</v>
      </c>
      <c r="E7" s="29" t="s">
        <v>32</v>
      </c>
      <c r="F7" s="6" t="s">
        <v>3</v>
      </c>
      <c r="G7" s="7" t="s">
        <v>4</v>
      </c>
      <c r="H7" s="7" t="s">
        <v>5</v>
      </c>
      <c r="I7" s="8" t="s">
        <v>6</v>
      </c>
      <c r="J7" s="6" t="s">
        <v>7</v>
      </c>
      <c r="K7" s="7" t="s">
        <v>8</v>
      </c>
      <c r="L7" s="8" t="s">
        <v>9</v>
      </c>
      <c r="M7" s="6" t="s">
        <v>10</v>
      </c>
      <c r="N7" s="28" t="s">
        <v>31</v>
      </c>
      <c r="O7" s="7" t="s">
        <v>11</v>
      </c>
      <c r="P7" s="7" t="s">
        <v>12</v>
      </c>
      <c r="Q7" s="8" t="s">
        <v>2</v>
      </c>
    </row>
    <row r="8" spans="2:17" ht="15.95" customHeight="1" x14ac:dyDescent="0.2">
      <c r="B8" s="35">
        <f>GAME3!C4</f>
        <v>1</v>
      </c>
      <c r="C8" s="37" t="str">
        <f>GAME3!D4</f>
        <v>Dimitrije Marjanović</v>
      </c>
      <c r="D8" s="55">
        <f>GAME3!E4</f>
        <v>3</v>
      </c>
      <c r="E8" s="40">
        <f>GAME3!G4*2+GAME3!I4*3+GAME3!K4+GAME3!L4+GAME3!M4+GAME3!N4+GAME3!P4+GAME3!Q4-GAME3!F4-GAME3!H4-GAME3!J4-GAME3!O4</f>
        <v>0</v>
      </c>
      <c r="F8" s="12" t="str">
        <f>(GAME3!G4+GAME3!I4)&amp;"/"&amp;(GAME3!G4+GAME3!F4+GAME3!I4+GAME3!H4)</f>
        <v>0/1</v>
      </c>
      <c r="G8" s="13" t="str">
        <f>GAME3!G4&amp;"/"&amp;(GAME3!G4+GAME3!F4)</f>
        <v>0/1</v>
      </c>
      <c r="H8" s="13" t="s">
        <v>41</v>
      </c>
      <c r="I8" s="14" t="s">
        <v>41</v>
      </c>
      <c r="J8" s="35">
        <f>GAME3!L4+GAME3!M4</f>
        <v>1</v>
      </c>
      <c r="K8" s="39">
        <f>GAME3!L4</f>
        <v>1</v>
      </c>
      <c r="L8" s="37">
        <f>GAME3!M4</f>
        <v>0</v>
      </c>
      <c r="M8" s="35">
        <f>GAME3!N4</f>
        <v>0</v>
      </c>
      <c r="N8" s="47">
        <f>GAME3!O4</f>
        <v>0</v>
      </c>
      <c r="O8" s="39">
        <f>GAME3!P4</f>
        <v>0</v>
      </c>
      <c r="P8" s="39">
        <f>GAME3!Q4</f>
        <v>0</v>
      </c>
      <c r="Q8" s="37">
        <f>GAME3!G4*2+GAME3!I4*3+GAME3!K4</f>
        <v>0</v>
      </c>
    </row>
    <row r="9" spans="2:17" ht="15.95" customHeight="1" x14ac:dyDescent="0.2">
      <c r="B9" s="36"/>
      <c r="C9" s="38"/>
      <c r="D9" s="40"/>
      <c r="E9" s="41"/>
      <c r="F9" s="3">
        <f>(GAME3!G4+GAME3!I4)/(GAME3!G4+GAME3!F4+GAME3!I4+GAME3!H4)</f>
        <v>0</v>
      </c>
      <c r="G9" s="4">
        <f>GAME3!G4/(GAME3!G4+GAME3!F4)</f>
        <v>0</v>
      </c>
      <c r="H9" s="4" t="s">
        <v>41</v>
      </c>
      <c r="I9" s="5" t="s">
        <v>41</v>
      </c>
      <c r="J9" s="36"/>
      <c r="K9" s="30"/>
      <c r="L9" s="38"/>
      <c r="M9" s="36"/>
      <c r="N9" s="54"/>
      <c r="O9" s="30"/>
      <c r="P9" s="30"/>
      <c r="Q9" s="38"/>
    </row>
    <row r="10" spans="2:17" ht="15.95" customHeight="1" x14ac:dyDescent="0.2">
      <c r="B10" s="36">
        <f>GAME3!C5</f>
        <v>4</v>
      </c>
      <c r="C10" s="38" t="str">
        <f>GAME3!D5</f>
        <v>Vjekoslav Čović</v>
      </c>
      <c r="D10" s="42">
        <f>GAME3!E5</f>
        <v>32</v>
      </c>
      <c r="E10" s="41">
        <f>GAME3!G5*2+GAME3!I5*3+GAME3!K5+GAME3!L5+GAME3!M5+GAME3!N5+GAME3!P5+GAME3!Q5-GAME3!F5-GAME3!H5-GAME3!J5-GAME3!O5</f>
        <v>-3</v>
      </c>
      <c r="F10" s="15" t="str">
        <f>(GAME3!G5+GAME3!I5)&amp;"/"&amp;(GAME3!G5+GAME3!F5+GAME3!I5+GAME3!H5)</f>
        <v>0/5</v>
      </c>
      <c r="G10" s="16" t="str">
        <f>GAME3!G5&amp;"/"&amp;(GAME3!G5+GAME3!F5)</f>
        <v>0/2</v>
      </c>
      <c r="H10" s="16" t="str">
        <f>GAME3!I5&amp;"/"&amp;(GAME3!I5+GAME3!H5)</f>
        <v>0/3</v>
      </c>
      <c r="I10" s="17" t="str">
        <f>GAME3!K5&amp;"/"&amp;(GAME3!K5+GAME3!J5)</f>
        <v>2/4</v>
      </c>
      <c r="J10" s="36">
        <f>GAME3!L5+GAME3!M5</f>
        <v>3</v>
      </c>
      <c r="K10" s="30">
        <f>GAME3!L5</f>
        <v>1</v>
      </c>
      <c r="L10" s="38">
        <f>GAME3!M5</f>
        <v>2</v>
      </c>
      <c r="M10" s="36">
        <f>GAME3!N5</f>
        <v>1</v>
      </c>
      <c r="N10" s="53">
        <f>GAME3!O5</f>
        <v>3</v>
      </c>
      <c r="O10" s="30">
        <f>GAME3!P5</f>
        <v>1</v>
      </c>
      <c r="P10" s="30">
        <f>GAME3!Q5</f>
        <v>0</v>
      </c>
      <c r="Q10" s="33">
        <f>GAME3!G5*2+GAME3!I5*3+GAME3!K5</f>
        <v>2</v>
      </c>
    </row>
    <row r="11" spans="2:17" ht="15.95" customHeight="1" x14ac:dyDescent="0.2">
      <c r="B11" s="36"/>
      <c r="C11" s="38"/>
      <c r="D11" s="40"/>
      <c r="E11" s="41"/>
      <c r="F11" s="3">
        <f>(GAME3!G5+GAME3!I5)/(GAME3!G5+GAME3!F5+GAME3!I5+GAME3!H5)</f>
        <v>0</v>
      </c>
      <c r="G11" s="4">
        <f>GAME3!G5/(GAME3!G5+GAME3!F5)</f>
        <v>0</v>
      </c>
      <c r="H11" s="4">
        <f>GAME3!I5/(GAME3!I5+GAME3!H5)</f>
        <v>0</v>
      </c>
      <c r="I11" s="5">
        <f>GAME3!K5/(GAME3!K5+GAME3!J5)</f>
        <v>0.5</v>
      </c>
      <c r="J11" s="36"/>
      <c r="K11" s="30"/>
      <c r="L11" s="38"/>
      <c r="M11" s="36"/>
      <c r="N11" s="54"/>
      <c r="O11" s="30"/>
      <c r="P11" s="30"/>
      <c r="Q11" s="34"/>
    </row>
    <row r="12" spans="2:17" ht="15.95" customHeight="1" x14ac:dyDescent="0.2">
      <c r="B12" s="36">
        <f>GAME3!C6</f>
        <v>5</v>
      </c>
      <c r="C12" s="38" t="str">
        <f>GAME3!D6</f>
        <v>Dragan Karanović</v>
      </c>
      <c r="D12" s="42">
        <f>GAME3!E6</f>
        <v>38</v>
      </c>
      <c r="E12" s="41">
        <f>GAME3!G6*2+GAME3!I6*3+GAME3!K6+GAME3!L6+GAME3!M6+GAME3!N6+GAME3!P6+GAME3!Q6-GAME3!F6-GAME3!H6-GAME3!J6-GAME3!O6</f>
        <v>0</v>
      </c>
      <c r="F12" s="15" t="str">
        <f>(GAME3!G6+GAME3!I6)&amp;"/"&amp;(GAME3!G6+GAME3!F6+GAME3!I6+GAME3!H6)</f>
        <v>2/10</v>
      </c>
      <c r="G12" s="16" t="str">
        <f>GAME3!G6&amp;"/"&amp;(GAME3!G6+GAME3!F6)</f>
        <v>2/5</v>
      </c>
      <c r="H12" s="16" t="str">
        <f>GAME3!I6&amp;"/"&amp;(GAME3!I6+GAME3!H6)</f>
        <v>0/5</v>
      </c>
      <c r="I12" s="17" t="str">
        <f>GAME3!K6&amp;"/"&amp;(GAME3!K6+GAME3!J6)</f>
        <v>2/2</v>
      </c>
      <c r="J12" s="36">
        <f>GAME3!L6+GAME3!M6</f>
        <v>1</v>
      </c>
      <c r="K12" s="30">
        <f>GAME3!L6</f>
        <v>0</v>
      </c>
      <c r="L12" s="38">
        <f>GAME3!M6</f>
        <v>1</v>
      </c>
      <c r="M12" s="36">
        <f>GAME3!N6</f>
        <v>0</v>
      </c>
      <c r="N12" s="53">
        <f>GAME3!O6</f>
        <v>1</v>
      </c>
      <c r="O12" s="30">
        <f>GAME3!P6</f>
        <v>1</v>
      </c>
      <c r="P12" s="30">
        <f>GAME3!Q6</f>
        <v>1</v>
      </c>
      <c r="Q12" s="33">
        <f>GAME3!G6*2+GAME3!I6*3+GAME3!K6</f>
        <v>6</v>
      </c>
    </row>
    <row r="13" spans="2:17" ht="15.95" customHeight="1" x14ac:dyDescent="0.2">
      <c r="B13" s="36"/>
      <c r="C13" s="38"/>
      <c r="D13" s="40"/>
      <c r="E13" s="41"/>
      <c r="F13" s="3">
        <f>(GAME3!G6+GAME3!I6)/(GAME3!G6+GAME3!F6+GAME3!I6+GAME3!H6)</f>
        <v>0.2</v>
      </c>
      <c r="G13" s="4">
        <f>GAME3!G6/(GAME3!G6+GAME3!F6)</f>
        <v>0.4</v>
      </c>
      <c r="H13" s="4">
        <f>GAME3!I6/(GAME3!I6+GAME3!H6)</f>
        <v>0</v>
      </c>
      <c r="I13" s="5">
        <f>GAME3!K6/(GAME3!K6+GAME3!J6)</f>
        <v>1</v>
      </c>
      <c r="J13" s="36"/>
      <c r="K13" s="30"/>
      <c r="L13" s="38"/>
      <c r="M13" s="36"/>
      <c r="N13" s="54"/>
      <c r="O13" s="30"/>
      <c r="P13" s="30"/>
      <c r="Q13" s="34"/>
    </row>
    <row r="14" spans="2:17" ht="15.95" customHeight="1" x14ac:dyDescent="0.2">
      <c r="B14" s="36">
        <f>GAME3!C7</f>
        <v>6</v>
      </c>
      <c r="C14" s="38" t="str">
        <f>GAME3!D7</f>
        <v>Luka Labus</v>
      </c>
      <c r="D14" s="42">
        <f>GAME3!E7</f>
        <v>16</v>
      </c>
      <c r="E14" s="41">
        <f>GAME3!G7*2+GAME3!I7*3+GAME3!K7+GAME3!L7+GAME3!M7+GAME3!N7+GAME3!P7+GAME3!Q7-GAME3!F7-GAME3!H7-GAME3!J7-GAME3!O7</f>
        <v>-3</v>
      </c>
      <c r="F14" s="15" t="str">
        <f>(GAME3!G7+GAME3!I7)&amp;"/"&amp;(GAME3!G7+GAME3!F7+GAME3!I7+GAME3!H7)</f>
        <v>0/4</v>
      </c>
      <c r="G14" s="16" t="str">
        <f>GAME3!G7&amp;"/"&amp;(GAME3!G7+GAME3!F7)</f>
        <v>0/1</v>
      </c>
      <c r="H14" s="16" t="str">
        <f>GAME3!I7&amp;"/"&amp;(GAME3!I7+GAME3!H7)</f>
        <v>0/3</v>
      </c>
      <c r="I14" s="17" t="s">
        <v>41</v>
      </c>
      <c r="J14" s="36">
        <f>GAME3!L7+GAME3!M7</f>
        <v>2</v>
      </c>
      <c r="K14" s="30">
        <f>GAME3!L7</f>
        <v>0</v>
      </c>
      <c r="L14" s="38">
        <f>GAME3!M7</f>
        <v>2</v>
      </c>
      <c r="M14" s="36">
        <f>GAME3!N7</f>
        <v>0</v>
      </c>
      <c r="N14" s="53">
        <f>GAME3!O7</f>
        <v>2</v>
      </c>
      <c r="O14" s="30">
        <f>GAME3!P7</f>
        <v>1</v>
      </c>
      <c r="P14" s="30">
        <f>GAME3!Q7</f>
        <v>0</v>
      </c>
      <c r="Q14" s="33">
        <f>GAME3!G7*2+GAME3!I7*3+GAME3!K7</f>
        <v>0</v>
      </c>
    </row>
    <row r="15" spans="2:17" ht="15.95" customHeight="1" x14ac:dyDescent="0.2">
      <c r="B15" s="36"/>
      <c r="C15" s="38"/>
      <c r="D15" s="40"/>
      <c r="E15" s="41"/>
      <c r="F15" s="3">
        <f>(GAME3!G7+GAME3!I7)/(GAME3!G7+GAME3!F7+GAME3!I7+GAME3!H7)</f>
        <v>0</v>
      </c>
      <c r="G15" s="4">
        <f>GAME3!G7/(GAME3!G7+GAME3!F7)</f>
        <v>0</v>
      </c>
      <c r="H15" s="4">
        <f>GAME3!I7/(GAME3!I7+GAME3!H7)</f>
        <v>0</v>
      </c>
      <c r="I15" s="5" t="s">
        <v>41</v>
      </c>
      <c r="J15" s="36"/>
      <c r="K15" s="30"/>
      <c r="L15" s="38"/>
      <c r="M15" s="36"/>
      <c r="N15" s="54"/>
      <c r="O15" s="30"/>
      <c r="P15" s="30"/>
      <c r="Q15" s="34"/>
    </row>
    <row r="16" spans="2:17" ht="15.95" customHeight="1" x14ac:dyDescent="0.2">
      <c r="B16" s="36">
        <f>GAME3!C8</f>
        <v>7</v>
      </c>
      <c r="C16" s="38" t="str">
        <f>GAME3!D8</f>
        <v>Dragan Kerkez</v>
      </c>
      <c r="D16" s="42">
        <f>GAME3!E8</f>
        <v>33</v>
      </c>
      <c r="E16" s="41">
        <f>GAME3!G8*2+GAME3!I8*3+GAME3!K8+GAME3!L8+GAME3!M8+GAME3!N8+GAME3!P8+GAME3!Q8-GAME3!F8-GAME3!H8-GAME3!J8-GAME3!O8</f>
        <v>32</v>
      </c>
      <c r="F16" s="15" t="str">
        <f>(GAME3!G8+GAME3!I8)&amp;"/"&amp;(GAME3!G8+GAME3!F8+GAME3!I8+GAME3!H8)</f>
        <v>5/8</v>
      </c>
      <c r="G16" s="16" t="str">
        <f>GAME3!G8&amp;"/"&amp;(GAME3!G8+GAME3!F8)</f>
        <v>5/7</v>
      </c>
      <c r="H16" s="16" t="str">
        <f>GAME3!I8&amp;"/"&amp;(GAME3!I8+GAME3!H8)</f>
        <v>0/1</v>
      </c>
      <c r="I16" s="17" t="str">
        <f>GAME3!K8&amp;"/"&amp;(GAME3!K8+GAME3!J8)</f>
        <v>3/5</v>
      </c>
      <c r="J16" s="36">
        <f>GAME3!L8+GAME3!M8</f>
        <v>20</v>
      </c>
      <c r="K16" s="30">
        <f>GAME3!L8</f>
        <v>6</v>
      </c>
      <c r="L16" s="38">
        <f>GAME3!M8</f>
        <v>14</v>
      </c>
      <c r="M16" s="36">
        <f>GAME3!N8</f>
        <v>3</v>
      </c>
      <c r="N16" s="53">
        <f>GAME3!O8</f>
        <v>2</v>
      </c>
      <c r="O16" s="30">
        <f>GAME3!P8</f>
        <v>0</v>
      </c>
      <c r="P16" s="30">
        <f>GAME3!Q8</f>
        <v>3</v>
      </c>
      <c r="Q16" s="33">
        <f>GAME3!G8*2+GAME3!I8*3+GAME3!K8</f>
        <v>13</v>
      </c>
    </row>
    <row r="17" spans="2:17" ht="15.95" customHeight="1" x14ac:dyDescent="0.2">
      <c r="B17" s="36"/>
      <c r="C17" s="38"/>
      <c r="D17" s="40"/>
      <c r="E17" s="41"/>
      <c r="F17" s="3">
        <f>(GAME3!G8+GAME3!I8)/(GAME3!G8+GAME3!F8+GAME3!I8+GAME3!H8)</f>
        <v>0.625</v>
      </c>
      <c r="G17" s="4">
        <f>GAME3!G8/(GAME3!G8+GAME3!F8)</f>
        <v>0.7142857142857143</v>
      </c>
      <c r="H17" s="4">
        <f>GAME3!I8/(GAME3!I8+GAME3!H8)</f>
        <v>0</v>
      </c>
      <c r="I17" s="5">
        <f>GAME3!K8/(GAME3!K8+GAME3!J8)</f>
        <v>0.6</v>
      </c>
      <c r="J17" s="36"/>
      <c r="K17" s="30"/>
      <c r="L17" s="38"/>
      <c r="M17" s="36"/>
      <c r="N17" s="54"/>
      <c r="O17" s="30"/>
      <c r="P17" s="30"/>
      <c r="Q17" s="34"/>
    </row>
    <row r="18" spans="2:17" ht="15.95" customHeight="1" x14ac:dyDescent="0.2">
      <c r="B18" s="36">
        <f>GAME3!C9</f>
        <v>10</v>
      </c>
      <c r="C18" s="38" t="str">
        <f>GAME3!D9</f>
        <v>Nenad Šljivar</v>
      </c>
      <c r="D18" s="42">
        <f>GAME3!E9</f>
        <v>0</v>
      </c>
      <c r="E18" s="41">
        <f>GAME3!G9*2+GAME3!I9*3+GAME3!K9+GAME3!L9+GAME3!M9+GAME3!N9+GAME3!P9+GAME3!Q9-GAME3!F9-GAME3!H9-GAME3!J9-GAME3!O9</f>
        <v>0</v>
      </c>
      <c r="F18" s="15" t="s">
        <v>41</v>
      </c>
      <c r="G18" s="16" t="s">
        <v>41</v>
      </c>
      <c r="H18" s="16" t="s">
        <v>41</v>
      </c>
      <c r="I18" s="17" t="s">
        <v>41</v>
      </c>
      <c r="J18" s="36">
        <f>GAME3!L9+GAME3!M9</f>
        <v>0</v>
      </c>
      <c r="K18" s="30">
        <f>GAME3!L9</f>
        <v>0</v>
      </c>
      <c r="L18" s="38">
        <f>GAME3!M9</f>
        <v>0</v>
      </c>
      <c r="M18" s="36">
        <f>GAME3!N9</f>
        <v>0</v>
      </c>
      <c r="N18" s="53">
        <f>GAME3!O9</f>
        <v>0</v>
      </c>
      <c r="O18" s="30">
        <f>GAME3!P9</f>
        <v>0</v>
      </c>
      <c r="P18" s="30">
        <f>GAME3!Q9</f>
        <v>0</v>
      </c>
      <c r="Q18" s="33">
        <f>GAME3!G9*2+GAME3!I9*3+GAME3!K9</f>
        <v>0</v>
      </c>
    </row>
    <row r="19" spans="2:17" ht="15.95" customHeight="1" x14ac:dyDescent="0.2">
      <c r="B19" s="36"/>
      <c r="C19" s="38"/>
      <c r="D19" s="40"/>
      <c r="E19" s="41"/>
      <c r="F19" s="3" t="s">
        <v>41</v>
      </c>
      <c r="G19" s="4" t="s">
        <v>41</v>
      </c>
      <c r="H19" s="4" t="s">
        <v>41</v>
      </c>
      <c r="I19" s="5" t="s">
        <v>41</v>
      </c>
      <c r="J19" s="36"/>
      <c r="K19" s="30"/>
      <c r="L19" s="38"/>
      <c r="M19" s="36"/>
      <c r="N19" s="54"/>
      <c r="O19" s="30"/>
      <c r="P19" s="30"/>
      <c r="Q19" s="34"/>
    </row>
    <row r="20" spans="2:17" ht="15.95" customHeight="1" x14ac:dyDescent="0.2">
      <c r="B20" s="36">
        <f>GAME3!C10</f>
        <v>11</v>
      </c>
      <c r="C20" s="38" t="str">
        <f>GAME3!D10</f>
        <v>Petar Galonja</v>
      </c>
      <c r="D20" s="42">
        <f>GAME3!E10</f>
        <v>0</v>
      </c>
      <c r="E20" s="41">
        <f>GAME3!G10*2+GAME3!I10*3+GAME3!K10+GAME3!L10+GAME3!M10+GAME3!N10+GAME3!P10+GAME3!Q10-GAME3!F10-GAME3!H10-GAME3!J10-GAME3!O10</f>
        <v>0</v>
      </c>
      <c r="F20" s="15" t="s">
        <v>41</v>
      </c>
      <c r="G20" s="16" t="s">
        <v>41</v>
      </c>
      <c r="H20" s="16" t="s">
        <v>41</v>
      </c>
      <c r="I20" s="17" t="s">
        <v>41</v>
      </c>
      <c r="J20" s="36">
        <f>GAME3!L10+GAME3!M10</f>
        <v>0</v>
      </c>
      <c r="K20" s="30">
        <f>GAME3!L10</f>
        <v>0</v>
      </c>
      <c r="L20" s="38">
        <f>GAME3!M10</f>
        <v>0</v>
      </c>
      <c r="M20" s="36">
        <f>GAME3!N10</f>
        <v>0</v>
      </c>
      <c r="N20" s="53">
        <f>GAME3!O10</f>
        <v>0</v>
      </c>
      <c r="O20" s="30">
        <f>GAME3!P10</f>
        <v>0</v>
      </c>
      <c r="P20" s="30">
        <f>GAME3!Q10</f>
        <v>0</v>
      </c>
      <c r="Q20" s="33">
        <f>GAME3!G10*2+GAME3!I10*3+GAME3!K10</f>
        <v>0</v>
      </c>
    </row>
    <row r="21" spans="2:17" ht="15.95" customHeight="1" x14ac:dyDescent="0.2">
      <c r="B21" s="36"/>
      <c r="C21" s="38"/>
      <c r="D21" s="40"/>
      <c r="E21" s="41"/>
      <c r="F21" s="3" t="s">
        <v>41</v>
      </c>
      <c r="G21" s="4" t="s">
        <v>41</v>
      </c>
      <c r="H21" s="4" t="s">
        <v>41</v>
      </c>
      <c r="I21" s="5" t="s">
        <v>41</v>
      </c>
      <c r="J21" s="36"/>
      <c r="K21" s="30"/>
      <c r="L21" s="38"/>
      <c r="M21" s="36"/>
      <c r="N21" s="54"/>
      <c r="O21" s="30"/>
      <c r="P21" s="30"/>
      <c r="Q21" s="34"/>
    </row>
    <row r="22" spans="2:17" ht="15.95" customHeight="1" x14ac:dyDescent="0.2">
      <c r="B22" s="36">
        <f>GAME3!C11</f>
        <v>15</v>
      </c>
      <c r="C22" s="38" t="str">
        <f>GAME3!D11</f>
        <v>Vladimir Stupar</v>
      </c>
      <c r="D22" s="42">
        <f>GAME3!E11</f>
        <v>11</v>
      </c>
      <c r="E22" s="41">
        <f>GAME3!G11*2+GAME3!I11*3+GAME3!K11+GAME3!L11+GAME3!M11+GAME3!N11+GAME3!P11+GAME3!Q11-GAME3!F11-GAME3!H11-GAME3!J11-GAME3!O11</f>
        <v>1</v>
      </c>
      <c r="F22" s="15" t="str">
        <f>(GAME3!G11+GAME3!I11)&amp;"/"&amp;(GAME3!G11+GAME3!F11+GAME3!I11+GAME3!H11)</f>
        <v>0/1</v>
      </c>
      <c r="G22" s="16" t="s">
        <v>41</v>
      </c>
      <c r="H22" s="16" t="str">
        <f>GAME3!I11&amp;"/"&amp;(GAME3!I11+GAME3!H11)</f>
        <v>0/1</v>
      </c>
      <c r="I22" s="17" t="s">
        <v>41</v>
      </c>
      <c r="J22" s="36">
        <f>GAME3!L11+GAME3!M11</f>
        <v>0</v>
      </c>
      <c r="K22" s="30">
        <f>GAME3!L11</f>
        <v>0</v>
      </c>
      <c r="L22" s="38">
        <f>GAME3!M11</f>
        <v>0</v>
      </c>
      <c r="M22" s="36">
        <f>GAME3!N11</f>
        <v>1</v>
      </c>
      <c r="N22" s="53">
        <f>GAME3!O11</f>
        <v>0</v>
      </c>
      <c r="O22" s="30">
        <f>GAME3!P11</f>
        <v>1</v>
      </c>
      <c r="P22" s="30">
        <f>GAME3!Q11</f>
        <v>0</v>
      </c>
      <c r="Q22" s="33">
        <f>GAME3!G11*2+GAME3!I11*3+GAME3!K11</f>
        <v>0</v>
      </c>
    </row>
    <row r="23" spans="2:17" ht="15.95" customHeight="1" x14ac:dyDescent="0.2">
      <c r="B23" s="36"/>
      <c r="C23" s="38"/>
      <c r="D23" s="40"/>
      <c r="E23" s="41"/>
      <c r="F23" s="3">
        <f>(GAME3!G11+GAME3!I11)/(GAME3!G11+GAME3!F11+GAME3!I11+GAME3!H11)</f>
        <v>0</v>
      </c>
      <c r="G23" s="4" t="s">
        <v>41</v>
      </c>
      <c r="H23" s="4">
        <f>GAME3!I11/(GAME3!I11+GAME3!H11)</f>
        <v>0</v>
      </c>
      <c r="I23" s="5" t="s">
        <v>41</v>
      </c>
      <c r="J23" s="36"/>
      <c r="K23" s="30"/>
      <c r="L23" s="38"/>
      <c r="M23" s="36"/>
      <c r="N23" s="54"/>
      <c r="O23" s="30"/>
      <c r="P23" s="30"/>
      <c r="Q23" s="34"/>
    </row>
    <row r="24" spans="2:17" ht="15.95" customHeight="1" x14ac:dyDescent="0.2">
      <c r="B24" s="36">
        <f>GAME3!C12</f>
        <v>18</v>
      </c>
      <c r="C24" s="38" t="str">
        <f>GAME3!D12</f>
        <v>Dejan Ivančević</v>
      </c>
      <c r="D24" s="42">
        <f>GAME3!E12</f>
        <v>30</v>
      </c>
      <c r="E24" s="41">
        <f>GAME3!G12*2+GAME3!I12*3+GAME3!K12+GAME3!L12+GAME3!M12+GAME3!N12+GAME3!P12+GAME3!Q12-GAME3!F12-GAME3!H12-GAME3!J12-GAME3!O12</f>
        <v>21</v>
      </c>
      <c r="F24" s="15" t="str">
        <f>(GAME3!G12+GAME3!I12)&amp;"/"&amp;(GAME3!G12+GAME3!F12+GAME3!I12+GAME3!H12)</f>
        <v>8/16</v>
      </c>
      <c r="G24" s="16" t="str">
        <f>GAME3!G12&amp;"/"&amp;(GAME3!G12+GAME3!F12)</f>
        <v>5/10</v>
      </c>
      <c r="H24" s="16" t="str">
        <f>GAME3!I12&amp;"/"&amp;(GAME3!I12+GAME3!H12)</f>
        <v>3/6</v>
      </c>
      <c r="I24" s="17" t="str">
        <f>GAME3!K12&amp;"/"&amp;(GAME3!K12+GAME3!J12)</f>
        <v>7/12</v>
      </c>
      <c r="J24" s="36">
        <f>GAME3!L12+GAME3!M12</f>
        <v>10</v>
      </c>
      <c r="K24" s="30">
        <f>GAME3!L12</f>
        <v>4</v>
      </c>
      <c r="L24" s="38">
        <f>GAME3!M12</f>
        <v>6</v>
      </c>
      <c r="M24" s="36">
        <f>GAME3!N12</f>
        <v>1</v>
      </c>
      <c r="N24" s="53">
        <f>GAME3!O12</f>
        <v>5</v>
      </c>
      <c r="O24" s="30">
        <f>GAME3!P12</f>
        <v>1</v>
      </c>
      <c r="P24" s="30">
        <f>GAME3!Q12</f>
        <v>1</v>
      </c>
      <c r="Q24" s="33">
        <f>GAME3!G12*2+GAME3!I12*3+GAME3!K12</f>
        <v>26</v>
      </c>
    </row>
    <row r="25" spans="2:17" ht="15.95" customHeight="1" x14ac:dyDescent="0.2">
      <c r="B25" s="36"/>
      <c r="C25" s="38"/>
      <c r="D25" s="40"/>
      <c r="E25" s="41"/>
      <c r="F25" s="3">
        <f>(GAME3!G12+GAME3!I12)/(GAME3!G12+GAME3!F12+GAME3!I12+GAME3!H12)</f>
        <v>0.5</v>
      </c>
      <c r="G25" s="4">
        <f>GAME3!G12/(GAME3!G12+GAME3!F12)</f>
        <v>0.5</v>
      </c>
      <c r="H25" s="4">
        <f>GAME3!I12/(GAME3!I12+GAME3!H12)</f>
        <v>0.5</v>
      </c>
      <c r="I25" s="5">
        <f>GAME3!K12/(GAME3!K12+GAME3!J12)</f>
        <v>0.58333333333333337</v>
      </c>
      <c r="J25" s="36"/>
      <c r="K25" s="30"/>
      <c r="L25" s="38"/>
      <c r="M25" s="36"/>
      <c r="N25" s="54"/>
      <c r="O25" s="30"/>
      <c r="P25" s="30"/>
      <c r="Q25" s="34"/>
    </row>
    <row r="26" spans="2:17" ht="15.95" customHeight="1" x14ac:dyDescent="0.2">
      <c r="B26" s="36">
        <f>GAME3!C13</f>
        <v>21</v>
      </c>
      <c r="C26" s="38" t="str">
        <f>GAME3!D13</f>
        <v>David Rakić</v>
      </c>
      <c r="D26" s="42">
        <f>GAME3!E13</f>
        <v>18</v>
      </c>
      <c r="E26" s="41">
        <f>GAME3!G13*2+GAME3!I13*3+GAME3!K13+GAME3!L13+GAME3!M13+GAME3!N13+GAME3!P13+GAME3!Q13-GAME3!F13-GAME3!H13-GAME3!J13-GAME3!O13</f>
        <v>-1</v>
      </c>
      <c r="F26" s="15" t="str">
        <f>(GAME3!G13+GAME3!I13)&amp;"/"&amp;(GAME3!G13+GAME3!F13+GAME3!I13+GAME3!H13)</f>
        <v>0/1</v>
      </c>
      <c r="G26" s="16" t="s">
        <v>41</v>
      </c>
      <c r="H26" s="16" t="str">
        <f>GAME3!I13&amp;"/"&amp;(GAME3!I13+GAME3!H13)</f>
        <v>0/1</v>
      </c>
      <c r="I26" s="17" t="s">
        <v>41</v>
      </c>
      <c r="J26" s="36">
        <f>GAME3!L13+GAME3!M13</f>
        <v>0</v>
      </c>
      <c r="K26" s="30">
        <f>GAME3!L13</f>
        <v>0</v>
      </c>
      <c r="L26" s="38">
        <f>GAME3!M13</f>
        <v>0</v>
      </c>
      <c r="M26" s="36">
        <f>GAME3!N13</f>
        <v>0</v>
      </c>
      <c r="N26" s="53">
        <f>GAME3!O13</f>
        <v>0</v>
      </c>
      <c r="O26" s="30">
        <f>GAME3!P13</f>
        <v>0</v>
      </c>
      <c r="P26" s="30">
        <f>GAME3!Q13</f>
        <v>0</v>
      </c>
      <c r="Q26" s="33">
        <f>GAME3!G13*2+GAME3!I13*3+GAME3!K13</f>
        <v>0</v>
      </c>
    </row>
    <row r="27" spans="2:17" ht="15.95" customHeight="1" x14ac:dyDescent="0.2">
      <c r="B27" s="36"/>
      <c r="C27" s="38"/>
      <c r="D27" s="40"/>
      <c r="E27" s="41"/>
      <c r="F27" s="3">
        <f>(GAME3!G13+GAME3!I13)/(GAME3!G13+GAME3!F13+GAME3!I13+GAME3!H13)</f>
        <v>0</v>
      </c>
      <c r="G27" s="4" t="s">
        <v>41</v>
      </c>
      <c r="H27" s="4">
        <f>GAME3!I13/(GAME3!I13+GAME3!H13)</f>
        <v>0</v>
      </c>
      <c r="I27" s="5" t="s">
        <v>41</v>
      </c>
      <c r="J27" s="36"/>
      <c r="K27" s="30"/>
      <c r="L27" s="38"/>
      <c r="M27" s="36"/>
      <c r="N27" s="54"/>
      <c r="O27" s="30"/>
      <c r="P27" s="30"/>
      <c r="Q27" s="34"/>
    </row>
    <row r="28" spans="2:17" ht="15.95" customHeight="1" x14ac:dyDescent="0.2">
      <c r="B28" s="36">
        <f>GAME3!C14</f>
        <v>23</v>
      </c>
      <c r="C28" s="38" t="str">
        <f>GAME3!D14</f>
        <v>Danko Zorić</v>
      </c>
      <c r="D28" s="42">
        <f>GAME3!E14</f>
        <v>23</v>
      </c>
      <c r="E28" s="41">
        <f>GAME3!G14*2+GAME3!I14*3+GAME3!K14+GAME3!L14+GAME3!M14+GAME3!N14+GAME3!P14+GAME3!Q14-GAME3!F14-GAME3!H14-GAME3!J14-GAME3!O14</f>
        <v>7</v>
      </c>
      <c r="F28" s="15" t="str">
        <f>(GAME3!G14+GAME3!I14)&amp;"/"&amp;(GAME3!G14+GAME3!F14+GAME3!I14+GAME3!H14)</f>
        <v>4/6</v>
      </c>
      <c r="G28" s="16" t="str">
        <f>GAME3!G14&amp;"/"&amp;(GAME3!G14+GAME3!F14)</f>
        <v>4/4</v>
      </c>
      <c r="H28" s="16" t="str">
        <f>GAME3!I14&amp;"/"&amp;(GAME3!I14+GAME3!H14)</f>
        <v>0/2</v>
      </c>
      <c r="I28" s="17" t="s">
        <v>41</v>
      </c>
      <c r="J28" s="36">
        <f>GAME3!L14+GAME3!M14</f>
        <v>3</v>
      </c>
      <c r="K28" s="30">
        <f>GAME3!L14</f>
        <v>0</v>
      </c>
      <c r="L28" s="38">
        <f>GAME3!M14</f>
        <v>3</v>
      </c>
      <c r="M28" s="36">
        <f>GAME3!N14</f>
        <v>0</v>
      </c>
      <c r="N28" s="53">
        <f>GAME3!O14</f>
        <v>2</v>
      </c>
      <c r="O28" s="30">
        <f>GAME3!P14</f>
        <v>0</v>
      </c>
      <c r="P28" s="30">
        <f>GAME3!Q14</f>
        <v>0</v>
      </c>
      <c r="Q28" s="33">
        <f>GAME3!G14*2+GAME3!I14*3+GAME3!K14</f>
        <v>8</v>
      </c>
    </row>
    <row r="29" spans="2:17" ht="15.95" customHeight="1" x14ac:dyDescent="0.2">
      <c r="B29" s="36"/>
      <c r="C29" s="38"/>
      <c r="D29" s="40"/>
      <c r="E29" s="41"/>
      <c r="F29" s="3">
        <f>(GAME3!G14+GAME3!I14)/(GAME3!G14+GAME3!F14+GAME3!I14+GAME3!H14)</f>
        <v>0.66666666666666663</v>
      </c>
      <c r="G29" s="4">
        <f>GAME3!G14/(GAME3!G14+GAME3!F14)</f>
        <v>1</v>
      </c>
      <c r="H29" s="4">
        <f>GAME3!I14/(GAME3!I14+GAME3!H14)</f>
        <v>0</v>
      </c>
      <c r="I29" s="5" t="s">
        <v>41</v>
      </c>
      <c r="J29" s="36"/>
      <c r="K29" s="30"/>
      <c r="L29" s="38"/>
      <c r="M29" s="36"/>
      <c r="N29" s="54"/>
      <c r="O29" s="30"/>
      <c r="P29" s="30"/>
      <c r="Q29" s="34"/>
    </row>
    <row r="30" spans="2:17" ht="15.95" customHeight="1" x14ac:dyDescent="0.2">
      <c r="B30" s="36"/>
      <c r="C30" s="33"/>
      <c r="D30" s="42"/>
      <c r="E30" s="41"/>
      <c r="F30" s="15"/>
      <c r="G30" s="16"/>
      <c r="H30" s="16"/>
      <c r="I30" s="17"/>
      <c r="J30" s="36"/>
      <c r="K30" s="30"/>
      <c r="L30" s="38"/>
      <c r="M30" s="36"/>
      <c r="N30" s="53"/>
      <c r="O30" s="30"/>
      <c r="P30" s="30"/>
      <c r="Q30" s="33"/>
    </row>
    <row r="31" spans="2:17" ht="15.95" customHeight="1" thickBot="1" x14ac:dyDescent="0.25">
      <c r="B31" s="50"/>
      <c r="C31" s="52"/>
      <c r="D31" s="56"/>
      <c r="E31" s="42"/>
      <c r="F31" s="3"/>
      <c r="G31" s="4"/>
      <c r="H31" s="4"/>
      <c r="I31" s="5"/>
      <c r="J31" s="36"/>
      <c r="K31" s="30"/>
      <c r="L31" s="49"/>
      <c r="M31" s="50"/>
      <c r="N31" s="54"/>
      <c r="O31" s="30"/>
      <c r="P31" s="30"/>
      <c r="Q31" s="34"/>
    </row>
    <row r="32" spans="2:17" ht="15.95" customHeight="1" x14ac:dyDescent="0.2">
      <c r="B32" s="43"/>
      <c r="C32" s="45" t="s">
        <v>24</v>
      </c>
      <c r="D32" s="55">
        <f>SUM(GAME3!E4:'GAME3'!E15)</f>
        <v>204</v>
      </c>
      <c r="E32" s="57">
        <f>SUM(GAME3!G4:'GAME3'!G15)*2+SUM(GAME3!I4:'GAME3'!I15)*3+SUM(GAME3!K4:'GAME3'!K15)+SUM(GAME3!L4:'GAME3'!L15)+SUM(GAME3!M4:'GAME3'!M15)+SUM(GAME3!N4:'GAME3'!N15)+SUM(GAME3!P4:'GAME3'!P15)+SUM(GAME3!Q4:'GAME3'!Q15)-SUM(GAME3!F4:'GAME3'!F15)-SUM(GAME3!H4:'GAME3'!H15)-SUM(GAME3!J4:'GAME3'!J15)-SUM(GAME3!O4:'GAME3'!O15)</f>
        <v>54</v>
      </c>
      <c r="F32" s="12" t="str">
        <f>(SUM(GAME3!G4:'GAME3'!G15)+SUM(GAME3!I4:'GAME3'!I15))&amp;"/"&amp;(SUM(GAME3!G4:'GAME3'!G15)+SUM(GAME3!F4:'GAME3'!F15)+SUM(GAME3!I4:'GAME3'!I15)+SUM(GAME3!H4:'GAME3'!H15))</f>
        <v>19/52</v>
      </c>
      <c r="G32" s="13" t="str">
        <f>SUM(GAME3!G4:'GAME3'!G15)&amp;"/"&amp;(SUM(GAME3!G4:'GAME3'!G15)+SUM(GAME3!F4:'GAME3'!F15))</f>
        <v>16/30</v>
      </c>
      <c r="H32" s="13" t="str">
        <f>SUM(GAME3!I4:'GAME3'!I15)&amp;"/"&amp;(SUM(GAME3!I4:'GAME3'!I15)+SUM(GAME3!H4:'GAME3'!H15))</f>
        <v>3/22</v>
      </c>
      <c r="I32" s="14" t="str">
        <f>SUM(GAME3!K4:'GAME3'!K15)&amp;"/"&amp;(SUM(GAME3!K4:'GAME3'!K15)+SUM(GAME3!J4:'GAME3'!J15))</f>
        <v>14/23</v>
      </c>
      <c r="J32" s="43">
        <f>SUM(GAME3!L4:'GAME3'!L15)+SUM(GAME3!M4:'GAME3'!M15)</f>
        <v>40</v>
      </c>
      <c r="K32" s="47">
        <f>SUM(GAME3!L4:'GAME3'!L15)</f>
        <v>12</v>
      </c>
      <c r="L32" s="51">
        <f>SUM(GAME3!M4:'GAME3'!M15)</f>
        <v>28</v>
      </c>
      <c r="M32" s="43">
        <f>SUM(GAME3!N4:'GAME3'!N15)</f>
        <v>6</v>
      </c>
      <c r="N32" s="47">
        <f>SUM(GAME3!O4:'GAME3'!O15)</f>
        <v>15</v>
      </c>
      <c r="O32" s="47">
        <f>SUM(GAME3!P4:'GAME3'!P15)</f>
        <v>5</v>
      </c>
      <c r="P32" s="47">
        <f>SUM(GAME3!Q4:'GAME3'!Q15)</f>
        <v>5</v>
      </c>
      <c r="Q32" s="51">
        <f>SUM(GAME3!G4:'GAME3'!G15)*2+SUM(GAME3!I4:'GAME3'!I15)*3+SUM(GAME3!K4:'GAME3'!K15)</f>
        <v>55</v>
      </c>
    </row>
    <row r="33" spans="2:17" ht="15.95" customHeight="1" thickBot="1" x14ac:dyDescent="0.25">
      <c r="B33" s="44"/>
      <c r="C33" s="46"/>
      <c r="D33" s="56"/>
      <c r="E33" s="58"/>
      <c r="F33" s="11">
        <f>(SUM(GAME3!G4:'GAME3'!G15)+SUM(GAME3!I4:'GAME3'!I15))/(SUM(GAME3!G4:'GAME3'!G15)+SUM(GAME3!F4:'GAME3'!F15)+SUM(GAME3!I4:'GAME3'!I15)+SUM(GAME3!H4:'GAME3'!H15))</f>
        <v>0.36538461538461536</v>
      </c>
      <c r="G33" s="10">
        <f>SUM(GAME3!G4:'GAME3'!G15)/(SUM(GAME3!G4:'GAME3'!G15)+SUM(GAME3!F4:'GAME3'!F15))</f>
        <v>0.53333333333333333</v>
      </c>
      <c r="H33" s="10">
        <f>SUM(GAME3!I4:'GAME3'!I15)/(SUM(GAME3!I4:'GAME3'!I15)+SUM(GAME3!H4:'GAME3'!H15))</f>
        <v>0.13636363636363635</v>
      </c>
      <c r="I33" s="9">
        <f>SUM(GAME3!K4:'GAME3'!K15)/(SUM(GAME3!K4:'GAME3'!K15)+SUM(GAME3!J4:'GAME3'!J15))</f>
        <v>0.60869565217391308</v>
      </c>
      <c r="J33" s="44"/>
      <c r="K33" s="48"/>
      <c r="L33" s="52"/>
      <c r="M33" s="44"/>
      <c r="N33" s="48"/>
      <c r="O33" s="48"/>
      <c r="P33" s="48"/>
      <c r="Q33" s="52"/>
    </row>
  </sheetData>
  <mergeCells count="158">
    <mergeCell ref="P30:P31"/>
    <mergeCell ref="Q30:Q31"/>
    <mergeCell ref="E30:E31"/>
    <mergeCell ref="D32:D33"/>
    <mergeCell ref="P32:P33"/>
    <mergeCell ref="Q32:Q33"/>
    <mergeCell ref="E32:E33"/>
    <mergeCell ref="M30:M31"/>
    <mergeCell ref="N32:N33"/>
    <mergeCell ref="O32:O33"/>
    <mergeCell ref="D30:D31"/>
    <mergeCell ref="P26:P27"/>
    <mergeCell ref="Q26:Q27"/>
    <mergeCell ref="E26:E27"/>
    <mergeCell ref="D28:D29"/>
    <mergeCell ref="P28:P29"/>
    <mergeCell ref="Q28:Q29"/>
    <mergeCell ref="E28:E29"/>
    <mergeCell ref="N26:N27"/>
    <mergeCell ref="O26:O27"/>
    <mergeCell ref="M28:M29"/>
    <mergeCell ref="M26:M27"/>
    <mergeCell ref="D26:D27"/>
    <mergeCell ref="N28:N29"/>
    <mergeCell ref="O28:O29"/>
    <mergeCell ref="P22:P23"/>
    <mergeCell ref="Q22:Q23"/>
    <mergeCell ref="E22:E23"/>
    <mergeCell ref="D24:D25"/>
    <mergeCell ref="P24:P25"/>
    <mergeCell ref="Q24:Q25"/>
    <mergeCell ref="E24:E25"/>
    <mergeCell ref="N24:N25"/>
    <mergeCell ref="O24:O25"/>
    <mergeCell ref="P16:P17"/>
    <mergeCell ref="Q16:Q17"/>
    <mergeCell ref="E16:E17"/>
    <mergeCell ref="N16:N17"/>
    <mergeCell ref="O16:O17"/>
    <mergeCell ref="P18:P19"/>
    <mergeCell ref="Q18:Q19"/>
    <mergeCell ref="E18:E19"/>
    <mergeCell ref="D20:D21"/>
    <mergeCell ref="P20:P21"/>
    <mergeCell ref="Q20:Q21"/>
    <mergeCell ref="E20:E21"/>
    <mergeCell ref="N18:N19"/>
    <mergeCell ref="O18:O19"/>
    <mergeCell ref="N20:N21"/>
    <mergeCell ref="M18:M19"/>
    <mergeCell ref="D18:D19"/>
    <mergeCell ref="O20:O21"/>
    <mergeCell ref="P12:P13"/>
    <mergeCell ref="Q12:Q13"/>
    <mergeCell ref="E12:E13"/>
    <mergeCell ref="N10:N11"/>
    <mergeCell ref="O10:O11"/>
    <mergeCell ref="N12:N13"/>
    <mergeCell ref="O12:O13"/>
    <mergeCell ref="D14:D15"/>
    <mergeCell ref="P14:P15"/>
    <mergeCell ref="Q14:Q15"/>
    <mergeCell ref="E14:E15"/>
    <mergeCell ref="K4:L4"/>
    <mergeCell ref="M4:Q4"/>
    <mergeCell ref="D8:D9"/>
    <mergeCell ref="P8:P9"/>
    <mergeCell ref="Q8:Q9"/>
    <mergeCell ref="E8:E9"/>
    <mergeCell ref="N8:N9"/>
    <mergeCell ref="O8:O9"/>
    <mergeCell ref="M10:M11"/>
    <mergeCell ref="D10:D11"/>
    <mergeCell ref="P10:P11"/>
    <mergeCell ref="Q10:Q11"/>
    <mergeCell ref="E10:E11"/>
    <mergeCell ref="B8:B9"/>
    <mergeCell ref="C8:C9"/>
    <mergeCell ref="J8:J9"/>
    <mergeCell ref="K8:K9"/>
    <mergeCell ref="L8:L9"/>
    <mergeCell ref="M8:M9"/>
    <mergeCell ref="C12:C13"/>
    <mergeCell ref="J12:J13"/>
    <mergeCell ref="K12:K13"/>
    <mergeCell ref="L12:L13"/>
    <mergeCell ref="M12:M13"/>
    <mergeCell ref="B10:B11"/>
    <mergeCell ref="C10:C11"/>
    <mergeCell ref="J10:J11"/>
    <mergeCell ref="K10:K11"/>
    <mergeCell ref="L10:L11"/>
    <mergeCell ref="D12:D13"/>
    <mergeCell ref="B14:B15"/>
    <mergeCell ref="C14:C15"/>
    <mergeCell ref="J14:J15"/>
    <mergeCell ref="K14:K15"/>
    <mergeCell ref="L14:L15"/>
    <mergeCell ref="M14:M15"/>
    <mergeCell ref="N14:N15"/>
    <mergeCell ref="O14:O15"/>
    <mergeCell ref="B12:B13"/>
    <mergeCell ref="B16:B17"/>
    <mergeCell ref="C16:C17"/>
    <mergeCell ref="J16:J17"/>
    <mergeCell ref="K16:K17"/>
    <mergeCell ref="L16:L17"/>
    <mergeCell ref="M16:M17"/>
    <mergeCell ref="C20:C21"/>
    <mergeCell ref="J20:J21"/>
    <mergeCell ref="K20:K21"/>
    <mergeCell ref="L20:L21"/>
    <mergeCell ref="M20:M21"/>
    <mergeCell ref="B18:B19"/>
    <mergeCell ref="C18:C19"/>
    <mergeCell ref="J18:J19"/>
    <mergeCell ref="K18:K19"/>
    <mergeCell ref="L18:L19"/>
    <mergeCell ref="D16:D17"/>
    <mergeCell ref="B22:B23"/>
    <mergeCell ref="C22:C23"/>
    <mergeCell ref="J22:J23"/>
    <mergeCell ref="K22:K23"/>
    <mergeCell ref="L22:L23"/>
    <mergeCell ref="M22:M23"/>
    <mergeCell ref="N22:N23"/>
    <mergeCell ref="O22:O23"/>
    <mergeCell ref="B20:B21"/>
    <mergeCell ref="D22:D23"/>
    <mergeCell ref="B24:B25"/>
    <mergeCell ref="C24:C25"/>
    <mergeCell ref="J24:J25"/>
    <mergeCell ref="K24:K25"/>
    <mergeCell ref="L24:L25"/>
    <mergeCell ref="M24:M25"/>
    <mergeCell ref="C28:C29"/>
    <mergeCell ref="J28:J29"/>
    <mergeCell ref="K28:K29"/>
    <mergeCell ref="L28:L29"/>
    <mergeCell ref="B26:B27"/>
    <mergeCell ref="C26:C27"/>
    <mergeCell ref="J26:J27"/>
    <mergeCell ref="K26:K27"/>
    <mergeCell ref="L26:L27"/>
    <mergeCell ref="B30:B31"/>
    <mergeCell ref="C30:C31"/>
    <mergeCell ref="J30:J31"/>
    <mergeCell ref="K30:K31"/>
    <mergeCell ref="L30:L31"/>
    <mergeCell ref="N30:N31"/>
    <mergeCell ref="O30:O31"/>
    <mergeCell ref="B28:B29"/>
    <mergeCell ref="B32:B33"/>
    <mergeCell ref="C32:C33"/>
    <mergeCell ref="J32:J33"/>
    <mergeCell ref="K32:K33"/>
    <mergeCell ref="L32:L33"/>
    <mergeCell ref="M32:M33"/>
  </mergeCells>
  <pageMargins left="0.5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GAME1</vt:lpstr>
      <vt:lpstr>PRINT1</vt:lpstr>
      <vt:lpstr>GAME2</vt:lpstr>
      <vt:lpstr>PRINT2</vt:lpstr>
      <vt:lpstr>GAME3</vt:lpstr>
      <vt:lpstr>PRINT3</vt:lpstr>
      <vt:lpstr>PRINT1!Print_Area</vt:lpstr>
      <vt:lpstr>PRINT2!Print_Area</vt:lpstr>
      <vt:lpstr>PRINT3!Print_Area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Nenin</dc:creator>
  <cp:lastModifiedBy>Danilo Novakovic</cp:lastModifiedBy>
  <cp:lastPrinted>2016-01-28T09:44:21Z</cp:lastPrinted>
  <dcterms:created xsi:type="dcterms:W3CDTF">2014-09-29T23:22:01Z</dcterms:created>
  <dcterms:modified xsi:type="dcterms:W3CDTF">2019-09-24T12:03:04Z</dcterms:modified>
</cp:coreProperties>
</file>