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综合数据" sheetId="4" r:id="rId1"/>
    <sheet name="保有量对比" sheetId="1" r:id="rId2"/>
    <sheet name="市场占有率对比" sheetId="2" r:id="rId3"/>
    <sheet name="市场渗透率对比" sheetId="3" r:id="rId4"/>
  </sheets>
  <calcPr calcId="144525"/>
</workbook>
</file>

<file path=xl/sharedStrings.xml><?xml version="1.0" encoding="utf-8"?>
<sst xmlns="http://schemas.openxmlformats.org/spreadsheetml/2006/main" count="27" uniqueCount="23">
  <si>
    <t>年份</t>
  </si>
  <si>
    <t>新能源汽车保有量比传统燃油车保有量</t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</si>
  <si>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新能源汽车市场占有率（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</si>
  <si>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新能源汽车市场渗透率（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</si>
  <si>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燃油价格（元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升）</t>
    </r>
  </si>
  <si>
    <t>燃油车平均价格（万元）</t>
  </si>
  <si>
    <r>
      <rPr>
        <sz val="12"/>
        <color theme="1"/>
        <rFont val="宋体"/>
        <charset val="134"/>
      </rPr>
      <t>电动车充电成本（元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千瓦时）</t>
    </r>
  </si>
  <si>
    <t>电动车平均价格（万元）</t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</si>
  <si>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新能源汽车能源效率（公里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千瓦时）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</si>
  <si>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燃油车能源效率（公里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升）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</si>
  <si>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新能源车政府补贴金额（亿元人民币）</t>
    </r>
  </si>
  <si>
    <t>新能源汽车市场规模（亿元人民币）</t>
  </si>
  <si>
    <t>新能源汽车企业数量（家）</t>
  </si>
  <si>
    <t>新能源汽车专利申请数量（项）</t>
  </si>
  <si>
    <t>新能源汽车产业链规模（家）</t>
  </si>
  <si>
    <t>新能源汽车充电桩数量（万个）</t>
  </si>
  <si>
    <t>传统燃油车市场保有量（万辆）</t>
  </si>
  <si>
    <t>新能源汽车保有量（万辆）</t>
  </si>
  <si>
    <t>总汽车数量</t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</si>
  <si>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年份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</si>
  <si>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传统燃油车市场占有率（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</si>
  <si>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传统燃油车市场渗透率（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</si>
  <si>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新能源汽车市场渗透率（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</si>
</sst>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1" xfId="0" applyFont="1" applyBorder="1" applyAlignment="1">
      <alignment horizontal="justify" vertical="top" wrapText="1"/>
    </xf>
    <xf numFmtId="10" fontId="1" fillId="0" borderId="1" xfId="0" applyNumberFormat="1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10" fontId="1" fillId="0" borderId="2" xfId="0" applyNumberFormat="1" applyFont="1" applyBorder="1" applyAlignment="1">
      <alignment horizontal="justify" vertical="top" wrapText="1"/>
    </xf>
    <xf numFmtId="10" fontId="1" fillId="2" borderId="3" xfId="1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5"/>
          <c:y val="0.04722222222222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保有量对比!$E$1</c:f>
              <c:strCache>
                <c:ptCount val="1"/>
                <c:pt idx="0">
                  <c:v>新能源汽车保有量比传统燃油车保有量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保有量对比!$E$2:$E$11</c:f>
              <c:numCache>
                <c:formatCode>General</c:formatCode>
                <c:ptCount val="10"/>
                <c:pt idx="0">
                  <c:v>0.000128102481985588</c:v>
                </c:pt>
                <c:pt idx="1">
                  <c:v>0.00149118257261411</c:v>
                </c:pt>
                <c:pt idx="2">
                  <c:v>0.00244384964505993</c:v>
                </c:pt>
                <c:pt idx="3">
                  <c:v>0.00470308543077162</c:v>
                </c:pt>
                <c:pt idx="4">
                  <c:v>0.00708661417322835</c:v>
                </c:pt>
                <c:pt idx="5">
                  <c:v>0.0109816131611057</c:v>
                </c:pt>
                <c:pt idx="6">
                  <c:v>0.0147852070317048</c:v>
                </c:pt>
                <c:pt idx="7">
                  <c:v>0.0178293169052365</c:v>
                </c:pt>
                <c:pt idx="8">
                  <c:v>0.0266966322743215</c:v>
                </c:pt>
                <c:pt idx="9">
                  <c:v>0.0428202529990521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897265"/>
        <c:axId val="610123507"/>
      </c:lineChart>
      <c:catAx>
        <c:axId val="45897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123507"/>
        <c:crosses val="autoZero"/>
        <c:auto val="1"/>
        <c:lblAlgn val="ctr"/>
        <c:lblOffset val="100"/>
        <c:noMultiLvlLbl val="0"/>
      </c:catAx>
      <c:valAx>
        <c:axId val="610123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972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市场占有率对比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市场占有率对比!$B$1</c:f>
              <c:strCache>
                <c:ptCount val="1"/>
                <c:pt idx="0">
                  <c:v> 传统燃油车市场占有率（%）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市场占有率对比!$B$2:$B$11</c:f>
              <c:numCache>
                <c:formatCode>0.00%</c:formatCode>
                <c:ptCount val="10"/>
                <c:pt idx="0">
                  <c:v>0.999197510928353</c:v>
                </c:pt>
                <c:pt idx="1">
                  <c:v>0.996428556225763</c:v>
                </c:pt>
                <c:pt idx="2">
                  <c:v>0.986489795918367</c:v>
                </c:pt>
                <c:pt idx="3">
                  <c:v>0.989653203938918</c:v>
                </c:pt>
                <c:pt idx="4">
                  <c:v>0.973094636240867</c:v>
                </c:pt>
                <c:pt idx="5">
                  <c:v>0.955272248139311</c:v>
                </c:pt>
                <c:pt idx="6">
                  <c:v>0.953199580891769</c:v>
                </c:pt>
                <c:pt idx="7">
                  <c:v>0.945991861246098</c:v>
                </c:pt>
                <c:pt idx="8">
                  <c:v>0.865994291151284</c:v>
                </c:pt>
                <c:pt idx="9">
                  <c:v>0.744</c:v>
                </c:pt>
              </c:numCache>
            </c:numRef>
          </c:val>
        </c:ser>
        <c:ser>
          <c:idx val="1"/>
          <c:order val="1"/>
          <c:tx>
            <c:strRef>
              <c:f>市场占有率对比!$C$1</c:f>
              <c:strCache>
                <c:ptCount val="1"/>
                <c:pt idx="0">
                  <c:v> 新能源汽车市场占有率（%）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市场占有率对比!$C$2:$C$11</c:f>
              <c:numCache>
                <c:formatCode>0.00%</c:formatCode>
                <c:ptCount val="10"/>
                <c:pt idx="0">
                  <c:v>0.000802489071647236</c:v>
                </c:pt>
                <c:pt idx="1">
                  <c:v>0.00357144377423708</c:v>
                </c:pt>
                <c:pt idx="2">
                  <c:v>0.0135102040816327</c:v>
                </c:pt>
                <c:pt idx="3">
                  <c:v>0.0103467960610818</c:v>
                </c:pt>
                <c:pt idx="4">
                  <c:v>0.0269053637591329</c:v>
                </c:pt>
                <c:pt idx="5">
                  <c:v>0.0447277518606887</c:v>
                </c:pt>
                <c:pt idx="6">
                  <c:v>0.0468004191082308</c:v>
                </c:pt>
                <c:pt idx="7">
                  <c:v>0.0540081387539015</c:v>
                </c:pt>
                <c:pt idx="8">
                  <c:v>0.134005708848716</c:v>
                </c:pt>
                <c:pt idx="9">
                  <c:v>0.256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27147"/>
        <c:axId val="482227355"/>
      </c:areaChart>
      <c:catAx>
        <c:axId val="5965271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227355"/>
        <c:crosses val="autoZero"/>
        <c:auto val="1"/>
        <c:lblAlgn val="ctr"/>
        <c:lblOffset val="100"/>
        <c:noMultiLvlLbl val="0"/>
      </c:catAx>
      <c:valAx>
        <c:axId val="482227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5271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市场渗透率对比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市场渗透率对比!$B$1</c:f>
              <c:strCache>
                <c:ptCount val="1"/>
                <c:pt idx="0">
                  <c:v> 传统燃油车市场渗透率（%）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市场渗透率对比!$B$2:$B$11</c:f>
              <c:numCache>
                <c:formatCode>0.00%</c:formatCode>
                <c:ptCount val="10"/>
                <c:pt idx="0">
                  <c:v>0.9992</c:v>
                </c:pt>
                <c:pt idx="1">
                  <c:v>0.9968</c:v>
                </c:pt>
                <c:pt idx="2">
                  <c:v>0.9865</c:v>
                </c:pt>
                <c:pt idx="3">
                  <c:v>0.982</c:v>
                </c:pt>
                <c:pt idx="4">
                  <c:v>0.973</c:v>
                </c:pt>
                <c:pt idx="5">
                  <c:v>0.9546</c:v>
                </c:pt>
                <c:pt idx="6">
                  <c:v>0.953</c:v>
                </c:pt>
                <c:pt idx="7">
                  <c:v>0.946</c:v>
                </c:pt>
                <c:pt idx="8">
                  <c:v>0.866</c:v>
                </c:pt>
                <c:pt idx="9">
                  <c:v>0.724</c:v>
                </c:pt>
              </c:numCache>
            </c:numRef>
          </c:val>
        </c:ser>
        <c:ser>
          <c:idx val="1"/>
          <c:order val="1"/>
          <c:tx>
            <c:strRef>
              <c:f>市场渗透率对比!$C$1</c:f>
              <c:strCache>
                <c:ptCount val="1"/>
                <c:pt idx="0">
                  <c:v> 新能源汽车市场渗透率（%）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市场渗透率对比!$C$2:$C$11</c:f>
              <c:numCache>
                <c:formatCode>0.00%</c:formatCode>
                <c:ptCount val="10"/>
                <c:pt idx="0">
                  <c:v>0.0008</c:v>
                </c:pt>
                <c:pt idx="1">
                  <c:v>0.0032</c:v>
                </c:pt>
                <c:pt idx="2">
                  <c:v>0.0135</c:v>
                </c:pt>
                <c:pt idx="3">
                  <c:v>0.018</c:v>
                </c:pt>
                <c:pt idx="4">
                  <c:v>0.027</c:v>
                </c:pt>
                <c:pt idx="5">
                  <c:v>0.0454</c:v>
                </c:pt>
                <c:pt idx="6">
                  <c:v>0.047</c:v>
                </c:pt>
                <c:pt idx="7">
                  <c:v>0.054</c:v>
                </c:pt>
                <c:pt idx="8">
                  <c:v>0.134</c:v>
                </c:pt>
                <c:pt idx="9">
                  <c:v>0.276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87329"/>
        <c:axId val="342641041"/>
      </c:areaChart>
      <c:catAx>
        <c:axId val="6767873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641041"/>
        <c:crosses val="autoZero"/>
        <c:auto val="1"/>
        <c:lblAlgn val="ctr"/>
        <c:lblOffset val="100"/>
        <c:noMultiLvlLbl val="0"/>
      </c:catAx>
      <c:valAx>
        <c:axId val="342641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7873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577850</xdr:colOff>
      <xdr:row>2</xdr:row>
      <xdr:rowOff>60325</xdr:rowOff>
    </xdr:from>
    <xdr:to>
      <xdr:col>15</xdr:col>
      <xdr:colOff>212090</xdr:colOff>
      <xdr:row>16</xdr:row>
      <xdr:rowOff>77470</xdr:rowOff>
    </xdr:to>
    <xdr:graphicFrame>
      <xdr:nvGraphicFramePr>
        <xdr:cNvPr id="2" name="图表 1"/>
        <xdr:cNvGraphicFramePr/>
      </xdr:nvGraphicFramePr>
      <xdr:xfrm>
        <a:off x="10163175" y="456565"/>
        <a:ext cx="457200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392430</xdr:colOff>
      <xdr:row>1</xdr:row>
      <xdr:rowOff>8255</xdr:rowOff>
    </xdr:from>
    <xdr:to>
      <xdr:col>13</xdr:col>
      <xdr:colOff>26670</xdr:colOff>
      <xdr:row>14</xdr:row>
      <xdr:rowOff>143510</xdr:rowOff>
    </xdr:to>
    <xdr:graphicFrame>
      <xdr:nvGraphicFramePr>
        <xdr:cNvPr id="2" name="图表 1"/>
        <xdr:cNvGraphicFramePr/>
      </xdr:nvGraphicFramePr>
      <xdr:xfrm>
        <a:off x="3844290" y="1008380"/>
        <a:ext cx="457200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0</xdr:row>
      <xdr:rowOff>206375</xdr:rowOff>
    </xdr:from>
    <xdr:to>
      <xdr:col>6</xdr:col>
      <xdr:colOff>64770</xdr:colOff>
      <xdr:row>0</xdr:row>
      <xdr:rowOff>861060</xdr:rowOff>
    </xdr:to>
    <xdr:sp>
      <xdr:nvSpPr>
        <xdr:cNvPr id="3" name="矩形 2"/>
        <xdr:cNvSpPr/>
      </xdr:nvSpPr>
      <xdr:spPr>
        <a:xfrm>
          <a:off x="2545080" y="206375"/>
          <a:ext cx="1588770" cy="654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294005</xdr:colOff>
      <xdr:row>4</xdr:row>
      <xdr:rowOff>79375</xdr:rowOff>
    </xdr:from>
    <xdr:to>
      <xdr:col>11</xdr:col>
      <xdr:colOff>545465</xdr:colOff>
      <xdr:row>18</xdr:row>
      <xdr:rowOff>106045</xdr:rowOff>
    </xdr:to>
    <xdr:graphicFrame>
      <xdr:nvGraphicFramePr>
        <xdr:cNvPr id="2" name="图表 1"/>
        <xdr:cNvGraphicFramePr/>
      </xdr:nvGraphicFramePr>
      <xdr:xfrm>
        <a:off x="2976245" y="1702435"/>
        <a:ext cx="457200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0</xdr:row>
      <xdr:rowOff>366395</xdr:rowOff>
    </xdr:from>
    <xdr:to>
      <xdr:col>6</xdr:col>
      <xdr:colOff>285750</xdr:colOff>
      <xdr:row>1</xdr:row>
      <xdr:rowOff>20955</xdr:rowOff>
    </xdr:to>
    <xdr:sp>
      <xdr:nvSpPr>
        <xdr:cNvPr id="3" name="矩形 2"/>
        <xdr:cNvSpPr/>
      </xdr:nvSpPr>
      <xdr:spPr>
        <a:xfrm>
          <a:off x="2613660" y="366395"/>
          <a:ext cx="1588770" cy="654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数据来源于</a:t>
          </a:r>
          <a:r>
            <a:rPr lang="en-US" altLang="zh-CN" sz="1100"/>
            <a:t>: </a:t>
          </a:r>
          <a:r>
            <a:rPr lang="zh-CN" altLang="en-US" sz="1100"/>
            <a:t>国家统计局、工信部、新能源汽车协会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tabSelected="1" zoomScale="115" zoomScaleNormal="115" workbookViewId="0">
      <selection activeCell="A1" sqref="A1"/>
    </sheetView>
  </sheetViews>
  <sheetFormatPr defaultColWidth="8.87962962962963" defaultRowHeight="14.4"/>
  <cols>
    <col min="2" max="2" width="14.3333333333333" customWidth="1"/>
    <col min="3" max="3" width="9.66666666666667" customWidth="1"/>
    <col min="4" max="4" width="10" customWidth="1"/>
    <col min="5" max="5" width="8.11111111111111" customWidth="1"/>
    <col min="7" max="7" width="9.66666666666667" customWidth="1"/>
    <col min="8" max="8" width="7.44444444444444" customWidth="1"/>
    <col min="9" max="9" width="10.3333333333333" customWidth="1"/>
    <col min="10" max="10" width="8.11111111111111" customWidth="1"/>
    <col min="11" max="11" width="12.4444444444444" customWidth="1"/>
    <col min="12" max="12" width="9.66666666666667" customWidth="1"/>
    <col min="13" max="13" width="7.44444444444444" customWidth="1"/>
    <col min="14" max="16" width="9.66666666666667" customWidth="1"/>
  </cols>
  <sheetData>
    <row r="1" s="11" customFormat="1" ht="73.5" customHeight="1" spans="1:16">
      <c r="A1" s="19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1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</row>
    <row r="2" s="18" customFormat="1" ht="18.75" customHeight="1" spans="1:16">
      <c r="A2" s="21">
        <v>2013</v>
      </c>
      <c r="B2" s="22">
        <v>0.000128100244263875</v>
      </c>
      <c r="C2" s="6">
        <f>1.7642/2198.41</f>
        <v>0.000802489071647236</v>
      </c>
      <c r="D2" s="6">
        <v>0.0008</v>
      </c>
      <c r="E2" s="21">
        <v>7.5</v>
      </c>
      <c r="F2" s="21">
        <v>15</v>
      </c>
      <c r="G2" s="21">
        <v>1.2</v>
      </c>
      <c r="H2" s="21">
        <v>35</v>
      </c>
      <c r="I2" s="21">
        <v>4.2</v>
      </c>
      <c r="J2" s="21">
        <v>12</v>
      </c>
      <c r="K2" s="21">
        <v>2.5</v>
      </c>
      <c r="L2" s="21">
        <v>7.3</v>
      </c>
      <c r="M2" s="21">
        <v>30</v>
      </c>
      <c r="N2" s="21">
        <v>630</v>
      </c>
      <c r="O2" s="21">
        <v>230</v>
      </c>
      <c r="P2" s="21">
        <v>0.3</v>
      </c>
    </row>
    <row r="3" ht="15.6" spans="1:16">
      <c r="A3" s="21">
        <v>2014</v>
      </c>
      <c r="B3" s="22">
        <v>0.00149118257261411</v>
      </c>
      <c r="C3" s="6">
        <f>8.39/2349.19</f>
        <v>0.00357144377423708</v>
      </c>
      <c r="D3" s="6">
        <v>0.0032</v>
      </c>
      <c r="E3" s="21">
        <v>7.8</v>
      </c>
      <c r="F3" s="21">
        <v>14</v>
      </c>
      <c r="G3" s="21">
        <v>1.1</v>
      </c>
      <c r="H3" s="21">
        <v>32</v>
      </c>
      <c r="I3" s="21">
        <v>4.5</v>
      </c>
      <c r="J3" s="21">
        <v>12.2</v>
      </c>
      <c r="K3" s="21">
        <v>3.1</v>
      </c>
      <c r="L3" s="21">
        <v>25.4</v>
      </c>
      <c r="M3" s="21">
        <v>50</v>
      </c>
      <c r="N3" s="21">
        <v>870</v>
      </c>
      <c r="O3" s="21">
        <v>280</v>
      </c>
      <c r="P3" s="21">
        <v>0.6</v>
      </c>
    </row>
    <row r="4" ht="15.6" spans="1:16">
      <c r="A4" s="21">
        <v>2015</v>
      </c>
      <c r="B4" s="22">
        <v>0.00244384964505993</v>
      </c>
      <c r="C4" s="6">
        <f>33.1/2450</f>
        <v>0.0135102040816327</v>
      </c>
      <c r="D4" s="6">
        <v>0.0135</v>
      </c>
      <c r="E4" s="21">
        <v>7.2</v>
      </c>
      <c r="F4" s="21">
        <v>13</v>
      </c>
      <c r="G4" s="21">
        <v>1</v>
      </c>
      <c r="H4" s="21">
        <v>29</v>
      </c>
      <c r="I4" s="21">
        <v>4.8</v>
      </c>
      <c r="J4" s="21">
        <v>12.4</v>
      </c>
      <c r="K4" s="21">
        <v>4</v>
      </c>
      <c r="L4" s="21">
        <v>71.5</v>
      </c>
      <c r="M4" s="21">
        <v>70</v>
      </c>
      <c r="N4" s="21">
        <v>1020</v>
      </c>
      <c r="O4" s="21">
        <v>320</v>
      </c>
      <c r="P4" s="21">
        <v>1.2</v>
      </c>
    </row>
    <row r="5" ht="15.6" spans="1:16">
      <c r="A5" s="21">
        <v>2016</v>
      </c>
      <c r="B5" s="22">
        <v>0.00470308543077162</v>
      </c>
      <c r="C5" s="6">
        <f>29/2802.8</f>
        <v>0.0103467960610818</v>
      </c>
      <c r="D5" s="6">
        <v>0.018</v>
      </c>
      <c r="E5" s="21">
        <v>6.5</v>
      </c>
      <c r="F5" s="21">
        <v>12</v>
      </c>
      <c r="G5" s="21">
        <v>0.9</v>
      </c>
      <c r="H5" s="21">
        <v>26</v>
      </c>
      <c r="I5" s="21">
        <v>5.1</v>
      </c>
      <c r="J5" s="21">
        <v>12.6</v>
      </c>
      <c r="K5" s="21">
        <v>5.2</v>
      </c>
      <c r="L5" s="21">
        <v>162.5</v>
      </c>
      <c r="M5" s="21">
        <v>90</v>
      </c>
      <c r="N5" s="21">
        <v>1170</v>
      </c>
      <c r="O5" s="21">
        <v>370</v>
      </c>
      <c r="P5" s="21">
        <v>3.5</v>
      </c>
    </row>
    <row r="6" ht="15.6" spans="1:16">
      <c r="A6" s="21">
        <v>2017</v>
      </c>
      <c r="B6" s="22">
        <v>0.00708661417322835</v>
      </c>
      <c r="C6" s="6">
        <f>77.7/2887.9</f>
        <v>0.0269053637591329</v>
      </c>
      <c r="D6" s="6">
        <v>0.027</v>
      </c>
      <c r="E6" s="21">
        <v>6.8</v>
      </c>
      <c r="F6" s="21">
        <v>11</v>
      </c>
      <c r="G6" s="21">
        <v>0.8</v>
      </c>
      <c r="H6" s="21">
        <v>23</v>
      </c>
      <c r="I6" s="21">
        <v>5.4</v>
      </c>
      <c r="J6" s="21">
        <v>12.8</v>
      </c>
      <c r="K6" s="21">
        <v>7</v>
      </c>
      <c r="L6" s="21">
        <v>331.5</v>
      </c>
      <c r="M6" s="21">
        <v>120</v>
      </c>
      <c r="N6" s="21">
        <v>1360</v>
      </c>
      <c r="O6" s="21">
        <v>420</v>
      </c>
      <c r="P6" s="21">
        <v>8.2</v>
      </c>
    </row>
    <row r="7" ht="15.6" spans="1:16">
      <c r="A7" s="21">
        <v>2018</v>
      </c>
      <c r="B7" s="22">
        <v>0.0109816131611057</v>
      </c>
      <c r="C7" s="6">
        <f>125.6/2808.1</f>
        <v>0.0447277518606887</v>
      </c>
      <c r="D7" s="6">
        <v>0.0454</v>
      </c>
      <c r="E7" s="21">
        <v>7.2</v>
      </c>
      <c r="F7" s="21">
        <v>10</v>
      </c>
      <c r="G7" s="21">
        <v>0.7</v>
      </c>
      <c r="H7" s="21">
        <v>21</v>
      </c>
      <c r="I7" s="21">
        <v>5.7</v>
      </c>
      <c r="J7" s="21">
        <v>13</v>
      </c>
      <c r="K7" s="21">
        <v>9.3</v>
      </c>
      <c r="L7" s="21">
        <v>609.5</v>
      </c>
      <c r="M7" s="21">
        <v>150</v>
      </c>
      <c r="N7" s="21">
        <v>1470</v>
      </c>
      <c r="O7" s="21">
        <v>460</v>
      </c>
      <c r="P7" s="21">
        <v>15.6</v>
      </c>
    </row>
    <row r="8" ht="15.6" spans="1:16">
      <c r="A8" s="21">
        <v>2019</v>
      </c>
      <c r="B8" s="22">
        <v>0.0147852070317048</v>
      </c>
      <c r="C8" s="6">
        <f>120.6/2576.9</f>
        <v>0.0468004191082308</v>
      </c>
      <c r="D8" s="6">
        <v>0.047</v>
      </c>
      <c r="E8" s="21">
        <v>7.5</v>
      </c>
      <c r="F8" s="21">
        <v>9</v>
      </c>
      <c r="G8" s="21">
        <v>0.6</v>
      </c>
      <c r="H8" s="21">
        <v>19</v>
      </c>
      <c r="I8" s="21">
        <v>6</v>
      </c>
      <c r="J8" s="21">
        <v>13.2</v>
      </c>
      <c r="K8" s="21">
        <v>12.1</v>
      </c>
      <c r="L8" s="21">
        <v>956.7</v>
      </c>
      <c r="M8" s="21">
        <v>180</v>
      </c>
      <c r="N8" s="21">
        <v>1610</v>
      </c>
      <c r="O8" s="21">
        <v>500</v>
      </c>
      <c r="P8" s="21">
        <v>28.4</v>
      </c>
    </row>
    <row r="9" ht="15.6" spans="1:16">
      <c r="A9" s="21">
        <v>2020</v>
      </c>
      <c r="B9" s="22">
        <v>0.0178293169052365</v>
      </c>
      <c r="C9" s="6">
        <f>136.7/2531.1</f>
        <v>0.0540081387539015</v>
      </c>
      <c r="D9" s="6">
        <v>0.054</v>
      </c>
      <c r="E9" s="21">
        <v>6.8</v>
      </c>
      <c r="F9" s="21">
        <v>8</v>
      </c>
      <c r="G9" s="21">
        <v>0.5</v>
      </c>
      <c r="H9" s="21">
        <v>17</v>
      </c>
      <c r="I9" s="21">
        <v>6.3</v>
      </c>
      <c r="J9" s="21">
        <v>13.4</v>
      </c>
      <c r="K9" s="21">
        <v>14.9</v>
      </c>
      <c r="L9" s="21">
        <v>1521.6</v>
      </c>
      <c r="M9" s="21">
        <v>220</v>
      </c>
      <c r="N9" s="21">
        <v>1750</v>
      </c>
      <c r="O9" s="21">
        <v>550</v>
      </c>
      <c r="P9" s="21">
        <v>44.7</v>
      </c>
    </row>
    <row r="10" ht="15.6" spans="1:16">
      <c r="A10" s="21">
        <v>2021</v>
      </c>
      <c r="B10" s="22">
        <v>0.0266966322743215</v>
      </c>
      <c r="C10" s="6">
        <f>352.1/2627.5</f>
        <v>0.134005708848716</v>
      </c>
      <c r="D10" s="6">
        <v>0.134</v>
      </c>
      <c r="E10" s="21">
        <v>7.2</v>
      </c>
      <c r="F10" s="21">
        <v>7</v>
      </c>
      <c r="G10" s="21">
        <v>0.4</v>
      </c>
      <c r="H10" s="21">
        <v>15</v>
      </c>
      <c r="I10" s="21">
        <v>6.6</v>
      </c>
      <c r="J10" s="21">
        <v>13.6</v>
      </c>
      <c r="K10" s="21">
        <v>17.8</v>
      </c>
      <c r="L10" s="21">
        <v>2002.5</v>
      </c>
      <c r="M10" s="21">
        <v>250</v>
      </c>
      <c r="N10" s="21">
        <v>1900</v>
      </c>
      <c r="O10" s="21">
        <v>590</v>
      </c>
      <c r="P10" s="21">
        <v>59.1</v>
      </c>
    </row>
    <row r="11" ht="15.6" spans="1:16">
      <c r="A11" s="21">
        <v>2022</v>
      </c>
      <c r="B11" s="22">
        <v>0.0428202529990521</v>
      </c>
      <c r="C11" s="6">
        <v>0.256</v>
      </c>
      <c r="D11" s="6">
        <v>0.276</v>
      </c>
      <c r="E11" s="21">
        <v>7.5</v>
      </c>
      <c r="F11" s="21">
        <v>6</v>
      </c>
      <c r="G11" s="21">
        <v>0.4</v>
      </c>
      <c r="H11" s="21">
        <v>13</v>
      </c>
      <c r="I11" s="21">
        <v>6.9</v>
      </c>
      <c r="J11" s="21">
        <v>13.8</v>
      </c>
      <c r="K11" s="21">
        <v>20.9</v>
      </c>
      <c r="L11" s="21">
        <v>2483.4</v>
      </c>
      <c r="M11" s="21">
        <v>280</v>
      </c>
      <c r="N11" s="21">
        <v>2000</v>
      </c>
      <c r="O11" s="21">
        <v>630</v>
      </c>
      <c r="P11" s="21">
        <v>74.2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B20" sqref="B20"/>
    </sheetView>
  </sheetViews>
  <sheetFormatPr defaultColWidth="9" defaultRowHeight="14.4" outlineLevelCol="4"/>
  <cols>
    <col min="1" max="1" width="9" style="11"/>
    <col min="2" max="2" width="34.6296296296296" style="11" customWidth="1"/>
    <col min="3" max="3" width="28.8796296296296" style="12" customWidth="1"/>
    <col min="4" max="4" width="11.8796296296296" customWidth="1"/>
    <col min="5" max="5" width="37.3796296296296" style="11" customWidth="1"/>
    <col min="6" max="16384" width="9" style="11"/>
  </cols>
  <sheetData>
    <row r="1" ht="15.6" spans="1:5">
      <c r="A1" s="13" t="s">
        <v>0</v>
      </c>
      <c r="B1" s="13" t="s">
        <v>16</v>
      </c>
      <c r="C1" s="14" t="s">
        <v>17</v>
      </c>
      <c r="D1" s="11" t="s">
        <v>18</v>
      </c>
      <c r="E1" s="15" t="s">
        <v>1</v>
      </c>
    </row>
    <row r="2" ht="15.6" spans="1:5">
      <c r="A2" s="16">
        <v>2013</v>
      </c>
      <c r="B2" s="16">
        <v>13739</v>
      </c>
      <c r="C2" s="17">
        <v>1.76</v>
      </c>
      <c r="D2">
        <v>13741</v>
      </c>
      <c r="E2" s="15">
        <f>C2/B2</f>
        <v>0.000128102481985588</v>
      </c>
    </row>
    <row r="3" ht="15.6" spans="1:5">
      <c r="A3" s="16">
        <v>2014</v>
      </c>
      <c r="B3" s="16">
        <v>15424</v>
      </c>
      <c r="C3" s="17">
        <v>23</v>
      </c>
      <c r="D3">
        <v>15447</v>
      </c>
      <c r="E3" s="15">
        <f t="shared" ref="E3:E11" si="0">C3/B3</f>
        <v>0.00149118257261411</v>
      </c>
    </row>
    <row r="4" ht="15.6" spans="1:5">
      <c r="A4" s="16">
        <v>2015</v>
      </c>
      <c r="B4" s="16">
        <v>17186</v>
      </c>
      <c r="C4" s="17">
        <v>42</v>
      </c>
      <c r="D4">
        <v>17228</v>
      </c>
      <c r="E4" s="15">
        <f t="shared" si="0"/>
        <v>0.00244384964505993</v>
      </c>
    </row>
    <row r="5" ht="15.6" spans="1:5">
      <c r="A5" s="16">
        <v>2016</v>
      </c>
      <c r="B5" s="16">
        <v>19349</v>
      </c>
      <c r="C5" s="17">
        <v>91</v>
      </c>
      <c r="D5">
        <v>19440</v>
      </c>
      <c r="E5" s="15">
        <f t="shared" si="0"/>
        <v>0.00470308543077162</v>
      </c>
    </row>
    <row r="6" ht="15.6" spans="1:5">
      <c r="A6" s="16">
        <v>2017</v>
      </c>
      <c r="B6" s="16">
        <v>21590</v>
      </c>
      <c r="C6" s="17">
        <v>153</v>
      </c>
      <c r="D6">
        <v>21743</v>
      </c>
      <c r="E6" s="15">
        <f t="shared" si="0"/>
        <v>0.00708661417322835</v>
      </c>
    </row>
    <row r="7" ht="15.6" spans="1:5">
      <c r="A7" s="16">
        <v>2018</v>
      </c>
      <c r="B7" s="16">
        <v>23767</v>
      </c>
      <c r="C7" s="17">
        <v>261</v>
      </c>
      <c r="D7">
        <v>24028</v>
      </c>
      <c r="E7" s="15">
        <f t="shared" si="0"/>
        <v>0.0109816131611057</v>
      </c>
    </row>
    <row r="8" ht="15.6" spans="1:5">
      <c r="A8" s="16">
        <v>2019</v>
      </c>
      <c r="B8" s="16">
        <v>25769</v>
      </c>
      <c r="C8" s="17">
        <v>381</v>
      </c>
      <c r="D8">
        <v>26150</v>
      </c>
      <c r="E8" s="15">
        <f t="shared" si="0"/>
        <v>0.0147852070317048</v>
      </c>
    </row>
    <row r="9" ht="15.6" spans="1:5">
      <c r="A9" s="16">
        <v>2020</v>
      </c>
      <c r="B9" s="16">
        <v>27595</v>
      </c>
      <c r="C9" s="17">
        <v>492</v>
      </c>
      <c r="D9">
        <v>28087</v>
      </c>
      <c r="E9" s="15">
        <f t="shared" si="0"/>
        <v>0.0178293169052365</v>
      </c>
    </row>
    <row r="10" ht="15.6" spans="1:5">
      <c r="A10" s="16">
        <v>2021</v>
      </c>
      <c r="B10" s="16">
        <v>29367</v>
      </c>
      <c r="C10" s="17">
        <v>784</v>
      </c>
      <c r="D10">
        <v>30151</v>
      </c>
      <c r="E10" s="15">
        <f t="shared" si="0"/>
        <v>0.0266966322743215</v>
      </c>
    </row>
    <row r="11" ht="15.6" spans="1:5">
      <c r="A11" s="16">
        <v>2022</v>
      </c>
      <c r="B11" s="16">
        <v>30593</v>
      </c>
      <c r="C11" s="17">
        <v>1310</v>
      </c>
      <c r="D11">
        <v>31903</v>
      </c>
      <c r="E11" s="15">
        <f t="shared" si="0"/>
        <v>0.0428202529990521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zoomScale="145" zoomScaleNormal="145" workbookViewId="0">
      <selection activeCell="C2" sqref="C2:C11"/>
    </sheetView>
  </sheetViews>
  <sheetFormatPr defaultColWidth="9" defaultRowHeight="14.4" outlineLevelCol="2"/>
  <cols>
    <col min="2" max="2" width="14.3333333333333" style="1"/>
  </cols>
  <sheetData>
    <row r="1" ht="78.75" spans="1:3">
      <c r="A1" s="7" t="s">
        <v>19</v>
      </c>
      <c r="B1" s="8" t="s">
        <v>20</v>
      </c>
      <c r="C1" s="7" t="s">
        <v>2</v>
      </c>
    </row>
    <row r="2" ht="16.35" spans="1:3">
      <c r="A2" s="9">
        <v>2013</v>
      </c>
      <c r="B2" s="10">
        <f>100%-C2</f>
        <v>0.999197510928353</v>
      </c>
      <c r="C2" s="6">
        <f>1.7642/2198.41</f>
        <v>0.000802489071647236</v>
      </c>
    </row>
    <row r="3" ht="16.35" spans="1:3">
      <c r="A3" s="9">
        <v>2014</v>
      </c>
      <c r="B3" s="10">
        <f t="shared" ref="B3:B11" si="0">100%-C3</f>
        <v>0.996428556225763</v>
      </c>
      <c r="C3" s="6">
        <f>8.39/2349.19</f>
        <v>0.00357144377423708</v>
      </c>
    </row>
    <row r="4" ht="16.35" spans="1:3">
      <c r="A4" s="9">
        <v>2015</v>
      </c>
      <c r="B4" s="10">
        <f t="shared" si="0"/>
        <v>0.986489795918367</v>
      </c>
      <c r="C4" s="6">
        <f>33.1/2450</f>
        <v>0.0135102040816327</v>
      </c>
    </row>
    <row r="5" ht="16.35" spans="1:3">
      <c r="A5" s="9">
        <v>2016</v>
      </c>
      <c r="B5" s="10">
        <f t="shared" si="0"/>
        <v>0.989653203938918</v>
      </c>
      <c r="C5" s="6">
        <f>29/2802.8</f>
        <v>0.0103467960610818</v>
      </c>
    </row>
    <row r="6" ht="16.35" spans="1:3">
      <c r="A6" s="9">
        <v>2017</v>
      </c>
      <c r="B6" s="10">
        <f t="shared" si="0"/>
        <v>0.973094636240867</v>
      </c>
      <c r="C6" s="6">
        <f>77.7/2887.9</f>
        <v>0.0269053637591329</v>
      </c>
    </row>
    <row r="7" ht="16.35" spans="1:3">
      <c r="A7" s="9">
        <v>2018</v>
      </c>
      <c r="B7" s="10">
        <f t="shared" si="0"/>
        <v>0.955272248139311</v>
      </c>
      <c r="C7" s="6">
        <f>125.6/2808.1</f>
        <v>0.0447277518606887</v>
      </c>
    </row>
    <row r="8" ht="16.35" spans="1:3">
      <c r="A8" s="9">
        <v>2019</v>
      </c>
      <c r="B8" s="10">
        <f t="shared" si="0"/>
        <v>0.953199580891769</v>
      </c>
      <c r="C8" s="6">
        <f>120.6/2576.9</f>
        <v>0.0468004191082308</v>
      </c>
    </row>
    <row r="9" ht="16.35" spans="1:3">
      <c r="A9" s="9">
        <v>2020</v>
      </c>
      <c r="B9" s="10">
        <f t="shared" si="0"/>
        <v>0.945991861246098</v>
      </c>
      <c r="C9" s="6">
        <f>136.7/2531.1</f>
        <v>0.0540081387539015</v>
      </c>
    </row>
    <row r="10" ht="16.35" spans="1:3">
      <c r="A10" s="9">
        <v>2021</v>
      </c>
      <c r="B10" s="10">
        <f t="shared" si="0"/>
        <v>0.865994291151284</v>
      </c>
      <c r="C10" s="6">
        <f>352.1/2627.5</f>
        <v>0.134005708848716</v>
      </c>
    </row>
    <row r="11" ht="16.35" spans="1:3">
      <c r="A11" s="9">
        <v>2022</v>
      </c>
      <c r="B11" s="10">
        <f t="shared" si="0"/>
        <v>0.744</v>
      </c>
      <c r="C11" s="6">
        <v>0.256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zoomScale="160" zoomScaleNormal="160" workbookViewId="0">
      <selection activeCell="C13" sqref="C13"/>
    </sheetView>
  </sheetViews>
  <sheetFormatPr defaultColWidth="9" defaultRowHeight="14.4" outlineLevelCol="2"/>
  <cols>
    <col min="2" max="2" width="12.1111111111111" style="1"/>
  </cols>
  <sheetData>
    <row r="1" ht="78.75" spans="1:3">
      <c r="A1" s="2" t="s">
        <v>19</v>
      </c>
      <c r="B1" s="3" t="s">
        <v>21</v>
      </c>
      <c r="C1" s="2" t="s">
        <v>22</v>
      </c>
    </row>
    <row r="2" ht="16.35" spans="1:3">
      <c r="A2" s="4">
        <v>2013</v>
      </c>
      <c r="B2" s="5">
        <v>0.9992</v>
      </c>
      <c r="C2" s="6">
        <v>0.0008</v>
      </c>
    </row>
    <row r="3" ht="16.35" spans="1:3">
      <c r="A3" s="4">
        <v>2014</v>
      </c>
      <c r="B3" s="5">
        <v>0.9968</v>
      </c>
      <c r="C3" s="6">
        <v>0.0032</v>
      </c>
    </row>
    <row r="4" ht="16.35" spans="1:3">
      <c r="A4" s="4">
        <v>2015</v>
      </c>
      <c r="B4" s="5">
        <v>0.9865</v>
      </c>
      <c r="C4" s="6">
        <v>0.0135</v>
      </c>
    </row>
    <row r="5" ht="16.35" spans="1:3">
      <c r="A5" s="4">
        <v>2016</v>
      </c>
      <c r="B5" s="5">
        <v>0.982</v>
      </c>
      <c r="C5" s="6">
        <v>0.018</v>
      </c>
    </row>
    <row r="6" ht="16.35" spans="1:3">
      <c r="A6" s="4">
        <v>2017</v>
      </c>
      <c r="B6" s="5">
        <v>0.973</v>
      </c>
      <c r="C6" s="6">
        <v>0.027</v>
      </c>
    </row>
    <row r="7" ht="16.35" spans="1:3">
      <c r="A7" s="4">
        <v>2018</v>
      </c>
      <c r="B7" s="5">
        <v>0.9546</v>
      </c>
      <c r="C7" s="6">
        <v>0.0454</v>
      </c>
    </row>
    <row r="8" ht="16.35" spans="1:3">
      <c r="A8" s="4">
        <v>2019</v>
      </c>
      <c r="B8" s="5">
        <v>0.953</v>
      </c>
      <c r="C8" s="6">
        <v>0.047</v>
      </c>
    </row>
    <row r="9" ht="16.35" spans="1:3">
      <c r="A9" s="4">
        <v>2020</v>
      </c>
      <c r="B9" s="5">
        <v>0.946</v>
      </c>
      <c r="C9" s="6">
        <v>0.054</v>
      </c>
    </row>
    <row r="10" ht="16.35" spans="1:3">
      <c r="A10" s="4">
        <v>2021</v>
      </c>
      <c r="B10" s="5">
        <v>0.866</v>
      </c>
      <c r="C10" s="6">
        <v>0.134</v>
      </c>
    </row>
    <row r="11" ht="16.35" spans="1:3">
      <c r="A11" s="4">
        <v>2022</v>
      </c>
      <c r="B11" s="5">
        <v>0.724</v>
      </c>
      <c r="C11" s="6">
        <v>0.276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综合数据</vt:lpstr>
      <vt:lpstr>保有量对比</vt:lpstr>
      <vt:lpstr>市场占有率对比</vt:lpstr>
      <vt:lpstr>市场渗透率对比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MATH_MGD</dc:creator>
  <cp:lastModifiedBy>Administrator</cp:lastModifiedBy>
  <dcterms:created xsi:type="dcterms:W3CDTF">2023-05-11T12:24:00Z</dcterms:created>
  <dcterms:modified xsi:type="dcterms:W3CDTF">2023-05-13T12:49:28Z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35AEE1C73F3A42FA884C823EE8CD0FAC_12</vt:lpwstr>
  </property>
  <property fmtid="{D5CDD505-2E9C-101B-9397-08002B2CF9AE}" pid="3" name="KSOProductBuildVer">
    <vt:lpwstr>2052-11.1.0.14309</vt:lpwstr>
  </property>
</Properties>
</file>