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veggerby/Desktop/grad_thesis/data/data collection/"/>
    </mc:Choice>
  </mc:AlternateContent>
  <xr:revisionPtr revIDLastSave="0" documentId="13_ncr:1_{E70E4D33-45AD-864F-B506-5BB1D9547596}" xr6:coauthVersionLast="47" xr6:coauthVersionMax="47" xr10:uidLastSave="{00000000-0000-0000-0000-000000000000}"/>
  <bookViews>
    <workbookView xWindow="4740" yWindow="500" windowWidth="24060" windowHeight="16020" tabRatio="360" firstSheet="1" activeTab="2" xr2:uid="{C7187823-31A6-4AB8-BDEB-B52551634686}"/>
  </bookViews>
  <sheets>
    <sheet name="Data" sheetId="5" r:id="rId1"/>
    <sheet name="Lookup" sheetId="6" r:id="rId2"/>
    <sheet name="Inventory" sheetId="4" r:id="rId3"/>
    <sheet name="from my sites" sheetId="7" r:id="rId4"/>
    <sheet name="total fish species" sheetId="2" r:id="rId5"/>
  </sheets>
  <definedNames>
    <definedName name="_xlnm._FilterDatabase" localSheetId="0" hidden="1">Data!$A$1:$Z$371</definedName>
    <definedName name="_xlnm._FilterDatabase" localSheetId="2" hidden="1">Inventory!$A$1:$N$313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8" i="4" l="1"/>
  <c r="E249" i="5" l="1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Q223" i="5"/>
  <c r="P223" i="5"/>
  <c r="O223" i="5"/>
  <c r="Q222" i="5"/>
  <c r="P222" i="5"/>
  <c r="O222" i="5"/>
  <c r="M136" i="5"/>
  <c r="M22" i="5" l="1"/>
  <c r="M23" i="5"/>
  <c r="M24" i="5"/>
  <c r="M25" i="5"/>
  <c r="M26" i="5"/>
  <c r="M27" i="5"/>
  <c r="M28" i="5"/>
  <c r="M21" i="5"/>
  <c r="M89" i="5"/>
  <c r="M90" i="5"/>
  <c r="M91" i="5"/>
  <c r="M92" i="5"/>
  <c r="M88" i="5"/>
  <c r="M146" i="5"/>
  <c r="M147" i="5"/>
  <c r="M148" i="5"/>
  <c r="M145" i="5"/>
  <c r="M150" i="5"/>
  <c r="M151" i="5"/>
  <c r="M152" i="5"/>
  <c r="M153" i="5"/>
  <c r="M149" i="5"/>
  <c r="M155" i="5"/>
  <c r="M156" i="5"/>
  <c r="M157" i="5"/>
  <c r="M158" i="5"/>
  <c r="M159" i="5"/>
  <c r="M160" i="5"/>
  <c r="M161" i="5"/>
  <c r="M154" i="5"/>
  <c r="M163" i="5"/>
  <c r="M164" i="5"/>
  <c r="M165" i="5"/>
  <c r="M166" i="5"/>
  <c r="M167" i="5"/>
  <c r="M168" i="5"/>
  <c r="M162" i="5"/>
  <c r="M138" i="5"/>
  <c r="M139" i="5"/>
  <c r="M140" i="5"/>
  <c r="M141" i="5"/>
  <c r="M142" i="5"/>
  <c r="M137" i="5"/>
  <c r="M121" i="5"/>
  <c r="M122" i="5"/>
  <c r="M123" i="5"/>
  <c r="M124" i="5"/>
  <c r="M125" i="5"/>
  <c r="M126" i="5"/>
  <c r="M127" i="5"/>
  <c r="M120" i="5"/>
  <c r="M129" i="5"/>
  <c r="M130" i="5"/>
  <c r="M131" i="5"/>
  <c r="M132" i="5"/>
  <c r="M133" i="5"/>
  <c r="M134" i="5"/>
  <c r="M135" i="5"/>
  <c r="M128" i="5"/>
  <c r="M183" i="5"/>
  <c r="M184" i="5"/>
  <c r="M185" i="5"/>
  <c r="M186" i="5"/>
  <c r="M187" i="5"/>
  <c r="M188" i="5"/>
  <c r="M189" i="5"/>
  <c r="M182" i="5"/>
  <c r="O182" i="5"/>
  <c r="P182" i="5"/>
  <c r="Q182" i="5"/>
  <c r="O183" i="5"/>
  <c r="P183" i="5"/>
  <c r="Q183" i="5"/>
  <c r="O184" i="5"/>
  <c r="P184" i="5"/>
  <c r="Q184" i="5"/>
  <c r="O185" i="5"/>
  <c r="P185" i="5"/>
  <c r="Q185" i="5"/>
  <c r="O186" i="5"/>
  <c r="P186" i="5"/>
  <c r="Q186" i="5"/>
  <c r="O187" i="5"/>
  <c r="P187" i="5"/>
  <c r="Q187" i="5"/>
  <c r="O188" i="5"/>
  <c r="P188" i="5"/>
  <c r="Q188" i="5"/>
  <c r="O189" i="5"/>
  <c r="P189" i="5"/>
  <c r="Q189" i="5"/>
  <c r="O169" i="5"/>
  <c r="P169" i="5"/>
  <c r="Q169" i="5"/>
  <c r="O170" i="5"/>
  <c r="P170" i="5"/>
  <c r="Q170" i="5"/>
  <c r="O171" i="5"/>
  <c r="P171" i="5"/>
  <c r="Q171" i="5"/>
  <c r="O172" i="5"/>
  <c r="P172" i="5"/>
  <c r="Q172" i="5"/>
  <c r="O173" i="5"/>
  <c r="P173" i="5"/>
  <c r="Q173" i="5"/>
  <c r="O128" i="5"/>
  <c r="P128" i="5"/>
  <c r="Q128" i="5"/>
  <c r="O129" i="5"/>
  <c r="P129" i="5"/>
  <c r="Q129" i="5"/>
  <c r="O130" i="5"/>
  <c r="P130" i="5"/>
  <c r="Q130" i="5"/>
  <c r="O131" i="5"/>
  <c r="P131" i="5"/>
  <c r="Q131" i="5"/>
  <c r="O132" i="5"/>
  <c r="P132" i="5"/>
  <c r="Q132" i="5"/>
  <c r="O133" i="5"/>
  <c r="P133" i="5"/>
  <c r="Q133" i="5"/>
  <c r="O134" i="5"/>
  <c r="P134" i="5"/>
  <c r="Q134" i="5"/>
  <c r="O135" i="5"/>
  <c r="P135" i="5"/>
  <c r="Q135" i="5"/>
  <c r="O120" i="5"/>
  <c r="P120" i="5"/>
  <c r="Q120" i="5"/>
  <c r="O121" i="5"/>
  <c r="P121" i="5"/>
  <c r="Q121" i="5"/>
  <c r="O122" i="5"/>
  <c r="P122" i="5"/>
  <c r="Q122" i="5"/>
  <c r="O123" i="5"/>
  <c r="P123" i="5"/>
  <c r="Q123" i="5"/>
  <c r="O124" i="5"/>
  <c r="P124" i="5"/>
  <c r="Q124" i="5"/>
  <c r="O125" i="5"/>
  <c r="P125" i="5"/>
  <c r="Q125" i="5"/>
  <c r="O126" i="5"/>
  <c r="P126" i="5"/>
  <c r="Q126" i="5"/>
  <c r="O127" i="5"/>
  <c r="P127" i="5"/>
  <c r="Q127" i="5"/>
  <c r="O137" i="5"/>
  <c r="P137" i="5"/>
  <c r="Q137" i="5"/>
  <c r="O138" i="5"/>
  <c r="P138" i="5"/>
  <c r="Q138" i="5"/>
  <c r="O139" i="5"/>
  <c r="P139" i="5"/>
  <c r="Q139" i="5"/>
  <c r="O140" i="5"/>
  <c r="P140" i="5"/>
  <c r="Q140" i="5"/>
  <c r="O141" i="5"/>
  <c r="P141" i="5"/>
  <c r="Q141" i="5"/>
  <c r="O142" i="5"/>
  <c r="P142" i="5"/>
  <c r="Q142" i="5"/>
  <c r="O162" i="5"/>
  <c r="P162" i="5"/>
  <c r="Q162" i="5"/>
  <c r="O163" i="5"/>
  <c r="P163" i="5"/>
  <c r="Q163" i="5"/>
  <c r="O164" i="5"/>
  <c r="P164" i="5"/>
  <c r="Q164" i="5"/>
  <c r="O165" i="5"/>
  <c r="P165" i="5"/>
  <c r="Q165" i="5"/>
  <c r="O166" i="5"/>
  <c r="P166" i="5"/>
  <c r="Q166" i="5"/>
  <c r="O167" i="5"/>
  <c r="P167" i="5"/>
  <c r="Q167" i="5"/>
  <c r="O168" i="5"/>
  <c r="P168" i="5"/>
  <c r="Q168" i="5"/>
  <c r="O154" i="5"/>
  <c r="P154" i="5"/>
  <c r="Q154" i="5"/>
  <c r="O155" i="5"/>
  <c r="P155" i="5"/>
  <c r="Q155" i="5"/>
  <c r="O156" i="5"/>
  <c r="P156" i="5"/>
  <c r="Q156" i="5"/>
  <c r="O157" i="5"/>
  <c r="P157" i="5"/>
  <c r="Q157" i="5"/>
  <c r="O158" i="5"/>
  <c r="P158" i="5"/>
  <c r="Q158" i="5"/>
  <c r="O159" i="5"/>
  <c r="P159" i="5"/>
  <c r="Q159" i="5"/>
  <c r="O160" i="5"/>
  <c r="P160" i="5"/>
  <c r="Q160" i="5"/>
  <c r="O161" i="5"/>
  <c r="P161" i="5"/>
  <c r="Q161" i="5"/>
  <c r="O143" i="5"/>
  <c r="P143" i="5"/>
  <c r="Q143" i="5"/>
  <c r="O144" i="5"/>
  <c r="P144" i="5"/>
  <c r="Q144" i="5"/>
  <c r="O149" i="5"/>
  <c r="P149" i="5"/>
  <c r="Q149" i="5"/>
  <c r="O150" i="5"/>
  <c r="P150" i="5"/>
  <c r="Q150" i="5"/>
  <c r="O151" i="5"/>
  <c r="P151" i="5"/>
  <c r="Q151" i="5"/>
  <c r="O152" i="5"/>
  <c r="P152" i="5"/>
  <c r="Q152" i="5"/>
  <c r="O153" i="5"/>
  <c r="P153" i="5"/>
  <c r="Q153" i="5"/>
  <c r="O145" i="5"/>
  <c r="P145" i="5"/>
  <c r="Q145" i="5"/>
  <c r="O146" i="5"/>
  <c r="P146" i="5"/>
  <c r="Q146" i="5"/>
  <c r="O147" i="5"/>
  <c r="P147" i="5"/>
  <c r="Q147" i="5"/>
  <c r="O148" i="5"/>
  <c r="P148" i="5"/>
  <c r="Q148" i="5"/>
  <c r="O81" i="5"/>
  <c r="P81" i="5"/>
  <c r="Q81" i="5"/>
  <c r="O82" i="5"/>
  <c r="P82" i="5"/>
  <c r="Q82" i="5"/>
  <c r="O83" i="5"/>
  <c r="P83" i="5"/>
  <c r="Q83" i="5"/>
  <c r="O84" i="5"/>
  <c r="P84" i="5"/>
  <c r="Q84" i="5"/>
  <c r="O88" i="5"/>
  <c r="P88" i="5"/>
  <c r="Q88" i="5"/>
  <c r="O89" i="5"/>
  <c r="P89" i="5"/>
  <c r="Q89" i="5"/>
  <c r="O90" i="5"/>
  <c r="P90" i="5"/>
  <c r="Q90" i="5"/>
  <c r="O91" i="5"/>
  <c r="P91" i="5"/>
  <c r="Q91" i="5"/>
  <c r="O92" i="5"/>
  <c r="P92" i="5"/>
  <c r="Q92" i="5"/>
  <c r="O86" i="5"/>
  <c r="P86" i="5"/>
  <c r="Q86" i="5"/>
  <c r="O87" i="5"/>
  <c r="P87" i="5"/>
  <c r="Q87" i="5"/>
  <c r="O21" i="5"/>
  <c r="P21" i="5"/>
  <c r="Q21" i="5"/>
  <c r="O22" i="5"/>
  <c r="P22" i="5"/>
  <c r="Q22" i="5"/>
  <c r="O23" i="5"/>
  <c r="P23" i="5"/>
  <c r="Q23" i="5"/>
  <c r="O24" i="5"/>
  <c r="P24" i="5"/>
  <c r="Q24" i="5"/>
  <c r="O25" i="5"/>
  <c r="P25" i="5"/>
  <c r="Q25" i="5"/>
  <c r="O26" i="5"/>
  <c r="P26" i="5"/>
  <c r="Q26" i="5"/>
  <c r="O27" i="5"/>
  <c r="P27" i="5"/>
  <c r="Q27" i="5"/>
  <c r="O28" i="5"/>
  <c r="P28" i="5"/>
  <c r="Q28" i="5"/>
  <c r="O61" i="5"/>
  <c r="P61" i="5"/>
  <c r="Q61" i="5"/>
  <c r="O62" i="5"/>
  <c r="P62" i="5"/>
  <c r="Q62" i="5"/>
  <c r="O63" i="5"/>
  <c r="P63" i="5"/>
  <c r="Q63" i="5"/>
  <c r="O64" i="5"/>
  <c r="P64" i="5"/>
  <c r="Q64" i="5"/>
  <c r="O65" i="5"/>
  <c r="P65" i="5"/>
  <c r="Q65" i="5"/>
  <c r="O67" i="5"/>
  <c r="P67" i="5"/>
  <c r="Q67" i="5"/>
  <c r="O68" i="5"/>
  <c r="P68" i="5"/>
  <c r="Q68" i="5"/>
  <c r="O19" i="5"/>
  <c r="P19" i="5"/>
  <c r="Q19" i="5"/>
  <c r="O97" i="5"/>
  <c r="P97" i="5"/>
  <c r="Q97" i="5"/>
  <c r="O221" i="5"/>
  <c r="P221" i="5"/>
  <c r="Q221" i="5"/>
  <c r="O219" i="5"/>
  <c r="P219" i="5"/>
  <c r="Q219" i="5"/>
  <c r="O225" i="5"/>
  <c r="P225" i="5"/>
  <c r="Q225" i="5"/>
  <c r="O238" i="5"/>
  <c r="P238" i="5"/>
  <c r="Q238" i="5"/>
  <c r="O111" i="5"/>
  <c r="P111" i="5"/>
  <c r="Q111" i="5"/>
  <c r="O112" i="5"/>
  <c r="P112" i="5"/>
  <c r="Q112" i="5"/>
  <c r="O103" i="5"/>
  <c r="P103" i="5"/>
  <c r="Q103" i="5"/>
  <c r="O242" i="5"/>
  <c r="P242" i="5"/>
  <c r="Q242" i="5"/>
  <c r="O104" i="5"/>
  <c r="P104" i="5"/>
  <c r="Q104" i="5"/>
  <c r="O98" i="5"/>
  <c r="P98" i="5"/>
  <c r="Q98" i="5"/>
  <c r="O213" i="5"/>
  <c r="P213" i="5"/>
  <c r="Q213" i="5"/>
  <c r="O20" i="5"/>
  <c r="P20" i="5"/>
  <c r="Q20" i="5"/>
  <c r="O218" i="5"/>
  <c r="P218" i="5"/>
  <c r="Q218" i="5"/>
  <c r="O217" i="5"/>
  <c r="P217" i="5"/>
  <c r="Q217" i="5"/>
  <c r="O16" i="5"/>
  <c r="P16" i="5"/>
  <c r="Q16" i="5"/>
  <c r="O11" i="5"/>
  <c r="P11" i="5"/>
  <c r="Q11" i="5"/>
  <c r="O203" i="5"/>
  <c r="P203" i="5"/>
  <c r="Q203" i="5"/>
  <c r="O15" i="5"/>
  <c r="P15" i="5"/>
  <c r="Q15" i="5"/>
  <c r="O207" i="5"/>
  <c r="P207" i="5"/>
  <c r="Q207" i="5"/>
  <c r="O2" i="5"/>
  <c r="P2" i="5"/>
  <c r="Q2" i="5"/>
  <c r="O7" i="5"/>
  <c r="P7" i="5"/>
  <c r="Q7" i="5"/>
  <c r="O53" i="5"/>
  <c r="P53" i="5"/>
  <c r="Q53" i="5"/>
  <c r="O231" i="5"/>
  <c r="P231" i="5"/>
  <c r="Q231" i="5"/>
  <c r="O200" i="5"/>
  <c r="P200" i="5"/>
  <c r="Q200" i="5"/>
  <c r="O211" i="5"/>
  <c r="P211" i="5"/>
  <c r="Q211" i="5"/>
  <c r="O93" i="5"/>
  <c r="P93" i="5"/>
  <c r="Q93" i="5"/>
  <c r="O46" i="5"/>
  <c r="P46" i="5"/>
  <c r="Q46" i="5"/>
  <c r="O198" i="5"/>
  <c r="P198" i="5"/>
  <c r="Q198" i="5"/>
  <c r="O31" i="5"/>
  <c r="P31" i="5"/>
  <c r="Q31" i="5"/>
  <c r="O29" i="5"/>
  <c r="P29" i="5"/>
  <c r="Q29" i="5"/>
  <c r="O66" i="5"/>
  <c r="P66" i="5"/>
  <c r="Q66" i="5"/>
  <c r="O79" i="5"/>
  <c r="P79" i="5"/>
  <c r="Q79" i="5"/>
  <c r="O69" i="5"/>
  <c r="P69" i="5"/>
  <c r="Q69" i="5"/>
  <c r="O80" i="5"/>
  <c r="P80" i="5"/>
  <c r="Q80" i="5"/>
  <c r="O85" i="5"/>
  <c r="P85" i="5"/>
  <c r="Q85" i="5"/>
  <c r="O37" i="5"/>
  <c r="P37" i="5"/>
  <c r="Q37" i="5"/>
  <c r="O18" i="5"/>
  <c r="P18" i="5"/>
  <c r="Q18" i="5"/>
  <c r="O250" i="5"/>
  <c r="P250" i="5"/>
  <c r="Q250" i="5"/>
  <c r="O251" i="5"/>
  <c r="P251" i="5"/>
  <c r="Q251" i="5"/>
  <c r="O252" i="5"/>
  <c r="P252" i="5"/>
  <c r="Q252" i="5"/>
  <c r="O253" i="5"/>
  <c r="P253" i="5"/>
  <c r="Q253" i="5"/>
  <c r="O254" i="5"/>
  <c r="P254" i="5"/>
  <c r="Q254" i="5"/>
  <c r="O255" i="5"/>
  <c r="P255" i="5"/>
  <c r="Q255" i="5"/>
  <c r="O256" i="5"/>
  <c r="P256" i="5"/>
  <c r="Q256" i="5"/>
  <c r="O257" i="5"/>
  <c r="P257" i="5"/>
  <c r="Q257" i="5"/>
  <c r="O258" i="5"/>
  <c r="P258" i="5"/>
  <c r="Q258" i="5"/>
  <c r="O259" i="5"/>
  <c r="P259" i="5"/>
  <c r="Q259" i="5"/>
  <c r="O260" i="5"/>
  <c r="P260" i="5"/>
  <c r="Q260" i="5"/>
  <c r="O261" i="5"/>
  <c r="P261" i="5"/>
  <c r="Q261" i="5"/>
  <c r="O262" i="5"/>
  <c r="P262" i="5"/>
  <c r="Q262" i="5"/>
  <c r="O263" i="5"/>
  <c r="P263" i="5"/>
  <c r="Q263" i="5"/>
  <c r="O264" i="5"/>
  <c r="P264" i="5"/>
  <c r="Q264" i="5"/>
  <c r="O265" i="5"/>
  <c r="P265" i="5"/>
  <c r="Q265" i="5"/>
  <c r="O266" i="5"/>
  <c r="P266" i="5"/>
  <c r="Q266" i="5"/>
  <c r="O267" i="5"/>
  <c r="P267" i="5"/>
  <c r="Q267" i="5"/>
  <c r="O268" i="5"/>
  <c r="P268" i="5"/>
  <c r="Q268" i="5"/>
  <c r="O269" i="5"/>
  <c r="P269" i="5"/>
  <c r="Q269" i="5"/>
  <c r="O270" i="5"/>
  <c r="P270" i="5"/>
  <c r="Q270" i="5"/>
  <c r="O271" i="5"/>
  <c r="P271" i="5"/>
  <c r="Q271" i="5"/>
  <c r="O272" i="5"/>
  <c r="P272" i="5"/>
  <c r="Q272" i="5"/>
  <c r="O273" i="5"/>
  <c r="P273" i="5"/>
  <c r="Q273" i="5"/>
  <c r="O274" i="5"/>
  <c r="P274" i="5"/>
  <c r="Q274" i="5"/>
  <c r="O275" i="5"/>
  <c r="P275" i="5"/>
  <c r="Q275" i="5"/>
  <c r="O276" i="5"/>
  <c r="P276" i="5"/>
  <c r="Q276" i="5"/>
  <c r="O277" i="5"/>
  <c r="P277" i="5"/>
  <c r="Q277" i="5"/>
  <c r="O278" i="5"/>
  <c r="P278" i="5"/>
  <c r="Q278" i="5"/>
  <c r="O279" i="5"/>
  <c r="P279" i="5"/>
  <c r="Q279" i="5"/>
  <c r="O280" i="5"/>
  <c r="P280" i="5"/>
  <c r="Q280" i="5"/>
  <c r="O281" i="5"/>
  <c r="P281" i="5"/>
  <c r="Q281" i="5"/>
  <c r="O282" i="5"/>
  <c r="P282" i="5"/>
  <c r="Q282" i="5"/>
  <c r="O283" i="5"/>
  <c r="P283" i="5"/>
  <c r="Q283" i="5"/>
  <c r="O284" i="5"/>
  <c r="P284" i="5"/>
  <c r="Q284" i="5"/>
  <c r="O285" i="5"/>
  <c r="P285" i="5"/>
  <c r="Q285" i="5"/>
  <c r="O286" i="5"/>
  <c r="P286" i="5"/>
  <c r="Q286" i="5"/>
  <c r="O287" i="5"/>
  <c r="P287" i="5"/>
  <c r="Q287" i="5"/>
  <c r="O288" i="5"/>
  <c r="P288" i="5"/>
  <c r="Q288" i="5"/>
  <c r="O289" i="5"/>
  <c r="P289" i="5"/>
  <c r="Q289" i="5"/>
  <c r="O290" i="5"/>
  <c r="P290" i="5"/>
  <c r="Q290" i="5"/>
  <c r="O291" i="5"/>
  <c r="P291" i="5"/>
  <c r="Q291" i="5"/>
  <c r="O292" i="5"/>
  <c r="P292" i="5"/>
  <c r="Q292" i="5"/>
  <c r="O293" i="5"/>
  <c r="P293" i="5"/>
  <c r="Q293" i="5"/>
  <c r="O294" i="5"/>
  <c r="P294" i="5"/>
  <c r="Q294" i="5"/>
  <c r="O295" i="5"/>
  <c r="P295" i="5"/>
  <c r="Q295" i="5"/>
  <c r="O296" i="5"/>
  <c r="P296" i="5"/>
  <c r="Q296" i="5"/>
  <c r="O297" i="5"/>
  <c r="P297" i="5"/>
  <c r="Q297" i="5"/>
  <c r="O298" i="5"/>
  <c r="P298" i="5"/>
  <c r="Q298" i="5"/>
  <c r="O299" i="5"/>
  <c r="P299" i="5"/>
  <c r="Q299" i="5"/>
  <c r="O300" i="5"/>
  <c r="P300" i="5"/>
  <c r="Q300" i="5"/>
  <c r="O301" i="5"/>
  <c r="P301" i="5"/>
  <c r="Q301" i="5"/>
  <c r="O302" i="5"/>
  <c r="P302" i="5"/>
  <c r="Q302" i="5"/>
  <c r="O303" i="5"/>
  <c r="P303" i="5"/>
  <c r="Q303" i="5"/>
  <c r="O304" i="5"/>
  <c r="P304" i="5"/>
  <c r="Q304" i="5"/>
  <c r="O305" i="5"/>
  <c r="P305" i="5"/>
  <c r="Q305" i="5"/>
  <c r="O306" i="5"/>
  <c r="P306" i="5"/>
  <c r="Q306" i="5"/>
  <c r="O307" i="5"/>
  <c r="P307" i="5"/>
  <c r="Q307" i="5"/>
  <c r="O308" i="5"/>
  <c r="P308" i="5"/>
  <c r="Q308" i="5"/>
  <c r="O309" i="5"/>
  <c r="P309" i="5"/>
  <c r="Q309" i="5"/>
  <c r="O310" i="5"/>
  <c r="P310" i="5"/>
  <c r="Q310" i="5"/>
  <c r="O311" i="5"/>
  <c r="P311" i="5"/>
  <c r="Q311" i="5"/>
  <c r="O312" i="5"/>
  <c r="P312" i="5"/>
  <c r="Q312" i="5"/>
  <c r="O313" i="5"/>
  <c r="P313" i="5"/>
  <c r="Q313" i="5"/>
  <c r="O314" i="5"/>
  <c r="P314" i="5"/>
  <c r="Q314" i="5"/>
  <c r="O315" i="5"/>
  <c r="P315" i="5"/>
  <c r="Q315" i="5"/>
  <c r="O316" i="5"/>
  <c r="P316" i="5"/>
  <c r="Q316" i="5"/>
  <c r="O317" i="5"/>
  <c r="P317" i="5"/>
  <c r="Q317" i="5"/>
  <c r="O318" i="5"/>
  <c r="P318" i="5"/>
  <c r="Q318" i="5"/>
  <c r="O319" i="5"/>
  <c r="P319" i="5"/>
  <c r="Q319" i="5"/>
  <c r="O320" i="5"/>
  <c r="P320" i="5"/>
  <c r="Q320" i="5"/>
  <c r="O321" i="5"/>
  <c r="P321" i="5"/>
  <c r="Q321" i="5"/>
  <c r="O322" i="5"/>
  <c r="P322" i="5"/>
  <c r="Q322" i="5"/>
  <c r="O323" i="5"/>
  <c r="P323" i="5"/>
  <c r="Q323" i="5"/>
  <c r="O324" i="5"/>
  <c r="P324" i="5"/>
  <c r="Q324" i="5"/>
  <c r="O325" i="5"/>
  <c r="P325" i="5"/>
  <c r="Q325" i="5"/>
  <c r="O326" i="5"/>
  <c r="P326" i="5"/>
  <c r="Q326" i="5"/>
  <c r="O327" i="5"/>
  <c r="P327" i="5"/>
  <c r="Q327" i="5"/>
  <c r="O328" i="5"/>
  <c r="P328" i="5"/>
  <c r="Q328" i="5"/>
  <c r="O329" i="5"/>
  <c r="P329" i="5"/>
  <c r="Q329" i="5"/>
  <c r="O330" i="5"/>
  <c r="P330" i="5"/>
  <c r="Q330" i="5"/>
  <c r="O331" i="5"/>
  <c r="P331" i="5"/>
  <c r="Q331" i="5"/>
  <c r="O332" i="5"/>
  <c r="P332" i="5"/>
  <c r="Q332" i="5"/>
  <c r="O333" i="5"/>
  <c r="P333" i="5"/>
  <c r="Q333" i="5"/>
  <c r="O334" i="5"/>
  <c r="P334" i="5"/>
  <c r="Q334" i="5"/>
  <c r="O335" i="5"/>
  <c r="P335" i="5"/>
  <c r="Q335" i="5"/>
  <c r="O336" i="5"/>
  <c r="P336" i="5"/>
  <c r="Q336" i="5"/>
  <c r="O337" i="5"/>
  <c r="P337" i="5"/>
  <c r="Q337" i="5"/>
  <c r="O338" i="5"/>
  <c r="P338" i="5"/>
  <c r="Q338" i="5"/>
  <c r="O339" i="5"/>
  <c r="P339" i="5"/>
  <c r="Q339" i="5"/>
  <c r="O340" i="5"/>
  <c r="P340" i="5"/>
  <c r="Q340" i="5"/>
  <c r="O341" i="5"/>
  <c r="P341" i="5"/>
  <c r="Q341" i="5"/>
  <c r="O342" i="5"/>
  <c r="P342" i="5"/>
  <c r="Q342" i="5"/>
  <c r="O343" i="5"/>
  <c r="P343" i="5"/>
  <c r="Q343" i="5"/>
  <c r="O344" i="5"/>
  <c r="P344" i="5"/>
  <c r="Q344" i="5"/>
  <c r="O345" i="5"/>
  <c r="P345" i="5"/>
  <c r="Q345" i="5"/>
  <c r="O346" i="5"/>
  <c r="P346" i="5"/>
  <c r="Q346" i="5"/>
  <c r="O347" i="5"/>
  <c r="P347" i="5"/>
  <c r="Q347" i="5"/>
  <c r="O348" i="5"/>
  <c r="P348" i="5"/>
  <c r="Q348" i="5"/>
  <c r="O349" i="5"/>
  <c r="P349" i="5"/>
  <c r="Q349" i="5"/>
  <c r="O350" i="5"/>
  <c r="P350" i="5"/>
  <c r="Q350" i="5"/>
  <c r="O351" i="5"/>
  <c r="P351" i="5"/>
  <c r="Q351" i="5"/>
  <c r="O352" i="5"/>
  <c r="P352" i="5"/>
  <c r="Q352" i="5"/>
  <c r="O353" i="5"/>
  <c r="P353" i="5"/>
  <c r="Q353" i="5"/>
  <c r="O354" i="5"/>
  <c r="P354" i="5"/>
  <c r="Q354" i="5"/>
  <c r="O355" i="5"/>
  <c r="P355" i="5"/>
  <c r="Q355" i="5"/>
  <c r="O356" i="5"/>
  <c r="P356" i="5"/>
  <c r="Q356" i="5"/>
  <c r="O357" i="5"/>
  <c r="P357" i="5"/>
  <c r="Q357" i="5"/>
  <c r="O358" i="5"/>
  <c r="P358" i="5"/>
  <c r="Q358" i="5"/>
  <c r="O359" i="5"/>
  <c r="P359" i="5"/>
  <c r="Q359" i="5"/>
  <c r="O360" i="5"/>
  <c r="P360" i="5"/>
  <c r="Q360" i="5"/>
  <c r="O361" i="5"/>
  <c r="P361" i="5"/>
  <c r="Q361" i="5"/>
  <c r="O362" i="5"/>
  <c r="P362" i="5"/>
  <c r="Q362" i="5"/>
  <c r="O363" i="5"/>
  <c r="P363" i="5"/>
  <c r="Q363" i="5"/>
  <c r="O364" i="5"/>
  <c r="P364" i="5"/>
  <c r="Q364" i="5"/>
  <c r="O365" i="5"/>
  <c r="P365" i="5"/>
  <c r="Q365" i="5"/>
  <c r="O366" i="5"/>
  <c r="P366" i="5"/>
  <c r="Q366" i="5"/>
  <c r="O367" i="5"/>
  <c r="P367" i="5"/>
  <c r="Q367" i="5"/>
  <c r="O368" i="5"/>
  <c r="P368" i="5"/>
  <c r="Q368" i="5"/>
  <c r="O369" i="5"/>
  <c r="P369" i="5"/>
  <c r="Q369" i="5"/>
  <c r="O370" i="5"/>
  <c r="P370" i="5"/>
  <c r="Q370" i="5"/>
  <c r="O371" i="5"/>
  <c r="P371" i="5"/>
  <c r="Q371" i="5"/>
  <c r="O193" i="5"/>
  <c r="P193" i="5"/>
  <c r="Q193" i="5"/>
  <c r="O194" i="5"/>
  <c r="P194" i="5"/>
  <c r="Q194" i="5"/>
  <c r="O195" i="5"/>
  <c r="P195" i="5"/>
  <c r="Q195" i="5"/>
  <c r="O196" i="5"/>
  <c r="P196" i="5"/>
  <c r="Q196" i="5"/>
  <c r="O197" i="5"/>
  <c r="P197" i="5"/>
  <c r="Q197" i="5"/>
  <c r="M191" i="5"/>
  <c r="M192" i="5"/>
  <c r="M193" i="5"/>
  <c r="M194" i="5"/>
  <c r="M195" i="5"/>
  <c r="M196" i="5"/>
  <c r="M197" i="5"/>
  <c r="M190" i="5"/>
  <c r="M175" i="5"/>
  <c r="M176" i="5"/>
  <c r="M177" i="5"/>
  <c r="M178" i="5"/>
  <c r="M179" i="5"/>
  <c r="M180" i="5"/>
  <c r="M181" i="5"/>
  <c r="M174" i="5"/>
  <c r="O249" i="5"/>
  <c r="P249" i="5"/>
  <c r="Q249" i="5"/>
  <c r="O94" i="5"/>
  <c r="P94" i="5"/>
  <c r="Q94" i="5"/>
  <c r="O95" i="5"/>
  <c r="P95" i="5"/>
  <c r="Q95" i="5"/>
  <c r="O96" i="5"/>
  <c r="P96" i="5"/>
  <c r="Q96" i="5"/>
  <c r="O113" i="5"/>
  <c r="P113" i="5"/>
  <c r="Q113" i="5"/>
  <c r="O114" i="5"/>
  <c r="P114" i="5"/>
  <c r="Q114" i="5"/>
  <c r="O115" i="5"/>
  <c r="P115" i="5"/>
  <c r="Q115" i="5"/>
  <c r="O116" i="5"/>
  <c r="P116" i="5"/>
  <c r="Q116" i="5"/>
  <c r="O117" i="5"/>
  <c r="P117" i="5"/>
  <c r="Q117" i="5"/>
  <c r="O118" i="5"/>
  <c r="P118" i="5"/>
  <c r="Q118" i="5"/>
  <c r="O119" i="5"/>
  <c r="P119" i="5"/>
  <c r="Q119" i="5"/>
  <c r="O174" i="5"/>
  <c r="P174" i="5"/>
  <c r="Q174" i="5"/>
  <c r="O175" i="5"/>
  <c r="P175" i="5"/>
  <c r="Q175" i="5"/>
  <c r="O176" i="5"/>
  <c r="P176" i="5"/>
  <c r="Q176" i="5"/>
  <c r="O177" i="5"/>
  <c r="P177" i="5"/>
  <c r="Q177" i="5"/>
  <c r="O178" i="5"/>
  <c r="P178" i="5"/>
  <c r="Q178" i="5"/>
  <c r="O179" i="5"/>
  <c r="P179" i="5"/>
  <c r="Q179" i="5"/>
  <c r="O180" i="5"/>
  <c r="P180" i="5"/>
  <c r="Q180" i="5"/>
  <c r="O181" i="5"/>
  <c r="P181" i="5"/>
  <c r="Q181" i="5"/>
  <c r="O190" i="5"/>
  <c r="P190" i="5"/>
  <c r="Q190" i="5"/>
  <c r="O191" i="5"/>
  <c r="P191" i="5"/>
  <c r="Q191" i="5"/>
  <c r="O192" i="5"/>
  <c r="P192" i="5"/>
  <c r="Q192" i="5"/>
  <c r="O247" i="5"/>
  <c r="P247" i="5"/>
  <c r="Q247" i="5"/>
  <c r="O248" i="5"/>
  <c r="P248" i="5"/>
  <c r="Q248" i="5"/>
  <c r="O246" i="5"/>
  <c r="P246" i="5"/>
  <c r="Q246" i="5"/>
  <c r="Q245" i="5"/>
  <c r="P245" i="5"/>
  <c r="O245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E42" i="5" s="1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2" i="4"/>
  <c r="E96" i="5" l="1"/>
  <c r="E95" i="5"/>
  <c r="E39" i="5"/>
  <c r="E31" i="5"/>
  <c r="E23" i="5"/>
  <c r="E71" i="5"/>
  <c r="E63" i="5"/>
  <c r="E94" i="5"/>
  <c r="E70" i="5"/>
  <c r="E38" i="5"/>
  <c r="E93" i="5"/>
  <c r="E61" i="5"/>
  <c r="E45" i="5"/>
  <c r="E37" i="5"/>
  <c r="E92" i="5"/>
  <c r="E84" i="5"/>
  <c r="E76" i="5"/>
  <c r="E68" i="5"/>
  <c r="E60" i="5"/>
  <c r="E52" i="5"/>
  <c r="E44" i="5"/>
  <c r="E16" i="5"/>
  <c r="E36" i="5"/>
  <c r="E29" i="5"/>
  <c r="E28" i="5"/>
  <c r="E87" i="5"/>
  <c r="E47" i="5"/>
  <c r="E78" i="5"/>
  <c r="E54" i="5"/>
  <c r="E30" i="5"/>
  <c r="E77" i="5"/>
  <c r="E53" i="5"/>
  <c r="E83" i="5"/>
  <c r="E67" i="5"/>
  <c r="E51" i="5"/>
  <c r="E35" i="5"/>
  <c r="E90" i="5"/>
  <c r="E74" i="5"/>
  <c r="E58" i="5"/>
  <c r="E50" i="5"/>
  <c r="E34" i="5"/>
  <c r="E14" i="5"/>
  <c r="E89" i="5"/>
  <c r="E81" i="5"/>
  <c r="E73" i="5"/>
  <c r="E65" i="5"/>
  <c r="E57" i="5"/>
  <c r="E49" i="5"/>
  <c r="E41" i="5"/>
  <c r="E33" i="5"/>
  <c r="E25" i="5"/>
  <c r="E79" i="5"/>
  <c r="E55" i="5"/>
  <c r="E86" i="5"/>
  <c r="E62" i="5"/>
  <c r="E46" i="5"/>
  <c r="E85" i="5"/>
  <c r="E69" i="5"/>
  <c r="E91" i="5"/>
  <c r="E75" i="5"/>
  <c r="E59" i="5"/>
  <c r="E43" i="5"/>
  <c r="E27" i="5"/>
  <c r="E17" i="5"/>
  <c r="E6" i="5"/>
  <c r="E15" i="5"/>
  <c r="E5" i="5"/>
  <c r="E13" i="5"/>
  <c r="E4" i="5"/>
  <c r="E22" i="5"/>
  <c r="E11" i="5"/>
  <c r="E3" i="5"/>
  <c r="E21" i="5"/>
  <c r="E10" i="5"/>
  <c r="E9" i="5"/>
  <c r="E19" i="5"/>
  <c r="E8" i="5"/>
  <c r="E18" i="5"/>
  <c r="E7" i="5"/>
  <c r="E2" i="5"/>
  <c r="E20" i="5"/>
  <c r="E82" i="5"/>
  <c r="E66" i="5"/>
  <c r="E26" i="5"/>
  <c r="E88" i="5"/>
  <c r="E80" i="5"/>
  <c r="E72" i="5"/>
  <c r="E64" i="5"/>
  <c r="E56" i="5"/>
  <c r="E48" i="5"/>
  <c r="E40" i="5"/>
  <c r="E32" i="5"/>
  <c r="E12" i="5"/>
  <c r="E24" i="5"/>
  <c r="H43" i="5"/>
  <c r="I40" i="5"/>
  <c r="H76" i="5"/>
  <c r="I73" i="5"/>
  <c r="H30" i="5"/>
  <c r="I34" i="5"/>
  <c r="H51" i="5"/>
  <c r="I48" i="5"/>
  <c r="H237" i="5"/>
  <c r="I234" i="5"/>
  <c r="H58" i="5"/>
  <c r="I55" i="5"/>
  <c r="H6" i="5"/>
  <c r="I3" i="5"/>
  <c r="H205" i="5"/>
  <c r="I13" i="5"/>
  <c r="H214" i="5"/>
  <c r="I100" i="5"/>
  <c r="H107" i="5"/>
  <c r="I244" i="5"/>
  <c r="H241" i="5"/>
  <c r="I230" i="5"/>
  <c r="H220" i="5"/>
  <c r="I222" i="5"/>
  <c r="H3" i="5"/>
  <c r="I216" i="5"/>
  <c r="I109" i="5"/>
  <c r="H244" i="5"/>
  <c r="H230" i="5"/>
  <c r="I227" i="5"/>
  <c r="H222" i="5"/>
  <c r="I224" i="5"/>
  <c r="H32" i="5"/>
  <c r="I58" i="5"/>
  <c r="H17" i="5"/>
  <c r="I45" i="5"/>
  <c r="H40" i="5"/>
  <c r="I78" i="5"/>
  <c r="H73" i="5"/>
  <c r="I70" i="5"/>
  <c r="H34" i="5"/>
  <c r="I199" i="5"/>
  <c r="H48" i="5"/>
  <c r="I202" i="5"/>
  <c r="H234" i="5"/>
  <c r="I60" i="5"/>
  <c r="H55" i="5"/>
  <c r="I9" i="5"/>
  <c r="I208" i="5"/>
  <c r="H13" i="5"/>
  <c r="H100" i="5"/>
  <c r="H227" i="5"/>
  <c r="I221" i="5"/>
  <c r="H10" i="5"/>
  <c r="I214" i="5"/>
  <c r="H228" i="5"/>
  <c r="H45" i="5"/>
  <c r="I42" i="5"/>
  <c r="H78" i="5"/>
  <c r="I75" i="5"/>
  <c r="H70" i="5"/>
  <c r="I36" i="5"/>
  <c r="H199" i="5"/>
  <c r="I50" i="5"/>
  <c r="H202" i="5"/>
  <c r="I236" i="5"/>
  <c r="H60" i="5"/>
  <c r="I57" i="5"/>
  <c r="H9" i="5"/>
  <c r="I5" i="5"/>
  <c r="H208" i="5"/>
  <c r="I204" i="5"/>
  <c r="H216" i="5"/>
  <c r="I102" i="5"/>
  <c r="H109" i="5"/>
  <c r="I106" i="5"/>
  <c r="I240" i="5"/>
  <c r="I51" i="5"/>
  <c r="I6" i="5"/>
  <c r="I220" i="5"/>
  <c r="H42" i="5"/>
  <c r="I39" i="5"/>
  <c r="H75" i="5"/>
  <c r="I72" i="5"/>
  <c r="H36" i="5"/>
  <c r="I33" i="5"/>
  <c r="H50" i="5"/>
  <c r="I47" i="5"/>
  <c r="H236" i="5"/>
  <c r="I233" i="5"/>
  <c r="H57" i="5"/>
  <c r="I54" i="5"/>
  <c r="H5" i="5"/>
  <c r="I210" i="5"/>
  <c r="H204" i="5"/>
  <c r="I12" i="5"/>
  <c r="H102" i="5"/>
  <c r="I99" i="5"/>
  <c r="H106" i="5"/>
  <c r="I243" i="5"/>
  <c r="H240" i="5"/>
  <c r="I229" i="5"/>
  <c r="H224" i="5"/>
  <c r="H221" i="5"/>
  <c r="H38" i="5"/>
  <c r="I30" i="5"/>
  <c r="H209" i="5"/>
  <c r="I107" i="5"/>
  <c r="I44" i="5"/>
  <c r="H39" i="5"/>
  <c r="I77" i="5"/>
  <c r="H72" i="5"/>
  <c r="I66" i="5"/>
  <c r="H33" i="5"/>
  <c r="I52" i="5"/>
  <c r="H47" i="5"/>
  <c r="I201" i="5"/>
  <c r="H233" i="5"/>
  <c r="I59" i="5"/>
  <c r="H54" i="5"/>
  <c r="I8" i="5"/>
  <c r="H210" i="5"/>
  <c r="I206" i="5"/>
  <c r="H12" i="5"/>
  <c r="I215" i="5"/>
  <c r="H99" i="5"/>
  <c r="I108" i="5"/>
  <c r="H243" i="5"/>
  <c r="H229" i="5"/>
  <c r="I226" i="5"/>
  <c r="I97" i="5"/>
  <c r="I43" i="5"/>
  <c r="I237" i="5"/>
  <c r="H19" i="5"/>
  <c r="H44" i="5"/>
  <c r="I41" i="5"/>
  <c r="H77" i="5"/>
  <c r="I74" i="5"/>
  <c r="H66" i="5"/>
  <c r="I35" i="5"/>
  <c r="H52" i="5"/>
  <c r="I49" i="5"/>
  <c r="H201" i="5"/>
  <c r="I235" i="5"/>
  <c r="H59" i="5"/>
  <c r="I56" i="5"/>
  <c r="H8" i="5"/>
  <c r="I4" i="5"/>
  <c r="H206" i="5"/>
  <c r="I14" i="5"/>
  <c r="H215" i="5"/>
  <c r="I101" i="5"/>
  <c r="H108" i="5"/>
  <c r="I105" i="5"/>
  <c r="I239" i="5"/>
  <c r="H226" i="5"/>
  <c r="I223" i="5"/>
  <c r="H97" i="5"/>
  <c r="I19" i="5"/>
  <c r="H71" i="5"/>
  <c r="H212" i="5"/>
  <c r="I241" i="5"/>
  <c r="H41" i="5"/>
  <c r="I38" i="5"/>
  <c r="H74" i="5"/>
  <c r="I71" i="5"/>
  <c r="H35" i="5"/>
  <c r="I32" i="5"/>
  <c r="H49" i="5"/>
  <c r="I212" i="5"/>
  <c r="H235" i="5"/>
  <c r="I232" i="5"/>
  <c r="H56" i="5"/>
  <c r="I10" i="5"/>
  <c r="H4" i="5"/>
  <c r="I209" i="5"/>
  <c r="H14" i="5"/>
  <c r="I17" i="5"/>
  <c r="H101" i="5"/>
  <c r="I110" i="5"/>
  <c r="H105" i="5"/>
  <c r="H239" i="5"/>
  <c r="I228" i="5"/>
  <c r="H223" i="5"/>
  <c r="I76" i="5"/>
  <c r="H232" i="5"/>
  <c r="I205" i="5"/>
  <c r="H110" i="5"/>
  <c r="H196" i="5"/>
  <c r="H192" i="5"/>
  <c r="I249" i="5"/>
  <c r="H247" i="5"/>
  <c r="H115" i="5"/>
  <c r="I194" i="5"/>
  <c r="I113" i="5"/>
  <c r="H197" i="5"/>
  <c r="H194" i="5"/>
  <c r="H191" i="5"/>
  <c r="H369" i="5"/>
  <c r="H365" i="5"/>
  <c r="H361" i="5"/>
  <c r="H357" i="5"/>
  <c r="H353" i="5"/>
  <c r="H349" i="5"/>
  <c r="H345" i="5"/>
  <c r="H341" i="5"/>
  <c r="H337" i="5"/>
  <c r="H333" i="5"/>
  <c r="H329" i="5"/>
  <c r="H325" i="5"/>
  <c r="H321" i="5"/>
  <c r="H317" i="5"/>
  <c r="H313" i="5"/>
  <c r="H309" i="5"/>
  <c r="H305" i="5"/>
  <c r="H301" i="5"/>
  <c r="H297" i="5"/>
  <c r="H293" i="5"/>
  <c r="H289" i="5"/>
  <c r="H285" i="5"/>
  <c r="H281" i="5"/>
  <c r="H277" i="5"/>
  <c r="H273" i="5"/>
  <c r="H269" i="5"/>
  <c r="H265" i="5"/>
  <c r="H261" i="5"/>
  <c r="H257" i="5"/>
  <c r="H253" i="5"/>
  <c r="H18" i="5"/>
  <c r="H69" i="5"/>
  <c r="H31" i="5"/>
  <c r="H211" i="5"/>
  <c r="H7" i="5"/>
  <c r="H203" i="5"/>
  <c r="H218" i="5"/>
  <c r="H104" i="5"/>
  <c r="H111" i="5"/>
  <c r="H67" i="5"/>
  <c r="H88" i="5"/>
  <c r="H143" i="5"/>
  <c r="H120" i="5"/>
  <c r="H127" i="5"/>
  <c r="H124" i="5"/>
  <c r="H121" i="5"/>
  <c r="I140" i="5"/>
  <c r="H146" i="5"/>
  <c r="I65" i="5"/>
  <c r="H119" i="5"/>
  <c r="H177" i="5"/>
  <c r="I191" i="5"/>
  <c r="I246" i="5"/>
  <c r="H113" i="5"/>
  <c r="I118" i="5"/>
  <c r="I114" i="5"/>
  <c r="G369" i="5"/>
  <c r="G365" i="5"/>
  <c r="G361" i="5"/>
  <c r="G357" i="5"/>
  <c r="G353" i="5"/>
  <c r="G349" i="5"/>
  <c r="G345" i="5"/>
  <c r="G341" i="5"/>
  <c r="G337" i="5"/>
  <c r="G333" i="5"/>
  <c r="G329" i="5"/>
  <c r="G325" i="5"/>
  <c r="G321" i="5"/>
  <c r="G317" i="5"/>
  <c r="G313" i="5"/>
  <c r="G309" i="5"/>
  <c r="G305" i="5"/>
  <c r="G301" i="5"/>
  <c r="G297" i="5"/>
  <c r="G293" i="5"/>
  <c r="G289" i="5"/>
  <c r="G285" i="5"/>
  <c r="G281" i="5"/>
  <c r="G277" i="5"/>
  <c r="G273" i="5"/>
  <c r="G269" i="5"/>
  <c r="G265" i="5"/>
  <c r="G261" i="5"/>
  <c r="G257" i="5"/>
  <c r="G253" i="5"/>
  <c r="I189" i="5"/>
  <c r="I186" i="5"/>
  <c r="I183" i="5"/>
  <c r="I170" i="5"/>
  <c r="H140" i="5"/>
  <c r="I168" i="5"/>
  <c r="I165" i="5"/>
  <c r="I92" i="5"/>
  <c r="I89" i="5"/>
  <c r="I27" i="5"/>
  <c r="I24" i="5"/>
  <c r="H65" i="5"/>
  <c r="H174" i="5"/>
  <c r="I197" i="5"/>
  <c r="I94" i="5"/>
  <c r="H114" i="5"/>
  <c r="I176" i="5"/>
  <c r="I368" i="5"/>
  <c r="I364" i="5"/>
  <c r="I360" i="5"/>
  <c r="I356" i="5"/>
  <c r="I352" i="5"/>
  <c r="I348" i="5"/>
  <c r="I344" i="5"/>
  <c r="I340" i="5"/>
  <c r="I336" i="5"/>
  <c r="I332" i="5"/>
  <c r="I328" i="5"/>
  <c r="I324" i="5"/>
  <c r="I320" i="5"/>
  <c r="I316" i="5"/>
  <c r="I312" i="5"/>
  <c r="I308" i="5"/>
  <c r="I304" i="5"/>
  <c r="I300" i="5"/>
  <c r="I296" i="5"/>
  <c r="I292" i="5"/>
  <c r="I288" i="5"/>
  <c r="I284" i="5"/>
  <c r="I280" i="5"/>
  <c r="I276" i="5"/>
  <c r="I272" i="5"/>
  <c r="I268" i="5"/>
  <c r="I264" i="5"/>
  <c r="I260" i="5"/>
  <c r="I256" i="5"/>
  <c r="I252" i="5"/>
  <c r="I37" i="5"/>
  <c r="I79" i="5"/>
  <c r="I198" i="5"/>
  <c r="I200" i="5"/>
  <c r="I2" i="5"/>
  <c r="I11" i="5"/>
  <c r="I20" i="5"/>
  <c r="I242" i="5"/>
  <c r="I238" i="5"/>
  <c r="I61" i="5"/>
  <c r="I81" i="5"/>
  <c r="I154" i="5"/>
  <c r="I128" i="5"/>
  <c r="H189" i="5"/>
  <c r="H186" i="5"/>
  <c r="H183" i="5"/>
  <c r="H170" i="5"/>
  <c r="I133" i="5"/>
  <c r="I130" i="5"/>
  <c r="H168" i="5"/>
  <c r="H165" i="5"/>
  <c r="I161" i="5"/>
  <c r="I158" i="5"/>
  <c r="I155" i="5"/>
  <c r="I152" i="5"/>
  <c r="I84" i="5"/>
  <c r="H92" i="5"/>
  <c r="H89" i="5"/>
  <c r="H27" i="5"/>
  <c r="H24" i="5"/>
  <c r="H180" i="5"/>
  <c r="H246" i="5"/>
  <c r="H118" i="5"/>
  <c r="I179" i="5"/>
  <c r="H136" i="5"/>
  <c r="I136" i="5"/>
  <c r="H94" i="5"/>
  <c r="H179" i="5"/>
  <c r="H176" i="5"/>
  <c r="I196" i="5"/>
  <c r="I193" i="5"/>
  <c r="H368" i="5"/>
  <c r="H364" i="5"/>
  <c r="H360" i="5"/>
  <c r="H356" i="5"/>
  <c r="H352" i="5"/>
  <c r="H348" i="5"/>
  <c r="H344" i="5"/>
  <c r="H340" i="5"/>
  <c r="H336" i="5"/>
  <c r="H332" i="5"/>
  <c r="H328" i="5"/>
  <c r="H324" i="5"/>
  <c r="H320" i="5"/>
  <c r="H316" i="5"/>
  <c r="H312" i="5"/>
  <c r="H308" i="5"/>
  <c r="H304" i="5"/>
  <c r="H300" i="5"/>
  <c r="H296" i="5"/>
  <c r="H292" i="5"/>
  <c r="H288" i="5"/>
  <c r="H284" i="5"/>
  <c r="H280" i="5"/>
  <c r="H276" i="5"/>
  <c r="H272" i="5"/>
  <c r="H268" i="5"/>
  <c r="H264" i="5"/>
  <c r="H260" i="5"/>
  <c r="H256" i="5"/>
  <c r="H252" i="5"/>
  <c r="H37" i="5"/>
  <c r="H79" i="5"/>
  <c r="H198" i="5"/>
  <c r="H200" i="5"/>
  <c r="H2" i="5"/>
  <c r="H11" i="5"/>
  <c r="H20" i="5"/>
  <c r="H242" i="5"/>
  <c r="H238" i="5"/>
  <c r="H61" i="5"/>
  <c r="H81" i="5"/>
  <c r="H154" i="5"/>
  <c r="H128" i="5"/>
  <c r="H133" i="5"/>
  <c r="H130" i="5"/>
  <c r="I126" i="5"/>
  <c r="I123" i="5"/>
  <c r="H161" i="5"/>
  <c r="H158" i="5"/>
  <c r="H155" i="5"/>
  <c r="H152" i="5"/>
  <c r="I148" i="5"/>
  <c r="H84" i="5"/>
  <c r="I64" i="5"/>
  <c r="G368" i="5"/>
  <c r="G364" i="5"/>
  <c r="G360" i="5"/>
  <c r="G356" i="5"/>
  <c r="G352" i="5"/>
  <c r="G348" i="5"/>
  <c r="G344" i="5"/>
  <c r="G340" i="5"/>
  <c r="G336" i="5"/>
  <c r="G332" i="5"/>
  <c r="G328" i="5"/>
  <c r="G324" i="5"/>
  <c r="G320" i="5"/>
  <c r="G316" i="5"/>
  <c r="G312" i="5"/>
  <c r="G308" i="5"/>
  <c r="G304" i="5"/>
  <c r="G300" i="5"/>
  <c r="G296" i="5"/>
  <c r="G292" i="5"/>
  <c r="G288" i="5"/>
  <c r="G284" i="5"/>
  <c r="G280" i="5"/>
  <c r="G276" i="5"/>
  <c r="G272" i="5"/>
  <c r="G268" i="5"/>
  <c r="G264" i="5"/>
  <c r="G260" i="5"/>
  <c r="G256" i="5"/>
  <c r="G252" i="5"/>
  <c r="I173" i="5"/>
  <c r="H126" i="5"/>
  <c r="H123" i="5"/>
  <c r="I142" i="5"/>
  <c r="I139" i="5"/>
  <c r="H148" i="5"/>
  <c r="I87" i="5"/>
  <c r="H64" i="5"/>
  <c r="H249" i="5"/>
  <c r="H96" i="5"/>
  <c r="H117" i="5"/>
  <c r="I371" i="5"/>
  <c r="I367" i="5"/>
  <c r="I363" i="5"/>
  <c r="I359" i="5"/>
  <c r="I355" i="5"/>
  <c r="I351" i="5"/>
  <c r="I347" i="5"/>
  <c r="I343" i="5"/>
  <c r="I339" i="5"/>
  <c r="I335" i="5"/>
  <c r="I331" i="5"/>
  <c r="I327" i="5"/>
  <c r="I323" i="5"/>
  <c r="I319" i="5"/>
  <c r="I315" i="5"/>
  <c r="I311" i="5"/>
  <c r="I307" i="5"/>
  <c r="I303" i="5"/>
  <c r="I299" i="5"/>
  <c r="I295" i="5"/>
  <c r="I291" i="5"/>
  <c r="I287" i="5"/>
  <c r="I283" i="5"/>
  <c r="I279" i="5"/>
  <c r="I275" i="5"/>
  <c r="I271" i="5"/>
  <c r="I267" i="5"/>
  <c r="I263" i="5"/>
  <c r="I259" i="5"/>
  <c r="I255" i="5"/>
  <c r="I251" i="5"/>
  <c r="I85" i="5"/>
  <c r="I46" i="5"/>
  <c r="I231" i="5"/>
  <c r="I207" i="5"/>
  <c r="I16" i="5"/>
  <c r="I213" i="5"/>
  <c r="I103" i="5"/>
  <c r="I225" i="5"/>
  <c r="I21" i="5"/>
  <c r="I145" i="5"/>
  <c r="I162" i="5"/>
  <c r="I169" i="5"/>
  <c r="I188" i="5"/>
  <c r="I185" i="5"/>
  <c r="H173" i="5"/>
  <c r="H142" i="5"/>
  <c r="H139" i="5"/>
  <c r="I167" i="5"/>
  <c r="I164" i="5"/>
  <c r="I144" i="5"/>
  <c r="I83" i="5"/>
  <c r="I91" i="5"/>
  <c r="H87" i="5"/>
  <c r="I26" i="5"/>
  <c r="I23" i="5"/>
  <c r="H371" i="5"/>
  <c r="H367" i="5"/>
  <c r="H363" i="5"/>
  <c r="H359" i="5"/>
  <c r="H355" i="5"/>
  <c r="H351" i="5"/>
  <c r="H347" i="5"/>
  <c r="H343" i="5"/>
  <c r="H339" i="5"/>
  <c r="H335" i="5"/>
  <c r="H331" i="5"/>
  <c r="H327" i="5"/>
  <c r="H323" i="5"/>
  <c r="H319" i="5"/>
  <c r="H315" i="5"/>
  <c r="H311" i="5"/>
  <c r="H307" i="5"/>
  <c r="H303" i="5"/>
  <c r="H299" i="5"/>
  <c r="H295" i="5"/>
  <c r="H291" i="5"/>
  <c r="H287" i="5"/>
  <c r="H283" i="5"/>
  <c r="H279" i="5"/>
  <c r="H275" i="5"/>
  <c r="H271" i="5"/>
  <c r="H267" i="5"/>
  <c r="H263" i="5"/>
  <c r="H259" i="5"/>
  <c r="H255" i="5"/>
  <c r="H251" i="5"/>
  <c r="H85" i="5"/>
  <c r="H46" i="5"/>
  <c r="H231" i="5"/>
  <c r="H207" i="5"/>
  <c r="H16" i="5"/>
  <c r="H213" i="5"/>
  <c r="H103" i="5"/>
  <c r="H225" i="5"/>
  <c r="H21" i="5"/>
  <c r="H145" i="5"/>
  <c r="H162" i="5"/>
  <c r="H169" i="5"/>
  <c r="H188" i="5"/>
  <c r="H185" i="5"/>
  <c r="I135" i="5"/>
  <c r="I132" i="5"/>
  <c r="I129" i="5"/>
  <c r="H167" i="5"/>
  <c r="H164" i="5"/>
  <c r="I160" i="5"/>
  <c r="I157" i="5"/>
  <c r="H144" i="5"/>
  <c r="I151" i="5"/>
  <c r="H83" i="5"/>
  <c r="H91" i="5"/>
  <c r="H26" i="5"/>
  <c r="H23" i="5"/>
  <c r="I63" i="5"/>
  <c r="I117" i="5"/>
  <c r="I175" i="5"/>
  <c r="I248" i="5"/>
  <c r="I95" i="5"/>
  <c r="I116" i="5"/>
  <c r="H181" i="5"/>
  <c r="H178" i="5"/>
  <c r="H175" i="5"/>
  <c r="I195" i="5"/>
  <c r="I192" i="5"/>
  <c r="G371" i="5"/>
  <c r="G367" i="5"/>
  <c r="G363" i="5"/>
  <c r="G359" i="5"/>
  <c r="G355" i="5"/>
  <c r="G351" i="5"/>
  <c r="G347" i="5"/>
  <c r="G343" i="5"/>
  <c r="G339" i="5"/>
  <c r="G335" i="5"/>
  <c r="G331" i="5"/>
  <c r="G327" i="5"/>
  <c r="G323" i="5"/>
  <c r="G319" i="5"/>
  <c r="G315" i="5"/>
  <c r="G311" i="5"/>
  <c r="G307" i="5"/>
  <c r="G303" i="5"/>
  <c r="G299" i="5"/>
  <c r="G295" i="5"/>
  <c r="G291" i="5"/>
  <c r="G287" i="5"/>
  <c r="G283" i="5"/>
  <c r="G279" i="5"/>
  <c r="G275" i="5"/>
  <c r="G271" i="5"/>
  <c r="G267" i="5"/>
  <c r="G263" i="5"/>
  <c r="G259" i="5"/>
  <c r="G255" i="5"/>
  <c r="G251" i="5"/>
  <c r="I172" i="5"/>
  <c r="H135" i="5"/>
  <c r="H132" i="5"/>
  <c r="H129" i="5"/>
  <c r="I125" i="5"/>
  <c r="I122" i="5"/>
  <c r="H160" i="5"/>
  <c r="H157" i="5"/>
  <c r="H151" i="5"/>
  <c r="I147" i="5"/>
  <c r="H63" i="5"/>
  <c r="I96" i="5"/>
  <c r="H245" i="5"/>
  <c r="I190" i="5"/>
  <c r="H116" i="5"/>
  <c r="H195" i="5"/>
  <c r="I370" i="5"/>
  <c r="I366" i="5"/>
  <c r="I362" i="5"/>
  <c r="I358" i="5"/>
  <c r="I354" i="5"/>
  <c r="I350" i="5"/>
  <c r="I346" i="5"/>
  <c r="I342" i="5"/>
  <c r="I338" i="5"/>
  <c r="I334" i="5"/>
  <c r="I330" i="5"/>
  <c r="I326" i="5"/>
  <c r="I322" i="5"/>
  <c r="I318" i="5"/>
  <c r="I314" i="5"/>
  <c r="I310" i="5"/>
  <c r="I306" i="5"/>
  <c r="I302" i="5"/>
  <c r="I298" i="5"/>
  <c r="I294" i="5"/>
  <c r="I290" i="5"/>
  <c r="I286" i="5"/>
  <c r="I282" i="5"/>
  <c r="I278" i="5"/>
  <c r="I274" i="5"/>
  <c r="I270" i="5"/>
  <c r="I266" i="5"/>
  <c r="I262" i="5"/>
  <c r="I258" i="5"/>
  <c r="I254" i="5"/>
  <c r="I250" i="5"/>
  <c r="I80" i="5"/>
  <c r="I29" i="5"/>
  <c r="I93" i="5"/>
  <c r="I53" i="5"/>
  <c r="I15" i="5"/>
  <c r="I217" i="5"/>
  <c r="I98" i="5"/>
  <c r="I112" i="5"/>
  <c r="I219" i="5"/>
  <c r="I68" i="5"/>
  <c r="I86" i="5"/>
  <c r="I149" i="5"/>
  <c r="I137" i="5"/>
  <c r="I182" i="5"/>
  <c r="H172" i="5"/>
  <c r="H125" i="5"/>
  <c r="H122" i="5"/>
  <c r="I141" i="5"/>
  <c r="I138" i="5"/>
  <c r="H147" i="5"/>
  <c r="I82" i="5"/>
  <c r="H193" i="5"/>
  <c r="I181" i="5"/>
  <c r="H248" i="5"/>
  <c r="H95" i="5"/>
  <c r="I245" i="5"/>
  <c r="H190" i="5"/>
  <c r="H370" i="5"/>
  <c r="H366" i="5"/>
  <c r="H362" i="5"/>
  <c r="H358" i="5"/>
  <c r="H354" i="5"/>
  <c r="H350" i="5"/>
  <c r="H346" i="5"/>
  <c r="H342" i="5"/>
  <c r="H338" i="5"/>
  <c r="H334" i="5"/>
  <c r="H330" i="5"/>
  <c r="H326" i="5"/>
  <c r="H322" i="5"/>
  <c r="H318" i="5"/>
  <c r="H314" i="5"/>
  <c r="H310" i="5"/>
  <c r="H306" i="5"/>
  <c r="H302" i="5"/>
  <c r="H298" i="5"/>
  <c r="H294" i="5"/>
  <c r="H290" i="5"/>
  <c r="H286" i="5"/>
  <c r="H282" i="5"/>
  <c r="H278" i="5"/>
  <c r="H274" i="5"/>
  <c r="H270" i="5"/>
  <c r="H266" i="5"/>
  <c r="H262" i="5"/>
  <c r="H258" i="5"/>
  <c r="H254" i="5"/>
  <c r="H250" i="5"/>
  <c r="H80" i="5"/>
  <c r="H29" i="5"/>
  <c r="H93" i="5"/>
  <c r="H53" i="5"/>
  <c r="H15" i="5"/>
  <c r="H217" i="5"/>
  <c r="H98" i="5"/>
  <c r="H112" i="5"/>
  <c r="H219" i="5"/>
  <c r="H68" i="5"/>
  <c r="H86" i="5"/>
  <c r="H149" i="5"/>
  <c r="H137" i="5"/>
  <c r="H182" i="5"/>
  <c r="I187" i="5"/>
  <c r="I184" i="5"/>
  <c r="H141" i="5"/>
  <c r="H138" i="5"/>
  <c r="I166" i="5"/>
  <c r="I163" i="5"/>
  <c r="H82" i="5"/>
  <c r="I90" i="5"/>
  <c r="I28" i="5"/>
  <c r="I25" i="5"/>
  <c r="I22" i="5"/>
  <c r="I62" i="5"/>
  <c r="I178" i="5"/>
  <c r="I247" i="5"/>
  <c r="I174" i="5"/>
  <c r="I119" i="5"/>
  <c r="I115" i="5"/>
  <c r="I180" i="5"/>
  <c r="I177" i="5"/>
  <c r="G370" i="5"/>
  <c r="G366" i="5"/>
  <c r="G362" i="5"/>
  <c r="G358" i="5"/>
  <c r="G354" i="5"/>
  <c r="G350" i="5"/>
  <c r="G346" i="5"/>
  <c r="G342" i="5"/>
  <c r="G338" i="5"/>
  <c r="G334" i="5"/>
  <c r="G330" i="5"/>
  <c r="G326" i="5"/>
  <c r="G322" i="5"/>
  <c r="G318" i="5"/>
  <c r="G314" i="5"/>
  <c r="G310" i="5"/>
  <c r="G306" i="5"/>
  <c r="G302" i="5"/>
  <c r="G298" i="5"/>
  <c r="G294" i="5"/>
  <c r="G290" i="5"/>
  <c r="G286" i="5"/>
  <c r="G282" i="5"/>
  <c r="G278" i="5"/>
  <c r="G274" i="5"/>
  <c r="G270" i="5"/>
  <c r="G266" i="5"/>
  <c r="G262" i="5"/>
  <c r="G258" i="5"/>
  <c r="G254" i="5"/>
  <c r="G250" i="5"/>
  <c r="H187" i="5"/>
  <c r="H184" i="5"/>
  <c r="I171" i="5"/>
  <c r="I134" i="5"/>
  <c r="I131" i="5"/>
  <c r="H166" i="5"/>
  <c r="H163" i="5"/>
  <c r="I159" i="5"/>
  <c r="I156" i="5"/>
  <c r="I153" i="5"/>
  <c r="I150" i="5"/>
  <c r="H90" i="5"/>
  <c r="H28" i="5"/>
  <c r="H25" i="5"/>
  <c r="H22" i="5"/>
  <c r="H62" i="5"/>
  <c r="I369" i="5"/>
  <c r="I365" i="5"/>
  <c r="I361" i="5"/>
  <c r="I357" i="5"/>
  <c r="I353" i="5"/>
  <c r="I349" i="5"/>
  <c r="I345" i="5"/>
  <c r="I341" i="5"/>
  <c r="I337" i="5"/>
  <c r="I333" i="5"/>
  <c r="I329" i="5"/>
  <c r="I325" i="5"/>
  <c r="I321" i="5"/>
  <c r="I317" i="5"/>
  <c r="I313" i="5"/>
  <c r="I309" i="5"/>
  <c r="I305" i="5"/>
  <c r="I301" i="5"/>
  <c r="I297" i="5"/>
  <c r="I293" i="5"/>
  <c r="I289" i="5"/>
  <c r="I285" i="5"/>
  <c r="I281" i="5"/>
  <c r="I277" i="5"/>
  <c r="I273" i="5"/>
  <c r="I269" i="5"/>
  <c r="I265" i="5"/>
  <c r="I261" i="5"/>
  <c r="I257" i="5"/>
  <c r="I253" i="5"/>
  <c r="I18" i="5"/>
  <c r="I69" i="5"/>
  <c r="I31" i="5"/>
  <c r="I211" i="5"/>
  <c r="I7" i="5"/>
  <c r="I203" i="5"/>
  <c r="I218" i="5"/>
  <c r="I104" i="5"/>
  <c r="I111" i="5"/>
  <c r="I67" i="5"/>
  <c r="I88" i="5"/>
  <c r="I143" i="5"/>
  <c r="I120" i="5"/>
  <c r="H171" i="5"/>
  <c r="H134" i="5"/>
  <c r="H131" i="5"/>
  <c r="I127" i="5"/>
  <c r="I124" i="5"/>
  <c r="I121" i="5"/>
  <c r="H159" i="5"/>
  <c r="H156" i="5"/>
  <c r="H153" i="5"/>
  <c r="H150" i="5"/>
  <c r="I146" i="5"/>
  <c r="K3" i="4"/>
  <c r="G30" i="5" s="1"/>
  <c r="K4" i="4"/>
  <c r="G66" i="5" s="1"/>
  <c r="K5" i="4"/>
  <c r="G85" i="5" s="1"/>
  <c r="K6" i="4"/>
  <c r="G93" i="5" s="1"/>
  <c r="K7" i="4"/>
  <c r="G96" i="5" s="1"/>
  <c r="K8" i="4"/>
  <c r="K9" i="4"/>
  <c r="K10" i="4"/>
  <c r="G245" i="5" s="1"/>
  <c r="K11" i="4"/>
  <c r="G118" i="5" s="1"/>
  <c r="K12" i="4"/>
  <c r="K13" i="4"/>
  <c r="G125" i="5" s="1"/>
  <c r="K14" i="4"/>
  <c r="G131" i="5" s="1"/>
  <c r="K15" i="4"/>
  <c r="G139" i="5" s="1"/>
  <c r="K16" i="4"/>
  <c r="G144" i="5" s="1"/>
  <c r="K17" i="4"/>
  <c r="K18" i="4"/>
  <c r="G22" i="5" s="1"/>
  <c r="K19" i="4"/>
  <c r="G148" i="5" s="1"/>
  <c r="K20" i="4"/>
  <c r="G153" i="5" s="1"/>
  <c r="K21" i="4"/>
  <c r="G36" i="5" s="1"/>
  <c r="K22" i="4"/>
  <c r="G45" i="5" s="1"/>
  <c r="K23" i="4"/>
  <c r="G49" i="5" s="1"/>
  <c r="K24" i="4"/>
  <c r="G60" i="5" s="1"/>
  <c r="K25" i="4"/>
  <c r="G65" i="5" s="1"/>
  <c r="K26" i="4"/>
  <c r="G2" i="5" s="1"/>
  <c r="K27" i="4"/>
  <c r="G7" i="5" s="1"/>
  <c r="K28" i="4"/>
  <c r="G11" i="5" s="1"/>
  <c r="K29" i="4"/>
  <c r="G15" i="5" s="1"/>
  <c r="K30" i="4"/>
  <c r="G17" i="5" s="1"/>
  <c r="K31" i="4"/>
  <c r="G67" i="5" s="1"/>
  <c r="K32" i="4"/>
  <c r="G68" i="5" s="1"/>
  <c r="K33" i="4"/>
  <c r="G73" i="5" s="1"/>
  <c r="K34" i="4"/>
  <c r="G79" i="5" s="1"/>
  <c r="K35" i="4"/>
  <c r="G161" i="5" s="1"/>
  <c r="K36" i="4"/>
  <c r="G165" i="5" s="1"/>
  <c r="K37" i="4"/>
  <c r="G80" i="5" s="1"/>
  <c r="K38" i="4"/>
  <c r="G172" i="5" s="1"/>
  <c r="K39" i="4"/>
  <c r="G83" i="5" s="1"/>
  <c r="K40" i="4"/>
  <c r="K41" i="4"/>
  <c r="G86" i="5" s="1"/>
  <c r="K42" i="4"/>
  <c r="K43" i="4"/>
  <c r="G174" i="5" s="1"/>
  <c r="K44" i="4"/>
  <c r="G187" i="5" s="1"/>
  <c r="K45" i="4"/>
  <c r="K46" i="4"/>
  <c r="G190" i="5" s="1"/>
  <c r="K47" i="4"/>
  <c r="G91" i="5" s="1"/>
  <c r="K48" i="4"/>
  <c r="K49" i="4"/>
  <c r="K50" i="4"/>
  <c r="K51" i="4"/>
  <c r="K52" i="4"/>
  <c r="G18" i="5" s="1"/>
  <c r="K53" i="4"/>
  <c r="G199" i="5" s="1"/>
  <c r="K54" i="4"/>
  <c r="G201" i="5" s="1"/>
  <c r="K55" i="4"/>
  <c r="G206" i="5" s="1"/>
  <c r="K56" i="4"/>
  <c r="G209" i="5" s="1"/>
  <c r="K57" i="4"/>
  <c r="G212" i="5" s="1"/>
  <c r="K58" i="4"/>
  <c r="G20" i="5" s="1"/>
  <c r="K59" i="4"/>
  <c r="K60" i="4"/>
  <c r="K61" i="4"/>
  <c r="K62" i="4"/>
  <c r="G214" i="5" s="1"/>
  <c r="K63" i="4"/>
  <c r="G217" i="5" s="1"/>
  <c r="K64" i="4"/>
  <c r="G218" i="5" s="1"/>
  <c r="K65" i="4"/>
  <c r="G220" i="5" s="1"/>
  <c r="K66" i="4"/>
  <c r="G97" i="5" s="1"/>
  <c r="K67" i="4"/>
  <c r="K68" i="4"/>
  <c r="G224" i="5" s="1"/>
  <c r="K69" i="4"/>
  <c r="G228" i="5" s="1"/>
  <c r="K70" i="4"/>
  <c r="G233" i="5" s="1"/>
  <c r="K71" i="4"/>
  <c r="G239" i="5" s="1"/>
  <c r="K72" i="4"/>
  <c r="G244" i="5" s="1"/>
  <c r="K73" i="4"/>
  <c r="G98" i="5" s="1"/>
  <c r="K74" i="4"/>
  <c r="G103" i="5" s="1"/>
  <c r="K75" i="4"/>
  <c r="G105" i="5" s="1"/>
  <c r="K76" i="4"/>
  <c r="G111" i="5" s="1"/>
  <c r="K77" i="4"/>
  <c r="G112" i="5" s="1"/>
  <c r="K2" i="4"/>
  <c r="G25" i="5" l="1"/>
  <c r="G166" i="5"/>
  <c r="G116" i="5"/>
  <c r="G117" i="5"/>
  <c r="G185" i="5"/>
  <c r="G16" i="5"/>
  <c r="G130" i="5"/>
  <c r="G200" i="5"/>
  <c r="G211" i="5"/>
  <c r="G35" i="5"/>
  <c r="G108" i="5"/>
  <c r="G77" i="5"/>
  <c r="G243" i="5"/>
  <c r="G72" i="5"/>
  <c r="G4" i="5"/>
  <c r="G240" i="5"/>
  <c r="G204" i="5"/>
  <c r="G70" i="5"/>
  <c r="G101" i="5"/>
  <c r="G48" i="5"/>
  <c r="G232" i="5"/>
  <c r="G28" i="5"/>
  <c r="G95" i="5"/>
  <c r="G164" i="5"/>
  <c r="G188" i="5"/>
  <c r="G207" i="5"/>
  <c r="G133" i="5"/>
  <c r="G198" i="5"/>
  <c r="G31" i="5"/>
  <c r="G8" i="5"/>
  <c r="G41" i="5"/>
  <c r="G210" i="5"/>
  <c r="G236" i="5"/>
  <c r="G235" i="5"/>
  <c r="G208" i="5"/>
  <c r="G100" i="5"/>
  <c r="G40" i="5"/>
  <c r="G205" i="5"/>
  <c r="G237" i="5"/>
  <c r="G71" i="5"/>
  <c r="G53" i="5"/>
  <c r="G63" i="5"/>
  <c r="G169" i="5"/>
  <c r="G231" i="5"/>
  <c r="G142" i="5"/>
  <c r="G183" i="5"/>
  <c r="G69" i="5"/>
  <c r="G52" i="5"/>
  <c r="G47" i="5"/>
  <c r="G74" i="5"/>
  <c r="G106" i="5"/>
  <c r="G75" i="5"/>
  <c r="G202" i="5"/>
  <c r="G55" i="5"/>
  <c r="G219" i="5"/>
  <c r="G76" i="5"/>
  <c r="G182" i="5"/>
  <c r="G181" i="5"/>
  <c r="G248" i="5"/>
  <c r="G23" i="5"/>
  <c r="G162" i="5"/>
  <c r="G46" i="5"/>
  <c r="G94" i="5"/>
  <c r="G193" i="5"/>
  <c r="G152" i="5"/>
  <c r="G154" i="5"/>
  <c r="G37" i="5"/>
  <c r="G24" i="5"/>
  <c r="G186" i="5"/>
  <c r="G226" i="5"/>
  <c r="G215" i="5"/>
  <c r="G44" i="5"/>
  <c r="G99" i="5"/>
  <c r="G39" i="5"/>
  <c r="G5" i="5"/>
  <c r="G109" i="5"/>
  <c r="G78" i="5"/>
  <c r="G222" i="5"/>
  <c r="G34" i="5"/>
  <c r="G6" i="5"/>
  <c r="G149" i="5"/>
  <c r="G29" i="5"/>
  <c r="G147" i="5"/>
  <c r="G135" i="5"/>
  <c r="G178" i="5"/>
  <c r="G26" i="5"/>
  <c r="G145" i="5"/>
  <c r="G238" i="5"/>
  <c r="G27" i="5"/>
  <c r="G189" i="5"/>
  <c r="G104" i="5"/>
  <c r="G223" i="5"/>
  <c r="G59" i="5"/>
  <c r="G54" i="5"/>
  <c r="G50" i="5"/>
  <c r="G9" i="5"/>
  <c r="G230" i="5"/>
  <c r="G13" i="5"/>
  <c r="G241" i="5"/>
  <c r="G51" i="5"/>
  <c r="G221" i="5"/>
  <c r="G110" i="5"/>
  <c r="G38" i="5"/>
  <c r="G175" i="5"/>
  <c r="G151" i="5"/>
  <c r="G21" i="5"/>
  <c r="G242" i="5"/>
  <c r="G89" i="5"/>
  <c r="G168" i="5"/>
  <c r="G246" i="5"/>
  <c r="G179" i="5"/>
  <c r="G14" i="5"/>
  <c r="G33" i="5"/>
  <c r="G102" i="5"/>
  <c r="G42" i="5"/>
  <c r="G234" i="5"/>
  <c r="G107" i="5"/>
  <c r="G43" i="5"/>
  <c r="G10" i="5"/>
  <c r="G62" i="5"/>
  <c r="G157" i="5"/>
  <c r="G225" i="5"/>
  <c r="G92" i="5"/>
  <c r="G136" i="5"/>
  <c r="G203" i="5"/>
  <c r="G56" i="5"/>
  <c r="G229" i="5"/>
  <c r="G12" i="5"/>
  <c r="G57" i="5"/>
  <c r="G227" i="5"/>
  <c r="G216" i="5"/>
  <c r="G58" i="5"/>
  <c r="G32" i="5"/>
  <c r="G163" i="5"/>
  <c r="G82" i="5"/>
  <c r="G160" i="5"/>
  <c r="G213" i="5"/>
  <c r="G176" i="5"/>
  <c r="G3" i="5"/>
  <c r="G121" i="5"/>
  <c r="G134" i="5"/>
  <c r="G124" i="5"/>
  <c r="G171" i="5"/>
  <c r="G177" i="5"/>
  <c r="G127" i="5"/>
  <c r="G180" i="5"/>
  <c r="G191" i="5"/>
  <c r="G150" i="5"/>
  <c r="G115" i="5"/>
  <c r="G194" i="5"/>
  <c r="G119" i="5"/>
  <c r="G197" i="5"/>
  <c r="G156" i="5"/>
  <c r="G159" i="5"/>
  <c r="G247" i="5"/>
  <c r="G120" i="5"/>
  <c r="G146" i="5"/>
  <c r="G143" i="5"/>
  <c r="G88" i="5"/>
  <c r="G87" i="5"/>
  <c r="G137" i="5"/>
  <c r="G84" i="5"/>
  <c r="G173" i="5"/>
  <c r="G64" i="5"/>
  <c r="G123" i="5"/>
  <c r="G128" i="5"/>
  <c r="G167" i="5"/>
  <c r="G126" i="5"/>
  <c r="G170" i="5"/>
  <c r="G155" i="5"/>
  <c r="G81" i="5"/>
  <c r="G90" i="5"/>
  <c r="G138" i="5"/>
  <c r="G196" i="5"/>
  <c r="G158" i="5"/>
  <c r="G61" i="5"/>
  <c r="G141" i="5"/>
  <c r="G249" i="5"/>
  <c r="G122" i="5"/>
  <c r="G140" i="5"/>
  <c r="G184" i="5"/>
  <c r="G113" i="5"/>
  <c r="G114" i="5"/>
  <c r="G192" i="5"/>
  <c r="G129" i="5"/>
  <c r="G195" i="5"/>
  <c r="G132" i="5"/>
</calcChain>
</file>

<file path=xl/sharedStrings.xml><?xml version="1.0" encoding="utf-8"?>
<sst xmlns="http://schemas.openxmlformats.org/spreadsheetml/2006/main" count="4479" uniqueCount="1050">
  <si>
    <t xml:space="preserve">Site </t>
  </si>
  <si>
    <t>Date</t>
  </si>
  <si>
    <t>Lat</t>
  </si>
  <si>
    <t>Long</t>
  </si>
  <si>
    <t>Willapa Port</t>
  </si>
  <si>
    <t>Fish Species</t>
  </si>
  <si>
    <t xml:space="preserve">Notes </t>
  </si>
  <si>
    <t>Eelgrass</t>
  </si>
  <si>
    <t>Sculpin</t>
  </si>
  <si>
    <t>dense eelgrass, no aquaculture</t>
  </si>
  <si>
    <t>Shiner Perch</t>
  </si>
  <si>
    <t>Oysters</t>
  </si>
  <si>
    <t>No eelgrass, bottom oysters</t>
  </si>
  <si>
    <t xml:space="preserve">Willapa Long Island </t>
  </si>
  <si>
    <t>Staghorn Sculpin</t>
  </si>
  <si>
    <t>English Sole</t>
  </si>
  <si>
    <t>Willapa Middle Sands</t>
  </si>
  <si>
    <t>Hamma Hamma</t>
  </si>
  <si>
    <t>Starry Flounder</t>
  </si>
  <si>
    <t>Pacific Staghorn Sculpin</t>
  </si>
  <si>
    <t>Saddleback Gunnel</t>
  </si>
  <si>
    <t>collected from traps, dense eelgrass</t>
  </si>
  <si>
    <t>collected from traps,no eelgrass, bottom oysters</t>
  </si>
  <si>
    <t>No dense</t>
  </si>
  <si>
    <t>No off</t>
  </si>
  <si>
    <t>Oyster bottom no eelgrass</t>
  </si>
  <si>
    <t xml:space="preserve">eelgrass no aquaculture </t>
  </si>
  <si>
    <t>Count of Fish Species</t>
  </si>
  <si>
    <t>Fish Species Code</t>
  </si>
  <si>
    <t>Quilcene_Rock Point</t>
  </si>
  <si>
    <t>Site code</t>
  </si>
  <si>
    <t>HH</t>
  </si>
  <si>
    <t>QU_RP</t>
  </si>
  <si>
    <t>W_LI</t>
  </si>
  <si>
    <t>W_MS</t>
  </si>
  <si>
    <t>W_P</t>
  </si>
  <si>
    <t>Fish number</t>
  </si>
  <si>
    <t>ES</t>
  </si>
  <si>
    <t>SP</t>
  </si>
  <si>
    <t>SS</t>
  </si>
  <si>
    <t>SF</t>
  </si>
  <si>
    <t>SG</t>
  </si>
  <si>
    <t>collected from traps, dense eelgrass ** Very small unlikey we will process for isotopes/diets</t>
  </si>
  <si>
    <t>Fish #</t>
  </si>
  <si>
    <t>JL</t>
  </si>
  <si>
    <t>Parasite?</t>
  </si>
  <si>
    <t>Comments</t>
  </si>
  <si>
    <t>length(mm)_bin</t>
  </si>
  <si>
    <t>Prey Energy Density</t>
  </si>
  <si>
    <t>Energy Density (kJ g-1 wm)</t>
  </si>
  <si>
    <t>Prey Taxa LH</t>
  </si>
  <si>
    <t>wt(g)</t>
  </si>
  <si>
    <t>count</t>
  </si>
  <si>
    <t>LH</t>
  </si>
  <si>
    <t>Class</t>
  </si>
  <si>
    <t>Order/Subclass</t>
  </si>
  <si>
    <t>Family/Order</t>
  </si>
  <si>
    <t>prey taxa</t>
  </si>
  <si>
    <t>empty wt(g)</t>
  </si>
  <si>
    <t>wet wt(g)</t>
  </si>
  <si>
    <t>digestion</t>
  </si>
  <si>
    <t>fullness</t>
  </si>
  <si>
    <t>Sample ID</t>
  </si>
  <si>
    <t>Site</t>
  </si>
  <si>
    <t>Year</t>
  </si>
  <si>
    <t>Month</t>
  </si>
  <si>
    <t>Processed by</t>
  </si>
  <si>
    <t>Amphipoda</t>
  </si>
  <si>
    <t>Hyalellidae</t>
  </si>
  <si>
    <t>Hyalella sp</t>
  </si>
  <si>
    <t>Isopoda</t>
  </si>
  <si>
    <t>Asellidae</t>
  </si>
  <si>
    <t>Caecidotea sp</t>
  </si>
  <si>
    <t>Insecta</t>
  </si>
  <si>
    <t>Trichoptera</t>
  </si>
  <si>
    <t>Lepidostomatidae</t>
  </si>
  <si>
    <t>Coleoptera</t>
  </si>
  <si>
    <t>Elmidae</t>
  </si>
  <si>
    <t>Dubiraphia sp</t>
  </si>
  <si>
    <t>Bivalvia</t>
  </si>
  <si>
    <t>Cyrenidae</t>
  </si>
  <si>
    <t>Corbicula fluminea</t>
  </si>
  <si>
    <t>Malocostraca</t>
  </si>
  <si>
    <t>Mysida</t>
  </si>
  <si>
    <t>Mysidae</t>
  </si>
  <si>
    <t>Insect</t>
  </si>
  <si>
    <t>Diptera</t>
  </si>
  <si>
    <t>Ceratopogonidae</t>
  </si>
  <si>
    <t>Atrichopogon</t>
  </si>
  <si>
    <t>Tabanidae</t>
  </si>
  <si>
    <t>Hemiptera</t>
  </si>
  <si>
    <t>Auchenorrhyncha</t>
  </si>
  <si>
    <t>Chilopoda</t>
  </si>
  <si>
    <t>Polychaeta</t>
  </si>
  <si>
    <t>Nereidae</t>
  </si>
  <si>
    <t>Muscidae</t>
  </si>
  <si>
    <t>Copepoda</t>
  </si>
  <si>
    <t>Harpacticoida</t>
  </si>
  <si>
    <t>Huntemannia sp</t>
  </si>
  <si>
    <t>Nereididae</t>
  </si>
  <si>
    <t>Neanthes limnicola</t>
  </si>
  <si>
    <t>Spionidae</t>
  </si>
  <si>
    <t>Polydora nuchalis</t>
  </si>
  <si>
    <t>Aoridae</t>
  </si>
  <si>
    <t>Aoroides sp</t>
  </si>
  <si>
    <t>Platynereis bicaniculata</t>
  </si>
  <si>
    <t>Cumacea</t>
  </si>
  <si>
    <t>Cumella vulgaris</t>
  </si>
  <si>
    <t>Cossuridae</t>
  </si>
  <si>
    <t>Gammaridea</t>
  </si>
  <si>
    <t>Gammaridae</t>
  </si>
  <si>
    <t>Cnidaria</t>
  </si>
  <si>
    <t>Edwardsiidae</t>
  </si>
  <si>
    <t>Nematostella vectensis</t>
  </si>
  <si>
    <t>Tanaidacea</t>
  </si>
  <si>
    <t>Sinelobus sp</t>
  </si>
  <si>
    <t>Phyllodocidae</t>
  </si>
  <si>
    <t>Ampharetidae</t>
  </si>
  <si>
    <t>Hobsonia florida</t>
  </si>
  <si>
    <t>Fabriciidae</t>
  </si>
  <si>
    <t>Manayunkia aesturina</t>
  </si>
  <si>
    <t>Mollusca</t>
  </si>
  <si>
    <t>Limoniidae</t>
  </si>
  <si>
    <t>Limonia sp</t>
  </si>
  <si>
    <t>Attheyella nordenskioldii</t>
  </si>
  <si>
    <t>Manayunkia speciosa</t>
  </si>
  <si>
    <t>Cladocera</t>
  </si>
  <si>
    <t>Ilyocryptidae</t>
  </si>
  <si>
    <t>Illyocryptus sp</t>
  </si>
  <si>
    <t>Cyclopoida</t>
  </si>
  <si>
    <t>Diacyclops</t>
  </si>
  <si>
    <t>NA</t>
  </si>
  <si>
    <t>No animals</t>
  </si>
  <si>
    <t>Heteroceridae</t>
  </si>
  <si>
    <t>Odonata</t>
  </si>
  <si>
    <t>Zygoptera</t>
  </si>
  <si>
    <t>Unidentified</t>
  </si>
  <si>
    <t>Turbellaria</t>
  </si>
  <si>
    <t>Ephemeroptera</t>
  </si>
  <si>
    <t>Tricorythidae</t>
  </si>
  <si>
    <t>Hymenoptera</t>
  </si>
  <si>
    <t>Trichogrammatidae</t>
  </si>
  <si>
    <t>Tipulidae</t>
  </si>
  <si>
    <t>Tingidae</t>
  </si>
  <si>
    <t>Thysanoptera</t>
  </si>
  <si>
    <t>Thripidae</t>
  </si>
  <si>
    <t>Tenthredinidae</t>
  </si>
  <si>
    <t>Tardigrada</t>
  </si>
  <si>
    <t>Syllidae</t>
  </si>
  <si>
    <t>Staphylinidae</t>
  </si>
  <si>
    <t>Steninae</t>
  </si>
  <si>
    <t>Sphecidae</t>
  </si>
  <si>
    <t>Sphaeromatidae</t>
  </si>
  <si>
    <t>Collembola</t>
  </si>
  <si>
    <t>Sminthuridae</t>
  </si>
  <si>
    <t>Simuliidae</t>
  </si>
  <si>
    <t>Daphniidae</t>
  </si>
  <si>
    <t>Simocephalus sp</t>
  </si>
  <si>
    <t>Signiphoridae</t>
  </si>
  <si>
    <t>Sididae</t>
  </si>
  <si>
    <t>Sida sp</t>
  </si>
  <si>
    <t>Serromyia sp</t>
  </si>
  <si>
    <t>Fish</t>
  </si>
  <si>
    <t>Scolytidae</t>
  </si>
  <si>
    <t>Sciomyzidae</t>
  </si>
  <si>
    <t>Sciaridae</t>
  </si>
  <si>
    <t>Scelionidae</t>
  </si>
  <si>
    <t>Scapholeberis sp</t>
  </si>
  <si>
    <t>Saldidae</t>
  </si>
  <si>
    <t>Rotifera</t>
  </si>
  <si>
    <t>Anisogammaridae</t>
  </si>
  <si>
    <t>Ramellogammarus sp</t>
  </si>
  <si>
    <t>Gastropoda</t>
  </si>
  <si>
    <t>Pulmonata</t>
  </si>
  <si>
    <t>Pteromalidae</t>
  </si>
  <si>
    <t>Psyllidae</t>
  </si>
  <si>
    <t>Psychodidae</t>
  </si>
  <si>
    <t>Psocoptera</t>
  </si>
  <si>
    <t>Psocoptera (wingless)</t>
  </si>
  <si>
    <t>Psocoptera (winged)</t>
  </si>
  <si>
    <t>Calanoida</t>
  </si>
  <si>
    <t>Pseudodiaptomus forbesi</t>
  </si>
  <si>
    <t>Proctotrupidae</t>
  </si>
  <si>
    <t>Plecoptera</t>
  </si>
  <si>
    <t>Platygastridae</t>
  </si>
  <si>
    <t>Platygasteridae</t>
  </si>
  <si>
    <t>Plant Matter</t>
  </si>
  <si>
    <t>Planorbidae</t>
  </si>
  <si>
    <t>Physidae</t>
  </si>
  <si>
    <t>Physa sp</t>
  </si>
  <si>
    <t>Phoridae</t>
  </si>
  <si>
    <t>Phlaeothripidae</t>
  </si>
  <si>
    <t>Pericoma sp</t>
  </si>
  <si>
    <t>Ostracoda</t>
  </si>
  <si>
    <t>Osteichthyes</t>
  </si>
  <si>
    <t>Orthoptera</t>
  </si>
  <si>
    <t>Onychiuridae</t>
  </si>
  <si>
    <t>Oligochaeta</t>
  </si>
  <si>
    <t>Notonectidae</t>
  </si>
  <si>
    <t>Nitidulidae</t>
  </si>
  <si>
    <t>Nippoleucon hinumensis</t>
  </si>
  <si>
    <t>Neuroptera</t>
  </si>
  <si>
    <t>Nereidiae</t>
  </si>
  <si>
    <t>Mysidacea</t>
  </si>
  <si>
    <t>Neomysis mercedis</t>
  </si>
  <si>
    <t>Neoephemeridae</t>
  </si>
  <si>
    <t>Nemertea</t>
  </si>
  <si>
    <t>Nematoda</t>
  </si>
  <si>
    <t>Nematocera</t>
  </si>
  <si>
    <t>Nemata</t>
  </si>
  <si>
    <t>Nabidae</t>
  </si>
  <si>
    <t>Mymaridae</t>
  </si>
  <si>
    <t>Munnidae</t>
  </si>
  <si>
    <t>Monoporeia sp</t>
  </si>
  <si>
    <t>Moinidae</t>
  </si>
  <si>
    <t>Moina sp</t>
  </si>
  <si>
    <t>Microphysidae</t>
  </si>
  <si>
    <t>Megaloptera</t>
  </si>
  <si>
    <t>Manayunkia sp</t>
  </si>
  <si>
    <t>Manayunkia aestuarina</t>
  </si>
  <si>
    <t>Lonchopteridae</t>
  </si>
  <si>
    <t>Limnephilidae</t>
  </si>
  <si>
    <t>Chydoridae</t>
  </si>
  <si>
    <t>Leydigia sp</t>
  </si>
  <si>
    <t>Leptodoridae</t>
  </si>
  <si>
    <t>Leptodora kindtii</t>
  </si>
  <si>
    <t>Leptoceridae</t>
  </si>
  <si>
    <t>Lepidoptera</t>
  </si>
  <si>
    <t>Lauxaniidae</t>
  </si>
  <si>
    <t>Lathridiidae</t>
  </si>
  <si>
    <t>Laophontidae</t>
  </si>
  <si>
    <t>Isotomidae</t>
  </si>
  <si>
    <t>Isoptera</t>
  </si>
  <si>
    <t>Animalia</t>
  </si>
  <si>
    <t>Invertebrate</t>
  </si>
  <si>
    <t>Insect parts</t>
  </si>
  <si>
    <t>Insect matter</t>
  </si>
  <si>
    <t>Macrotrichidae</t>
  </si>
  <si>
    <t>Ilyocryptus sp</t>
  </si>
  <si>
    <t>Ichneumonidae</t>
  </si>
  <si>
    <t>Hypogastruridae/Onychiuridae</t>
  </si>
  <si>
    <t>Hypogastruridae</t>
  </si>
  <si>
    <t>Hydrozoa</t>
  </si>
  <si>
    <t>Hydrozoa (free-living)</t>
  </si>
  <si>
    <t>Hydroscaphidae</t>
  </si>
  <si>
    <t>Hydroscapha sp</t>
  </si>
  <si>
    <t>Hydroptilidae</t>
  </si>
  <si>
    <t>Hydrophilidae</t>
  </si>
  <si>
    <t>Ephydridae</t>
  </si>
  <si>
    <t>Hydrellia sp</t>
  </si>
  <si>
    <t>Hydraenidae</t>
  </si>
  <si>
    <t>Hybotidae</t>
  </si>
  <si>
    <t>Hyallela sp</t>
  </si>
  <si>
    <t>Hyallela azteca</t>
  </si>
  <si>
    <t>Homoptera</t>
  </si>
  <si>
    <t>Hirudinea</t>
  </si>
  <si>
    <t>Heteroptera</t>
  </si>
  <si>
    <t>Helophoridae</t>
  </si>
  <si>
    <t>Helophorus sp</t>
  </si>
  <si>
    <t>Haliplidae</t>
  </si>
  <si>
    <t>Halipidae</t>
  </si>
  <si>
    <t>Halicyclops sp</t>
  </si>
  <si>
    <t>Halictidae</t>
  </si>
  <si>
    <t>Gyrinidae</t>
  </si>
  <si>
    <t>Grandidierella japonica</t>
  </si>
  <si>
    <t>Gnorimosphaeroma insulare</t>
  </si>
  <si>
    <t>Gerridae</t>
  </si>
  <si>
    <t>Geometridae</t>
  </si>
  <si>
    <t>Gastropod</t>
  </si>
  <si>
    <t>Formicidae</t>
  </si>
  <si>
    <t>Formicidae (wingless)</t>
  </si>
  <si>
    <t>Forcipomyiinae</t>
  </si>
  <si>
    <t>Forcipomyia sp</t>
  </si>
  <si>
    <t>Foraminifera</t>
  </si>
  <si>
    <t>Eurycercus sp</t>
  </si>
  <si>
    <t>Eupelmidae</t>
  </si>
  <si>
    <t>Eulophidae</t>
  </si>
  <si>
    <t>Eucyclops sp</t>
  </si>
  <si>
    <t>Ephemerellidae</t>
  </si>
  <si>
    <t>Eogammarus confervicolus</t>
  </si>
  <si>
    <t>Entomobryiidae</t>
  </si>
  <si>
    <t>Encyrtidae</t>
  </si>
  <si>
    <t>Encyrtidae (wingless)</t>
  </si>
  <si>
    <t>Empty</t>
  </si>
  <si>
    <t>Empididae</t>
  </si>
  <si>
    <t>Dytiscidae</t>
  </si>
  <si>
    <t>Dolichopodidae</t>
  </si>
  <si>
    <t>Dixidae</t>
  </si>
  <si>
    <t>Dixella sp</t>
  </si>
  <si>
    <t>Diaptomus sp</t>
  </si>
  <si>
    <t>Diaptomidae</t>
  </si>
  <si>
    <t>Diapriidae</t>
  </si>
  <si>
    <t>Diapriidae (wingless)</t>
  </si>
  <si>
    <t>Diacyclops thomasi</t>
  </si>
  <si>
    <t>Delphacidae</t>
  </si>
  <si>
    <t>Daphnia sp</t>
  </si>
  <si>
    <t>Daphnia pulex/pulicaria</t>
  </si>
  <si>
    <t>Cynipidae</t>
  </si>
  <si>
    <t>Cynipidae (wingless)</t>
  </si>
  <si>
    <t>Curculionidae</t>
  </si>
  <si>
    <t>Culicidae</t>
  </si>
  <si>
    <t>Culicoides sp</t>
  </si>
  <si>
    <t>Crangonyctidae</t>
  </si>
  <si>
    <t>Crangonyx sp</t>
  </si>
  <si>
    <t>Corophiidae</t>
  </si>
  <si>
    <t>Corixidae</t>
  </si>
  <si>
    <t>Coenagrionidae</t>
  </si>
  <si>
    <t>Coccoidea</t>
  </si>
  <si>
    <t>Coccoidea (wingless)</t>
  </si>
  <si>
    <t>Coccoidea (winged)</t>
  </si>
  <si>
    <t>Coccinellidae</t>
  </si>
  <si>
    <t>Cladocera (non-Daphniidae)</t>
  </si>
  <si>
    <t>Cirripedia</t>
  </si>
  <si>
    <t>Cicadellidae</t>
  </si>
  <si>
    <t>Chydorus sp</t>
  </si>
  <si>
    <t>Chrysomelidae</t>
  </si>
  <si>
    <t>Chloropidae</t>
  </si>
  <si>
    <t>Chironomidae</t>
  </si>
  <si>
    <t>Chelipoda</t>
  </si>
  <si>
    <t>Chelifera sp</t>
  </si>
  <si>
    <t>Chaoboridae</t>
  </si>
  <si>
    <t>Chalcidoidea</t>
  </si>
  <si>
    <t>Tubificidae</t>
  </si>
  <si>
    <t>Chaetogaster sp</t>
  </si>
  <si>
    <t>Ceriodaphnia sp</t>
  </si>
  <si>
    <t>Ceratopogoninae</t>
  </si>
  <si>
    <t>Ceraphronoidea</t>
  </si>
  <si>
    <t>Ceraphronidae</t>
  </si>
  <si>
    <t>Cecidomyiidae</t>
  </si>
  <si>
    <t>Decapoda</t>
  </si>
  <si>
    <t>Caridea</t>
  </si>
  <si>
    <t>Carabidae</t>
  </si>
  <si>
    <t>Capitellidae</t>
  </si>
  <si>
    <t>Cantharidae</t>
  </si>
  <si>
    <t>Calliphoridae</t>
  </si>
  <si>
    <t>Caenidae</t>
  </si>
  <si>
    <t>Braconidae</t>
  </si>
  <si>
    <t>Brachycera</t>
  </si>
  <si>
    <t>Bosminidae</t>
  </si>
  <si>
    <t>Bosmina sp</t>
  </si>
  <si>
    <t>Bethylidae</t>
  </si>
  <si>
    <t>Belostomatidae</t>
  </si>
  <si>
    <t>Belostoma sp</t>
  </si>
  <si>
    <t>Baetidae</t>
  </si>
  <si>
    <t>Atrichopogon sp</t>
  </si>
  <si>
    <t>Asellota</t>
  </si>
  <si>
    <t>Arachnida</t>
  </si>
  <si>
    <t>Araneae</t>
  </si>
  <si>
    <t>Aranae</t>
  </si>
  <si>
    <t>Apidae</t>
  </si>
  <si>
    <t>Apis mellifera</t>
  </si>
  <si>
    <t>Aphididae</t>
  </si>
  <si>
    <t>Aphididae (wingless)</t>
  </si>
  <si>
    <t>Aphididae (winged)</t>
  </si>
  <si>
    <t>Aphelinidae</t>
  </si>
  <si>
    <t>Potomanthidae</t>
  </si>
  <si>
    <t>Anthopotamus sp</t>
  </si>
  <si>
    <t>Anthocoridae</t>
  </si>
  <si>
    <t>Animal Matter</t>
  </si>
  <si>
    <t>Amphipod</t>
  </si>
  <si>
    <t>Americorophium spinicorne</t>
  </si>
  <si>
    <t>Americorophium sp</t>
  </si>
  <si>
    <t>Americorophium salmonis</t>
  </si>
  <si>
    <t>Ameletidae</t>
  </si>
  <si>
    <t>Alona sp</t>
  </si>
  <si>
    <t>Alona/Alonella sp</t>
  </si>
  <si>
    <t>Allorchestes sp</t>
  </si>
  <si>
    <t>Raphidioptera</t>
  </si>
  <si>
    <t>Raphidiidae</t>
  </si>
  <si>
    <t>Agulla sp</t>
  </si>
  <si>
    <t>Agromyzidae</t>
  </si>
  <si>
    <t>Aeolothripidae</t>
  </si>
  <si>
    <t>Actinaria</t>
  </si>
  <si>
    <t>Acari</t>
  </si>
  <si>
    <t>Acanthocyclops sp</t>
  </si>
  <si>
    <t>Order/SubClass</t>
  </si>
  <si>
    <t>SS_9</t>
  </si>
  <si>
    <t>Weight (g)</t>
  </si>
  <si>
    <t>weight (g)</t>
  </si>
  <si>
    <t>length (mm)</t>
  </si>
  <si>
    <t>Animal matter</t>
  </si>
  <si>
    <t>Plant matter</t>
  </si>
  <si>
    <t>mush</t>
  </si>
  <si>
    <t>eelgrass</t>
  </si>
  <si>
    <t>pair of jaws</t>
  </si>
  <si>
    <t>SP_6</t>
  </si>
  <si>
    <t>Caprella californica</t>
  </si>
  <si>
    <t>crangon</t>
  </si>
  <si>
    <t>Scleroplax</t>
  </si>
  <si>
    <t xml:space="preserve">parts, unidentifiable </t>
  </si>
  <si>
    <t>SS_10</t>
  </si>
  <si>
    <t>Crangon</t>
  </si>
  <si>
    <t>Brachyura</t>
  </si>
  <si>
    <t>crab part</t>
  </si>
  <si>
    <t>SS_42</t>
  </si>
  <si>
    <t>Corophiidae parts</t>
  </si>
  <si>
    <t>parts mixed w/ stomach fluff</t>
  </si>
  <si>
    <t>unable to speciate</t>
  </si>
  <si>
    <t>SS_45</t>
  </si>
  <si>
    <t>Amphipoda parts</t>
  </si>
  <si>
    <t>Crangonidae</t>
  </si>
  <si>
    <t>one whole, one uropod</t>
  </si>
  <si>
    <t>SS_43</t>
  </si>
  <si>
    <t>Pea crab</t>
  </si>
  <si>
    <t>Caridea parts</t>
  </si>
  <si>
    <t>juv</t>
  </si>
  <si>
    <t>counted heads/bodyparts</t>
  </si>
  <si>
    <t>1 pair of jaws</t>
  </si>
  <si>
    <t>SS_37</t>
  </si>
  <si>
    <t>SS_13</t>
  </si>
  <si>
    <t>mainly amphipod parts</t>
  </si>
  <si>
    <t xml:space="preserve">Corophiidae </t>
  </si>
  <si>
    <t>just heads</t>
  </si>
  <si>
    <t>too digested to speciate</t>
  </si>
  <si>
    <t>half a jaw</t>
  </si>
  <si>
    <t>Crangon handi</t>
  </si>
  <si>
    <t>very digested carapace</t>
  </si>
  <si>
    <t>SS_12</t>
  </si>
  <si>
    <t>very digested parts</t>
  </si>
  <si>
    <t>SS_14</t>
  </si>
  <si>
    <t>bivalvia</t>
  </si>
  <si>
    <t>no shells, just tissue, looks like oysters</t>
  </si>
  <si>
    <t>SS_35</t>
  </si>
  <si>
    <t>corophiidae</t>
  </si>
  <si>
    <t>SS_34</t>
  </si>
  <si>
    <t>Americorophium sp.</t>
  </si>
  <si>
    <t>Ampithoe sp</t>
  </si>
  <si>
    <t>jaws, parts</t>
  </si>
  <si>
    <t>heads + parts</t>
  </si>
  <si>
    <t>SS_15</t>
  </si>
  <si>
    <t>blob</t>
  </si>
  <si>
    <t>SS_19</t>
  </si>
  <si>
    <t>Mala</t>
  </si>
  <si>
    <t>SS_18</t>
  </si>
  <si>
    <t>SP_38</t>
  </si>
  <si>
    <t>SP_46</t>
  </si>
  <si>
    <t>parts</t>
  </si>
  <si>
    <t>shell</t>
  </si>
  <si>
    <t>SP_40</t>
  </si>
  <si>
    <t xml:space="preserve">Copepoda </t>
  </si>
  <si>
    <t xml:space="preserve">parasitic </t>
  </si>
  <si>
    <t>y</t>
  </si>
  <si>
    <t>SP_17</t>
  </si>
  <si>
    <t>SP_24</t>
  </si>
  <si>
    <t>Barnacle cyprid</t>
  </si>
  <si>
    <t>Tanaidacean parts</t>
  </si>
  <si>
    <t>SP_30</t>
  </si>
  <si>
    <t>SP_31</t>
  </si>
  <si>
    <t>dried out, couldn't weigh</t>
  </si>
  <si>
    <t>QU_RP_072420_SF_66</t>
  </si>
  <si>
    <t>SF_66</t>
  </si>
  <si>
    <t>SP_65</t>
  </si>
  <si>
    <t>SS_67</t>
  </si>
  <si>
    <t>Neotrypaea californiensis</t>
  </si>
  <si>
    <t>Decapoda parts</t>
  </si>
  <si>
    <t>Inorganic matter</t>
  </si>
  <si>
    <t>rocks</t>
  </si>
  <si>
    <t>SS_64</t>
  </si>
  <si>
    <t>SS_68</t>
  </si>
  <si>
    <t>Detritus</t>
  </si>
  <si>
    <t>appears to be mostly plant based</t>
  </si>
  <si>
    <t>SS_70</t>
  </si>
  <si>
    <t>Monocorophium sp</t>
  </si>
  <si>
    <t>Bivalvia siphons</t>
  </si>
  <si>
    <t>SP_75</t>
  </si>
  <si>
    <t>SP_76</t>
  </si>
  <si>
    <t>JC</t>
  </si>
  <si>
    <t>SP_73</t>
  </si>
  <si>
    <t>SS_71</t>
  </si>
  <si>
    <t>Detritus=unidentified mix of plant and animal matter</t>
  </si>
  <si>
    <t>SP_74</t>
  </si>
  <si>
    <t>Ampithoe valida</t>
  </si>
  <si>
    <t>SP_72</t>
  </si>
  <si>
    <t>SS_61</t>
  </si>
  <si>
    <t>Crustacea parts</t>
  </si>
  <si>
    <t>SG_57</t>
  </si>
  <si>
    <t>SS_63</t>
  </si>
  <si>
    <t>SS_62</t>
  </si>
  <si>
    <t>Idoteidae</t>
  </si>
  <si>
    <t>ES_29</t>
  </si>
  <si>
    <t>2 M. acherusicum</t>
  </si>
  <si>
    <t>ES_27</t>
  </si>
  <si>
    <t>Leptochelia dubia</t>
  </si>
  <si>
    <t>Longipedia sp</t>
  </si>
  <si>
    <t>7 M. acherusicum</t>
  </si>
  <si>
    <t>SS_54</t>
  </si>
  <si>
    <t>Idotea rufescens</t>
  </si>
  <si>
    <t>Crangon sp</t>
  </si>
  <si>
    <t>ES_28</t>
  </si>
  <si>
    <t>SS_55</t>
  </si>
  <si>
    <t>ES_25</t>
  </si>
  <si>
    <t>1 Longipedia, 2 Parathalestris</t>
  </si>
  <si>
    <t>ES_26</t>
  </si>
  <si>
    <t>1 Longipedia, 1 Parathalestris</t>
  </si>
  <si>
    <t>SP_23</t>
  </si>
  <si>
    <t>Diarthrodes sp</t>
  </si>
  <si>
    <t>Dactylopusia spp</t>
  </si>
  <si>
    <t>Ectinosomatidae</t>
  </si>
  <si>
    <t>Halacaridae</t>
  </si>
  <si>
    <t>includes Harpacticus, Tisbe, Mesochra, Amonardia</t>
  </si>
  <si>
    <t>SS_69</t>
  </si>
  <si>
    <t>Pinnixa tubicola</t>
  </si>
  <si>
    <t>2 M. acherusicum, 3 M. insidiosum</t>
  </si>
  <si>
    <t>SS_53</t>
  </si>
  <si>
    <t>Heptacarpus sitchensis</t>
  </si>
  <si>
    <t>Idotea sp</t>
  </si>
  <si>
    <t>SS_56</t>
  </si>
  <si>
    <t>SP_5</t>
  </si>
  <si>
    <t>SP_22</t>
  </si>
  <si>
    <t>SS_52</t>
  </si>
  <si>
    <t>SP_20</t>
  </si>
  <si>
    <t>SP_3</t>
  </si>
  <si>
    <t>SP_2</t>
  </si>
  <si>
    <t>SP_33</t>
  </si>
  <si>
    <t>SP_32</t>
  </si>
  <si>
    <t>SP_36</t>
  </si>
  <si>
    <t>SP_4</t>
  </si>
  <si>
    <t>SP_21</t>
  </si>
  <si>
    <t>SF_51</t>
  </si>
  <si>
    <t>Samish_Island</t>
  </si>
  <si>
    <t>Bottom-Sparse</t>
  </si>
  <si>
    <t>bottom oyster, sparse eelgrass</t>
  </si>
  <si>
    <t>SA_IS_072721_SS_77</t>
  </si>
  <si>
    <t>SS_78</t>
  </si>
  <si>
    <t>SA_IS_072721_SS_78</t>
  </si>
  <si>
    <t>SA_IS_072721_SS_79</t>
  </si>
  <si>
    <t>SS_79</t>
  </si>
  <si>
    <t>SS_80</t>
  </si>
  <si>
    <t>SS_81</t>
  </si>
  <si>
    <t>SP_82</t>
  </si>
  <si>
    <t>SA_IS_072721_SP_82</t>
  </si>
  <si>
    <t>SA_IS_072721_SS_80</t>
  </si>
  <si>
    <t>SA_IS_072721_SS_81</t>
  </si>
  <si>
    <t>No-Dense</t>
  </si>
  <si>
    <t>SP_83</t>
  </si>
  <si>
    <t>SA_IS_072721_SP_83</t>
  </si>
  <si>
    <t>SA_IS_072721_SP_84</t>
  </si>
  <si>
    <t>SA_IS_072721_SP_85</t>
  </si>
  <si>
    <t>no oyster, dense eelgrass</t>
  </si>
  <si>
    <t>SA_IS_072721_SP_86</t>
  </si>
  <si>
    <t>SS_87</t>
  </si>
  <si>
    <t>SP_84</t>
  </si>
  <si>
    <t>SP_85</t>
  </si>
  <si>
    <t>SP_86</t>
  </si>
  <si>
    <t>SA_IS_072721_SP_87</t>
  </si>
  <si>
    <t>SA_IS_072721_SP_88</t>
  </si>
  <si>
    <t>SA_IS_072721_SP_89</t>
  </si>
  <si>
    <t>SA_IS_072721_SP_90</t>
  </si>
  <si>
    <t>SA_IS_072721_SP_91</t>
  </si>
  <si>
    <t>SS_88</t>
  </si>
  <si>
    <t>SS_89</t>
  </si>
  <si>
    <t>SS_90</t>
  </si>
  <si>
    <t>SS_91</t>
  </si>
  <si>
    <t>Bottom-No</t>
  </si>
  <si>
    <t>SS_92</t>
  </si>
  <si>
    <t>SS_93</t>
  </si>
  <si>
    <t>SS_94</t>
  </si>
  <si>
    <t>SS_95</t>
  </si>
  <si>
    <t>SS_96</t>
  </si>
  <si>
    <t>SA_IS_072921_SS_92</t>
  </si>
  <si>
    <t>SA_IS_072921_SS_93</t>
  </si>
  <si>
    <t>SA_IS_072921_SS_94</t>
  </si>
  <si>
    <t>SA_IS_072921_SS_95</t>
  </si>
  <si>
    <t>SA_IS_072921_SS_96</t>
  </si>
  <si>
    <t>bottom oyster, no eelgrass</t>
  </si>
  <si>
    <t>Bottom-Dense</t>
  </si>
  <si>
    <t>SS_97</t>
  </si>
  <si>
    <t>bottom oyster, dense eelgrass</t>
  </si>
  <si>
    <t>SS_98</t>
  </si>
  <si>
    <t>SS_99</t>
  </si>
  <si>
    <t>Full Length (mm)</t>
  </si>
  <si>
    <t>SP_100</t>
  </si>
  <si>
    <t>SP_101</t>
  </si>
  <si>
    <t>Samish_Plant</t>
  </si>
  <si>
    <t>SA_PL_080221_SS_97</t>
  </si>
  <si>
    <t>SA_PL_080221_SS_98</t>
  </si>
  <si>
    <t>SA_PL_080221_SS_99</t>
  </si>
  <si>
    <t>SA_PL_080221_SP_100</t>
  </si>
  <si>
    <t>SA_PL_080221_SP_101</t>
  </si>
  <si>
    <t>bottom oyster, dense eelgrass  - fins on fish kind of torn up</t>
  </si>
  <si>
    <t>SP_102</t>
  </si>
  <si>
    <t>SP_103</t>
  </si>
  <si>
    <t>SP_104</t>
  </si>
  <si>
    <t>SA_PL_080221_SP_102</t>
  </si>
  <si>
    <t>SA_PL_080221_SP_103</t>
  </si>
  <si>
    <t>SA_PL_080221_SP_104</t>
  </si>
  <si>
    <t>bottom oyster, dense eelgrass - guts goopy</t>
  </si>
  <si>
    <t>bottom oyster, dense eelgrass - fins torn, guts goopy</t>
  </si>
  <si>
    <t>bottom oyster, dense eelgrass - guts very goopy during dissection</t>
  </si>
  <si>
    <t>No-No</t>
  </si>
  <si>
    <t>SS_105</t>
  </si>
  <si>
    <t>SA_PL_080121_SS_105</t>
  </si>
  <si>
    <t>SS_106</t>
  </si>
  <si>
    <t>SA_PL_080121_SS_106</t>
  </si>
  <si>
    <t>SS_107</t>
  </si>
  <si>
    <t>SA_PL_080121_SS_107</t>
  </si>
  <si>
    <t>SA_PL_080121_SS_108</t>
  </si>
  <si>
    <t>SS_108</t>
  </si>
  <si>
    <t>no oyster, no eelgrass</t>
  </si>
  <si>
    <t>SS_109</t>
  </si>
  <si>
    <t>SA_PL_080121_SS_109</t>
  </si>
  <si>
    <t>SP_110</t>
  </si>
  <si>
    <t>SA_PL_080121_SP_110</t>
  </si>
  <si>
    <t>SP_111</t>
  </si>
  <si>
    <t>SP_112</t>
  </si>
  <si>
    <t>SP_113</t>
  </si>
  <si>
    <t>SP_114</t>
  </si>
  <si>
    <t>SA_PL_080121_SP_111</t>
  </si>
  <si>
    <t>SA_PL_080121_SP_112</t>
  </si>
  <si>
    <t>SA_PL_080121_SP_113</t>
  </si>
  <si>
    <t>SA_PL_080121_SP_114</t>
  </si>
  <si>
    <t>no oyster, no eelgrass - guts goopy</t>
  </si>
  <si>
    <t>No_Dense</t>
  </si>
  <si>
    <t>SF_115</t>
  </si>
  <si>
    <t>SA_IS_072721_SF_115</t>
  </si>
  <si>
    <t>SF_116</t>
  </si>
  <si>
    <t>SF_117</t>
  </si>
  <si>
    <t>SF_118</t>
  </si>
  <si>
    <t>SF_119</t>
  </si>
  <si>
    <t>SA_IS_072721_SF_116</t>
  </si>
  <si>
    <t>SA_IS_072721_SF_117</t>
  </si>
  <si>
    <t>SA_IS_072721_SF_118</t>
  </si>
  <si>
    <t>SA_IS_072721_SF_119</t>
  </si>
  <si>
    <t>no oyster, no eelgrass (tissue samples left in cooler overnight, cold but not frozen)</t>
  </si>
  <si>
    <t>SF_120</t>
  </si>
  <si>
    <t>SF_121</t>
  </si>
  <si>
    <t>SF_122</t>
  </si>
  <si>
    <t>SA_PL_080221_SF_120</t>
  </si>
  <si>
    <t>SA_PL_080221_SF_121</t>
  </si>
  <si>
    <t>SA_PL_080221_SF_122</t>
  </si>
  <si>
    <t>no oyster, dense eelgrass - stomach burst, took stomach and whole gut</t>
  </si>
  <si>
    <t>no oyster, dense eelgrass - took stomach and whole gut</t>
  </si>
  <si>
    <t>SA_PL_080221_SF_123</t>
  </si>
  <si>
    <t>SA_PL_080221_SF_124</t>
  </si>
  <si>
    <t>SF_123</t>
  </si>
  <si>
    <t>SF_124</t>
  </si>
  <si>
    <t>no oyster, dense eelgrass (label says "dense-no", but assuming they mean "no-dense") - goopy gut</t>
  </si>
  <si>
    <t>SB</t>
  </si>
  <si>
    <t>SB_125</t>
  </si>
  <si>
    <t>W_CH_061021_SB_125</t>
  </si>
  <si>
    <t>Stickleback</t>
  </si>
  <si>
    <t>SB_126</t>
  </si>
  <si>
    <t>SB_127</t>
  </si>
  <si>
    <t>SB_128</t>
  </si>
  <si>
    <t>SB_129</t>
  </si>
  <si>
    <t>W_CH_061021_SB_126</t>
  </si>
  <si>
    <t>W_CH_061021_SB_128</t>
  </si>
  <si>
    <t>W_CH_061021_SB_129</t>
  </si>
  <si>
    <t>W_CH_061021_SB_127</t>
  </si>
  <si>
    <t>whole gut for diet</t>
  </si>
  <si>
    <t>Willapa_Channel</t>
  </si>
  <si>
    <t>label says "cut off channels eelgrass" = Channel - whole gut for diet</t>
  </si>
  <si>
    <t>SS_130</t>
  </si>
  <si>
    <t>SS_131</t>
  </si>
  <si>
    <t>SS_132</t>
  </si>
  <si>
    <t>SS_133</t>
  </si>
  <si>
    <t>SS_134</t>
  </si>
  <si>
    <t>SB_135</t>
  </si>
  <si>
    <t>SB_136</t>
  </si>
  <si>
    <t>SB_137</t>
  </si>
  <si>
    <t>SB_138</t>
  </si>
  <si>
    <t>SB_139</t>
  </si>
  <si>
    <t>W_CH_061021_SS_130</t>
  </si>
  <si>
    <t>W_CH_061021_SB_135</t>
  </si>
  <si>
    <t>W_CH_061021_SB_136</t>
  </si>
  <si>
    <t>W_CH_061021_SB_137</t>
  </si>
  <si>
    <t>W_CH_061021_SB_138</t>
  </si>
  <si>
    <t>W_CH_061021_SB_139</t>
  </si>
  <si>
    <t>W_CH_061021_SS_131</t>
  </si>
  <si>
    <t>W_CH_061021_SS_132</t>
  </si>
  <si>
    <t>W_CH_061021_SS_133</t>
  </si>
  <si>
    <t>W_CH_061021_SS_134</t>
  </si>
  <si>
    <t>ES_140</t>
  </si>
  <si>
    <t>ES_141</t>
  </si>
  <si>
    <t>ES_142</t>
  </si>
  <si>
    <t>ES_143</t>
  </si>
  <si>
    <t>ES_144</t>
  </si>
  <si>
    <t>W_CH_061021_ES_140</t>
  </si>
  <si>
    <t>SS_145</t>
  </si>
  <si>
    <t>SS_146</t>
  </si>
  <si>
    <t>SS_147</t>
  </si>
  <si>
    <t>W_CH_061021_ES_141</t>
  </si>
  <si>
    <t>W_CH_061021_SS_145</t>
  </si>
  <si>
    <t>W_CH_061021_SS_146</t>
  </si>
  <si>
    <t>W_CH_061021_SS_147</t>
  </si>
  <si>
    <t>W_CH_061021_ES_142</t>
  </si>
  <si>
    <t>W_CH_061021_ES_143</t>
  </si>
  <si>
    <t>W_CH_061021_ES_144</t>
  </si>
  <si>
    <t>didn't measure before dissection</t>
  </si>
  <si>
    <t>ES_148</t>
  </si>
  <si>
    <t>ES_149</t>
  </si>
  <si>
    <t>ES_150</t>
  </si>
  <si>
    <t>ES_151</t>
  </si>
  <si>
    <t>SP_152</t>
  </si>
  <si>
    <t>SP_153</t>
  </si>
  <si>
    <t>SP_154</t>
  </si>
  <si>
    <t>SP_155</t>
  </si>
  <si>
    <t>SP_156</t>
  </si>
  <si>
    <t>W_CH_061021_ES_148</t>
  </si>
  <si>
    <t>W_CH_061021_ES_149</t>
  </si>
  <si>
    <t>W_CH_061021_ES_150</t>
  </si>
  <si>
    <t>W_CH_061021_ES_151</t>
  </si>
  <si>
    <t>W_CH_061021_SP_153</t>
  </si>
  <si>
    <t>W_CH_061021_SP_154</t>
  </si>
  <si>
    <t>W_CH_061021_SP_155</t>
  </si>
  <si>
    <t>W_CH_061021_SP_156</t>
  </si>
  <si>
    <t>W_CH_061021_ES_152</t>
  </si>
  <si>
    <t>SP_157</t>
  </si>
  <si>
    <t>W_CH_061021_SP_157</t>
  </si>
  <si>
    <t>Willapa_West_Channel</t>
  </si>
  <si>
    <t>ES_158</t>
  </si>
  <si>
    <t>ES_159</t>
  </si>
  <si>
    <t>ES_160</t>
  </si>
  <si>
    <t>ES_161</t>
  </si>
  <si>
    <t>W_WC_041821_ES_158</t>
  </si>
  <si>
    <t>W_WC_041821_ES_159</t>
  </si>
  <si>
    <t>W_WC_041821_ES_160</t>
  </si>
  <si>
    <t>W_WC_041821_ES_161</t>
  </si>
  <si>
    <t>SS_162</t>
  </si>
  <si>
    <t>SS_163</t>
  </si>
  <si>
    <t>SS_164</t>
  </si>
  <si>
    <t>W_WC_041821_SS_162</t>
  </si>
  <si>
    <t>W_WC_041821_SS_163</t>
  </si>
  <si>
    <t>W_WC_041821_SS_164</t>
  </si>
  <si>
    <t>Willapa_Bay_Center</t>
  </si>
  <si>
    <t>ES_165</t>
  </si>
  <si>
    <t>ES_166</t>
  </si>
  <si>
    <t>W_BC_041521_ES_165</t>
  </si>
  <si>
    <t>W_BC_041521_ES_166</t>
  </si>
  <si>
    <t>SB_167</t>
  </si>
  <si>
    <t>SB_168</t>
  </si>
  <si>
    <t>SB_169</t>
  </si>
  <si>
    <t>SB_170</t>
  </si>
  <si>
    <t>SB_171</t>
  </si>
  <si>
    <t>SA_IS_072721_SB_167</t>
  </si>
  <si>
    <t>SA_IS_072721_SB_168</t>
  </si>
  <si>
    <t>SA_IS_072721_SB_169</t>
  </si>
  <si>
    <t>SA_IS_072721_SB_170</t>
  </si>
  <si>
    <t>SA_IS_072721_SB_171</t>
  </si>
  <si>
    <t>SF_172</t>
  </si>
  <si>
    <t>SF_173</t>
  </si>
  <si>
    <t>SF_174</t>
  </si>
  <si>
    <t>SF_175</t>
  </si>
  <si>
    <t>SF_176</t>
  </si>
  <si>
    <t>SA_PL_080221_SF_172</t>
  </si>
  <si>
    <t>SA_PL_080221_SF_173</t>
  </si>
  <si>
    <t>SA_PL_080221_SF_174</t>
  </si>
  <si>
    <t>SA_PL_080221_SF_175</t>
  </si>
  <si>
    <t>SA_PL_080221_SF_176</t>
  </si>
  <si>
    <t>SP_177</t>
  </si>
  <si>
    <t>SP_178</t>
  </si>
  <si>
    <t>SP_179</t>
  </si>
  <si>
    <t>SP_180</t>
  </si>
  <si>
    <t>SP_181</t>
  </si>
  <si>
    <t>SP_182</t>
  </si>
  <si>
    <t>No-Sparse</t>
  </si>
  <si>
    <t>SP_183</t>
  </si>
  <si>
    <t>SP_184</t>
  </si>
  <si>
    <t>SP_185</t>
  </si>
  <si>
    <t>SP_186</t>
  </si>
  <si>
    <t>SP_187</t>
  </si>
  <si>
    <t>SP_188</t>
  </si>
  <si>
    <t>SF_190</t>
  </si>
  <si>
    <t>SF_191</t>
  </si>
  <si>
    <t>SF_189</t>
  </si>
  <si>
    <t>SS_192</t>
  </si>
  <si>
    <t>SA_PL_080221_SP_177</t>
  </si>
  <si>
    <t>SA_PL_080221_SP_178</t>
  </si>
  <si>
    <t>SA_PL_080221_SP_179</t>
  </si>
  <si>
    <t>SA_PL_080221_SP_180</t>
  </si>
  <si>
    <t>SA_PL_080221_SP_181</t>
  </si>
  <si>
    <t>SA_PL_080221_SP_182</t>
  </si>
  <si>
    <t>SA_PL_080221_SP_183</t>
  </si>
  <si>
    <t>SA_PL_080221_SP_184</t>
  </si>
  <si>
    <t>SA_PL_080221_SP_185</t>
  </si>
  <si>
    <t>SA_PL_080221_SP_186</t>
  </si>
  <si>
    <t>SA_PL_080221_SP_187</t>
  </si>
  <si>
    <t>SA_PL_080221_SP_188</t>
  </si>
  <si>
    <t>SA_PL_080221_SF_189</t>
  </si>
  <si>
    <t>SA_PL_080221_SF_190</t>
  </si>
  <si>
    <t>SA_PL_080221_SF_191</t>
  </si>
  <si>
    <t>SA_PL_080221_SS_192</t>
  </si>
  <si>
    <t>ES_193</t>
  </si>
  <si>
    <t>ES_194</t>
  </si>
  <si>
    <t>ES_195</t>
  </si>
  <si>
    <t>ES_196</t>
  </si>
  <si>
    <t>ES_197</t>
  </si>
  <si>
    <t>Tillamook_Bayocean</t>
  </si>
  <si>
    <t>TI_BO_041721_ES_193</t>
  </si>
  <si>
    <t>TI_BO_041721_ES_194</t>
  </si>
  <si>
    <t>TI_BO_041721_ES_195</t>
  </si>
  <si>
    <t>TI_BO_041721_ES_196</t>
  </si>
  <si>
    <t>TI_BO_041721_ES_197</t>
  </si>
  <si>
    <t>ES_198</t>
  </si>
  <si>
    <t>TI_BO_041721_ES_198</t>
  </si>
  <si>
    <t>TI_BO_041721_ES_199</t>
  </si>
  <si>
    <t>TI_BO_041721_ES_200</t>
  </si>
  <si>
    <t>TI_BO_041721_ES_201</t>
  </si>
  <si>
    <t>TI_BO_041721_ES_202</t>
  </si>
  <si>
    <t>ES_199</t>
  </si>
  <si>
    <t>ES_200</t>
  </si>
  <si>
    <t>ES_201</t>
  </si>
  <si>
    <t>ES_202</t>
  </si>
  <si>
    <t>Tillamook Bay - "Bayocean" = TI_BO Dense Eelgrass, no oyster culture</t>
  </si>
  <si>
    <t>on-bottom oyster, dense eelgrass</t>
  </si>
  <si>
    <t>SS_203</t>
  </si>
  <si>
    <t>SS_204</t>
  </si>
  <si>
    <t>SS_205</t>
  </si>
  <si>
    <t>SS_206</t>
  </si>
  <si>
    <t>SS_207</t>
  </si>
  <si>
    <t>TI_BO_041721_SS_203</t>
  </si>
  <si>
    <t>TI_BO_041721_SS_204</t>
  </si>
  <si>
    <t>TI_BO_041721_SS_205</t>
  </si>
  <si>
    <t>TI_BO_041721_SS_206</t>
  </si>
  <si>
    <t>TI_BO_041721_SS_207</t>
  </si>
  <si>
    <t>ES_208</t>
  </si>
  <si>
    <t>TI_BO_041821_ES_208</t>
  </si>
  <si>
    <t>TI_BO_041821_ES_209</t>
  </si>
  <si>
    <t>TI_BO_041821_ES_210</t>
  </si>
  <si>
    <t>TI_BO_041821_ES_211</t>
  </si>
  <si>
    <t>TI_BO_041821_ES_212</t>
  </si>
  <si>
    <t>ES_209</t>
  </si>
  <si>
    <t>ES_210</t>
  </si>
  <si>
    <t>ES_211</t>
  </si>
  <si>
    <t>ES_212</t>
  </si>
  <si>
    <t>TI_BO_041821_SS_213</t>
  </si>
  <si>
    <t>TI_BO_041821_SS_214</t>
  </si>
  <si>
    <t>TI_BO_041821_SS_215</t>
  </si>
  <si>
    <t>TI_BO_041821_SS_216</t>
  </si>
  <si>
    <t>TI_BO_041821_SS_217</t>
  </si>
  <si>
    <t>SS_213</t>
  </si>
  <si>
    <t>SS_214</t>
  </si>
  <si>
    <t>SS_215</t>
  </si>
  <si>
    <t>SS_216</t>
  </si>
  <si>
    <t>SS_217</t>
  </si>
  <si>
    <t>Fish ID</t>
  </si>
  <si>
    <t>ES_218</t>
  </si>
  <si>
    <t>TI_BO_041921_ES_218</t>
  </si>
  <si>
    <t>TI_BO_041921_ES_219</t>
  </si>
  <si>
    <t>TI_BO_041921_ES_220</t>
  </si>
  <si>
    <t>TI_BO_041921_ES_221</t>
  </si>
  <si>
    <t>TI_BO_041921_ES_222</t>
  </si>
  <si>
    <t>ES_219</t>
  </si>
  <si>
    <t>ES_220</t>
  </si>
  <si>
    <t>ES_221</t>
  </si>
  <si>
    <t>ES_222</t>
  </si>
  <si>
    <t>SS_223</t>
  </si>
  <si>
    <t>TI_BO_041921_SS_223</t>
  </si>
  <si>
    <t>TI_BO_041921_SS_224</t>
  </si>
  <si>
    <t>TI_BO_041921_SS_225</t>
  </si>
  <si>
    <t>TI_BO_041921_SS_226</t>
  </si>
  <si>
    <t>TI_BO_041921_SS_227</t>
  </si>
  <si>
    <t>SS_224</t>
  </si>
  <si>
    <t>SS_225</t>
  </si>
  <si>
    <t>SS_226</t>
  </si>
  <si>
    <t>SS_227</t>
  </si>
  <si>
    <t>SS_228</t>
  </si>
  <si>
    <t>TI_BO_041921_SS_228</t>
  </si>
  <si>
    <t>TI_BO_041921_SS_229</t>
  </si>
  <si>
    <t>TI_BO_041921_SS_230</t>
  </si>
  <si>
    <t>TI_BO_041921_SS_231</t>
  </si>
  <si>
    <t>TI_BO_041921_SS_232</t>
  </si>
  <si>
    <t>SS_229</t>
  </si>
  <si>
    <t>SS_230</t>
  </si>
  <si>
    <t>SS_231</t>
  </si>
  <si>
    <t>SS_232</t>
  </si>
  <si>
    <t>TI_BO_041921_SS_233</t>
  </si>
  <si>
    <t>bottom oysters, no eelgress</t>
  </si>
  <si>
    <t>SS_233</t>
  </si>
  <si>
    <t>SS_234</t>
  </si>
  <si>
    <t>SS_235</t>
  </si>
  <si>
    <t>SS_236</t>
  </si>
  <si>
    <t>SS_237</t>
  </si>
  <si>
    <t>TI_BO_041921_SS_234</t>
  </si>
  <si>
    <t>TI_BO_041921_SS_235</t>
  </si>
  <si>
    <t>TI_BO_041921_SS_236</t>
  </si>
  <si>
    <t>TI_BO_041921_SS_237</t>
  </si>
  <si>
    <t>OffBottom-No</t>
  </si>
  <si>
    <t>ES_238</t>
  </si>
  <si>
    <t>ES_239</t>
  </si>
  <si>
    <t>ES_240</t>
  </si>
  <si>
    <t>ES_241</t>
  </si>
  <si>
    <t>ES_242</t>
  </si>
  <si>
    <t>TI_BO_041821_ES_238</t>
  </si>
  <si>
    <t>TI_BO_041821_ES_239</t>
  </si>
  <si>
    <t>TI_BO_041821_ES_240</t>
  </si>
  <si>
    <t>TI_BO_041821_ES_241</t>
  </si>
  <si>
    <t>TI_BO_041821_ES_242</t>
  </si>
  <si>
    <t>SS_243</t>
  </si>
  <si>
    <t>SS_244</t>
  </si>
  <si>
    <t>SS_245</t>
  </si>
  <si>
    <t>SS_246</t>
  </si>
  <si>
    <t>SS_247</t>
  </si>
  <si>
    <t>caudal fin missing</t>
  </si>
  <si>
    <t>guts damaged because head smashed</t>
  </si>
  <si>
    <t>lots of parasitic external copepods</t>
  </si>
  <si>
    <t>gut in bad condition</t>
  </si>
  <si>
    <t>too small for SI muscle samples (whole fish preserved for diets)</t>
  </si>
  <si>
    <t>gut burst open</t>
  </si>
  <si>
    <t>too small for SI muscle samples , stomach preserved for diets</t>
  </si>
  <si>
    <t>bare sediment, no oyster culture = no-no; too small for SI samples, so whole fish preserved for diet</t>
  </si>
  <si>
    <t>too small for SI samples, so whole fish preserved for diet</t>
  </si>
  <si>
    <t>too small for SI samples, stomach preserved for diet</t>
  </si>
  <si>
    <t>too small for SI samples, stomach preserved for diet (stomach burst)</t>
  </si>
  <si>
    <t>"off-bottom" oyster, no eelgrass; too small for SI samples, so whole fish preserved for diet</t>
  </si>
  <si>
    <t>ES_248</t>
  </si>
  <si>
    <t>ES_249</t>
  </si>
  <si>
    <t>TI_BO_041821_SS_243</t>
  </si>
  <si>
    <t>TI_BO_041821_SS_244</t>
  </si>
  <si>
    <t>TI_BO_041821_SS_245</t>
  </si>
  <si>
    <t>TI_BO_041821_SS_246</t>
  </si>
  <si>
    <t>TI_BO_041821_SS_247</t>
  </si>
  <si>
    <t>TI_BO_041921_ES_248</t>
  </si>
  <si>
    <t>TI_BO_041921_ES_249</t>
  </si>
  <si>
    <t>SP_250</t>
  </si>
  <si>
    <t>TI_BO_072821_SP_250</t>
  </si>
  <si>
    <t>TI_BO_072821_SP_251</t>
  </si>
  <si>
    <t>TI_BO_072821_SP_252</t>
  </si>
  <si>
    <t>TI_BO_072821_SP_253</t>
  </si>
  <si>
    <t>TI_BO_072821_SP_254</t>
  </si>
  <si>
    <t>SP_251</t>
  </si>
  <si>
    <t>SP_252</t>
  </si>
  <si>
    <t>SP_253</t>
  </si>
  <si>
    <t>SP_254</t>
  </si>
  <si>
    <t>ES_255</t>
  </si>
  <si>
    <t>ES_256</t>
  </si>
  <si>
    <t>SP_257</t>
  </si>
  <si>
    <t>TI_BO_072821_SP_257</t>
  </si>
  <si>
    <t>TI_BO_072821_ES_255</t>
  </si>
  <si>
    <t>TI_BO_072821_ES_256</t>
  </si>
  <si>
    <t>TI_BO_072821_SP_258</t>
  </si>
  <si>
    <t>TI_BO_072821_SP_259</t>
  </si>
  <si>
    <t>TI_BO_072821_SP_260</t>
  </si>
  <si>
    <t>TI_BO_072821_SP_261</t>
  </si>
  <si>
    <t>SP_258</t>
  </si>
  <si>
    <t>SP_259</t>
  </si>
  <si>
    <t>SP_260</t>
  </si>
  <si>
    <t>SP_261</t>
  </si>
  <si>
    <t>SS_262</t>
  </si>
  <si>
    <t>TI_BO_072821_SS_262</t>
  </si>
  <si>
    <t>TI_BO_072821_SS_263</t>
  </si>
  <si>
    <t>SS_263</t>
  </si>
  <si>
    <t>SP_264</t>
  </si>
  <si>
    <t>TI_BO_072821_SP_264</t>
  </si>
  <si>
    <t>TI_BO_072821_SP_265</t>
  </si>
  <si>
    <t>TI_BO_072821_SP_266</t>
  </si>
  <si>
    <t>TI_BO_072821_SP_267</t>
  </si>
  <si>
    <t>TI_BO_072821_SP_268</t>
  </si>
  <si>
    <t>SP_265</t>
  </si>
  <si>
    <t>SP_266</t>
  </si>
  <si>
    <t>SP_267</t>
  </si>
  <si>
    <t>SP_268</t>
  </si>
  <si>
    <t>ES_269</t>
  </si>
  <si>
    <t>TI_BO_072921_ES_269</t>
  </si>
  <si>
    <t>TI_BO_072921_ES_270</t>
  </si>
  <si>
    <t>TI_BO_072921_ES_271</t>
  </si>
  <si>
    <t>TI_BO_072921_ES_272</t>
  </si>
  <si>
    <t>ES_270</t>
  </si>
  <si>
    <t>ES_271</t>
  </si>
  <si>
    <t>ES_272</t>
  </si>
  <si>
    <t>SS_273</t>
  </si>
  <si>
    <t>TI_BO_072921_SS_273</t>
  </si>
  <si>
    <t>TI_BO_072921_SS_274</t>
  </si>
  <si>
    <t>TI_BO_072921_SS_275</t>
  </si>
  <si>
    <t>TI_BO_072921_SS_276</t>
  </si>
  <si>
    <t>TI_BO_072921_SS_277</t>
  </si>
  <si>
    <t>SS_274</t>
  </si>
  <si>
    <t>SS_275</t>
  </si>
  <si>
    <t>SS_276</t>
  </si>
  <si>
    <t>SS_277</t>
  </si>
  <si>
    <t>SS_278</t>
  </si>
  <si>
    <t>TI_BO_072921_SS_278</t>
  </si>
  <si>
    <t>SS_279</t>
  </si>
  <si>
    <t>SS_280</t>
  </si>
  <si>
    <t>SS_281</t>
  </si>
  <si>
    <t>SS_282</t>
  </si>
  <si>
    <t>TI_BO_072921_SS_279</t>
  </si>
  <si>
    <t>TI_BO_072921_SS_280</t>
  </si>
  <si>
    <t>TI_BO_072921_SS_281</t>
  </si>
  <si>
    <t>TI_BO_072921_SS_282</t>
  </si>
  <si>
    <t>ES_283</t>
  </si>
  <si>
    <t>TI_BO_072921_ES_283</t>
  </si>
  <si>
    <t>TI_BO_072921_ES_284</t>
  </si>
  <si>
    <t>TI_BO_072921_ES_285</t>
  </si>
  <si>
    <t>TI_BO_072921_ES_286</t>
  </si>
  <si>
    <t>TI_BO_072921_ES_287</t>
  </si>
  <si>
    <t>ES_284</t>
  </si>
  <si>
    <t>ES_285</t>
  </si>
  <si>
    <t>ES_286</t>
  </si>
  <si>
    <t>ES_287</t>
  </si>
  <si>
    <t>SS_288</t>
  </si>
  <si>
    <t>TI_BO_072921_SS_288</t>
  </si>
  <si>
    <t>TI_BO_072921_SS_289</t>
  </si>
  <si>
    <t>TI_BO_072921_SS_290</t>
  </si>
  <si>
    <t>SS_289</t>
  </si>
  <si>
    <t>SS_290</t>
  </si>
  <si>
    <t>SS_291</t>
  </si>
  <si>
    <t>SS_292</t>
  </si>
  <si>
    <t>SS_293</t>
  </si>
  <si>
    <t>TI_BO_072921_SS_291</t>
  </si>
  <si>
    <t>TI_BO_072921_SS_292</t>
  </si>
  <si>
    <t>TI_BO_072921_SS_293</t>
  </si>
  <si>
    <t>ES_294</t>
  </si>
  <si>
    <t>TI_BO_072921_ES_294</t>
  </si>
  <si>
    <t>TI_BO_072921_ES_295</t>
  </si>
  <si>
    <t>TI_BO_072921_ES_296</t>
  </si>
  <si>
    <t>ES_295</t>
  </si>
  <si>
    <t>ES_296</t>
  </si>
  <si>
    <t>SP_297</t>
  </si>
  <si>
    <t>TI_BO_072921_SP_297</t>
  </si>
  <si>
    <t>TI_BO_072921_SP_298</t>
  </si>
  <si>
    <t>TI_BO_072921_SP_299</t>
  </si>
  <si>
    <t>TI_BO_072921_SP_300</t>
  </si>
  <si>
    <t>TI_BO_072921_SP_301</t>
  </si>
  <si>
    <t>SP_298</t>
  </si>
  <si>
    <t>SP_299</t>
  </si>
  <si>
    <t>SP_300</t>
  </si>
  <si>
    <t>SP_301</t>
  </si>
  <si>
    <t>offbottom = long line oysters, no = no eelgrass; too small for SI samples, so whole fish preserved for diet</t>
  </si>
  <si>
    <t>field scale used</t>
  </si>
  <si>
    <t>SB_302</t>
  </si>
  <si>
    <t>SB_303</t>
  </si>
  <si>
    <t>SB_304</t>
  </si>
  <si>
    <t>SB_305</t>
  </si>
  <si>
    <t>SB_306</t>
  </si>
  <si>
    <t>SA_IS_0727221_SB_302</t>
  </si>
  <si>
    <t>SA_IS_0727221_SB_303</t>
  </si>
  <si>
    <t>SA_IS_0727221_SB_304</t>
  </si>
  <si>
    <t>SA_IS_0727221_SB_305</t>
  </si>
  <si>
    <t>SA_IS_0727221_SB_306</t>
  </si>
  <si>
    <t>No oyster, Dense eelgrass whole fish</t>
  </si>
  <si>
    <t>SB_307</t>
  </si>
  <si>
    <t>SA_PL_080221_SB_307</t>
  </si>
  <si>
    <t>SB_308</t>
  </si>
  <si>
    <t>SA_PL_080221_SB_308</t>
  </si>
  <si>
    <t>Flip-Dense</t>
  </si>
  <si>
    <t>SB_309</t>
  </si>
  <si>
    <t>SA_IS_072721_SB_309</t>
  </si>
  <si>
    <t>SA_IS_072721_SB_310</t>
  </si>
  <si>
    <t>SA_IS_072721_SB_311</t>
  </si>
  <si>
    <t>SA_IS_072721_SB_312</t>
  </si>
  <si>
    <t>SB_310</t>
  </si>
  <si>
    <t>SB_311</t>
  </si>
  <si>
    <t>SB_312</t>
  </si>
  <si>
    <t>collected from traps, dense eelgrass ** put in formalin 2022 for diets</t>
  </si>
  <si>
    <t>collected from traps, dense eelgrass *length/weight were missing, these numbers were written in the SG_59 row but it makes more sense for the weight to be a sculpin, not a gunnel</t>
  </si>
  <si>
    <t>collected from traps, dense eelgrass **put in formalin 2022 for diets (previously said 102mm, 10.95 g, but this was incorrect)</t>
  </si>
  <si>
    <t>Strata (OysterType-EelgrassType)</t>
  </si>
  <si>
    <t>Fish Species 2021</t>
  </si>
  <si>
    <t>SS_77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</si>
</sst>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dd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3" fillId="0" borderId="1" xfId="0" applyFont="1" applyBorder="1"/>
    <xf numFmtId="164" fontId="0" fillId="0" borderId="1" xfId="0" applyNumberFormat="1" applyFill="1" applyBorder="1"/>
    <xf numFmtId="0" fontId="0" fillId="0" borderId="1" xfId="0" applyNumberFormat="1" applyFill="1" applyBorder="1"/>
    <xf numFmtId="0" fontId="0" fillId="0" borderId="1" xfId="0" applyFill="1" applyBorder="1" applyAlignment="1"/>
    <xf numFmtId="14" fontId="0" fillId="0" borderId="1" xfId="0" applyNumberFormat="1" applyBorder="1"/>
    <xf numFmtId="1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[Oyster_aquaculture_fish_inventory &amp; DATA_2020-2021.xlsx]total fish species!PivotTable5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Fish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fish species'!$B$3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fish species'!$A$4:$A$10</c:f>
              <c:strCache>
                <c:ptCount val="7"/>
                <c:pt idx="0">
                  <c:v>English Sole</c:v>
                </c:pt>
                <c:pt idx="1">
                  <c:v>Pacific Staghorn Sculpin</c:v>
                </c:pt>
                <c:pt idx="2">
                  <c:v>Saddleback Gunnel</c:v>
                </c:pt>
                <c:pt idx="3">
                  <c:v>Sculpin</c:v>
                </c:pt>
                <c:pt idx="4">
                  <c:v>Shiner Perch</c:v>
                </c:pt>
                <c:pt idx="5">
                  <c:v>Staghorn Sculpin</c:v>
                </c:pt>
                <c:pt idx="6">
                  <c:v>Starry Flounder</c:v>
                </c:pt>
              </c:strCache>
            </c:strRef>
          </c:cat>
          <c:val>
            <c:numRef>
              <c:f>'total fish species'!$B$4:$B$10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18</c:v>
                </c:pt>
                <c:pt idx="4">
                  <c:v>31</c:v>
                </c:pt>
                <c:pt idx="5">
                  <c:v>14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1-449E-8BED-C5451994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0774352"/>
        <c:axId val="714108688"/>
      </c:barChart>
      <c:catAx>
        <c:axId val="84077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08688"/>
        <c:crosses val="autoZero"/>
        <c:auto val="1"/>
        <c:lblAlgn val="ctr"/>
        <c:lblOffset val="100"/>
        <c:noMultiLvlLbl val="0"/>
      </c:catAx>
      <c:valAx>
        <c:axId val="71410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2</xdr:row>
      <xdr:rowOff>171450</xdr:rowOff>
    </xdr:from>
    <xdr:to>
      <xdr:col>18</xdr:col>
      <xdr:colOff>552449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57A61-ADE3-4D29-A6D3-EC735E252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t Group" refreshedDate="44221.386123495373" createdVersion="6" refreshedVersion="6" minRefreshableVersion="3" recordCount="79" xr:uid="{401EDC02-9B21-4116-809C-3F0E3D3CBCCA}">
  <cacheSource type="worksheet">
    <worksheetSource ref="A1:I80" sheet="Sheet1"/>
  </cacheSource>
  <cacheFields count="7">
    <cacheField name="Site " numFmtId="0">
      <sharedItems/>
    </cacheField>
    <cacheField name="Date" numFmtId="14">
      <sharedItems containsSemiMixedTypes="0" containsNonDate="0" containsDate="1" containsString="0" minDate="2020-07-24T00:00:00" maxDate="2020-08-11T00:00:00"/>
    </cacheField>
    <cacheField name="Lat" numFmtId="0">
      <sharedItems containsString="0" containsBlank="1" containsNumber="1" minValue="46.486879999999999" maxValue="46.51193"/>
    </cacheField>
    <cacheField name="Long" numFmtId="0">
      <sharedItems containsString="0" containsBlank="1" containsNumber="1" minValue="123.99451999999999" maxValue="124.02632"/>
    </cacheField>
    <cacheField name="Strata" numFmtId="0">
      <sharedItems containsBlank="1"/>
    </cacheField>
    <cacheField name="Fish Species" numFmtId="0">
      <sharedItems count="7">
        <s v="Sculpin"/>
        <s v="Shiner Perch"/>
        <s v="Staghorn Sculpin"/>
        <s v="English Sole"/>
        <s v="Starry Flounder"/>
        <s v="Pacific Staghorn Sculpin"/>
        <s v="Saddleback Gunnel"/>
      </sharedItems>
    </cacheField>
    <cacheField name="Notes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Willapa Port"/>
    <d v="2020-08-05T00:00:00"/>
    <n v="46.51193"/>
    <n v="124.01942"/>
    <s v="Eelgrass"/>
    <x v="0"/>
    <s v="dense eelgrass, no aquaculture"/>
  </r>
  <r>
    <s v="Willapa Port"/>
    <d v="2020-08-05T00:00:00"/>
    <n v="46.51193"/>
    <n v="124.01942"/>
    <s v="Eelgrass"/>
    <x v="1"/>
    <s v="dense eelgrass, no aquaculture"/>
  </r>
  <r>
    <s v="Willapa Port"/>
    <d v="2020-08-05T00:00:00"/>
    <n v="46.51193"/>
    <n v="124.01942"/>
    <s v="Eelgrass"/>
    <x v="1"/>
    <s v="dense eelgrass, no aquaculture"/>
  </r>
  <r>
    <s v="Willapa Port"/>
    <d v="2020-08-05T00:00:00"/>
    <n v="46.51193"/>
    <n v="124.01942"/>
    <s v="Eelgrass"/>
    <x v="1"/>
    <s v="dense eelgrass, no aquaculture"/>
  </r>
  <r>
    <s v="Willapa Port"/>
    <d v="2020-08-05T00:00:00"/>
    <n v="46.51193"/>
    <n v="124.01942"/>
    <s v="Eelgrass"/>
    <x v="1"/>
    <s v="dense eelgrass, no aquaculture"/>
  </r>
  <r>
    <s v="Willapa Port"/>
    <d v="2020-08-05T00:00:00"/>
    <n v="46.51193"/>
    <n v="124.01942"/>
    <s v="Eelgrass"/>
    <x v="1"/>
    <s v="dense eelgrass, no aquaculture"/>
  </r>
  <r>
    <s v="Willapa Port"/>
    <d v="2020-08-07T00:00:00"/>
    <n v="46.51193"/>
    <n v="124.01942"/>
    <s v="Eelgrass"/>
    <x v="0"/>
    <s v="dense eelgrass, no aquaculture"/>
  </r>
  <r>
    <s v="Willapa Port"/>
    <d v="2020-08-08T00:00:00"/>
    <n v="46.51193"/>
    <n v="124.01942"/>
    <s v="Eelgrass"/>
    <x v="0"/>
    <s v="dense eelgrass, no aquaculture"/>
  </r>
  <r>
    <s v="Willapa Port"/>
    <d v="2020-08-09T00:00:00"/>
    <n v="46.51193"/>
    <n v="124.01942"/>
    <s v="Eelgrass"/>
    <x v="0"/>
    <s v="dense eelgrass, no aquaculture"/>
  </r>
  <r>
    <s v="Willapa Port"/>
    <d v="2020-08-10T00:00:00"/>
    <n v="46.51193"/>
    <n v="124.01942"/>
    <s v="Eelgrass"/>
    <x v="0"/>
    <s v="dense eelgrass, no aquaculture"/>
  </r>
  <r>
    <s v="Willapa Port"/>
    <d v="2020-08-04T00:00:00"/>
    <n v="46.506630000000001"/>
    <n v="124.02203"/>
    <s v="Oysters"/>
    <x v="0"/>
    <s v="No eelgrass, bottom oysters"/>
  </r>
  <r>
    <s v="Willapa Port"/>
    <d v="2020-08-04T00:00:00"/>
    <n v="46.506630000000001"/>
    <n v="124.02203"/>
    <s v="Oysters"/>
    <x v="0"/>
    <s v="No eelgrass, bottom oysters"/>
  </r>
  <r>
    <s v="Willapa Port"/>
    <d v="2020-08-04T00:00:00"/>
    <n v="46.506630000000001"/>
    <n v="124.02203"/>
    <s v="Oysters"/>
    <x v="0"/>
    <s v="No eelgrass, bottom oysters"/>
  </r>
  <r>
    <s v="Willapa Port"/>
    <d v="2020-08-04T00:00:00"/>
    <n v="46.506630000000001"/>
    <n v="124.02203"/>
    <s v="Oysters"/>
    <x v="0"/>
    <s v="No eelgrass, bottom oysters"/>
  </r>
  <r>
    <s v="Willapa Port"/>
    <d v="2020-08-04T00:00:00"/>
    <n v="46.506630000000001"/>
    <n v="124.02203"/>
    <s v="Oysters"/>
    <x v="0"/>
    <s v="No eelgrass, bottom oysters"/>
  </r>
  <r>
    <s v="Willapa Port"/>
    <d v="2020-08-04T00:00:00"/>
    <n v="46.506630000000001"/>
    <n v="124.02203"/>
    <s v="Oysters"/>
    <x v="1"/>
    <s v="No eelgrass, bottom oysters"/>
  </r>
  <r>
    <s v="Willapa Port"/>
    <d v="2020-08-04T00:00:00"/>
    <n v="46.506630000000001"/>
    <n v="124.02203"/>
    <s v="Oysters"/>
    <x v="1"/>
    <s v="No eelgrass, bottom oysters"/>
  </r>
  <r>
    <s v="Willapa Long Island "/>
    <d v="2020-08-08T00:00:00"/>
    <m/>
    <m/>
    <s v="Eelgrass"/>
    <x v="2"/>
    <s v="Two lat/longs listed, unsure which fish were collected where "/>
  </r>
  <r>
    <s v="Willapa Long Island "/>
    <d v="2020-08-08T00:00:00"/>
    <m/>
    <m/>
    <s v="Eelgrass"/>
    <x v="2"/>
    <s v="46.51122, 123.99424"/>
  </r>
  <r>
    <s v="Willapa Long Island "/>
    <d v="2020-08-08T00:00:00"/>
    <m/>
    <m/>
    <s v="Eelgrass"/>
    <x v="2"/>
    <s v="46.51061, 123.99536"/>
  </r>
  <r>
    <s v="Willapa Long Island "/>
    <d v="2020-08-08T00:00:00"/>
    <m/>
    <m/>
    <s v="Eelgrass"/>
    <x v="2"/>
    <m/>
  </r>
  <r>
    <s v="Willapa Long Island "/>
    <d v="2020-08-08T00:00:00"/>
    <m/>
    <m/>
    <s v="Eelgrass"/>
    <x v="2"/>
    <m/>
  </r>
  <r>
    <s v="Willapa Long Island "/>
    <d v="2020-08-08T00:00:00"/>
    <m/>
    <m/>
    <s v="Eelgrass"/>
    <x v="1"/>
    <m/>
  </r>
  <r>
    <s v="Willapa Long Island "/>
    <d v="2020-08-08T00:00:00"/>
    <m/>
    <m/>
    <s v="Eelgrass"/>
    <x v="1"/>
    <m/>
  </r>
  <r>
    <s v="Willapa Long Island "/>
    <d v="2020-08-08T00:00:00"/>
    <m/>
    <m/>
    <s v="Eelgrass"/>
    <x v="1"/>
    <m/>
  </r>
  <r>
    <s v="Willapa Long Island "/>
    <d v="2020-08-08T00:00:00"/>
    <m/>
    <m/>
    <s v="Eelgrass"/>
    <x v="1"/>
    <m/>
  </r>
  <r>
    <s v="Willapa Long Island "/>
    <d v="2020-08-08T00:00:00"/>
    <m/>
    <m/>
    <s v="Eelgrass"/>
    <x v="1"/>
    <m/>
  </r>
  <r>
    <s v="Willapa Long Island "/>
    <d v="2020-08-02T00:00:00"/>
    <n v="46.511620000000001"/>
    <n v="123.99451999999999"/>
    <s v="Oysters"/>
    <x v="3"/>
    <s v="No eelgrass, bottom oysters"/>
  </r>
  <r>
    <s v="Willapa Long Island "/>
    <d v="2020-08-02T00:00:00"/>
    <n v="46.511620000000001"/>
    <n v="123.99451999999999"/>
    <s v="Oysters"/>
    <x v="3"/>
    <m/>
  </r>
  <r>
    <s v="Willapa Long Island "/>
    <d v="2020-08-02T00:00:00"/>
    <n v="46.511620000000001"/>
    <n v="123.99451999999999"/>
    <s v="Oysters"/>
    <x v="3"/>
    <m/>
  </r>
  <r>
    <s v="Willapa Long Island "/>
    <d v="2020-08-02T00:00:00"/>
    <n v="46.511620000000001"/>
    <n v="123.99451999999999"/>
    <s v="Oysters"/>
    <x v="3"/>
    <m/>
  </r>
  <r>
    <s v="Willapa Long Island "/>
    <d v="2020-08-02T00:00:00"/>
    <n v="46.511620000000001"/>
    <n v="123.99451999999999"/>
    <s v="Oysters"/>
    <x v="3"/>
    <m/>
  </r>
  <r>
    <s v="Willapa Long Island "/>
    <d v="2020-08-02T00:00:00"/>
    <n v="46.511620000000001"/>
    <n v="123.99451999999999"/>
    <s v="Oysters"/>
    <x v="1"/>
    <m/>
  </r>
  <r>
    <s v="Willapa Long Island "/>
    <d v="2020-08-02T00:00:00"/>
    <n v="46.511620000000001"/>
    <n v="123.99451999999999"/>
    <s v="Oysters"/>
    <x v="1"/>
    <m/>
  </r>
  <r>
    <s v="Willapa Long Island "/>
    <d v="2020-08-02T00:00:00"/>
    <n v="46.511620000000001"/>
    <n v="123.99451999999999"/>
    <s v="Oysters"/>
    <x v="1"/>
    <m/>
  </r>
  <r>
    <s v="Willapa Long Island "/>
    <d v="2020-08-02T00:00:00"/>
    <n v="46.511620000000001"/>
    <n v="123.99451999999999"/>
    <s v="Oysters"/>
    <x v="2"/>
    <m/>
  </r>
  <r>
    <s v="Willapa Long Island "/>
    <d v="2020-08-02T00:00:00"/>
    <n v="46.511620000000001"/>
    <n v="123.99451999999999"/>
    <s v="Oysters"/>
    <x v="2"/>
    <m/>
  </r>
  <r>
    <s v="Willapa Long Island "/>
    <d v="2020-08-02T00:00:00"/>
    <n v="46.511620000000001"/>
    <n v="123.99451999999999"/>
    <s v="Oysters"/>
    <x v="2"/>
    <m/>
  </r>
  <r>
    <s v="Willapa Middle Sands"/>
    <d v="2020-08-09T00:00:00"/>
    <n v="46.495240000000003"/>
    <n v="124.02632"/>
    <s v="Eelgrass"/>
    <x v="1"/>
    <m/>
  </r>
  <r>
    <s v="Willapa Middle Sands"/>
    <d v="2020-08-09T00:00:00"/>
    <n v="46.486879999999999"/>
    <n v="124.01770999999999"/>
    <s v="Eelgrass"/>
    <x v="2"/>
    <m/>
  </r>
  <r>
    <s v="Willapa Middle Sands"/>
    <d v="2020-08-09T00:00:00"/>
    <n v="46.486879999999999"/>
    <n v="124.01770999999999"/>
    <s v="Eelgrass"/>
    <x v="2"/>
    <m/>
  </r>
  <r>
    <s v="Willapa Middle Sands"/>
    <d v="2020-08-09T00:00:00"/>
    <n v="46.486879999999999"/>
    <n v="124.01770999999999"/>
    <s v="Eelgrass"/>
    <x v="1"/>
    <m/>
  </r>
  <r>
    <s v="Willapa Middle Sands"/>
    <d v="2020-08-09T00:00:00"/>
    <n v="46.486879999999999"/>
    <n v="124.01770999999999"/>
    <s v="Eelgrass"/>
    <x v="1"/>
    <m/>
  </r>
  <r>
    <s v="Willapa Middle Sands"/>
    <d v="2020-08-09T00:00:00"/>
    <n v="46.486879999999999"/>
    <n v="124.01770999999999"/>
    <s v="Eelgrass"/>
    <x v="1"/>
    <m/>
  </r>
  <r>
    <s v="Willapa Middle Sands"/>
    <d v="2020-08-09T00:00:00"/>
    <n v="46.486879999999999"/>
    <n v="124.01770999999999"/>
    <s v="Eelgrass"/>
    <x v="1"/>
    <m/>
  </r>
  <r>
    <s v="Willapa Middle Sands"/>
    <d v="2020-08-09T00:00:00"/>
    <n v="46.490299999999998"/>
    <n v="124.01733"/>
    <s v="Oysters"/>
    <x v="2"/>
    <s v="No eelgrass, bottom oysters"/>
  </r>
  <r>
    <s v="Willapa Middle Sands"/>
    <d v="2020-08-09T00:00:00"/>
    <n v="46.490299999999998"/>
    <n v="124.01733"/>
    <s v="Oysters"/>
    <x v="2"/>
    <m/>
  </r>
  <r>
    <s v="Willapa Middle Sands"/>
    <d v="2020-08-09T00:00:00"/>
    <n v="46.490299999999998"/>
    <n v="124.01733"/>
    <s v="Oysters"/>
    <x v="2"/>
    <m/>
  </r>
  <r>
    <s v="Willapa Middle Sands"/>
    <d v="2020-08-09T00:00:00"/>
    <n v="46.490299999999998"/>
    <n v="124.01733"/>
    <s v="Oysters"/>
    <x v="2"/>
    <m/>
  </r>
  <r>
    <s v="Willapa Middle Sands"/>
    <d v="2020-08-09T00:00:00"/>
    <n v="46.490299999999998"/>
    <n v="124.01733"/>
    <s v="Oysters"/>
    <x v="1"/>
    <m/>
  </r>
  <r>
    <s v="Willapa Middle Sands"/>
    <d v="2020-08-09T00:00:00"/>
    <n v="46.490299999999998"/>
    <n v="124.01733"/>
    <s v="Oysters"/>
    <x v="1"/>
    <m/>
  </r>
  <r>
    <s v="Willapa Middle Sands"/>
    <d v="2020-08-09T00:00:00"/>
    <n v="46.490299999999998"/>
    <n v="124.01733"/>
    <s v="Oysters"/>
    <x v="1"/>
    <m/>
  </r>
  <r>
    <s v="Willapa Middle Sands"/>
    <d v="2020-08-09T00:00:00"/>
    <n v="46.490299999999998"/>
    <n v="124.01733"/>
    <s v="Oysters"/>
    <x v="1"/>
    <m/>
  </r>
  <r>
    <s v="Willapa Middle Sands"/>
    <d v="2020-08-09T00:00:00"/>
    <n v="46.490299999999998"/>
    <n v="124.01733"/>
    <s v="Oysters"/>
    <x v="1"/>
    <m/>
  </r>
  <r>
    <s v="Hamma Hamma"/>
    <d v="2020-08-04T00:00:00"/>
    <m/>
    <m/>
    <s v="Eelgrass"/>
    <x v="4"/>
    <s v="collected from traps, dense eelgrass"/>
  </r>
  <r>
    <s v="Hamma Hamma"/>
    <d v="2020-08-04T00:00:00"/>
    <m/>
    <m/>
    <s v="Eelgrass"/>
    <x v="5"/>
    <s v="collected from traps, dense eelgrass"/>
  </r>
  <r>
    <s v="Hamma Hamma"/>
    <d v="2020-08-04T00:00:00"/>
    <m/>
    <m/>
    <s v="Eelgrass"/>
    <x v="5"/>
    <s v="collected from traps, dense eelgrass"/>
  </r>
  <r>
    <s v="Hamma Hamma"/>
    <d v="2020-08-04T00:00:00"/>
    <m/>
    <m/>
    <s v="Eelgrass"/>
    <x v="5"/>
    <s v="collected from traps, dense eelgrass"/>
  </r>
  <r>
    <s v="Hamma Hamma"/>
    <d v="2020-08-04T00:00:00"/>
    <m/>
    <m/>
    <s v="Eelgrass"/>
    <x v="5"/>
    <s v="collected from traps, dense eelgrass"/>
  </r>
  <r>
    <s v="Hamma Hamma"/>
    <d v="2020-08-04T00:00:00"/>
    <m/>
    <m/>
    <s v="Eelgrass"/>
    <x v="5"/>
    <s v="collected from traps, dense eelgrass"/>
  </r>
  <r>
    <s v="Hamma Hamma"/>
    <d v="2020-08-05T00:00:00"/>
    <m/>
    <m/>
    <s v="Eelgrass"/>
    <x v="6"/>
    <s v="collected from traps, dense eelgrass"/>
  </r>
  <r>
    <s v="Hamma Hamma"/>
    <d v="2020-08-05T00:00:00"/>
    <m/>
    <m/>
    <s v="Eelgrass"/>
    <x v="6"/>
    <s v="collected from traps, dense eelgrass"/>
  </r>
  <r>
    <s v="Hamma Hamma"/>
    <d v="2020-08-05T00:00:00"/>
    <m/>
    <m/>
    <s v="Eelgrass"/>
    <x v="6"/>
    <s v="collected from traps, dense eelgrass"/>
  </r>
  <r>
    <s v="Hamma Hamma"/>
    <d v="2020-08-05T00:00:00"/>
    <m/>
    <m/>
    <s v="Oysters"/>
    <x v="5"/>
    <s v="collected from traps,no eelgrass, bottom oysters"/>
  </r>
  <r>
    <s v="Quilcene"/>
    <d v="2020-07-31T00:00:00"/>
    <m/>
    <m/>
    <m/>
    <x v="0"/>
    <s v="No dense"/>
  </r>
  <r>
    <s v="Quilcene"/>
    <d v="2020-07-31T00:00:00"/>
    <m/>
    <m/>
    <m/>
    <x v="0"/>
    <s v="No dense"/>
  </r>
  <r>
    <s v="Quilcene"/>
    <d v="2020-07-31T00:00:00"/>
    <m/>
    <m/>
    <m/>
    <x v="0"/>
    <s v="No dense"/>
  </r>
  <r>
    <s v="Quilcene"/>
    <d v="2020-07-30T00:00:00"/>
    <m/>
    <m/>
    <m/>
    <x v="1"/>
    <s v="No off"/>
  </r>
  <r>
    <s v="Rock Point/Quilcene"/>
    <d v="2020-07-24T00:00:00"/>
    <m/>
    <m/>
    <s v="Eelgrass"/>
    <x v="4"/>
    <s v="eelgrass no aquaculture "/>
  </r>
  <r>
    <s v="PP/Quilcene"/>
    <d v="2020-07-25T00:00:00"/>
    <m/>
    <m/>
    <s v="Oysters"/>
    <x v="0"/>
    <s v="Oyster bottom no eelgrass"/>
  </r>
  <r>
    <s v="PP/Quilcene"/>
    <d v="2020-07-25T00:00:00"/>
    <m/>
    <m/>
    <s v="Oysters"/>
    <x v="0"/>
    <s v="Oyster bottom no eelgrass"/>
  </r>
  <r>
    <s v="PP/Quilcene"/>
    <d v="2020-07-25T00:00:00"/>
    <m/>
    <m/>
    <s v="Oysters"/>
    <x v="0"/>
    <s v="Oyster bottom no eelgrass"/>
  </r>
  <r>
    <s v="PP/Quilcene"/>
    <d v="2020-07-25T00:00:00"/>
    <m/>
    <m/>
    <s v="Oysters"/>
    <x v="0"/>
    <s v="Oyster bottom no eelgrass"/>
  </r>
  <r>
    <s v="PP/Quilcene"/>
    <d v="2020-07-25T00:00:00"/>
    <m/>
    <m/>
    <s v="Oysters"/>
    <x v="0"/>
    <s v="Oyster bottom no eelgrass"/>
  </r>
  <r>
    <s v="RP/Quilcene"/>
    <d v="2020-07-24T00:00:00"/>
    <m/>
    <m/>
    <s v="Eelgrass"/>
    <x v="1"/>
    <s v="eelgrass no aquaculture "/>
  </r>
  <r>
    <s v="Rock Point/Quilcene"/>
    <d v="2020-07-24T00:00:00"/>
    <m/>
    <m/>
    <s v="Eelgrass"/>
    <x v="1"/>
    <s v="eelgrass no aquaculture "/>
  </r>
  <r>
    <s v="Rock Point/Quilcene"/>
    <d v="2020-07-24T00:00:00"/>
    <m/>
    <m/>
    <s v="Eelgrass"/>
    <x v="1"/>
    <s v="eelgrass no aquaculture "/>
  </r>
  <r>
    <s v="Rock Point/Quilcene"/>
    <d v="2020-07-24T00:00:00"/>
    <m/>
    <m/>
    <s v="Eelgrass"/>
    <x v="1"/>
    <s v="eelgrass no aquaculture "/>
  </r>
  <r>
    <s v="Rock Point/Quilcene"/>
    <d v="2020-07-24T00:00:00"/>
    <m/>
    <m/>
    <s v="Eelgrass"/>
    <x v="1"/>
    <s v="eelgrass no aquaculture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51BD3-6A80-4D64-AE38-0BECAC28E8F5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Fish Species 2021" axis="axisRow" dataField="1" compact="0" outline="0" showAll="0" defaultSubtotal="0">
      <items count="7">
        <item x="3"/>
        <item x="5"/>
        <item x="6"/>
        <item x="0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Fish Specie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E513-6925-4B1D-ABDA-574C7F6836B5}">
  <dimension ref="A1:Z371"/>
  <sheetViews>
    <sheetView zoomScale="80" zoomScaleNormal="80" workbookViewId="0">
      <pane ySplit="1" topLeftCell="A2" activePane="bottomLeft" state="frozen"/>
      <selection activeCell="D1" sqref="D1"/>
      <selection pane="bottomLeft" activeCell="L211" sqref="L211"/>
    </sheetView>
  </sheetViews>
  <sheetFormatPr baseColWidth="10" defaultColWidth="9.1640625" defaultRowHeight="16" x14ac:dyDescent="0.2"/>
  <cols>
    <col min="1" max="1" width="12.5" style="3" bestFit="1" customWidth="1"/>
    <col min="2" max="2" width="8.1640625" style="3" customWidth="1"/>
    <col min="3" max="3" width="9.83203125" style="3" customWidth="1"/>
    <col min="4" max="4" width="8.1640625" style="3" customWidth="1"/>
    <col min="5" max="5" width="18.33203125" style="3" bestFit="1" customWidth="1"/>
    <col min="6" max="6" width="9.33203125" style="3" customWidth="1"/>
    <col min="7" max="7" width="22.6640625" style="3" bestFit="1" customWidth="1"/>
    <col min="8" max="8" width="16.33203125" style="3" bestFit="1" customWidth="1"/>
    <col min="9" max="9" width="13.83203125" style="3" bestFit="1" customWidth="1"/>
    <col min="10" max="10" width="8.33203125" style="3" bestFit="1" customWidth="1"/>
    <col min="11" max="11" width="9.5" style="3" bestFit="1" customWidth="1"/>
    <col min="12" max="12" width="13.6640625" style="3" bestFit="1" customWidth="1"/>
    <col min="13" max="13" width="16.33203125" style="3" bestFit="1" customWidth="1"/>
    <col min="14" max="14" width="27.5" style="3" bestFit="1" customWidth="1"/>
    <col min="15" max="15" width="13.33203125" style="3" bestFit="1" customWidth="1"/>
    <col min="16" max="16" width="15.33203125" style="3" bestFit="1" customWidth="1"/>
    <col min="17" max="17" width="12.83203125" style="3" bestFit="1" customWidth="1"/>
    <col min="18" max="18" width="3.6640625" style="3" bestFit="1" customWidth="1"/>
    <col min="19" max="19" width="6.1640625" style="3" bestFit="1" customWidth="1"/>
    <col min="20" max="20" width="8.33203125" style="3" bestFit="1" customWidth="1"/>
    <col min="21" max="21" width="13.1640625" style="3" hidden="1" customWidth="1"/>
    <col min="22" max="22" width="26.5" style="3" hidden="1" customWidth="1"/>
    <col min="23" max="23" width="19.6640625" style="3" hidden="1" customWidth="1"/>
    <col min="24" max="24" width="15.83203125" style="3" hidden="1" customWidth="1"/>
    <col min="25" max="25" width="10.83203125" style="3" bestFit="1" customWidth="1"/>
    <col min="26" max="26" width="9.5" style="3" bestFit="1" customWidth="1"/>
    <col min="27" max="16384" width="9.1640625" style="3"/>
  </cols>
  <sheetData>
    <row r="1" spans="1:26" s="4" customFormat="1" x14ac:dyDescent="0.2">
      <c r="A1" s="4" t="s">
        <v>66</v>
      </c>
      <c r="B1" s="4" t="s">
        <v>1</v>
      </c>
      <c r="C1" s="4" t="s">
        <v>65</v>
      </c>
      <c r="D1" s="4" t="s">
        <v>64</v>
      </c>
      <c r="E1" s="4" t="s">
        <v>63</v>
      </c>
      <c r="F1" s="4" t="s">
        <v>43</v>
      </c>
      <c r="G1" s="4" t="s">
        <v>62</v>
      </c>
      <c r="H1" s="4" t="s">
        <v>379</v>
      </c>
      <c r="I1" s="4" t="s">
        <v>378</v>
      </c>
      <c r="J1" s="4" t="s">
        <v>61</v>
      </c>
      <c r="K1" s="4" t="s">
        <v>60</v>
      </c>
      <c r="L1" s="4" t="s">
        <v>59</v>
      </c>
      <c r="M1" s="4" t="s">
        <v>58</v>
      </c>
      <c r="N1" s="4" t="s">
        <v>57</v>
      </c>
      <c r="O1" s="4" t="s">
        <v>56</v>
      </c>
      <c r="P1" s="4" t="s">
        <v>55</v>
      </c>
      <c r="Q1" s="4" t="s">
        <v>54</v>
      </c>
      <c r="R1" s="4" t="s">
        <v>53</v>
      </c>
      <c r="S1" s="4" t="s">
        <v>52</v>
      </c>
      <c r="T1" s="4" t="s">
        <v>51</v>
      </c>
      <c r="U1" s="4" t="s">
        <v>50</v>
      </c>
      <c r="V1" s="4" t="s">
        <v>49</v>
      </c>
      <c r="W1" s="4" t="s">
        <v>48</v>
      </c>
      <c r="X1" s="4" t="s">
        <v>47</v>
      </c>
      <c r="Y1" s="4" t="s">
        <v>46</v>
      </c>
      <c r="Z1" s="4" t="s">
        <v>45</v>
      </c>
    </row>
    <row r="2" spans="1:26" x14ac:dyDescent="0.2">
      <c r="A2" s="3" t="s">
        <v>466</v>
      </c>
      <c r="E2" s="3" t="str">
        <f>_xlfn.XLOOKUP(F2,Inventory!J2:J77,Inventory!A2:A77)</f>
        <v xml:space="preserve">Willapa Long Island </v>
      </c>
      <c r="F2" s="3" t="s">
        <v>490</v>
      </c>
      <c r="G2" s="3" t="str">
        <f>VLOOKUP(F2,Inventory!J:M,2,FALSE)</f>
        <v>W_LI_080220_ES_25</v>
      </c>
      <c r="H2" s="3">
        <f>VLOOKUP(F2,Inventory!J:M,3,FALSE)</f>
        <v>68</v>
      </c>
      <c r="I2" s="3">
        <f>VLOOKUP(F2,Inventory!J:M,4,FALSE)</f>
        <v>3.19</v>
      </c>
      <c r="J2" s="3">
        <v>2</v>
      </c>
      <c r="K2" s="3">
        <v>5</v>
      </c>
      <c r="L2" s="3">
        <v>6.9699999999999998E-2</v>
      </c>
      <c r="M2" s="3">
        <v>6.0100000000000001E-2</v>
      </c>
      <c r="N2" s="3" t="s">
        <v>462</v>
      </c>
      <c r="O2" s="3" t="e">
        <f>VLOOKUP(N2,Lookup!A:D,2,FALSE)</f>
        <v>#N/A</v>
      </c>
      <c r="P2" s="3" t="e">
        <f>VLOOKUP(N2,Lookup!A:D,3,FALSE)</f>
        <v>#N/A</v>
      </c>
      <c r="Q2" s="3" t="e">
        <f>VLOOKUP(N2,Lookup!A:D,4,FALSE)</f>
        <v>#N/A</v>
      </c>
      <c r="S2" s="3">
        <v>5</v>
      </c>
      <c r="T2" s="3">
        <v>5.8999999999999999E-3</v>
      </c>
      <c r="Y2" s="3" t="s">
        <v>480</v>
      </c>
    </row>
    <row r="3" spans="1:26" x14ac:dyDescent="0.2">
      <c r="A3" s="3" t="s">
        <v>466</v>
      </c>
      <c r="E3" s="3" t="str">
        <f>_xlfn.XLOOKUP(F3,Inventory!J2:J77,Inventory!A2:A77)</f>
        <v xml:space="preserve">Willapa Long Island </v>
      </c>
      <c r="F3" s="3" t="s">
        <v>490</v>
      </c>
      <c r="G3" s="3" t="str">
        <f>VLOOKUP(F3,Inventory!J:M,2,FALSE)</f>
        <v>W_LI_080220_ES_25</v>
      </c>
      <c r="H3" s="3">
        <f>VLOOKUP(F3,Inventory!J:M,3,FALSE)</f>
        <v>68</v>
      </c>
      <c r="I3" s="3">
        <f>VLOOKUP(F3,Inventory!J:M,4,FALSE)</f>
        <v>3.19</v>
      </c>
      <c r="J3" s="3">
        <v>2</v>
      </c>
      <c r="K3" s="3">
        <v>5</v>
      </c>
      <c r="L3" s="3">
        <v>6.9699999999999998E-2</v>
      </c>
      <c r="M3" s="3">
        <v>6.0100000000000001E-2</v>
      </c>
      <c r="N3" s="3" t="s">
        <v>482</v>
      </c>
      <c r="S3" s="3">
        <v>5</v>
      </c>
      <c r="T3" s="3">
        <v>1.6999999999999999E-3</v>
      </c>
    </row>
    <row r="4" spans="1:26" x14ac:dyDescent="0.2">
      <c r="A4" s="3" t="s">
        <v>466</v>
      </c>
      <c r="E4" s="3" t="str">
        <f>_xlfn.XLOOKUP(F4,Inventory!J2:J77,Inventory!A2:A77)</f>
        <v xml:space="preserve">Willapa Long Island </v>
      </c>
      <c r="F4" s="3" t="s">
        <v>490</v>
      </c>
      <c r="G4" s="3" t="str">
        <f>VLOOKUP(F4,Inventory!J:M,2,FALSE)</f>
        <v>W_LI_080220_ES_25</v>
      </c>
      <c r="H4" s="3">
        <f>VLOOKUP(F4,Inventory!J:M,3,FALSE)</f>
        <v>68</v>
      </c>
      <c r="I4" s="3">
        <f>VLOOKUP(F4,Inventory!J:M,4,FALSE)</f>
        <v>3.19</v>
      </c>
      <c r="J4" s="3">
        <v>2</v>
      </c>
      <c r="K4" s="3">
        <v>5</v>
      </c>
      <c r="L4" s="3">
        <v>6.9699999999999998E-2</v>
      </c>
      <c r="M4" s="3">
        <v>6.0100000000000001E-2</v>
      </c>
      <c r="N4" s="3" t="s">
        <v>97</v>
      </c>
      <c r="S4" s="3">
        <v>3</v>
      </c>
      <c r="T4" s="3">
        <v>1E-4</v>
      </c>
      <c r="Y4" s="3" t="s">
        <v>491</v>
      </c>
    </row>
    <row r="5" spans="1:26" x14ac:dyDescent="0.2">
      <c r="A5" s="3" t="s">
        <v>466</v>
      </c>
      <c r="E5" s="3" t="str">
        <f>_xlfn.XLOOKUP(F5,Inventory!J2:J77,Inventory!A2:A77)</f>
        <v xml:space="preserve">Willapa Long Island </v>
      </c>
      <c r="F5" s="3" t="s">
        <v>490</v>
      </c>
      <c r="G5" s="3" t="str">
        <f>VLOOKUP(F5,Inventory!J:M,2,FALSE)</f>
        <v>W_LI_080220_ES_25</v>
      </c>
      <c r="H5" s="3">
        <f>VLOOKUP(F5,Inventory!J:M,3,FALSE)</f>
        <v>68</v>
      </c>
      <c r="I5" s="3">
        <f>VLOOKUP(F5,Inventory!J:M,4,FALSE)</f>
        <v>3.19</v>
      </c>
      <c r="J5" s="3">
        <v>2</v>
      </c>
      <c r="K5" s="3">
        <v>5</v>
      </c>
      <c r="L5" s="3">
        <v>6.9699999999999998E-2</v>
      </c>
      <c r="M5" s="3">
        <v>6.0100000000000001E-2</v>
      </c>
      <c r="N5" s="3" t="s">
        <v>264</v>
      </c>
      <c r="S5" s="3">
        <v>1</v>
      </c>
      <c r="T5" s="3">
        <v>2.0000000000000001E-4</v>
      </c>
    </row>
    <row r="6" spans="1:26" x14ac:dyDescent="0.2">
      <c r="A6" s="3" t="s">
        <v>466</v>
      </c>
      <c r="E6" s="3" t="str">
        <f>_xlfn.XLOOKUP(F6,Inventory!J2:J77,Inventory!A2:A77)</f>
        <v xml:space="preserve">Willapa Long Island </v>
      </c>
      <c r="F6" s="3" t="s">
        <v>490</v>
      </c>
      <c r="G6" s="3" t="str">
        <f>VLOOKUP(F6,Inventory!J:M,2,FALSE)</f>
        <v>W_LI_080220_ES_25</v>
      </c>
      <c r="H6" s="3">
        <f>VLOOKUP(F6,Inventory!J:M,3,FALSE)</f>
        <v>68</v>
      </c>
      <c r="I6" s="3">
        <f>VLOOKUP(F6,Inventory!J:M,4,FALSE)</f>
        <v>3.19</v>
      </c>
      <c r="J6" s="3">
        <v>2</v>
      </c>
      <c r="K6" s="3">
        <v>5</v>
      </c>
      <c r="L6" s="3">
        <v>6.9699999999999998E-2</v>
      </c>
      <c r="M6" s="3">
        <v>6.0100000000000001E-2</v>
      </c>
      <c r="N6" s="3" t="s">
        <v>93</v>
      </c>
      <c r="S6" s="3">
        <v>1</v>
      </c>
      <c r="T6" s="3">
        <v>2.0000000000000001E-4</v>
      </c>
    </row>
    <row r="7" spans="1:26" x14ac:dyDescent="0.2">
      <c r="A7" s="3" t="s">
        <v>466</v>
      </c>
      <c r="E7" s="3" t="str">
        <f>_xlfn.XLOOKUP(F7,Inventory!J2:J77,Inventory!A2:A77)</f>
        <v xml:space="preserve">Willapa Long Island </v>
      </c>
      <c r="F7" s="3" t="s">
        <v>492</v>
      </c>
      <c r="G7" s="3" t="str">
        <f>VLOOKUP(F7,Inventory!J:M,2,FALSE)</f>
        <v>W_LI_080220_ES_26</v>
      </c>
      <c r="H7" s="3">
        <f>VLOOKUP(F7,Inventory!J:M,3,FALSE)</f>
        <v>81</v>
      </c>
      <c r="I7" s="3">
        <f>VLOOKUP(F7,Inventory!J:M,4,FALSE)</f>
        <v>5.46</v>
      </c>
      <c r="J7" s="3">
        <v>3</v>
      </c>
      <c r="K7" s="3">
        <v>4</v>
      </c>
      <c r="L7" s="3">
        <v>7.4399999999999994E-2</v>
      </c>
      <c r="M7" s="3">
        <v>4.19E-2</v>
      </c>
      <c r="N7" s="3" t="s">
        <v>462</v>
      </c>
      <c r="O7" s="3" t="e">
        <f>VLOOKUP(N7,Lookup!A:D,2,FALSE)</f>
        <v>#N/A</v>
      </c>
      <c r="P7" s="3" t="e">
        <f>VLOOKUP(N7,Lookup!A:D,3,FALSE)</f>
        <v>#N/A</v>
      </c>
      <c r="Q7" s="3" t="e">
        <f>VLOOKUP(N7,Lookup!A:D,4,FALSE)</f>
        <v>#N/A</v>
      </c>
      <c r="S7" s="3">
        <v>18</v>
      </c>
      <c r="T7" s="3">
        <v>1.29E-2</v>
      </c>
    </row>
    <row r="8" spans="1:26" x14ac:dyDescent="0.2">
      <c r="A8" s="3" t="s">
        <v>466</v>
      </c>
      <c r="E8" s="3" t="str">
        <f>_xlfn.XLOOKUP(F8,Inventory!J2:J77,Inventory!A2:A77)</f>
        <v xml:space="preserve">Willapa Long Island </v>
      </c>
      <c r="F8" s="3" t="s">
        <v>492</v>
      </c>
      <c r="G8" s="3" t="str">
        <f>VLOOKUP(F8,Inventory!J:M,2,FALSE)</f>
        <v>W_LI_080220_ES_26</v>
      </c>
      <c r="H8" s="3">
        <f>VLOOKUP(F8,Inventory!J:M,3,FALSE)</f>
        <v>81</v>
      </c>
      <c r="I8" s="3">
        <f>VLOOKUP(F8,Inventory!J:M,4,FALSE)</f>
        <v>5.46</v>
      </c>
      <c r="J8" s="3">
        <v>3</v>
      </c>
      <c r="K8" s="3">
        <v>4</v>
      </c>
      <c r="L8" s="3">
        <v>7.4399999999999994E-2</v>
      </c>
      <c r="M8" s="3">
        <v>4.19E-2</v>
      </c>
      <c r="N8" s="3" t="s">
        <v>482</v>
      </c>
      <c r="S8" s="3">
        <v>6</v>
      </c>
      <c r="T8" s="3">
        <v>1.1000000000000001E-3</v>
      </c>
    </row>
    <row r="9" spans="1:26" x14ac:dyDescent="0.2">
      <c r="A9" s="3" t="s">
        <v>466</v>
      </c>
      <c r="E9" s="3" t="str">
        <f>_xlfn.XLOOKUP(F9,Inventory!J2:J77,Inventory!A2:A77)</f>
        <v xml:space="preserve">Willapa Long Island </v>
      </c>
      <c r="F9" s="3" t="s">
        <v>492</v>
      </c>
      <c r="G9" s="3" t="str">
        <f>VLOOKUP(F9,Inventory!J:M,2,FALSE)</f>
        <v>W_LI_080220_ES_26</v>
      </c>
      <c r="H9" s="3">
        <f>VLOOKUP(F9,Inventory!J:M,3,FALSE)</f>
        <v>81</v>
      </c>
      <c r="I9" s="3">
        <f>VLOOKUP(F9,Inventory!J:M,4,FALSE)</f>
        <v>5.46</v>
      </c>
      <c r="J9" s="3">
        <v>3</v>
      </c>
      <c r="K9" s="3">
        <v>4</v>
      </c>
      <c r="L9" s="3">
        <v>7.4399999999999994E-2</v>
      </c>
      <c r="M9" s="3">
        <v>4.19E-2</v>
      </c>
      <c r="N9" s="3" t="s">
        <v>97</v>
      </c>
      <c r="S9" s="3">
        <v>2</v>
      </c>
      <c r="T9" s="3">
        <v>1E-4</v>
      </c>
      <c r="Y9" s="3" t="s">
        <v>493</v>
      </c>
    </row>
    <row r="10" spans="1:26" x14ac:dyDescent="0.2">
      <c r="A10" s="3" t="s">
        <v>466</v>
      </c>
      <c r="E10" s="3" t="str">
        <f>_xlfn.XLOOKUP(F10,Inventory!J2:J77,Inventory!A2:A77)</f>
        <v xml:space="preserve">Willapa Long Island </v>
      </c>
      <c r="F10" s="3" t="s">
        <v>492</v>
      </c>
      <c r="G10" s="3" t="str">
        <f>VLOOKUP(F10,Inventory!J:M,2,FALSE)</f>
        <v>W_LI_080220_ES_26</v>
      </c>
      <c r="H10" s="3">
        <f>VLOOKUP(F10,Inventory!J:M,3,FALSE)</f>
        <v>81</v>
      </c>
      <c r="I10" s="3">
        <f>VLOOKUP(F10,Inventory!J:M,4,FALSE)</f>
        <v>5.46</v>
      </c>
      <c r="J10" s="3">
        <v>3</v>
      </c>
      <c r="K10" s="3">
        <v>4</v>
      </c>
      <c r="L10" s="3">
        <v>7.4399999999999994E-2</v>
      </c>
      <c r="M10" s="3">
        <v>4.19E-2</v>
      </c>
      <c r="N10" s="3" t="s">
        <v>264</v>
      </c>
      <c r="S10" s="3">
        <v>1</v>
      </c>
      <c r="T10" s="3">
        <v>1E-4</v>
      </c>
    </row>
    <row r="11" spans="1:26" x14ac:dyDescent="0.2">
      <c r="A11" s="3" t="s">
        <v>466</v>
      </c>
      <c r="E11" s="3" t="str">
        <f>_xlfn.XLOOKUP(F11,Inventory!J2:J77,Inventory!A2:A77)</f>
        <v xml:space="preserve">Willapa Long Island </v>
      </c>
      <c r="F11" s="3" t="s">
        <v>481</v>
      </c>
      <c r="G11" s="3" t="str">
        <f>VLOOKUP(F11,Inventory!J:M,2,FALSE)</f>
        <v>W_LI_080220_ES_27</v>
      </c>
      <c r="H11" s="3">
        <f>VLOOKUP(F11,Inventory!J:M,3,FALSE)</f>
        <v>65</v>
      </c>
      <c r="I11" s="3">
        <f>VLOOKUP(F11,Inventory!J:M,4,FALSE)</f>
        <v>2.89</v>
      </c>
      <c r="J11" s="3">
        <v>3</v>
      </c>
      <c r="K11" s="3">
        <v>5</v>
      </c>
      <c r="L11" s="3">
        <v>4.4499999999999998E-2</v>
      </c>
      <c r="M11" s="3">
        <v>3.0200000000000001E-2</v>
      </c>
      <c r="N11" s="3" t="s">
        <v>482</v>
      </c>
      <c r="O11" s="3" t="e">
        <f>VLOOKUP(N11,Lookup!A:D,2,FALSE)</f>
        <v>#N/A</v>
      </c>
      <c r="P11" s="3" t="e">
        <f>VLOOKUP(N11,Lookup!A:D,3,FALSE)</f>
        <v>#N/A</v>
      </c>
      <c r="Q11" s="3" t="e">
        <f>VLOOKUP(N11,Lookup!A:D,4,FALSE)</f>
        <v>#N/A</v>
      </c>
      <c r="S11" s="3">
        <v>7</v>
      </c>
      <c r="T11" s="3">
        <v>6.9999999999999999E-4</v>
      </c>
    </row>
    <row r="12" spans="1:26" x14ac:dyDescent="0.2">
      <c r="A12" s="3" t="s">
        <v>466</v>
      </c>
      <c r="E12" s="3" t="str">
        <f>_xlfn.XLOOKUP(F12,Inventory!J12:J87,Inventory!A12:A87)</f>
        <v xml:space="preserve">Willapa Long Island </v>
      </c>
      <c r="F12" s="3" t="s">
        <v>481</v>
      </c>
      <c r="G12" s="3" t="str">
        <f>VLOOKUP(F12,Inventory!J:M,2,FALSE)</f>
        <v>W_LI_080220_ES_27</v>
      </c>
      <c r="H12" s="3">
        <f>VLOOKUP(F12,Inventory!J:M,3,FALSE)</f>
        <v>65</v>
      </c>
      <c r="I12" s="3">
        <f>VLOOKUP(F12,Inventory!J:M,4,FALSE)</f>
        <v>2.89</v>
      </c>
      <c r="J12" s="3">
        <v>3</v>
      </c>
      <c r="K12" s="3">
        <v>5</v>
      </c>
      <c r="L12" s="3">
        <v>4.4499999999999998E-2</v>
      </c>
      <c r="M12" s="3">
        <v>3.0200000000000001E-2</v>
      </c>
      <c r="N12" s="3" t="s">
        <v>97</v>
      </c>
      <c r="S12" s="3">
        <v>1</v>
      </c>
      <c r="T12" s="3">
        <v>0</v>
      </c>
      <c r="Y12" s="3" t="s">
        <v>483</v>
      </c>
    </row>
    <row r="13" spans="1:26" x14ac:dyDescent="0.2">
      <c r="A13" s="3" t="s">
        <v>466</v>
      </c>
      <c r="E13" s="3" t="str">
        <f>_xlfn.XLOOKUP(F13,Inventory!J2:J77,Inventory!A2:A77)</f>
        <v xml:space="preserve">Willapa Long Island </v>
      </c>
      <c r="F13" s="3" t="s">
        <v>481</v>
      </c>
      <c r="G13" s="3" t="str">
        <f>VLOOKUP(F13,Inventory!J:M,2,FALSE)</f>
        <v>W_LI_080220_ES_27</v>
      </c>
      <c r="H13" s="3">
        <f>VLOOKUP(F13,Inventory!J:M,3,FALSE)</f>
        <v>65</v>
      </c>
      <c r="I13" s="3">
        <f>VLOOKUP(F13,Inventory!J:M,4,FALSE)</f>
        <v>2.89</v>
      </c>
      <c r="J13" s="3">
        <v>3</v>
      </c>
      <c r="K13" s="3">
        <v>5</v>
      </c>
      <c r="L13" s="3">
        <v>4.4499999999999998E-2</v>
      </c>
      <c r="M13" s="3">
        <v>3.0200000000000001E-2</v>
      </c>
      <c r="N13" s="3" t="s">
        <v>462</v>
      </c>
      <c r="S13" s="3">
        <v>11</v>
      </c>
      <c r="T13" s="3">
        <v>5.4000000000000003E-3</v>
      </c>
      <c r="Y13" s="3" t="s">
        <v>484</v>
      </c>
    </row>
    <row r="14" spans="1:26" x14ac:dyDescent="0.2">
      <c r="A14" s="3" t="s">
        <v>466</v>
      </c>
      <c r="E14" s="3" t="str">
        <f>_xlfn.XLOOKUP(F14,Inventory!J14:J89,Inventory!A14:A89)</f>
        <v xml:space="preserve">Willapa Long Island </v>
      </c>
      <c r="F14" s="3" t="s">
        <v>481</v>
      </c>
      <c r="G14" s="3" t="str">
        <f>VLOOKUP(F14,Inventory!J:M,2,FALSE)</f>
        <v>W_LI_080220_ES_27</v>
      </c>
      <c r="H14" s="3">
        <f>VLOOKUP(F14,Inventory!J:M,3,FALSE)</f>
        <v>65</v>
      </c>
      <c r="I14" s="3">
        <f>VLOOKUP(F14,Inventory!J:M,4,FALSE)</f>
        <v>2.89</v>
      </c>
      <c r="J14" s="3">
        <v>3</v>
      </c>
      <c r="K14" s="3">
        <v>5</v>
      </c>
      <c r="L14" s="3">
        <v>4.4499999999999998E-2</v>
      </c>
      <c r="M14" s="3">
        <v>3.0200000000000001E-2</v>
      </c>
      <c r="N14" s="3" t="s">
        <v>380</v>
      </c>
      <c r="T14" s="3">
        <v>6.9999999999999999E-4</v>
      </c>
    </row>
    <row r="15" spans="1:26" x14ac:dyDescent="0.2">
      <c r="A15" s="3" t="s">
        <v>466</v>
      </c>
      <c r="E15" s="3" t="str">
        <f>_xlfn.XLOOKUP(F15,Inventory!J2:J77,Inventory!A2:A77)</f>
        <v xml:space="preserve">Willapa Long Island </v>
      </c>
      <c r="F15" s="3" t="s">
        <v>488</v>
      </c>
      <c r="G15" s="3" t="str">
        <f>VLOOKUP(F15,Inventory!J:M,2,FALSE)</f>
        <v>W_LI_080220_ES_28</v>
      </c>
      <c r="H15" s="3">
        <f>VLOOKUP(F15,Inventory!J:M,3,FALSE)</f>
        <v>64</v>
      </c>
      <c r="I15" s="3">
        <f>VLOOKUP(F15,Inventory!J:M,4,FALSE)</f>
        <v>3.43</v>
      </c>
      <c r="J15" s="3">
        <v>1</v>
      </c>
      <c r="K15" s="3">
        <v>1</v>
      </c>
      <c r="L15" s="3">
        <v>9.1800000000000007E-2</v>
      </c>
      <c r="M15" s="3">
        <v>9.1800000000000007E-2</v>
      </c>
      <c r="N15" s="3" t="s">
        <v>283</v>
      </c>
      <c r="O15" s="3" t="str">
        <f>VLOOKUP(N15,Lookup!A:D,2,FALSE)</f>
        <v>Empty</v>
      </c>
      <c r="P15" s="3" t="str">
        <f>VLOOKUP(N15,Lookup!A:D,3,FALSE)</f>
        <v>Empty</v>
      </c>
      <c r="Q15" s="3" t="str">
        <f>VLOOKUP(N15,Lookup!A:D,4,FALSE)</f>
        <v>Empty</v>
      </c>
    </row>
    <row r="16" spans="1:26" x14ac:dyDescent="0.2">
      <c r="A16" s="3" t="s">
        <v>466</v>
      </c>
      <c r="E16" s="3" t="str">
        <f>_xlfn.XLOOKUP(F16,Inventory!J16:J91,Inventory!A16:A91)</f>
        <v xml:space="preserve">Willapa Long Island </v>
      </c>
      <c r="F16" s="3" t="s">
        <v>479</v>
      </c>
      <c r="G16" s="3" t="str">
        <f>VLOOKUP(F16,Inventory!J:M,2,FALSE)</f>
        <v>W_LI_080220_ES_29</v>
      </c>
      <c r="H16" s="3">
        <f>VLOOKUP(F16,Inventory!J:M,3,FALSE)</f>
        <v>76</v>
      </c>
      <c r="I16" s="3">
        <f>VLOOKUP(F16,Inventory!J:M,4,FALSE)</f>
        <v>4.8899999999999997</v>
      </c>
      <c r="J16" s="3">
        <v>3</v>
      </c>
      <c r="K16" s="3">
        <v>5</v>
      </c>
      <c r="L16" s="3">
        <v>5.0900000000000001E-2</v>
      </c>
      <c r="M16" s="3">
        <v>3.1300000000000001E-2</v>
      </c>
      <c r="N16" s="3" t="s">
        <v>462</v>
      </c>
      <c r="O16" s="3" t="e">
        <f>VLOOKUP(N16,Lookup!A:D,2,FALSE)</f>
        <v>#N/A</v>
      </c>
      <c r="P16" s="3" t="e">
        <f>VLOOKUP(N16,Lookup!A:D,3,FALSE)</f>
        <v>#N/A</v>
      </c>
      <c r="Q16" s="3" t="e">
        <f>VLOOKUP(N16,Lookup!A:D,4,FALSE)</f>
        <v>#N/A</v>
      </c>
      <c r="S16" s="3">
        <v>6</v>
      </c>
      <c r="T16" s="3">
        <v>5.3E-3</v>
      </c>
      <c r="Y16" s="3" t="s">
        <v>480</v>
      </c>
    </row>
    <row r="17" spans="1:20" x14ac:dyDescent="0.2">
      <c r="A17" s="3" t="s">
        <v>466</v>
      </c>
      <c r="E17" s="3" t="str">
        <f>_xlfn.XLOOKUP(F17,Inventory!J2:J77,Inventory!A2:A77)</f>
        <v xml:space="preserve">Willapa Long Island </v>
      </c>
      <c r="F17" s="3" t="s">
        <v>479</v>
      </c>
      <c r="G17" s="3" t="str">
        <f>VLOOKUP(F17,Inventory!J:M,2,FALSE)</f>
        <v>W_LI_080220_ES_29</v>
      </c>
      <c r="H17" s="3">
        <f>VLOOKUP(F17,Inventory!J:M,3,FALSE)</f>
        <v>76</v>
      </c>
      <c r="I17" s="3">
        <f>VLOOKUP(F17,Inventory!J:M,4,FALSE)</f>
        <v>4.8899999999999997</v>
      </c>
      <c r="J17" s="3">
        <v>3</v>
      </c>
      <c r="K17" s="3">
        <v>5</v>
      </c>
      <c r="L17" s="3">
        <v>5.0900000000000001E-2</v>
      </c>
      <c r="M17" s="3">
        <v>3.1300000000000001E-2</v>
      </c>
      <c r="N17" s="3" t="s">
        <v>380</v>
      </c>
      <c r="T17" s="3">
        <v>1.5E-3</v>
      </c>
    </row>
    <row r="18" spans="1:20" x14ac:dyDescent="0.2">
      <c r="A18" s="3" t="s">
        <v>466</v>
      </c>
      <c r="E18" s="3" t="str">
        <f>_xlfn.XLOOKUP(F18,Inventory!J2:J77,Inventory!A2:A77)</f>
        <v>Hamma Hamma</v>
      </c>
      <c r="F18" s="3" t="s">
        <v>518</v>
      </c>
      <c r="G18" s="3" t="str">
        <f>VLOOKUP(F18,Inventory!J:M,2,FALSE)</f>
        <v>HH_080420_SF_51</v>
      </c>
      <c r="H18" s="3">
        <f>VLOOKUP(F18,Inventory!J:M,3,FALSE)</f>
        <v>71</v>
      </c>
      <c r="I18" s="3">
        <f>VLOOKUP(F18,Inventory!J:M,4,FALSE)</f>
        <v>4.59</v>
      </c>
      <c r="J18" s="3">
        <v>1</v>
      </c>
      <c r="K18" s="3">
        <v>1</v>
      </c>
      <c r="L18" s="3">
        <v>0.13189999999999999</v>
      </c>
      <c r="M18" s="3">
        <v>0.13189999999999999</v>
      </c>
      <c r="N18" s="3" t="s">
        <v>283</v>
      </c>
      <c r="O18" s="3" t="str">
        <f>VLOOKUP(N18,Lookup!A:D,2,FALSE)</f>
        <v>Empty</v>
      </c>
      <c r="P18" s="3" t="str">
        <f>VLOOKUP(N18,Lookup!A:D,3,FALSE)</f>
        <v>Empty</v>
      </c>
      <c r="Q18" s="3" t="str">
        <f>VLOOKUP(N18,Lookup!A:D,4,FALSE)</f>
        <v>Empty</v>
      </c>
    </row>
    <row r="19" spans="1:20" x14ac:dyDescent="0.2">
      <c r="A19" s="3" t="s">
        <v>466</v>
      </c>
      <c r="E19" s="3" t="str">
        <f>_xlfn.XLOOKUP(F19,Inventory!J2:J77,Inventory!A2:A77)</f>
        <v>Quilcene_Rock Point</v>
      </c>
      <c r="F19" s="3" t="s">
        <v>450</v>
      </c>
      <c r="G19" s="9" t="s">
        <v>449</v>
      </c>
      <c r="H19" s="3">
        <f>VLOOKUP(F19,Inventory!J:M,3,FALSE)</f>
        <v>68</v>
      </c>
      <c r="I19" s="3">
        <f>VLOOKUP(F19,Inventory!J:M,4,FALSE)</f>
        <v>4.21</v>
      </c>
      <c r="J19" s="3">
        <v>1</v>
      </c>
      <c r="K19" s="3">
        <v>1</v>
      </c>
      <c r="L19" s="3">
        <v>4.3799999999999999E-2</v>
      </c>
      <c r="M19" s="3">
        <v>4.3799999999999999E-2</v>
      </c>
      <c r="N19" s="3" t="s">
        <v>283</v>
      </c>
      <c r="O19" s="3" t="str">
        <f>VLOOKUP(N19,Lookup!A:D,2,FALSE)</f>
        <v>Empty</v>
      </c>
      <c r="P19" s="3" t="str">
        <f>VLOOKUP(N19,Lookup!A:D,3,FALSE)</f>
        <v>Empty</v>
      </c>
      <c r="Q19" s="3" t="str">
        <f>VLOOKUP(N19,Lookup!A:D,4,FALSE)</f>
        <v>Empty</v>
      </c>
    </row>
    <row r="20" spans="1:20" x14ac:dyDescent="0.2">
      <c r="A20" s="3" t="s">
        <v>466</v>
      </c>
      <c r="E20" s="3" t="str">
        <f>_xlfn.XLOOKUP(F20,Inventory!J2:J77,Inventory!A2:A77)</f>
        <v>Hamma Hamma</v>
      </c>
      <c r="F20" s="3" t="s">
        <v>475</v>
      </c>
      <c r="G20" s="3" t="str">
        <f>VLOOKUP(F20,Inventory!J:M,2,FALSE)</f>
        <v>HH_080520_SG_57</v>
      </c>
      <c r="H20" s="3">
        <f>VLOOKUP(F20,Inventory!J:M,3,FALSE)</f>
        <v>71</v>
      </c>
      <c r="I20" s="3">
        <f>VLOOKUP(F20,Inventory!J:M,4,FALSE)</f>
        <v>1.1499999999999999</v>
      </c>
      <c r="J20" s="3">
        <v>1</v>
      </c>
      <c r="K20" s="3">
        <v>1</v>
      </c>
      <c r="L20" s="3">
        <v>3.6299999999999999E-2</v>
      </c>
      <c r="M20" s="3">
        <v>3.6299999999999999E-2</v>
      </c>
      <c r="N20" s="3" t="s">
        <v>283</v>
      </c>
      <c r="O20" s="3" t="str">
        <f>VLOOKUP(N20,Lookup!A:D,2,FALSE)</f>
        <v>Empty</v>
      </c>
      <c r="P20" s="3" t="str">
        <f>VLOOKUP(N20,Lookup!A:D,3,FALSE)</f>
        <v>Empty</v>
      </c>
      <c r="Q20" s="3" t="str">
        <f>VLOOKUP(N20,Lookup!A:D,4,FALSE)</f>
        <v>Empty</v>
      </c>
    </row>
    <row r="21" spans="1:20" x14ac:dyDescent="0.2">
      <c r="A21" s="3" t="s">
        <v>44</v>
      </c>
      <c r="E21" s="3" t="str">
        <f>_xlfn.XLOOKUP(F21,Inventory!J2:J77,Inventory!A2:A77)</f>
        <v>Willapa Port</v>
      </c>
      <c r="F21" s="3" t="s">
        <v>442</v>
      </c>
      <c r="G21" s="3" t="str">
        <f>VLOOKUP(F21,Inventory!J:M,2,FALSE)</f>
        <v>W_P_080420_SP_17</v>
      </c>
      <c r="H21" s="3">
        <f>VLOOKUP(F21,Inventory!J:M,3,FALSE)</f>
        <v>66</v>
      </c>
      <c r="I21" s="3">
        <f>VLOOKUP(F21,Inventory!J:M,4,FALSE)</f>
        <v>4.43</v>
      </c>
      <c r="J21" s="3">
        <v>2</v>
      </c>
      <c r="K21" s="3">
        <v>2</v>
      </c>
      <c r="L21" s="3">
        <v>7.9299999999999995E-2</v>
      </c>
      <c r="M21" s="3">
        <f t="shared" ref="M21:M28" si="0">0.0137+0.0095</f>
        <v>2.3199999999999998E-2</v>
      </c>
      <c r="N21" s="3" t="s">
        <v>395</v>
      </c>
      <c r="O21" s="3" t="str">
        <f>VLOOKUP(N21,Lookup!A:D,2,FALSE)</f>
        <v>Corophiidae</v>
      </c>
      <c r="P21" s="3" t="str">
        <f>VLOOKUP(N21,Lookup!A:D,3,FALSE)</f>
        <v>Amphipoda</v>
      </c>
      <c r="Q21" s="3" t="str">
        <f>VLOOKUP(N21,Lookup!A:D,4,FALSE)</f>
        <v>Amphipoda</v>
      </c>
      <c r="T21" s="3">
        <v>2.5000000000000001E-3</v>
      </c>
    </row>
    <row r="22" spans="1:20" x14ac:dyDescent="0.2">
      <c r="A22" s="3" t="s">
        <v>44</v>
      </c>
      <c r="E22" s="3" t="str">
        <f>_xlfn.XLOOKUP(F22,Inventory!J2:J77,Inventory!A2:A77)</f>
        <v>Willapa Port</v>
      </c>
      <c r="F22" s="3" t="s">
        <v>442</v>
      </c>
      <c r="G22" s="3" t="str">
        <f>VLOOKUP(F22,Inventory!J:M,2,FALSE)</f>
        <v>W_P_080420_SP_17</v>
      </c>
      <c r="H22" s="3">
        <f>VLOOKUP(F22,Inventory!J:M,3,FALSE)</f>
        <v>66</v>
      </c>
      <c r="I22" s="3">
        <f>VLOOKUP(F22,Inventory!J:M,4,FALSE)</f>
        <v>4.43</v>
      </c>
      <c r="J22" s="3">
        <v>2</v>
      </c>
      <c r="K22" s="3">
        <v>2</v>
      </c>
      <c r="L22" s="3">
        <v>7.9299999999999995E-2</v>
      </c>
      <c r="M22" s="3">
        <f t="shared" si="0"/>
        <v>2.3199999999999998E-2</v>
      </c>
      <c r="N22" s="3" t="s">
        <v>362</v>
      </c>
      <c r="O22" s="3" t="str">
        <f>VLOOKUP(N22,Lookup!A:D,2,FALSE)</f>
        <v>Corophiidae</v>
      </c>
      <c r="P22" s="3" t="str">
        <f>VLOOKUP(N22,Lookup!A:D,3,FALSE)</f>
        <v>Amphipoda</v>
      </c>
      <c r="Q22" s="3" t="str">
        <f>VLOOKUP(N22,Lookup!A:D,4,FALSE)</f>
        <v>Amphipoda</v>
      </c>
      <c r="S22" s="3">
        <v>4</v>
      </c>
      <c r="T22" s="3">
        <v>8.9999999999999998E-4</v>
      </c>
    </row>
    <row r="23" spans="1:20" x14ac:dyDescent="0.2">
      <c r="A23" s="3" t="s">
        <v>44</v>
      </c>
      <c r="E23" s="3" t="str">
        <f>_xlfn.XLOOKUP(F23,Inventory!J3:J78,Inventory!A3:A78)</f>
        <v>Willapa Port</v>
      </c>
      <c r="F23" s="3" t="s">
        <v>442</v>
      </c>
      <c r="G23" s="3" t="str">
        <f>VLOOKUP(F23,Inventory!J:M,2,FALSE)</f>
        <v>W_P_080420_SP_17</v>
      </c>
      <c r="H23" s="3">
        <f>VLOOKUP(F23,Inventory!J:M,3,FALSE)</f>
        <v>66</v>
      </c>
      <c r="I23" s="3">
        <f>VLOOKUP(F23,Inventory!J:M,4,FALSE)</f>
        <v>4.43</v>
      </c>
      <c r="J23" s="3">
        <v>2</v>
      </c>
      <c r="K23" s="3">
        <v>2</v>
      </c>
      <c r="L23" s="3">
        <v>7.9299999999999995E-2</v>
      </c>
      <c r="M23" s="3">
        <f t="shared" si="0"/>
        <v>2.3199999999999998E-2</v>
      </c>
      <c r="N23" s="3" t="s">
        <v>114</v>
      </c>
      <c r="O23" s="3" t="str">
        <f>VLOOKUP(N23,Lookup!A:D,2,FALSE)</f>
        <v>Tanaidacea</v>
      </c>
      <c r="P23" s="3" t="str">
        <f>VLOOKUP(N23,Lookup!A:D,3,FALSE)</f>
        <v>Tanaidacea</v>
      </c>
      <c r="Q23" s="3" t="str">
        <f>VLOOKUP(N23,Lookup!A:D,4,FALSE)</f>
        <v>Malocostraca</v>
      </c>
      <c r="S23" s="3">
        <v>5</v>
      </c>
      <c r="T23" s="3">
        <v>1.8E-3</v>
      </c>
    </row>
    <row r="24" spans="1:20" x14ac:dyDescent="0.2">
      <c r="A24" s="3" t="s">
        <v>44</v>
      </c>
      <c r="E24" s="3" t="str">
        <f>_xlfn.XLOOKUP(F24,Inventory!J4:J79,Inventory!A4:A79)</f>
        <v>Willapa Port</v>
      </c>
      <c r="F24" s="3" t="s">
        <v>442</v>
      </c>
      <c r="G24" s="3" t="str">
        <f>VLOOKUP(F24,Inventory!J:M,2,FALSE)</f>
        <v>W_P_080420_SP_17</v>
      </c>
      <c r="H24" s="3">
        <f>VLOOKUP(F24,Inventory!J:M,3,FALSE)</f>
        <v>66</v>
      </c>
      <c r="I24" s="3">
        <f>VLOOKUP(F24,Inventory!J:M,4,FALSE)</f>
        <v>4.43</v>
      </c>
      <c r="J24" s="3">
        <v>2</v>
      </c>
      <c r="K24" s="3">
        <v>2</v>
      </c>
      <c r="L24" s="3">
        <v>7.9299999999999995E-2</v>
      </c>
      <c r="M24" s="3">
        <f t="shared" si="0"/>
        <v>2.3199999999999998E-2</v>
      </c>
      <c r="N24" s="3" t="s">
        <v>193</v>
      </c>
      <c r="O24" s="3" t="str">
        <f>VLOOKUP(N24,Lookup!A:D,2,FALSE)</f>
        <v>Ostracoda</v>
      </c>
      <c r="P24" s="3" t="str">
        <f>VLOOKUP(N24,Lookup!A:D,3,FALSE)</f>
        <v>Ostracoda</v>
      </c>
      <c r="Q24" s="3" t="str">
        <f>VLOOKUP(N24,Lookup!A:D,4,FALSE)</f>
        <v>Ostracoda</v>
      </c>
      <c r="S24" s="3">
        <v>1</v>
      </c>
      <c r="T24" s="3">
        <v>0</v>
      </c>
    </row>
    <row r="25" spans="1:20" x14ac:dyDescent="0.2">
      <c r="A25" s="3" t="s">
        <v>44</v>
      </c>
      <c r="E25" s="3" t="str">
        <f>_xlfn.XLOOKUP(F25,Inventory!J5:J80,Inventory!A5:A80)</f>
        <v>Willapa Port</v>
      </c>
      <c r="F25" s="3" t="s">
        <v>442</v>
      </c>
      <c r="G25" s="3" t="str">
        <f>VLOOKUP(F25,Inventory!J:M,2,FALSE)</f>
        <v>W_P_080420_SP_17</v>
      </c>
      <c r="H25" s="3">
        <f>VLOOKUP(F25,Inventory!J:M,3,FALSE)</f>
        <v>66</v>
      </c>
      <c r="I25" s="3">
        <f>VLOOKUP(F25,Inventory!J:M,4,FALSE)</f>
        <v>4.43</v>
      </c>
      <c r="J25" s="3">
        <v>2</v>
      </c>
      <c r="K25" s="3">
        <v>2</v>
      </c>
      <c r="L25" s="3">
        <v>7.9299999999999995E-2</v>
      </c>
      <c r="M25" s="3">
        <f t="shared" si="0"/>
        <v>2.3199999999999998E-2</v>
      </c>
      <c r="N25" s="3" t="s">
        <v>392</v>
      </c>
      <c r="O25" s="3" t="e">
        <f>VLOOKUP(N25,Lookup!A:D,2,FALSE)</f>
        <v>#N/A</v>
      </c>
      <c r="P25" s="3" t="e">
        <f>VLOOKUP(N25,Lookup!A:D,3,FALSE)</f>
        <v>#N/A</v>
      </c>
      <c r="Q25" s="3" t="e">
        <f>VLOOKUP(N25,Lookup!A:D,4,FALSE)</f>
        <v>#N/A</v>
      </c>
      <c r="S25" s="3">
        <v>1</v>
      </c>
      <c r="T25" s="3">
        <v>8.9999999999999998E-4</v>
      </c>
    </row>
    <row r="26" spans="1:20" x14ac:dyDescent="0.2">
      <c r="A26" s="3" t="s">
        <v>44</v>
      </c>
      <c r="E26" s="3" t="str">
        <f>_xlfn.XLOOKUP(F26,Inventory!J6:J81,Inventory!A6:A81)</f>
        <v>Willapa Port</v>
      </c>
      <c r="F26" s="3" t="s">
        <v>442</v>
      </c>
      <c r="G26" s="3" t="str">
        <f>VLOOKUP(F26,Inventory!J:M,2,FALSE)</f>
        <v>W_P_080420_SP_17</v>
      </c>
      <c r="H26" s="3">
        <f>VLOOKUP(F26,Inventory!J:M,3,FALSE)</f>
        <v>66</v>
      </c>
      <c r="I26" s="3">
        <f>VLOOKUP(F26,Inventory!J:M,4,FALSE)</f>
        <v>4.43</v>
      </c>
      <c r="J26" s="3">
        <v>2</v>
      </c>
      <c r="K26" s="3">
        <v>2</v>
      </c>
      <c r="L26" s="3">
        <v>7.9299999999999995E-2</v>
      </c>
      <c r="M26" s="3">
        <f t="shared" si="0"/>
        <v>2.3199999999999998E-2</v>
      </c>
      <c r="N26" s="3" t="s">
        <v>380</v>
      </c>
      <c r="O26" s="3" t="str">
        <f>VLOOKUP(N26,Lookup!A:D,2,FALSE)</f>
        <v>Animalia</v>
      </c>
      <c r="P26" s="3" t="str">
        <f>VLOOKUP(N26,Lookup!A:D,3,FALSE)</f>
        <v>Animalia</v>
      </c>
      <c r="Q26" s="3" t="str">
        <f>VLOOKUP(N26,Lookup!A:D,4,FALSE)</f>
        <v>Animalia</v>
      </c>
      <c r="T26" s="3">
        <v>1.2999999999999999E-3</v>
      </c>
    </row>
    <row r="27" spans="1:20" x14ac:dyDescent="0.2">
      <c r="A27" s="3" t="s">
        <v>44</v>
      </c>
      <c r="E27" s="3" t="str">
        <f>_xlfn.XLOOKUP(F27,Inventory!J7:J82,Inventory!A7:A82)</f>
        <v>Willapa Port</v>
      </c>
      <c r="F27" s="3" t="s">
        <v>442</v>
      </c>
      <c r="G27" s="3" t="str">
        <f>VLOOKUP(F27,Inventory!J:M,2,FALSE)</f>
        <v>W_P_080420_SP_17</v>
      </c>
      <c r="H27" s="3">
        <f>VLOOKUP(F27,Inventory!J:M,3,FALSE)</f>
        <v>66</v>
      </c>
      <c r="I27" s="3">
        <f>VLOOKUP(F27,Inventory!J:M,4,FALSE)</f>
        <v>4.43</v>
      </c>
      <c r="J27" s="3">
        <v>2</v>
      </c>
      <c r="K27" s="3">
        <v>2</v>
      </c>
      <c r="L27" s="3">
        <v>7.9299999999999995E-2</v>
      </c>
      <c r="M27" s="3">
        <f t="shared" si="0"/>
        <v>2.3199999999999998E-2</v>
      </c>
      <c r="N27" s="3" t="s">
        <v>97</v>
      </c>
      <c r="O27" s="3" t="str">
        <f>VLOOKUP(N27,Lookup!A:D,2,FALSE)</f>
        <v>Harpacticoida</v>
      </c>
      <c r="P27" s="3" t="str">
        <f>VLOOKUP(N27,Lookup!A:D,3,FALSE)</f>
        <v>Copepoda</v>
      </c>
      <c r="Q27" s="3" t="str">
        <f>VLOOKUP(N27,Lookup!A:D,4,FALSE)</f>
        <v>Copepoda</v>
      </c>
      <c r="S27" s="3">
        <v>13</v>
      </c>
      <c r="T27" s="3">
        <v>0</v>
      </c>
    </row>
    <row r="28" spans="1:20" x14ac:dyDescent="0.2">
      <c r="A28" s="3" t="s">
        <v>44</v>
      </c>
      <c r="E28" s="3" t="str">
        <f>_xlfn.XLOOKUP(F28,Inventory!J8:J83,Inventory!A8:A83)</f>
        <v>Willapa Port</v>
      </c>
      <c r="F28" s="3" t="s">
        <v>442</v>
      </c>
      <c r="G28" s="3" t="str">
        <f>VLOOKUP(F28,Inventory!J:M,2,FALSE)</f>
        <v>W_P_080420_SP_17</v>
      </c>
      <c r="H28" s="3">
        <f>VLOOKUP(F28,Inventory!J:M,3,FALSE)</f>
        <v>66</v>
      </c>
      <c r="I28" s="3">
        <f>VLOOKUP(F28,Inventory!J:M,4,FALSE)</f>
        <v>4.43</v>
      </c>
      <c r="J28" s="3">
        <v>2</v>
      </c>
      <c r="K28" s="3">
        <v>2</v>
      </c>
      <c r="L28" s="3">
        <v>7.9299999999999995E-2</v>
      </c>
      <c r="M28" s="3">
        <f t="shared" si="0"/>
        <v>2.3199999999999998E-2</v>
      </c>
      <c r="N28" s="3" t="s">
        <v>381</v>
      </c>
      <c r="O28" s="3" t="str">
        <f>VLOOKUP(N28,Lookup!A:D,2,FALSE)</f>
        <v>Plant Matter</v>
      </c>
      <c r="P28" s="3" t="str">
        <f>VLOOKUP(N28,Lookup!A:D,3,FALSE)</f>
        <v>Plant Matter</v>
      </c>
      <c r="Q28" s="3" t="str">
        <f>VLOOKUP(N28,Lookup!A:D,4,FALSE)</f>
        <v>Plant Matter</v>
      </c>
      <c r="T28" s="3">
        <v>0</v>
      </c>
    </row>
    <row r="29" spans="1:20" x14ac:dyDescent="0.2">
      <c r="A29" s="3" t="s">
        <v>466</v>
      </c>
      <c r="E29" s="3" t="e">
        <f>_xlfn.XLOOKUP(F29,Inventory!J8:J83,Inventory!A8:A83)</f>
        <v>#N/A</v>
      </c>
      <c r="F29" s="3" t="s">
        <v>512</v>
      </c>
      <c r="G29" s="3" t="str">
        <f>VLOOKUP(F29,Inventory!J:M,2,FALSE)</f>
        <v>W_P_080520_SP_2</v>
      </c>
      <c r="H29" s="3">
        <f>VLOOKUP(F29,Inventory!J:M,3,FALSE)</f>
        <v>72</v>
      </c>
      <c r="I29" s="3">
        <f>VLOOKUP(F29,Inventory!J:M,4,FALSE)</f>
        <v>5.0999999999999996</v>
      </c>
      <c r="J29" s="3">
        <v>3</v>
      </c>
      <c r="K29" s="3">
        <v>2</v>
      </c>
      <c r="L29" s="3">
        <v>1.8499999999999999E-2</v>
      </c>
      <c r="M29" s="3">
        <v>1.32E-2</v>
      </c>
      <c r="N29" s="3" t="s">
        <v>193</v>
      </c>
      <c r="O29" s="3" t="str">
        <f>VLOOKUP(N29,Lookup!A:D,2,FALSE)</f>
        <v>Ostracoda</v>
      </c>
      <c r="P29" s="3" t="str">
        <f>VLOOKUP(N29,Lookup!A:D,3,FALSE)</f>
        <v>Ostracoda</v>
      </c>
      <c r="Q29" s="3" t="str">
        <f>VLOOKUP(N29,Lookup!A:D,4,FALSE)</f>
        <v>Ostracoda</v>
      </c>
      <c r="S29" s="3">
        <v>10</v>
      </c>
      <c r="T29" s="3">
        <v>2.0000000000000001E-4</v>
      </c>
    </row>
    <row r="30" spans="1:20" x14ac:dyDescent="0.2">
      <c r="A30" s="3" t="s">
        <v>466</v>
      </c>
      <c r="E30" s="3" t="e">
        <f>_xlfn.XLOOKUP(F30,Inventory!J10:J85,Inventory!A10:A85)</f>
        <v>#N/A</v>
      </c>
      <c r="F30" s="3" t="s">
        <v>512</v>
      </c>
      <c r="G30" s="3" t="str">
        <f>VLOOKUP(F30,Inventory!J:M,2,FALSE)</f>
        <v>W_P_080520_SP_2</v>
      </c>
      <c r="H30" s="3">
        <f>VLOOKUP(F30,Inventory!J:M,3,FALSE)</f>
        <v>72</v>
      </c>
      <c r="I30" s="3">
        <f>VLOOKUP(F30,Inventory!J:M,4,FALSE)</f>
        <v>5.0999999999999996</v>
      </c>
      <c r="J30" s="3">
        <v>3</v>
      </c>
      <c r="K30" s="3">
        <v>2</v>
      </c>
      <c r="L30" s="3">
        <v>1.8499999999999999E-2</v>
      </c>
      <c r="M30" s="3">
        <v>1.32E-2</v>
      </c>
      <c r="N30" s="3" t="s">
        <v>97</v>
      </c>
      <c r="S30" s="3">
        <v>13</v>
      </c>
      <c r="T30" s="3">
        <v>1E-4</v>
      </c>
    </row>
    <row r="31" spans="1:20" x14ac:dyDescent="0.2">
      <c r="A31" s="3" t="s">
        <v>466</v>
      </c>
      <c r="E31" s="3" t="str">
        <f>_xlfn.XLOOKUP(F31,Inventory!J11:J86,Inventory!A11:A86)</f>
        <v xml:space="preserve">Willapa Long Island </v>
      </c>
      <c r="F31" s="3" t="s">
        <v>510</v>
      </c>
      <c r="G31" s="3" t="str">
        <f>VLOOKUP(F31,Inventory!J:M,2,FALSE)</f>
        <v>W_LI_080820_SP_20</v>
      </c>
      <c r="H31" s="3">
        <f>VLOOKUP(F31,Inventory!J:M,3,FALSE)</f>
        <v>64</v>
      </c>
      <c r="I31" s="3">
        <f>VLOOKUP(F31,Inventory!J:M,4,FALSE)</f>
        <v>3.42</v>
      </c>
      <c r="J31" s="3">
        <v>3</v>
      </c>
      <c r="K31" s="3">
        <v>4</v>
      </c>
      <c r="L31" s="3">
        <v>4.6600000000000003E-2</v>
      </c>
      <c r="M31" s="3">
        <v>1.66E-2</v>
      </c>
      <c r="N31" s="3" t="s">
        <v>495</v>
      </c>
      <c r="O31" s="3" t="e">
        <f>VLOOKUP(N31,Lookup!A:D,2,FALSE)</f>
        <v>#N/A</v>
      </c>
      <c r="P31" s="3" t="e">
        <f>VLOOKUP(N31,Lookup!A:D,3,FALSE)</f>
        <v>#N/A</v>
      </c>
      <c r="Q31" s="3" t="e">
        <f>VLOOKUP(N31,Lookup!A:D,4,FALSE)</f>
        <v>#N/A</v>
      </c>
      <c r="S31" s="3">
        <v>252</v>
      </c>
      <c r="T31" s="3">
        <v>2E-3</v>
      </c>
    </row>
    <row r="32" spans="1:20" x14ac:dyDescent="0.2">
      <c r="A32" s="3" t="s">
        <v>466</v>
      </c>
      <c r="E32" s="3" t="str">
        <f>_xlfn.XLOOKUP(F32,Inventory!J12:J87,Inventory!A12:A87)</f>
        <v xml:space="preserve">Willapa Long Island </v>
      </c>
      <c r="F32" s="3" t="s">
        <v>510</v>
      </c>
      <c r="G32" s="3" t="str">
        <f>VLOOKUP(F32,Inventory!J:M,2,FALSE)</f>
        <v>W_LI_080820_SP_20</v>
      </c>
      <c r="H32" s="3">
        <f>VLOOKUP(F32,Inventory!J:M,3,FALSE)</f>
        <v>64</v>
      </c>
      <c r="I32" s="3">
        <f>VLOOKUP(F32,Inventory!J:M,4,FALSE)</f>
        <v>3.42</v>
      </c>
      <c r="J32" s="3">
        <v>3</v>
      </c>
      <c r="K32" s="3">
        <v>4</v>
      </c>
      <c r="L32" s="3">
        <v>4.6600000000000003E-2</v>
      </c>
      <c r="M32" s="3">
        <v>1.66E-2</v>
      </c>
      <c r="N32" s="3" t="s">
        <v>230</v>
      </c>
      <c r="S32" s="3">
        <v>171</v>
      </c>
      <c r="T32" s="3">
        <v>2E-3</v>
      </c>
    </row>
    <row r="33" spans="1:20" x14ac:dyDescent="0.2">
      <c r="A33" s="3" t="s">
        <v>466</v>
      </c>
      <c r="E33" s="3" t="str">
        <f>_xlfn.XLOOKUP(F33,Inventory!J13:J88,Inventory!A13:A88)</f>
        <v xml:space="preserve">Willapa Long Island </v>
      </c>
      <c r="F33" s="3" t="s">
        <v>510</v>
      </c>
      <c r="G33" s="3" t="str">
        <f>VLOOKUP(F33,Inventory!J:M,2,FALSE)</f>
        <v>W_LI_080820_SP_20</v>
      </c>
      <c r="H33" s="3">
        <f>VLOOKUP(F33,Inventory!J:M,3,FALSE)</f>
        <v>64</v>
      </c>
      <c r="I33" s="3">
        <f>VLOOKUP(F33,Inventory!J:M,4,FALSE)</f>
        <v>3.42</v>
      </c>
      <c r="J33" s="3">
        <v>3</v>
      </c>
      <c r="K33" s="3">
        <v>4</v>
      </c>
      <c r="L33" s="3">
        <v>4.6600000000000003E-2</v>
      </c>
      <c r="M33" s="3">
        <v>1.66E-2</v>
      </c>
      <c r="N33" s="3" t="s">
        <v>496</v>
      </c>
      <c r="S33" s="3">
        <v>102</v>
      </c>
      <c r="T33" s="3">
        <v>1E-3</v>
      </c>
    </row>
    <row r="34" spans="1:20" x14ac:dyDescent="0.2">
      <c r="A34" s="3" t="s">
        <v>466</v>
      </c>
      <c r="E34" s="3" t="str">
        <f>_xlfn.XLOOKUP(F34,Inventory!J14:J89,Inventory!A14:A89)</f>
        <v xml:space="preserve">Willapa Long Island </v>
      </c>
      <c r="F34" s="3" t="s">
        <v>510</v>
      </c>
      <c r="G34" s="3" t="str">
        <f>VLOOKUP(F34,Inventory!J:M,2,FALSE)</f>
        <v>W_LI_080820_SP_20</v>
      </c>
      <c r="H34" s="3">
        <f>VLOOKUP(F34,Inventory!J:M,3,FALSE)</f>
        <v>64</v>
      </c>
      <c r="I34" s="3">
        <f>VLOOKUP(F34,Inventory!J:M,4,FALSE)</f>
        <v>3.42</v>
      </c>
      <c r="J34" s="3">
        <v>3</v>
      </c>
      <c r="K34" s="3">
        <v>4</v>
      </c>
      <c r="L34" s="3">
        <v>4.6600000000000003E-2</v>
      </c>
      <c r="M34" s="3">
        <v>1.66E-2</v>
      </c>
      <c r="N34" s="3" t="s">
        <v>497</v>
      </c>
      <c r="S34" s="3">
        <v>39</v>
      </c>
      <c r="T34" s="3">
        <v>2.0000000000000001E-4</v>
      </c>
    </row>
    <row r="35" spans="1:20" x14ac:dyDescent="0.2">
      <c r="A35" s="3" t="s">
        <v>466</v>
      </c>
      <c r="E35" s="3" t="str">
        <f>_xlfn.XLOOKUP(F35,Inventory!J15:J90,Inventory!A15:A90)</f>
        <v xml:space="preserve">Willapa Long Island </v>
      </c>
      <c r="F35" s="3" t="s">
        <v>510</v>
      </c>
      <c r="G35" s="3" t="str">
        <f>VLOOKUP(F35,Inventory!J:M,2,FALSE)</f>
        <v>W_LI_080820_SP_20</v>
      </c>
      <c r="H35" s="3">
        <f>VLOOKUP(F35,Inventory!J:M,3,FALSE)</f>
        <v>64</v>
      </c>
      <c r="I35" s="3">
        <f>VLOOKUP(F35,Inventory!J:M,4,FALSE)</f>
        <v>3.42</v>
      </c>
      <c r="J35" s="3">
        <v>3</v>
      </c>
      <c r="K35" s="3">
        <v>4</v>
      </c>
      <c r="L35" s="3">
        <v>4.6600000000000003E-2</v>
      </c>
      <c r="M35" s="3">
        <v>1.66E-2</v>
      </c>
      <c r="N35" s="3" t="s">
        <v>97</v>
      </c>
      <c r="S35" s="3">
        <v>222</v>
      </c>
      <c r="T35" s="3">
        <v>1E-3</v>
      </c>
    </row>
    <row r="36" spans="1:20" x14ac:dyDescent="0.2">
      <c r="A36" s="3" t="s">
        <v>466</v>
      </c>
      <c r="E36" s="3" t="str">
        <f>_xlfn.XLOOKUP(F36,Inventory!J16:J91,Inventory!A16:A91)</f>
        <v xml:space="preserve">Willapa Long Island </v>
      </c>
      <c r="F36" s="3" t="s">
        <v>510</v>
      </c>
      <c r="G36" s="3" t="str">
        <f>VLOOKUP(F36,Inventory!J:M,2,FALSE)</f>
        <v>W_LI_080820_SP_20</v>
      </c>
      <c r="H36" s="3">
        <f>VLOOKUP(F36,Inventory!J:M,3,FALSE)</f>
        <v>64</v>
      </c>
      <c r="I36" s="3">
        <f>VLOOKUP(F36,Inventory!J:M,4,FALSE)</f>
        <v>3.42</v>
      </c>
      <c r="J36" s="3">
        <v>3</v>
      </c>
      <c r="K36" s="3">
        <v>4</v>
      </c>
      <c r="L36" s="3">
        <v>4.6600000000000003E-2</v>
      </c>
      <c r="M36" s="3">
        <v>1.66E-2</v>
      </c>
      <c r="N36" s="3" t="s">
        <v>498</v>
      </c>
      <c r="S36" s="3">
        <v>6</v>
      </c>
      <c r="T36" s="3">
        <v>2.0000000000000001E-4</v>
      </c>
    </row>
    <row r="37" spans="1:20" x14ac:dyDescent="0.2">
      <c r="A37" s="3" t="s">
        <v>466</v>
      </c>
      <c r="E37" s="3" t="str">
        <f>_xlfn.XLOOKUP(F37,Inventory!J17:J92,Inventory!A17:A92)</f>
        <v xml:space="preserve">Willapa Long Island </v>
      </c>
      <c r="F37" s="3" t="s">
        <v>517</v>
      </c>
      <c r="G37" s="3" t="str">
        <f>VLOOKUP(F37,Inventory!J:M,2,FALSE)</f>
        <v>W_LI_080820_SP_21</v>
      </c>
      <c r="H37" s="3">
        <f>VLOOKUP(F37,Inventory!J:M,3,FALSE)</f>
        <v>74</v>
      </c>
      <c r="I37" s="3">
        <f>VLOOKUP(F37,Inventory!J:M,4,FALSE)</f>
        <v>5.34</v>
      </c>
      <c r="J37" s="3">
        <v>3</v>
      </c>
      <c r="K37" s="3">
        <v>4</v>
      </c>
      <c r="L37" s="3">
        <v>3.6299999999999999E-2</v>
      </c>
      <c r="M37" s="3">
        <v>1.9E-2</v>
      </c>
      <c r="N37" s="3" t="s">
        <v>495</v>
      </c>
      <c r="O37" s="3" t="e">
        <f>VLOOKUP(N37,Lookup!A:D,2,FALSE)</f>
        <v>#N/A</v>
      </c>
      <c r="P37" s="3" t="e">
        <f>VLOOKUP(N37,Lookup!A:D,3,FALSE)</f>
        <v>#N/A</v>
      </c>
      <c r="Q37" s="3" t="e">
        <f>VLOOKUP(N37,Lookup!A:D,4,FALSE)</f>
        <v>#N/A</v>
      </c>
      <c r="S37" s="3">
        <v>12</v>
      </c>
      <c r="T37" s="3">
        <v>1E-4</v>
      </c>
    </row>
    <row r="38" spans="1:20" x14ac:dyDescent="0.2">
      <c r="A38" s="3" t="s">
        <v>466</v>
      </c>
      <c r="E38" s="3" t="str">
        <f>_xlfn.XLOOKUP(F38,Inventory!J18:J92,Inventory!A18:A92)</f>
        <v xml:space="preserve">Willapa Long Island </v>
      </c>
      <c r="F38" s="3" t="s">
        <v>517</v>
      </c>
      <c r="G38" s="3" t="str">
        <f>VLOOKUP(F38,Inventory!J:M,2,FALSE)</f>
        <v>W_LI_080820_SP_21</v>
      </c>
      <c r="H38" s="3">
        <f>VLOOKUP(F38,Inventory!J:M,3,FALSE)</f>
        <v>74</v>
      </c>
      <c r="I38" s="3">
        <f>VLOOKUP(F38,Inventory!J:M,4,FALSE)</f>
        <v>5.34</v>
      </c>
      <c r="J38" s="3">
        <v>3</v>
      </c>
      <c r="K38" s="3">
        <v>4</v>
      </c>
      <c r="L38" s="3">
        <v>3.6299999999999999E-2</v>
      </c>
      <c r="M38" s="3">
        <v>1.9E-2</v>
      </c>
      <c r="N38" s="3" t="s">
        <v>230</v>
      </c>
      <c r="S38" s="3">
        <v>9</v>
      </c>
      <c r="T38" s="3">
        <v>1E-4</v>
      </c>
    </row>
    <row r="39" spans="1:20" x14ac:dyDescent="0.2">
      <c r="A39" s="3" t="s">
        <v>466</v>
      </c>
      <c r="E39" s="3" t="str">
        <f>_xlfn.XLOOKUP(F39,Inventory!J19:J93,Inventory!A19:A93)</f>
        <v xml:space="preserve">Willapa Long Island </v>
      </c>
      <c r="F39" s="3" t="s">
        <v>517</v>
      </c>
      <c r="G39" s="3" t="str">
        <f>VLOOKUP(F39,Inventory!J:M,2,FALSE)</f>
        <v>W_LI_080820_SP_21</v>
      </c>
      <c r="H39" s="3">
        <f>VLOOKUP(F39,Inventory!J:M,3,FALSE)</f>
        <v>74</v>
      </c>
      <c r="I39" s="3">
        <f>VLOOKUP(F39,Inventory!J:M,4,FALSE)</f>
        <v>5.34</v>
      </c>
      <c r="J39" s="3">
        <v>3</v>
      </c>
      <c r="K39" s="3">
        <v>4</v>
      </c>
      <c r="L39" s="3">
        <v>3.6299999999999999E-2</v>
      </c>
      <c r="M39" s="3">
        <v>1.9E-2</v>
      </c>
      <c r="N39" s="3" t="s">
        <v>496</v>
      </c>
      <c r="S39" s="3">
        <v>46</v>
      </c>
      <c r="T39" s="3">
        <v>5.9999999999999995E-4</v>
      </c>
    </row>
    <row r="40" spans="1:20" x14ac:dyDescent="0.2">
      <c r="A40" s="3" t="s">
        <v>466</v>
      </c>
      <c r="E40" s="3" t="str">
        <f>_xlfn.XLOOKUP(F40,Inventory!J20:J94,Inventory!A20:A94)</f>
        <v xml:space="preserve">Willapa Long Island </v>
      </c>
      <c r="F40" s="3" t="s">
        <v>517</v>
      </c>
      <c r="G40" s="3" t="str">
        <f>VLOOKUP(F40,Inventory!J:M,2,FALSE)</f>
        <v>W_LI_080820_SP_21</v>
      </c>
      <c r="H40" s="3">
        <f>VLOOKUP(F40,Inventory!J:M,3,FALSE)</f>
        <v>74</v>
      </c>
      <c r="I40" s="3">
        <f>VLOOKUP(F40,Inventory!J:M,4,FALSE)</f>
        <v>5.34</v>
      </c>
      <c r="J40" s="3">
        <v>3</v>
      </c>
      <c r="K40" s="3">
        <v>4</v>
      </c>
      <c r="L40" s="3">
        <v>3.6299999999999999E-2</v>
      </c>
      <c r="M40" s="3">
        <v>1.9E-2</v>
      </c>
      <c r="N40" s="3" t="s">
        <v>97</v>
      </c>
      <c r="S40" s="3">
        <v>11</v>
      </c>
      <c r="T40" s="3">
        <v>1E-4</v>
      </c>
    </row>
    <row r="41" spans="1:20" x14ac:dyDescent="0.2">
      <c r="A41" s="3" t="s">
        <v>466</v>
      </c>
      <c r="E41" s="3" t="str">
        <f>_xlfn.XLOOKUP(F41,Inventory!J21:J95,Inventory!A21:A95)</f>
        <v xml:space="preserve">Willapa Long Island </v>
      </c>
      <c r="F41" s="3" t="s">
        <v>517</v>
      </c>
      <c r="G41" s="3" t="str">
        <f>VLOOKUP(F41,Inventory!J:M,2,FALSE)</f>
        <v>W_LI_080820_SP_21</v>
      </c>
      <c r="H41" s="3">
        <f>VLOOKUP(F41,Inventory!J:M,3,FALSE)</f>
        <v>74</v>
      </c>
      <c r="I41" s="3">
        <f>VLOOKUP(F41,Inventory!J:M,4,FALSE)</f>
        <v>5.34</v>
      </c>
      <c r="J41" s="3">
        <v>3</v>
      </c>
      <c r="K41" s="3">
        <v>4</v>
      </c>
      <c r="L41" s="3">
        <v>3.6299999999999999E-2</v>
      </c>
      <c r="M41" s="3">
        <v>1.9E-2</v>
      </c>
      <c r="N41" s="3" t="s">
        <v>498</v>
      </c>
      <c r="S41" s="3">
        <v>1</v>
      </c>
      <c r="T41" s="3">
        <v>0</v>
      </c>
    </row>
    <row r="42" spans="1:20" x14ac:dyDescent="0.2">
      <c r="A42" s="3" t="s">
        <v>466</v>
      </c>
      <c r="E42" s="3" t="str">
        <f>_xlfn.XLOOKUP(F42,Inventory!J22:J96,Inventory!A22:A96)</f>
        <v xml:space="preserve">Willapa Long Island </v>
      </c>
      <c r="F42" s="3" t="s">
        <v>517</v>
      </c>
      <c r="G42" s="3" t="str">
        <f>VLOOKUP(F42,Inventory!J:M,2,FALSE)</f>
        <v>W_LI_080820_SP_21</v>
      </c>
      <c r="H42" s="3">
        <f>VLOOKUP(F42,Inventory!J:M,3,FALSE)</f>
        <v>74</v>
      </c>
      <c r="I42" s="3">
        <f>VLOOKUP(F42,Inventory!J:M,4,FALSE)</f>
        <v>5.34</v>
      </c>
      <c r="J42" s="3">
        <v>3</v>
      </c>
      <c r="K42" s="3">
        <v>4</v>
      </c>
      <c r="L42" s="3">
        <v>3.6299999999999999E-2</v>
      </c>
      <c r="M42" s="3">
        <v>1.9E-2</v>
      </c>
      <c r="N42" s="3" t="s">
        <v>193</v>
      </c>
      <c r="S42" s="3">
        <v>1</v>
      </c>
      <c r="T42" s="3">
        <v>0</v>
      </c>
    </row>
    <row r="43" spans="1:20" x14ac:dyDescent="0.2">
      <c r="A43" s="3" t="s">
        <v>466</v>
      </c>
      <c r="E43" s="3" t="e">
        <f>_xlfn.XLOOKUP(F43,Inventory!J23:J97,Inventory!A23:A97)</f>
        <v>#N/A</v>
      </c>
      <c r="F43" s="3" t="s">
        <v>517</v>
      </c>
      <c r="G43" s="3" t="str">
        <f>VLOOKUP(F43,Inventory!J:M,2,FALSE)</f>
        <v>W_LI_080820_SP_21</v>
      </c>
      <c r="H43" s="3">
        <f>VLOOKUP(F43,Inventory!J:M,3,FALSE)</f>
        <v>74</v>
      </c>
      <c r="I43" s="3">
        <f>VLOOKUP(F43,Inventory!J:M,4,FALSE)</f>
        <v>5.34</v>
      </c>
      <c r="J43" s="3">
        <v>3</v>
      </c>
      <c r="K43" s="3">
        <v>4</v>
      </c>
      <c r="L43" s="3">
        <v>3.6299999999999999E-2</v>
      </c>
      <c r="M43" s="3">
        <v>1.9E-2</v>
      </c>
      <c r="N43" s="3" t="s">
        <v>462</v>
      </c>
      <c r="S43" s="3">
        <v>11</v>
      </c>
      <c r="T43" s="3">
        <v>1.8E-3</v>
      </c>
    </row>
    <row r="44" spans="1:20" x14ac:dyDescent="0.2">
      <c r="A44" s="3" t="s">
        <v>466</v>
      </c>
      <c r="E44" s="3" t="e">
        <f>_xlfn.XLOOKUP(F44,Inventory!J24:J98,Inventory!A24:A98)</f>
        <v>#N/A</v>
      </c>
      <c r="F44" s="3" t="s">
        <v>517</v>
      </c>
      <c r="G44" s="3" t="str">
        <f>VLOOKUP(F44,Inventory!J:M,2,FALSE)</f>
        <v>W_LI_080820_SP_21</v>
      </c>
      <c r="H44" s="3">
        <f>VLOOKUP(F44,Inventory!J:M,3,FALSE)</f>
        <v>74</v>
      </c>
      <c r="I44" s="3">
        <f>VLOOKUP(F44,Inventory!J:M,4,FALSE)</f>
        <v>5.34</v>
      </c>
      <c r="J44" s="3">
        <v>3</v>
      </c>
      <c r="K44" s="3">
        <v>4</v>
      </c>
      <c r="L44" s="3">
        <v>3.6299999999999999E-2</v>
      </c>
      <c r="M44" s="3">
        <v>1.9E-2</v>
      </c>
      <c r="N44" s="3" t="s">
        <v>482</v>
      </c>
      <c r="S44" s="3">
        <v>1</v>
      </c>
      <c r="T44" s="3">
        <v>2.9999999999999997E-4</v>
      </c>
    </row>
    <row r="45" spans="1:20" x14ac:dyDescent="0.2">
      <c r="A45" s="3" t="s">
        <v>466</v>
      </c>
      <c r="E45" s="3" t="e">
        <f>_xlfn.XLOOKUP(F45,Inventory!J25:J99,Inventory!A25:A99)</f>
        <v>#N/A</v>
      </c>
      <c r="F45" s="3" t="s">
        <v>517</v>
      </c>
      <c r="G45" s="3" t="str">
        <f>VLOOKUP(F45,Inventory!J:M,2,FALSE)</f>
        <v>W_LI_080820_SP_21</v>
      </c>
      <c r="H45" s="3">
        <f>VLOOKUP(F45,Inventory!J:M,3,FALSE)</f>
        <v>74</v>
      </c>
      <c r="I45" s="3">
        <f>VLOOKUP(F45,Inventory!J:M,4,FALSE)</f>
        <v>5.34</v>
      </c>
      <c r="J45" s="3">
        <v>3</v>
      </c>
      <c r="K45" s="3">
        <v>4</v>
      </c>
      <c r="L45" s="3">
        <v>3.6299999999999999E-2</v>
      </c>
      <c r="M45" s="3">
        <v>1.9E-2</v>
      </c>
      <c r="N45" s="3" t="s">
        <v>380</v>
      </c>
      <c r="T45" s="3">
        <v>7.0000000000000001E-3</v>
      </c>
    </row>
    <row r="46" spans="1:20" x14ac:dyDescent="0.2">
      <c r="A46" s="3" t="s">
        <v>466</v>
      </c>
      <c r="E46" s="3" t="e">
        <f>_xlfn.XLOOKUP(F46,Inventory!J26:J100,Inventory!A26:A100)</f>
        <v>#N/A</v>
      </c>
      <c r="F46" s="3" t="s">
        <v>508</v>
      </c>
      <c r="G46" s="3" t="str">
        <f>VLOOKUP(F46,Inventory!J:M,2,FALSE)</f>
        <v>W_LI_080820_SP_22</v>
      </c>
      <c r="H46" s="3">
        <f>VLOOKUP(F46,Inventory!J:M,3,FALSE)</f>
        <v>67</v>
      </c>
      <c r="I46" s="3">
        <f>VLOOKUP(F46,Inventory!J:M,4,FALSE)</f>
        <v>3.93</v>
      </c>
      <c r="J46" s="3">
        <v>2</v>
      </c>
      <c r="K46" s="3">
        <v>4</v>
      </c>
      <c r="L46" s="3">
        <v>2.29E-2</v>
      </c>
      <c r="M46" s="3">
        <v>2.1499999999999998E-2</v>
      </c>
      <c r="N46" s="3" t="s">
        <v>386</v>
      </c>
      <c r="O46" s="3" t="e">
        <f>VLOOKUP(N46,Lookup!A:D,2,FALSE)</f>
        <v>#N/A</v>
      </c>
      <c r="P46" s="3" t="e">
        <f>VLOOKUP(N46,Lookup!A:D,3,FALSE)</f>
        <v>#N/A</v>
      </c>
      <c r="Q46" s="3" t="e">
        <f>VLOOKUP(N46,Lookup!A:D,4,FALSE)</f>
        <v>#N/A</v>
      </c>
      <c r="S46" s="3">
        <v>1</v>
      </c>
      <c r="T46" s="3">
        <v>1.6999999999999999E-3</v>
      </c>
    </row>
    <row r="47" spans="1:20" x14ac:dyDescent="0.2">
      <c r="A47" s="3" t="s">
        <v>466</v>
      </c>
      <c r="E47" s="3" t="e">
        <f>_xlfn.XLOOKUP(F47,Inventory!J27:J101,Inventory!A27:A101)</f>
        <v>#N/A</v>
      </c>
      <c r="F47" s="3" t="s">
        <v>508</v>
      </c>
      <c r="G47" s="3" t="str">
        <f>VLOOKUP(F47,Inventory!J:M,2,FALSE)</f>
        <v>W_LI_080820_SP_22</v>
      </c>
      <c r="H47" s="3">
        <f>VLOOKUP(F47,Inventory!J:M,3,FALSE)</f>
        <v>67</v>
      </c>
      <c r="I47" s="3">
        <f>VLOOKUP(F47,Inventory!J:M,4,FALSE)</f>
        <v>3.93</v>
      </c>
      <c r="J47" s="3">
        <v>2</v>
      </c>
      <c r="K47" s="3">
        <v>4</v>
      </c>
      <c r="L47" s="3">
        <v>2.29E-2</v>
      </c>
      <c r="M47" s="3">
        <v>2.1499999999999998E-2</v>
      </c>
      <c r="N47" s="3" t="s">
        <v>498</v>
      </c>
      <c r="S47" s="3">
        <v>3</v>
      </c>
      <c r="T47" s="3">
        <v>0</v>
      </c>
    </row>
    <row r="48" spans="1:20" x14ac:dyDescent="0.2">
      <c r="A48" s="3" t="s">
        <v>466</v>
      </c>
      <c r="E48" s="3" t="e">
        <f>_xlfn.XLOOKUP(F48,Inventory!J28:J102,Inventory!A28:A102)</f>
        <v>#N/A</v>
      </c>
      <c r="F48" s="3" t="s">
        <v>508</v>
      </c>
      <c r="G48" s="3" t="str">
        <f>VLOOKUP(F48,Inventory!J:M,2,FALSE)</f>
        <v>W_LI_080820_SP_22</v>
      </c>
      <c r="H48" s="3">
        <f>VLOOKUP(F48,Inventory!J:M,3,FALSE)</f>
        <v>67</v>
      </c>
      <c r="I48" s="3">
        <f>VLOOKUP(F48,Inventory!J:M,4,FALSE)</f>
        <v>3.93</v>
      </c>
      <c r="J48" s="3">
        <v>2</v>
      </c>
      <c r="K48" s="3">
        <v>4</v>
      </c>
      <c r="L48" s="3">
        <v>2.29E-2</v>
      </c>
      <c r="M48" s="3">
        <v>2.1499999999999998E-2</v>
      </c>
      <c r="N48" s="3" t="s">
        <v>495</v>
      </c>
      <c r="S48" s="3">
        <v>27</v>
      </c>
      <c r="T48" s="3">
        <v>2.0000000000000001E-4</v>
      </c>
    </row>
    <row r="49" spans="1:25" x14ac:dyDescent="0.2">
      <c r="A49" s="3" t="s">
        <v>466</v>
      </c>
      <c r="E49" s="3" t="e">
        <f>_xlfn.XLOOKUP(F49,Inventory!J29:J103,Inventory!A29:A103)</f>
        <v>#N/A</v>
      </c>
      <c r="F49" s="3" t="s">
        <v>508</v>
      </c>
      <c r="G49" s="3" t="str">
        <f>VLOOKUP(F49,Inventory!J:M,2,FALSE)</f>
        <v>W_LI_080820_SP_22</v>
      </c>
      <c r="H49" s="3">
        <f>VLOOKUP(F49,Inventory!J:M,3,FALSE)</f>
        <v>67</v>
      </c>
      <c r="I49" s="3">
        <f>VLOOKUP(F49,Inventory!J:M,4,FALSE)</f>
        <v>3.93</v>
      </c>
      <c r="J49" s="3">
        <v>2</v>
      </c>
      <c r="K49" s="3">
        <v>4</v>
      </c>
      <c r="L49" s="3">
        <v>2.29E-2</v>
      </c>
      <c r="M49" s="3">
        <v>2.1499999999999998E-2</v>
      </c>
      <c r="N49" s="3" t="s">
        <v>230</v>
      </c>
      <c r="S49" s="3">
        <v>14</v>
      </c>
      <c r="T49" s="3">
        <v>1E-4</v>
      </c>
    </row>
    <row r="50" spans="1:25" x14ac:dyDescent="0.2">
      <c r="A50" s="3" t="s">
        <v>466</v>
      </c>
      <c r="E50" s="3" t="e">
        <f>_xlfn.XLOOKUP(F50,Inventory!J30:J104,Inventory!A30:A104)</f>
        <v>#N/A</v>
      </c>
      <c r="F50" s="3" t="s">
        <v>508</v>
      </c>
      <c r="G50" s="3" t="str">
        <f>VLOOKUP(F50,Inventory!J:M,2,FALSE)</f>
        <v>W_LI_080820_SP_22</v>
      </c>
      <c r="H50" s="3">
        <f>VLOOKUP(F50,Inventory!J:M,3,FALSE)</f>
        <v>67</v>
      </c>
      <c r="I50" s="3">
        <f>VLOOKUP(F50,Inventory!J:M,4,FALSE)</f>
        <v>3.93</v>
      </c>
      <c r="J50" s="3">
        <v>2</v>
      </c>
      <c r="K50" s="3">
        <v>4</v>
      </c>
      <c r="L50" s="3">
        <v>2.29E-2</v>
      </c>
      <c r="M50" s="3">
        <v>2.1499999999999998E-2</v>
      </c>
      <c r="N50" s="3" t="s">
        <v>496</v>
      </c>
      <c r="S50" s="3">
        <v>27</v>
      </c>
      <c r="T50" s="3">
        <v>4.0000000000000002E-4</v>
      </c>
    </row>
    <row r="51" spans="1:25" x14ac:dyDescent="0.2">
      <c r="A51" s="3" t="s">
        <v>466</v>
      </c>
      <c r="E51" s="3" t="e">
        <f>_xlfn.XLOOKUP(F51,Inventory!J31:J105,Inventory!A31:A105)</f>
        <v>#N/A</v>
      </c>
      <c r="F51" s="3" t="s">
        <v>508</v>
      </c>
      <c r="G51" s="3" t="str">
        <f>VLOOKUP(F51,Inventory!J:M,2,FALSE)</f>
        <v>W_LI_080820_SP_22</v>
      </c>
      <c r="H51" s="3">
        <f>VLOOKUP(F51,Inventory!J:M,3,FALSE)</f>
        <v>67</v>
      </c>
      <c r="I51" s="3">
        <f>VLOOKUP(F51,Inventory!J:M,4,FALSE)</f>
        <v>3.93</v>
      </c>
      <c r="J51" s="3">
        <v>2</v>
      </c>
      <c r="K51" s="3">
        <v>4</v>
      </c>
      <c r="L51" s="3">
        <v>2.29E-2</v>
      </c>
      <c r="M51" s="3">
        <v>2.1499999999999998E-2</v>
      </c>
      <c r="N51" s="3" t="s">
        <v>497</v>
      </c>
      <c r="S51" s="3">
        <v>2</v>
      </c>
      <c r="T51" s="3">
        <v>0</v>
      </c>
    </row>
    <row r="52" spans="1:25" x14ac:dyDescent="0.2">
      <c r="A52" s="3" t="s">
        <v>466</v>
      </c>
      <c r="E52" s="3" t="e">
        <f>_xlfn.XLOOKUP(F52,Inventory!J32:J106,Inventory!A32:A106)</f>
        <v>#N/A</v>
      </c>
      <c r="F52" s="3" t="s">
        <v>508</v>
      </c>
      <c r="G52" s="3" t="str">
        <f>VLOOKUP(F52,Inventory!J:M,2,FALSE)</f>
        <v>W_LI_080820_SP_22</v>
      </c>
      <c r="H52" s="3">
        <f>VLOOKUP(F52,Inventory!J:M,3,FALSE)</f>
        <v>67</v>
      </c>
      <c r="I52" s="3">
        <f>VLOOKUP(F52,Inventory!J:M,4,FALSE)</f>
        <v>3.93</v>
      </c>
      <c r="J52" s="3">
        <v>2</v>
      </c>
      <c r="K52" s="3">
        <v>4</v>
      </c>
      <c r="L52" s="3">
        <v>2.29E-2</v>
      </c>
      <c r="M52" s="3">
        <v>2.1499999999999998E-2</v>
      </c>
      <c r="N52" s="3" t="s">
        <v>97</v>
      </c>
      <c r="S52" s="3">
        <v>32</v>
      </c>
      <c r="T52" s="3">
        <v>2.9999999999999997E-4</v>
      </c>
    </row>
    <row r="53" spans="1:25" x14ac:dyDescent="0.2">
      <c r="A53" s="3" t="s">
        <v>466</v>
      </c>
      <c r="E53" s="3" t="e">
        <f>_xlfn.XLOOKUP(F53,Inventory!J33:J107,Inventory!A33:A107)</f>
        <v>#N/A</v>
      </c>
      <c r="F53" s="3" t="s">
        <v>494</v>
      </c>
      <c r="G53" s="3" t="str">
        <f>VLOOKUP(F53,Inventory!J:M,2,FALSE)</f>
        <v>W_LI_080820_SP_23</v>
      </c>
      <c r="H53" s="3">
        <f>VLOOKUP(F53,Inventory!J:M,3,FALSE)</f>
        <v>63</v>
      </c>
      <c r="I53" s="3">
        <f>VLOOKUP(F53,Inventory!J:M,4,FALSE)</f>
        <v>4.62</v>
      </c>
      <c r="J53" s="3">
        <v>3</v>
      </c>
      <c r="K53" s="3">
        <v>3</v>
      </c>
      <c r="L53" s="3">
        <v>6.5299999999999997E-2</v>
      </c>
      <c r="M53" s="3">
        <v>5.2400000000000002E-2</v>
      </c>
      <c r="N53" s="3" t="s">
        <v>495</v>
      </c>
      <c r="O53" s="3" t="e">
        <f>VLOOKUP(N53,Lookup!A:D,2,FALSE)</f>
        <v>#N/A</v>
      </c>
      <c r="P53" s="3" t="e">
        <f>VLOOKUP(N53,Lookup!A:D,3,FALSE)</f>
        <v>#N/A</v>
      </c>
      <c r="Q53" s="3" t="e">
        <f>VLOOKUP(N53,Lookup!A:D,4,FALSE)</f>
        <v>#N/A</v>
      </c>
      <c r="S53" s="3">
        <v>90</v>
      </c>
      <c r="T53" s="3">
        <v>6.9999999999999999E-4</v>
      </c>
    </row>
    <row r="54" spans="1:25" x14ac:dyDescent="0.2">
      <c r="A54" s="3" t="s">
        <v>466</v>
      </c>
      <c r="E54" s="3" t="e">
        <f>_xlfn.XLOOKUP(F54,Inventory!J34:J108,Inventory!A34:A108)</f>
        <v>#N/A</v>
      </c>
      <c r="F54" s="3" t="s">
        <v>494</v>
      </c>
      <c r="G54" s="3" t="str">
        <f>VLOOKUP(F54,Inventory!J:M,2,FALSE)</f>
        <v>W_LI_080820_SP_23</v>
      </c>
      <c r="H54" s="3">
        <f>VLOOKUP(F54,Inventory!J:M,3,FALSE)</f>
        <v>63</v>
      </c>
      <c r="I54" s="3">
        <f>VLOOKUP(F54,Inventory!J:M,4,FALSE)</f>
        <v>4.62</v>
      </c>
      <c r="J54" s="3">
        <v>3</v>
      </c>
      <c r="K54" s="3">
        <v>3</v>
      </c>
      <c r="L54" s="3">
        <v>6.5299999999999997E-2</v>
      </c>
      <c r="M54" s="3">
        <v>5.2400000000000002E-2</v>
      </c>
      <c r="N54" s="3" t="s">
        <v>230</v>
      </c>
      <c r="S54" s="3">
        <v>90</v>
      </c>
      <c r="T54" s="3">
        <v>1E-3</v>
      </c>
    </row>
    <row r="55" spans="1:25" x14ac:dyDescent="0.2">
      <c r="A55" s="3" t="s">
        <v>466</v>
      </c>
      <c r="E55" s="3" t="e">
        <f>_xlfn.XLOOKUP(F55,Inventory!J35:J109,Inventory!A35:A109)</f>
        <v>#N/A</v>
      </c>
      <c r="F55" s="3" t="s">
        <v>494</v>
      </c>
      <c r="G55" s="3" t="str">
        <f>VLOOKUP(F55,Inventory!J:M,2,FALSE)</f>
        <v>W_LI_080820_SP_23</v>
      </c>
      <c r="H55" s="3">
        <f>VLOOKUP(F55,Inventory!J:M,3,FALSE)</f>
        <v>63</v>
      </c>
      <c r="I55" s="3">
        <f>VLOOKUP(F55,Inventory!J:M,4,FALSE)</f>
        <v>4.62</v>
      </c>
      <c r="J55" s="3">
        <v>3</v>
      </c>
      <c r="K55" s="3">
        <v>3</v>
      </c>
      <c r="L55" s="3">
        <v>6.5299999999999997E-2</v>
      </c>
      <c r="M55" s="3">
        <v>5.2400000000000002E-2</v>
      </c>
      <c r="N55" s="3" t="s">
        <v>496</v>
      </c>
      <c r="S55" s="3">
        <v>56</v>
      </c>
      <c r="T55" s="3">
        <v>1.1999999999999999E-3</v>
      </c>
    </row>
    <row r="56" spans="1:25" x14ac:dyDescent="0.2">
      <c r="A56" s="3" t="s">
        <v>466</v>
      </c>
      <c r="E56" s="3" t="e">
        <f>_xlfn.XLOOKUP(F56,Inventory!J36:J110,Inventory!A36:A110)</f>
        <v>#N/A</v>
      </c>
      <c r="F56" s="3" t="s">
        <v>494</v>
      </c>
      <c r="G56" s="3" t="str">
        <f>VLOOKUP(F56,Inventory!J:M,2,FALSE)</f>
        <v>W_LI_080820_SP_23</v>
      </c>
      <c r="H56" s="3">
        <f>VLOOKUP(F56,Inventory!J:M,3,FALSE)</f>
        <v>63</v>
      </c>
      <c r="I56" s="3">
        <f>VLOOKUP(F56,Inventory!J:M,4,FALSE)</f>
        <v>4.62</v>
      </c>
      <c r="J56" s="3">
        <v>3</v>
      </c>
      <c r="K56" s="3">
        <v>3</v>
      </c>
      <c r="L56" s="3">
        <v>6.5299999999999997E-2</v>
      </c>
      <c r="M56" s="3">
        <v>5.2400000000000002E-2</v>
      </c>
      <c r="N56" s="3" t="s">
        <v>497</v>
      </c>
      <c r="S56" s="3">
        <v>9</v>
      </c>
      <c r="T56" s="3">
        <v>0</v>
      </c>
    </row>
    <row r="57" spans="1:25" x14ac:dyDescent="0.2">
      <c r="A57" s="3" t="s">
        <v>466</v>
      </c>
      <c r="E57" s="3" t="e">
        <f>_xlfn.XLOOKUP(F57,Inventory!J37:J111,Inventory!A37:A111)</f>
        <v>#N/A</v>
      </c>
      <c r="F57" s="3" t="s">
        <v>494</v>
      </c>
      <c r="G57" s="3" t="str">
        <f>VLOOKUP(F57,Inventory!J:M,2,FALSE)</f>
        <v>W_LI_080820_SP_23</v>
      </c>
      <c r="H57" s="3">
        <f>VLOOKUP(F57,Inventory!J:M,3,FALSE)</f>
        <v>63</v>
      </c>
      <c r="I57" s="3">
        <f>VLOOKUP(F57,Inventory!J:M,4,FALSE)</f>
        <v>4.62</v>
      </c>
      <c r="J57" s="3">
        <v>3</v>
      </c>
      <c r="K57" s="3">
        <v>3</v>
      </c>
      <c r="L57" s="3">
        <v>6.5299999999999997E-2</v>
      </c>
      <c r="M57" s="3">
        <v>5.2400000000000002E-2</v>
      </c>
      <c r="N57" s="3" t="s">
        <v>193</v>
      </c>
      <c r="S57" s="3">
        <v>3</v>
      </c>
      <c r="T57" s="3">
        <v>0</v>
      </c>
    </row>
    <row r="58" spans="1:25" x14ac:dyDescent="0.2">
      <c r="A58" s="3" t="s">
        <v>466</v>
      </c>
      <c r="E58" s="3" t="e">
        <f>_xlfn.XLOOKUP(F58,Inventory!J38:J112,Inventory!A38:A112)</f>
        <v>#N/A</v>
      </c>
      <c r="F58" s="3" t="s">
        <v>494</v>
      </c>
      <c r="G58" s="3" t="str">
        <f>VLOOKUP(F58,Inventory!J:M,2,FALSE)</f>
        <v>W_LI_080820_SP_23</v>
      </c>
      <c r="H58" s="3">
        <f>VLOOKUP(F58,Inventory!J:M,3,FALSE)</f>
        <v>63</v>
      </c>
      <c r="I58" s="3">
        <f>VLOOKUP(F58,Inventory!J:M,4,FALSE)</f>
        <v>4.62</v>
      </c>
      <c r="J58" s="3">
        <v>3</v>
      </c>
      <c r="K58" s="3">
        <v>3</v>
      </c>
      <c r="L58" s="3">
        <v>6.5299999999999997E-2</v>
      </c>
      <c r="M58" s="3">
        <v>5.2400000000000002E-2</v>
      </c>
      <c r="N58" s="3" t="s">
        <v>498</v>
      </c>
      <c r="S58" s="3">
        <v>8</v>
      </c>
      <c r="T58" s="3">
        <v>1E-4</v>
      </c>
    </row>
    <row r="59" spans="1:25" x14ac:dyDescent="0.2">
      <c r="A59" s="3" t="s">
        <v>466</v>
      </c>
      <c r="E59" s="3" t="e">
        <f>_xlfn.XLOOKUP(F59,Inventory!J39:J113,Inventory!A39:A113)</f>
        <v>#N/A</v>
      </c>
      <c r="F59" s="3" t="s">
        <v>494</v>
      </c>
      <c r="G59" s="3" t="str">
        <f>VLOOKUP(F59,Inventory!J:M,2,FALSE)</f>
        <v>W_LI_080820_SP_23</v>
      </c>
      <c r="H59" s="3">
        <f>VLOOKUP(F59,Inventory!J:M,3,FALSE)</f>
        <v>63</v>
      </c>
      <c r="I59" s="3">
        <f>VLOOKUP(F59,Inventory!J:M,4,FALSE)</f>
        <v>4.62</v>
      </c>
      <c r="J59" s="3">
        <v>3</v>
      </c>
      <c r="K59" s="3">
        <v>3</v>
      </c>
      <c r="L59" s="3">
        <v>6.5299999999999997E-2</v>
      </c>
      <c r="M59" s="3">
        <v>5.2400000000000002E-2</v>
      </c>
      <c r="N59" s="3" t="s">
        <v>97</v>
      </c>
      <c r="S59" s="3">
        <v>55</v>
      </c>
      <c r="T59" s="3">
        <v>4.0000000000000002E-4</v>
      </c>
      <c r="Y59" s="3" t="s">
        <v>499</v>
      </c>
    </row>
    <row r="60" spans="1:25" x14ac:dyDescent="0.2">
      <c r="A60" s="3" t="s">
        <v>466</v>
      </c>
      <c r="E60" s="3" t="e">
        <f>_xlfn.XLOOKUP(F60,Inventory!J40:J114,Inventory!A40:A114)</f>
        <v>#N/A</v>
      </c>
      <c r="F60" s="3" t="s">
        <v>494</v>
      </c>
      <c r="G60" s="3" t="str">
        <f>VLOOKUP(F60,Inventory!J:M,2,FALSE)</f>
        <v>W_LI_080820_SP_23</v>
      </c>
      <c r="H60" s="3">
        <f>VLOOKUP(F60,Inventory!J:M,3,FALSE)</f>
        <v>63</v>
      </c>
      <c r="I60" s="3">
        <f>VLOOKUP(F60,Inventory!J:M,4,FALSE)</f>
        <v>4.62</v>
      </c>
      <c r="J60" s="3">
        <v>3</v>
      </c>
      <c r="K60" s="3">
        <v>3</v>
      </c>
      <c r="L60" s="3">
        <v>6.5299999999999997E-2</v>
      </c>
      <c r="M60" s="3">
        <v>5.2400000000000002E-2</v>
      </c>
      <c r="N60" s="3" t="s">
        <v>380</v>
      </c>
      <c r="T60" s="3">
        <v>8.5000000000000006E-3</v>
      </c>
    </row>
    <row r="61" spans="1:25" x14ac:dyDescent="0.2">
      <c r="A61" s="3" t="s">
        <v>44</v>
      </c>
      <c r="E61" s="3" t="e">
        <f>_xlfn.XLOOKUP(F61,Inventory!J41:J115,Inventory!A41:A115)</f>
        <v>#N/A</v>
      </c>
      <c r="F61" s="3" t="s">
        <v>443</v>
      </c>
      <c r="G61" s="3" t="str">
        <f>VLOOKUP(F61,Inventory!J:M,2,FALSE)</f>
        <v>W_LI_080820_SP_24</v>
      </c>
      <c r="H61" s="3">
        <f>VLOOKUP(F61,Inventory!J:M,3,FALSE)</f>
        <v>55</v>
      </c>
      <c r="I61" s="3">
        <f>VLOOKUP(F61,Inventory!J:M,4,FALSE)</f>
        <v>2.02</v>
      </c>
      <c r="J61" s="3">
        <v>2</v>
      </c>
      <c r="K61" s="3">
        <v>4</v>
      </c>
      <c r="L61" s="3">
        <v>2.4500000000000001E-2</v>
      </c>
      <c r="M61" s="3">
        <v>8.2000000000000007E-3</v>
      </c>
      <c r="N61" s="3" t="s">
        <v>444</v>
      </c>
      <c r="O61" s="3" t="e">
        <f>VLOOKUP(N61,Lookup!A:D,2,FALSE)</f>
        <v>#N/A</v>
      </c>
      <c r="P61" s="3" t="e">
        <f>VLOOKUP(N61,Lookup!A:D,3,FALSE)</f>
        <v>#N/A</v>
      </c>
      <c r="Q61" s="3" t="e">
        <f>VLOOKUP(N61,Lookup!A:D,4,FALSE)</f>
        <v>#N/A</v>
      </c>
      <c r="S61" s="3">
        <v>5</v>
      </c>
      <c r="T61" s="3">
        <v>0</v>
      </c>
    </row>
    <row r="62" spans="1:25" x14ac:dyDescent="0.2">
      <c r="A62" s="3" t="s">
        <v>44</v>
      </c>
      <c r="E62" s="3" t="e">
        <f>_xlfn.XLOOKUP(F62,Inventory!J42:J116,Inventory!A42:A116)</f>
        <v>#N/A</v>
      </c>
      <c r="F62" s="3" t="s">
        <v>443</v>
      </c>
      <c r="G62" s="3" t="str">
        <f>VLOOKUP(F62,Inventory!J:M,2,FALSE)</f>
        <v>W_LI_080820_SP_24</v>
      </c>
      <c r="H62" s="3">
        <f>VLOOKUP(F62,Inventory!J:M,3,FALSE)</f>
        <v>55</v>
      </c>
      <c r="I62" s="3">
        <f>VLOOKUP(F62,Inventory!J:M,4,FALSE)</f>
        <v>2.02</v>
      </c>
      <c r="J62" s="3">
        <v>2</v>
      </c>
      <c r="K62" s="3">
        <v>4</v>
      </c>
      <c r="L62" s="3">
        <v>2.4500000000000001E-2</v>
      </c>
      <c r="M62" s="3">
        <v>8.2000000000000007E-3</v>
      </c>
      <c r="N62" s="3" t="s">
        <v>97</v>
      </c>
      <c r="O62" s="3" t="str">
        <f>VLOOKUP(N62,Lookup!A:D,2,FALSE)</f>
        <v>Harpacticoida</v>
      </c>
      <c r="P62" s="3" t="str">
        <f>VLOOKUP(N62,Lookup!A:D,3,FALSE)</f>
        <v>Copepoda</v>
      </c>
      <c r="Q62" s="3" t="str">
        <f>VLOOKUP(N62,Lookup!A:D,4,FALSE)</f>
        <v>Copepoda</v>
      </c>
      <c r="S62" s="3">
        <v>201</v>
      </c>
      <c r="T62" s="3">
        <v>1.1000000000000001E-3</v>
      </c>
    </row>
    <row r="63" spans="1:25" x14ac:dyDescent="0.2">
      <c r="A63" s="3" t="s">
        <v>44</v>
      </c>
      <c r="E63" s="3" t="e">
        <f>_xlfn.XLOOKUP(F63,Inventory!J43:J117,Inventory!A43:A117)</f>
        <v>#N/A</v>
      </c>
      <c r="F63" s="3" t="s">
        <v>443</v>
      </c>
      <c r="G63" s="3" t="str">
        <f>VLOOKUP(F63,Inventory!J:M,2,FALSE)</f>
        <v>W_LI_080820_SP_24</v>
      </c>
      <c r="H63" s="3">
        <f>VLOOKUP(F63,Inventory!J:M,3,FALSE)</f>
        <v>55</v>
      </c>
      <c r="I63" s="3">
        <f>VLOOKUP(F63,Inventory!J:M,4,FALSE)</f>
        <v>2.02</v>
      </c>
      <c r="J63" s="3">
        <v>2</v>
      </c>
      <c r="K63" s="3">
        <v>4</v>
      </c>
      <c r="L63" s="3">
        <v>2.4500000000000001E-2</v>
      </c>
      <c r="M63" s="3">
        <v>8.2000000000000007E-3</v>
      </c>
      <c r="N63" s="3" t="s">
        <v>395</v>
      </c>
      <c r="O63" s="3" t="str">
        <f>VLOOKUP(N63,Lookup!A:D,2,FALSE)</f>
        <v>Corophiidae</v>
      </c>
      <c r="P63" s="3" t="str">
        <f>VLOOKUP(N63,Lookup!A:D,3,FALSE)</f>
        <v>Amphipoda</v>
      </c>
      <c r="Q63" s="3" t="str">
        <f>VLOOKUP(N63,Lookup!A:D,4,FALSE)</f>
        <v>Amphipoda</v>
      </c>
      <c r="T63" s="3">
        <v>0</v>
      </c>
    </row>
    <row r="64" spans="1:25" x14ac:dyDescent="0.2">
      <c r="A64" s="3" t="s">
        <v>44</v>
      </c>
      <c r="E64" s="3" t="e">
        <f>_xlfn.XLOOKUP(F64,Inventory!J44:J118,Inventory!A44:A118)</f>
        <v>#N/A</v>
      </c>
      <c r="F64" s="3" t="s">
        <v>443</v>
      </c>
      <c r="G64" s="3" t="str">
        <f>VLOOKUP(F64,Inventory!J:M,2,FALSE)</f>
        <v>W_LI_080820_SP_24</v>
      </c>
      <c r="H64" s="3">
        <f>VLOOKUP(F64,Inventory!J:M,3,FALSE)</f>
        <v>55</v>
      </c>
      <c r="I64" s="3">
        <f>VLOOKUP(F64,Inventory!J:M,4,FALSE)</f>
        <v>2.02</v>
      </c>
      <c r="J64" s="3">
        <v>2</v>
      </c>
      <c r="K64" s="3">
        <v>4</v>
      </c>
      <c r="L64" s="3">
        <v>2.4500000000000001E-2</v>
      </c>
      <c r="M64" s="3">
        <v>8.2000000000000007E-3</v>
      </c>
      <c r="N64" s="3" t="s">
        <v>445</v>
      </c>
      <c r="O64" s="3" t="e">
        <f>VLOOKUP(N64,Lookup!A:D,2,FALSE)</f>
        <v>#N/A</v>
      </c>
      <c r="P64" s="3" t="e">
        <f>VLOOKUP(N64,Lookup!A:D,3,FALSE)</f>
        <v>#N/A</v>
      </c>
      <c r="Q64" s="3" t="e">
        <f>VLOOKUP(N64,Lookup!A:D,4,FALSE)</f>
        <v>#N/A</v>
      </c>
      <c r="T64" s="3">
        <v>0</v>
      </c>
    </row>
    <row r="65" spans="1:20" x14ac:dyDescent="0.2">
      <c r="A65" s="3" t="s">
        <v>44</v>
      </c>
      <c r="E65" s="3" t="e">
        <f>_xlfn.XLOOKUP(F65,Inventory!J45:J119,Inventory!A45:A119)</f>
        <v>#N/A</v>
      </c>
      <c r="F65" s="3" t="s">
        <v>443</v>
      </c>
      <c r="G65" s="3" t="str">
        <f>VLOOKUP(F65,Inventory!J:M,2,FALSE)</f>
        <v>W_LI_080820_SP_24</v>
      </c>
      <c r="H65" s="3">
        <f>VLOOKUP(F65,Inventory!J:M,3,FALSE)</f>
        <v>55</v>
      </c>
      <c r="I65" s="3">
        <f>VLOOKUP(F65,Inventory!J:M,4,FALSE)</f>
        <v>2.02</v>
      </c>
      <c r="J65" s="3">
        <v>2</v>
      </c>
      <c r="K65" s="3">
        <v>4</v>
      </c>
      <c r="L65" s="3">
        <v>2.4500000000000001E-2</v>
      </c>
      <c r="M65" s="3">
        <v>8.2000000000000007E-3</v>
      </c>
      <c r="N65" s="3" t="s">
        <v>381</v>
      </c>
      <c r="O65" s="3" t="str">
        <f>VLOOKUP(N65,Lookup!A:D,2,FALSE)</f>
        <v>Plant Matter</v>
      </c>
      <c r="P65" s="3" t="str">
        <f>VLOOKUP(N65,Lookup!A:D,3,FALSE)</f>
        <v>Plant Matter</v>
      </c>
      <c r="Q65" s="3" t="str">
        <f>VLOOKUP(N65,Lookup!A:D,4,FALSE)</f>
        <v>Plant Matter</v>
      </c>
      <c r="T65" s="3">
        <v>2.0000000000000001E-4</v>
      </c>
    </row>
    <row r="66" spans="1:20" x14ac:dyDescent="0.2">
      <c r="A66" s="3" t="s">
        <v>466</v>
      </c>
      <c r="E66" s="3" t="e">
        <f>_xlfn.XLOOKUP(F66,Inventory!J46:J120,Inventory!A46:A120)</f>
        <v>#N/A</v>
      </c>
      <c r="F66" s="3" t="s">
        <v>511</v>
      </c>
      <c r="G66" s="3" t="str">
        <f>VLOOKUP(F66,Inventory!J:M,2,FALSE)</f>
        <v>W_P_080520_SP_3</v>
      </c>
      <c r="H66" s="3">
        <f>VLOOKUP(F66,Inventory!J:M,3,FALSE)</f>
        <v>59</v>
      </c>
      <c r="I66" s="3">
        <f>VLOOKUP(F66,Inventory!J:M,4,FALSE)</f>
        <v>2.54</v>
      </c>
      <c r="J66" s="3">
        <v>1</v>
      </c>
      <c r="K66" s="3">
        <v>1</v>
      </c>
      <c r="L66" s="3">
        <v>1.44E-2</v>
      </c>
      <c r="M66" s="3">
        <v>1.44E-2</v>
      </c>
      <c r="N66" s="3" t="s">
        <v>283</v>
      </c>
      <c r="O66" s="3" t="str">
        <f>VLOOKUP(N66,Lookup!A:D,2,FALSE)</f>
        <v>Empty</v>
      </c>
      <c r="P66" s="3" t="str">
        <f>VLOOKUP(N66,Lookup!A:D,3,FALSE)</f>
        <v>Empty</v>
      </c>
      <c r="Q66" s="3" t="str">
        <f>VLOOKUP(N66,Lookup!A:D,4,FALSE)</f>
        <v>Empty</v>
      </c>
    </row>
    <row r="67" spans="1:20" x14ac:dyDescent="0.2">
      <c r="A67" s="3" t="s">
        <v>44</v>
      </c>
      <c r="E67" s="3" t="e">
        <f>_xlfn.XLOOKUP(F67,Inventory!J47:J121,Inventory!A47:A121)</f>
        <v>#N/A</v>
      </c>
      <c r="F67" s="3" t="s">
        <v>446</v>
      </c>
      <c r="G67" s="3" t="str">
        <f>VLOOKUP(F67,Inventory!J:M,2,FALSE)</f>
        <v>W_LI_080220_SP_30</v>
      </c>
      <c r="H67" s="3">
        <f>VLOOKUP(F67,Inventory!J:M,3,FALSE)</f>
        <v>66</v>
      </c>
      <c r="I67" s="3">
        <f>VLOOKUP(F67,Inventory!J:M,4,FALSE)</f>
        <v>3.54</v>
      </c>
      <c r="J67" s="3">
        <v>2</v>
      </c>
      <c r="K67" s="3">
        <v>3</v>
      </c>
      <c r="L67" s="3">
        <v>8.9800000000000005E-2</v>
      </c>
      <c r="M67" s="3">
        <v>8.0600000000000005E-2</v>
      </c>
      <c r="N67" s="3" t="s">
        <v>97</v>
      </c>
      <c r="O67" s="3" t="str">
        <f>VLOOKUP(N67,Lookup!A:D,2,FALSE)</f>
        <v>Harpacticoida</v>
      </c>
      <c r="P67" s="3" t="str">
        <f>VLOOKUP(N67,Lookup!A:D,3,FALSE)</f>
        <v>Copepoda</v>
      </c>
      <c r="Q67" s="3" t="str">
        <f>VLOOKUP(N67,Lookup!A:D,4,FALSE)</f>
        <v>Copepoda</v>
      </c>
      <c r="S67" s="3">
        <v>3</v>
      </c>
      <c r="T67" s="3">
        <v>0</v>
      </c>
    </row>
    <row r="68" spans="1:20" x14ac:dyDescent="0.2">
      <c r="A68" s="3" t="s">
        <v>466</v>
      </c>
      <c r="E68" s="3" t="e">
        <f>_xlfn.XLOOKUP(F68,Inventory!J48:J122,Inventory!A48:A122)</f>
        <v>#N/A</v>
      </c>
      <c r="F68" s="3" t="s">
        <v>447</v>
      </c>
      <c r="G68" s="3" t="str">
        <f>VLOOKUP(F68,Inventory!J:M,2,FALSE)</f>
        <v>W_LI_080220_SP_31</v>
      </c>
      <c r="H68" s="3">
        <f>VLOOKUP(F68,Inventory!J:M,3,FALSE)</f>
        <v>66</v>
      </c>
      <c r="I68" s="3">
        <f>VLOOKUP(F68,Inventory!J:M,4,FALSE)</f>
        <v>3.92</v>
      </c>
      <c r="J68" s="3">
        <v>1</v>
      </c>
      <c r="K68" s="3">
        <v>1</v>
      </c>
      <c r="L68" s="3">
        <v>5.8599999999999999E-2</v>
      </c>
      <c r="M68" s="3">
        <v>5.8599999999999999E-2</v>
      </c>
      <c r="N68" s="3" t="s">
        <v>283</v>
      </c>
      <c r="O68" s="3" t="str">
        <f>VLOOKUP(N68,Lookup!A:D,2,FALSE)</f>
        <v>Empty</v>
      </c>
      <c r="P68" s="3" t="str">
        <f>VLOOKUP(N68,Lookup!A:D,3,FALSE)</f>
        <v>Empty</v>
      </c>
      <c r="Q68" s="3" t="str">
        <f>VLOOKUP(N68,Lookup!A:D,4,FALSE)</f>
        <v>Empty</v>
      </c>
    </row>
    <row r="69" spans="1:20" x14ac:dyDescent="0.2">
      <c r="A69" s="3" t="s">
        <v>466</v>
      </c>
      <c r="E69" s="3" t="e">
        <f>_xlfn.XLOOKUP(F69,Inventory!J49:J123,Inventory!A49:A123)</f>
        <v>#N/A</v>
      </c>
      <c r="F69" s="3" t="s">
        <v>514</v>
      </c>
      <c r="G69" s="3" t="str">
        <f>VLOOKUP(F69,Inventory!J:M,2,FALSE)</f>
        <v>W_LI_080220_SP_32</v>
      </c>
      <c r="H69" s="3">
        <f>VLOOKUP(F69,Inventory!J:M,3,FALSE)</f>
        <v>66</v>
      </c>
      <c r="I69" s="3">
        <f>VLOOKUP(F69,Inventory!J:M,4,FALSE)</f>
        <v>3.21</v>
      </c>
      <c r="J69" s="3">
        <v>3</v>
      </c>
      <c r="K69" s="3">
        <v>4</v>
      </c>
      <c r="L69" s="3">
        <v>7.4200000000000002E-2</v>
      </c>
      <c r="M69" s="3">
        <v>4.8399999999999999E-2</v>
      </c>
      <c r="N69" s="3" t="s">
        <v>495</v>
      </c>
      <c r="O69" s="3" t="e">
        <f>VLOOKUP(N69,Lookup!A:D,2,FALSE)</f>
        <v>#N/A</v>
      </c>
      <c r="P69" s="3" t="e">
        <f>VLOOKUP(N69,Lookup!A:D,3,FALSE)</f>
        <v>#N/A</v>
      </c>
      <c r="Q69" s="3" t="e">
        <f>VLOOKUP(N69,Lookup!A:D,4,FALSE)</f>
        <v>#N/A</v>
      </c>
      <c r="S69" s="3">
        <v>72</v>
      </c>
      <c r="T69" s="3">
        <v>1E-4</v>
      </c>
    </row>
    <row r="70" spans="1:20" x14ac:dyDescent="0.2">
      <c r="A70" s="3" t="s">
        <v>466</v>
      </c>
      <c r="E70" s="3" t="e">
        <f>_xlfn.XLOOKUP(F70,Inventory!J50:J124,Inventory!A50:A124)</f>
        <v>#N/A</v>
      </c>
      <c r="F70" s="3" t="s">
        <v>514</v>
      </c>
      <c r="G70" s="3" t="str">
        <f>VLOOKUP(F70,Inventory!J:M,2,FALSE)</f>
        <v>W_LI_080220_SP_32</v>
      </c>
      <c r="H70" s="3">
        <f>VLOOKUP(F70,Inventory!J:M,3,FALSE)</f>
        <v>66</v>
      </c>
      <c r="I70" s="3">
        <f>VLOOKUP(F70,Inventory!J:M,4,FALSE)</f>
        <v>3.21</v>
      </c>
      <c r="J70" s="3">
        <v>3</v>
      </c>
      <c r="K70" s="3">
        <v>4</v>
      </c>
      <c r="L70" s="3">
        <v>7.4200000000000002E-2</v>
      </c>
      <c r="M70" s="3">
        <v>4.8399999999999999E-2</v>
      </c>
      <c r="N70" s="3" t="s">
        <v>230</v>
      </c>
      <c r="S70" s="3">
        <v>37</v>
      </c>
      <c r="T70" s="3">
        <v>1E-4</v>
      </c>
    </row>
    <row r="71" spans="1:20" x14ac:dyDescent="0.2">
      <c r="A71" s="3" t="s">
        <v>466</v>
      </c>
      <c r="E71" s="3" t="e">
        <f>_xlfn.XLOOKUP(F71,Inventory!J51:J125,Inventory!A51:A125)</f>
        <v>#N/A</v>
      </c>
      <c r="F71" s="3" t="s">
        <v>514</v>
      </c>
      <c r="G71" s="3" t="str">
        <f>VLOOKUP(F71,Inventory!J:M,2,FALSE)</f>
        <v>W_LI_080220_SP_32</v>
      </c>
      <c r="H71" s="3">
        <f>VLOOKUP(F71,Inventory!J:M,3,FALSE)</f>
        <v>66</v>
      </c>
      <c r="I71" s="3">
        <f>VLOOKUP(F71,Inventory!J:M,4,FALSE)</f>
        <v>3.21</v>
      </c>
      <c r="J71" s="3">
        <v>3</v>
      </c>
      <c r="K71" s="3">
        <v>4</v>
      </c>
      <c r="L71" s="3">
        <v>7.4200000000000002E-2</v>
      </c>
      <c r="M71" s="3">
        <v>4.8399999999999999E-2</v>
      </c>
      <c r="N71" s="3" t="s">
        <v>496</v>
      </c>
      <c r="S71" s="3">
        <v>49</v>
      </c>
      <c r="T71" s="3">
        <v>1E-4</v>
      </c>
    </row>
    <row r="72" spans="1:20" x14ac:dyDescent="0.2">
      <c r="A72" s="3" t="s">
        <v>466</v>
      </c>
      <c r="E72" s="3" t="e">
        <f>_xlfn.XLOOKUP(F72,Inventory!J52:J126,Inventory!A52:A126)</f>
        <v>#N/A</v>
      </c>
      <c r="F72" s="3" t="s">
        <v>514</v>
      </c>
      <c r="G72" s="3" t="str">
        <f>VLOOKUP(F72,Inventory!J:M,2,FALSE)</f>
        <v>W_LI_080220_SP_32</v>
      </c>
      <c r="H72" s="3">
        <f>VLOOKUP(F72,Inventory!J:M,3,FALSE)</f>
        <v>66</v>
      </c>
      <c r="I72" s="3">
        <f>VLOOKUP(F72,Inventory!J:M,4,FALSE)</f>
        <v>3.21</v>
      </c>
      <c r="J72" s="3">
        <v>3</v>
      </c>
      <c r="K72" s="3">
        <v>4</v>
      </c>
      <c r="L72" s="3">
        <v>7.4200000000000002E-2</v>
      </c>
      <c r="M72" s="3">
        <v>4.8399999999999999E-2</v>
      </c>
      <c r="N72" s="3" t="s">
        <v>497</v>
      </c>
      <c r="S72" s="3">
        <v>2</v>
      </c>
      <c r="T72" s="3">
        <v>0</v>
      </c>
    </row>
    <row r="73" spans="1:20" x14ac:dyDescent="0.2">
      <c r="A73" s="3" t="s">
        <v>466</v>
      </c>
      <c r="E73" s="3" t="e">
        <f>_xlfn.XLOOKUP(F73,Inventory!J53:J127,Inventory!A53:A127)</f>
        <v>#N/A</v>
      </c>
      <c r="F73" s="3" t="s">
        <v>514</v>
      </c>
      <c r="G73" s="3" t="str">
        <f>VLOOKUP(F73,Inventory!J:M,2,FALSE)</f>
        <v>W_LI_080220_SP_32</v>
      </c>
      <c r="H73" s="3">
        <f>VLOOKUP(F73,Inventory!J:M,3,FALSE)</f>
        <v>66</v>
      </c>
      <c r="I73" s="3">
        <f>VLOOKUP(F73,Inventory!J:M,4,FALSE)</f>
        <v>3.21</v>
      </c>
      <c r="J73" s="3">
        <v>3</v>
      </c>
      <c r="K73" s="3">
        <v>4</v>
      </c>
      <c r="L73" s="3">
        <v>7.4200000000000002E-2</v>
      </c>
      <c r="M73" s="3">
        <v>4.8399999999999999E-2</v>
      </c>
      <c r="N73" s="3" t="s">
        <v>97</v>
      </c>
      <c r="S73" s="3">
        <v>66</v>
      </c>
      <c r="T73" s="3">
        <v>1E-4</v>
      </c>
    </row>
    <row r="74" spans="1:20" x14ac:dyDescent="0.2">
      <c r="A74" s="3" t="s">
        <v>466</v>
      </c>
      <c r="E74" s="3" t="e">
        <f>_xlfn.XLOOKUP(F74,Inventory!J54:J128,Inventory!A54:A128)</f>
        <v>#N/A</v>
      </c>
      <c r="F74" s="3" t="s">
        <v>514</v>
      </c>
      <c r="G74" s="3" t="str">
        <f>VLOOKUP(F74,Inventory!J:M,2,FALSE)</f>
        <v>W_LI_080220_SP_32</v>
      </c>
      <c r="H74" s="3">
        <f>VLOOKUP(F74,Inventory!J:M,3,FALSE)</f>
        <v>66</v>
      </c>
      <c r="I74" s="3">
        <f>VLOOKUP(F74,Inventory!J:M,4,FALSE)</f>
        <v>3.21</v>
      </c>
      <c r="J74" s="3">
        <v>3</v>
      </c>
      <c r="K74" s="3">
        <v>4</v>
      </c>
      <c r="L74" s="3">
        <v>7.4200000000000002E-2</v>
      </c>
      <c r="M74" s="3">
        <v>4.8399999999999999E-2</v>
      </c>
      <c r="N74" s="3" t="s">
        <v>498</v>
      </c>
      <c r="S74" s="3">
        <v>6</v>
      </c>
      <c r="T74" s="3">
        <v>2.0000000000000001E-4</v>
      </c>
    </row>
    <row r="75" spans="1:20" x14ac:dyDescent="0.2">
      <c r="A75" s="3" t="s">
        <v>466</v>
      </c>
      <c r="E75" s="3" t="e">
        <f>_xlfn.XLOOKUP(F75,Inventory!J55:J129,Inventory!A55:A129)</f>
        <v>#N/A</v>
      </c>
      <c r="F75" s="3" t="s">
        <v>514</v>
      </c>
      <c r="G75" s="3" t="str">
        <f>VLOOKUP(F75,Inventory!J:M,2,FALSE)</f>
        <v>W_LI_080220_SP_32</v>
      </c>
      <c r="H75" s="3">
        <f>VLOOKUP(F75,Inventory!J:M,3,FALSE)</f>
        <v>66</v>
      </c>
      <c r="I75" s="3">
        <f>VLOOKUP(F75,Inventory!J:M,4,FALSE)</f>
        <v>3.21</v>
      </c>
      <c r="J75" s="3">
        <v>3</v>
      </c>
      <c r="K75" s="3">
        <v>4</v>
      </c>
      <c r="L75" s="3">
        <v>7.4200000000000002E-2</v>
      </c>
      <c r="M75" s="3">
        <v>4.8399999999999999E-2</v>
      </c>
      <c r="N75" s="3" t="s">
        <v>193</v>
      </c>
      <c r="S75" s="3">
        <v>6</v>
      </c>
      <c r="T75" s="3">
        <v>2.0000000000000001E-4</v>
      </c>
    </row>
    <row r="76" spans="1:20" x14ac:dyDescent="0.2">
      <c r="A76" s="3" t="s">
        <v>466</v>
      </c>
      <c r="E76" s="3" t="e">
        <f>_xlfn.XLOOKUP(F76,Inventory!J56:J130,Inventory!A56:A130)</f>
        <v>#N/A</v>
      </c>
      <c r="F76" s="3" t="s">
        <v>514</v>
      </c>
      <c r="G76" s="3" t="str">
        <f>VLOOKUP(F76,Inventory!J:M,2,FALSE)</f>
        <v>W_LI_080220_SP_32</v>
      </c>
      <c r="H76" s="3">
        <f>VLOOKUP(F76,Inventory!J:M,3,FALSE)</f>
        <v>66</v>
      </c>
      <c r="I76" s="3">
        <f>VLOOKUP(F76,Inventory!J:M,4,FALSE)</f>
        <v>3.21</v>
      </c>
      <c r="J76" s="3">
        <v>3</v>
      </c>
      <c r="K76" s="3">
        <v>4</v>
      </c>
      <c r="L76" s="3">
        <v>7.4200000000000002E-2</v>
      </c>
      <c r="M76" s="3">
        <v>4.8399999999999999E-2</v>
      </c>
      <c r="N76" s="3" t="s">
        <v>462</v>
      </c>
      <c r="S76" s="3">
        <v>1</v>
      </c>
      <c r="T76" s="3">
        <v>2.9999999999999997E-4</v>
      </c>
    </row>
    <row r="77" spans="1:20" x14ac:dyDescent="0.2">
      <c r="A77" s="3" t="s">
        <v>466</v>
      </c>
      <c r="E77" s="3" t="e">
        <f>_xlfn.XLOOKUP(F77,Inventory!J57:J131,Inventory!A57:A131)</f>
        <v>#N/A</v>
      </c>
      <c r="F77" s="3" t="s">
        <v>514</v>
      </c>
      <c r="G77" s="3" t="str">
        <f>VLOOKUP(F77,Inventory!J:M,2,FALSE)</f>
        <v>W_LI_080220_SP_32</v>
      </c>
      <c r="H77" s="3">
        <f>VLOOKUP(F77,Inventory!J:M,3,FALSE)</f>
        <v>66</v>
      </c>
      <c r="I77" s="3">
        <f>VLOOKUP(F77,Inventory!J:M,4,FALSE)</f>
        <v>3.21</v>
      </c>
      <c r="J77" s="3">
        <v>3</v>
      </c>
      <c r="K77" s="3">
        <v>4</v>
      </c>
      <c r="L77" s="3">
        <v>7.4200000000000002E-2</v>
      </c>
      <c r="M77" s="3">
        <v>4.8399999999999999E-2</v>
      </c>
      <c r="N77" s="3" t="s">
        <v>115</v>
      </c>
      <c r="S77" s="3">
        <v>1</v>
      </c>
      <c r="T77" s="3">
        <v>2.9999999999999997E-4</v>
      </c>
    </row>
    <row r="78" spans="1:20" x14ac:dyDescent="0.2">
      <c r="A78" s="3" t="s">
        <v>466</v>
      </c>
      <c r="E78" s="3" t="e">
        <f>_xlfn.XLOOKUP(F78,Inventory!J58:J132,Inventory!A58:A132)</f>
        <v>#N/A</v>
      </c>
      <c r="F78" s="3" t="s">
        <v>514</v>
      </c>
      <c r="G78" s="3" t="str">
        <f>VLOOKUP(F78,Inventory!J:M,2,FALSE)</f>
        <v>W_LI_080220_SP_32</v>
      </c>
      <c r="H78" s="3">
        <f>VLOOKUP(F78,Inventory!J:M,3,FALSE)</f>
        <v>66</v>
      </c>
      <c r="I78" s="3">
        <f>VLOOKUP(F78,Inventory!J:M,4,FALSE)</f>
        <v>3.21</v>
      </c>
      <c r="J78" s="3">
        <v>3</v>
      </c>
      <c r="K78" s="3">
        <v>4</v>
      </c>
      <c r="L78" s="3">
        <v>7.4200000000000002E-2</v>
      </c>
      <c r="M78" s="3">
        <v>4.8399999999999999E-2</v>
      </c>
      <c r="N78" s="3" t="s">
        <v>380</v>
      </c>
      <c r="T78" s="3">
        <v>1.11E-2</v>
      </c>
    </row>
    <row r="79" spans="1:20" x14ac:dyDescent="0.2">
      <c r="A79" s="3" t="s">
        <v>466</v>
      </c>
      <c r="E79" s="3" t="e">
        <f>_xlfn.XLOOKUP(F79,Inventory!J59:J133,Inventory!A59:A133)</f>
        <v>#N/A</v>
      </c>
      <c r="F79" s="3" t="s">
        <v>513</v>
      </c>
      <c r="G79" s="3" t="str">
        <f>VLOOKUP(F79,Inventory!J:M,2,FALSE)</f>
        <v>W_LI_080220_SP_33</v>
      </c>
      <c r="H79" s="3">
        <f>VLOOKUP(F79,Inventory!J:M,3,FALSE)</f>
        <v>77</v>
      </c>
      <c r="I79" s="3">
        <f>VLOOKUP(F79,Inventory!J:M,4,FALSE)</f>
        <v>5.92</v>
      </c>
      <c r="J79" s="3">
        <v>1</v>
      </c>
      <c r="K79" s="3">
        <v>1</v>
      </c>
      <c r="L79" s="3">
        <v>4.7300000000000002E-2</v>
      </c>
      <c r="M79" s="3">
        <v>4.7300000000000002E-2</v>
      </c>
      <c r="N79" s="3" t="s">
        <v>283</v>
      </c>
      <c r="O79" s="3" t="str">
        <f>VLOOKUP(N79,Lookup!A:D,2,FALSE)</f>
        <v>Empty</v>
      </c>
      <c r="P79" s="3" t="str">
        <f>VLOOKUP(N79,Lookup!A:D,3,FALSE)</f>
        <v>Empty</v>
      </c>
      <c r="Q79" s="3" t="str">
        <f>VLOOKUP(N79,Lookup!A:D,4,FALSE)</f>
        <v>Empty</v>
      </c>
    </row>
    <row r="80" spans="1:20" x14ac:dyDescent="0.2">
      <c r="A80" s="3" t="s">
        <v>466</v>
      </c>
      <c r="E80" s="3" t="e">
        <f>_xlfn.XLOOKUP(F80,Inventory!J60:J134,Inventory!A60:A134)</f>
        <v>#N/A</v>
      </c>
      <c r="F80" s="3" t="s">
        <v>515</v>
      </c>
      <c r="G80" s="3" t="str">
        <f>VLOOKUP(F80,Inventory!J:M,2,FALSE)</f>
        <v>W_MS_080920_SP_36</v>
      </c>
      <c r="H80" s="3">
        <f>VLOOKUP(F80,Inventory!J:M,3,FALSE)</f>
        <v>70</v>
      </c>
      <c r="I80" s="3">
        <f>VLOOKUP(F80,Inventory!J:M,4,FALSE)</f>
        <v>4.1900000000000004</v>
      </c>
      <c r="J80" s="3">
        <v>1</v>
      </c>
      <c r="K80" s="3">
        <v>1</v>
      </c>
      <c r="L80" s="3">
        <v>0.12180000000000001</v>
      </c>
      <c r="M80" s="3">
        <v>0.12180000000000001</v>
      </c>
      <c r="N80" s="3" t="s">
        <v>283</v>
      </c>
      <c r="O80" s="3" t="str">
        <f>VLOOKUP(N80,Lookup!A:D,2,FALSE)</f>
        <v>Empty</v>
      </c>
      <c r="P80" s="3" t="str">
        <f>VLOOKUP(N80,Lookup!A:D,3,FALSE)</f>
        <v>Empty</v>
      </c>
      <c r="Q80" s="3" t="str">
        <f>VLOOKUP(N80,Lookup!A:D,4,FALSE)</f>
        <v>Empty</v>
      </c>
    </row>
    <row r="81" spans="1:26" x14ac:dyDescent="0.2">
      <c r="A81" s="3" t="s">
        <v>44</v>
      </c>
      <c r="E81" s="3" t="e">
        <f>_xlfn.XLOOKUP(F81,Inventory!J61:J135,Inventory!A61:A135)</f>
        <v>#N/A</v>
      </c>
      <c r="F81" s="3" t="s">
        <v>434</v>
      </c>
      <c r="G81" s="3" t="str">
        <f>VLOOKUP(F81,Inventory!J:M,2,FALSE)</f>
        <v>W_MS_080920_SP_38</v>
      </c>
      <c r="H81" s="3">
        <f>VLOOKUP(F81,Inventory!J:M,3,FALSE)</f>
        <v>71</v>
      </c>
      <c r="I81" s="3">
        <f>VLOOKUP(F81,Inventory!J:M,4,FALSE)</f>
        <v>4.68</v>
      </c>
      <c r="J81" s="3">
        <v>2</v>
      </c>
      <c r="K81" s="3">
        <v>2</v>
      </c>
      <c r="L81" s="3">
        <v>0.1421</v>
      </c>
      <c r="M81" s="3">
        <v>4.7399999999999998E-2</v>
      </c>
      <c r="N81" s="3" t="s">
        <v>381</v>
      </c>
      <c r="O81" s="3" t="str">
        <f>VLOOKUP(N81,Lookup!A:D,2,FALSE)</f>
        <v>Plant Matter</v>
      </c>
      <c r="P81" s="3" t="str">
        <f>VLOOKUP(N81,Lookup!A:D,3,FALSE)</f>
        <v>Plant Matter</v>
      </c>
      <c r="Q81" s="3" t="str">
        <f>VLOOKUP(N81,Lookup!A:D,4,FALSE)</f>
        <v>Plant Matter</v>
      </c>
      <c r="T81" s="3">
        <v>1E-4</v>
      </c>
    </row>
    <row r="82" spans="1:26" x14ac:dyDescent="0.2">
      <c r="A82" s="3" t="s">
        <v>44</v>
      </c>
      <c r="E82" s="3" t="e">
        <f>_xlfn.XLOOKUP(F82,Inventory!J62:J136,Inventory!A62:A136)</f>
        <v>#N/A</v>
      </c>
      <c r="F82" s="3" t="s">
        <v>434</v>
      </c>
      <c r="G82" s="3" t="str">
        <f>VLOOKUP(F82,Inventory!J:M,2,FALSE)</f>
        <v>W_MS_080920_SP_38</v>
      </c>
      <c r="H82" s="3">
        <f>VLOOKUP(F82,Inventory!J:M,3,FALSE)</f>
        <v>71</v>
      </c>
      <c r="I82" s="3">
        <f>VLOOKUP(F82,Inventory!J:M,4,FALSE)</f>
        <v>4.68</v>
      </c>
      <c r="J82" s="3">
        <v>2</v>
      </c>
      <c r="K82" s="3">
        <v>2</v>
      </c>
      <c r="L82" s="3">
        <v>0.1421</v>
      </c>
      <c r="M82" s="3">
        <v>4.7399999999999998E-2</v>
      </c>
      <c r="N82" s="3" t="s">
        <v>193</v>
      </c>
      <c r="O82" s="3" t="str">
        <f>VLOOKUP(N82,Lookup!A:D,2,FALSE)</f>
        <v>Ostracoda</v>
      </c>
      <c r="P82" s="3" t="str">
        <f>VLOOKUP(N82,Lookup!A:D,3,FALSE)</f>
        <v>Ostracoda</v>
      </c>
      <c r="Q82" s="3" t="str">
        <f>VLOOKUP(N82,Lookup!A:D,4,FALSE)</f>
        <v>Ostracoda</v>
      </c>
      <c r="S82" s="3">
        <v>1</v>
      </c>
      <c r="T82" s="3">
        <v>0</v>
      </c>
    </row>
    <row r="83" spans="1:26" x14ac:dyDescent="0.2">
      <c r="A83" s="3" t="s">
        <v>44</v>
      </c>
      <c r="E83" s="3" t="e">
        <f>_xlfn.XLOOKUP(F83,Inventory!J63:J137,Inventory!A63:A137)</f>
        <v>#N/A</v>
      </c>
      <c r="F83" s="3" t="s">
        <v>434</v>
      </c>
      <c r="G83" s="3" t="str">
        <f>VLOOKUP(F83,Inventory!J:M,2,FALSE)</f>
        <v>W_MS_080920_SP_38</v>
      </c>
      <c r="H83" s="3">
        <f>VLOOKUP(F83,Inventory!J:M,3,FALSE)</f>
        <v>71</v>
      </c>
      <c r="I83" s="3">
        <f>VLOOKUP(F83,Inventory!J:M,4,FALSE)</f>
        <v>4.68</v>
      </c>
      <c r="J83" s="3">
        <v>2</v>
      </c>
      <c r="K83" s="3">
        <v>2</v>
      </c>
      <c r="L83" s="3">
        <v>0.1421</v>
      </c>
      <c r="M83" s="3">
        <v>4.7399999999999998E-2</v>
      </c>
      <c r="N83" s="3" t="s">
        <v>304</v>
      </c>
      <c r="O83" s="3" t="str">
        <f>VLOOKUP(N83,Lookup!A:D,2,FALSE)</f>
        <v>Corophiidae</v>
      </c>
      <c r="P83" s="3" t="str">
        <f>VLOOKUP(N83,Lookup!A:D,3,FALSE)</f>
        <v>Amphipoda</v>
      </c>
      <c r="Q83" s="3" t="str">
        <f>VLOOKUP(N83,Lookup!A:D,4,FALSE)</f>
        <v>Amphipoda</v>
      </c>
      <c r="R83" s="3" t="s">
        <v>405</v>
      </c>
      <c r="S83" s="3">
        <v>3</v>
      </c>
      <c r="T83" s="3">
        <v>8.6E-3</v>
      </c>
    </row>
    <row r="84" spans="1:26" x14ac:dyDescent="0.2">
      <c r="A84" s="3" t="s">
        <v>44</v>
      </c>
      <c r="E84" s="3" t="e">
        <f>_xlfn.XLOOKUP(F84,Inventory!J64:J138,Inventory!A64:A138)</f>
        <v>#N/A</v>
      </c>
      <c r="F84" s="3" t="s">
        <v>434</v>
      </c>
      <c r="G84" s="3" t="str">
        <f>VLOOKUP(F84,Inventory!J:M,2,FALSE)</f>
        <v>W_MS_080920_SP_38</v>
      </c>
      <c r="H84" s="3">
        <f>VLOOKUP(F84,Inventory!J:M,3,FALSE)</f>
        <v>71</v>
      </c>
      <c r="I84" s="3">
        <f>VLOOKUP(F84,Inventory!J:M,4,FALSE)</f>
        <v>4.68</v>
      </c>
      <c r="J84" s="3">
        <v>2</v>
      </c>
      <c r="K84" s="3">
        <v>2</v>
      </c>
      <c r="L84" s="3">
        <v>0.1421</v>
      </c>
      <c r="M84" s="3">
        <v>4.7399999999999998E-2</v>
      </c>
      <c r="N84" s="3" t="s">
        <v>97</v>
      </c>
      <c r="O84" s="3" t="str">
        <f>VLOOKUP(N84,Lookup!A:D,2,FALSE)</f>
        <v>Harpacticoida</v>
      </c>
      <c r="P84" s="3" t="str">
        <f>VLOOKUP(N84,Lookup!A:D,3,FALSE)</f>
        <v>Copepoda</v>
      </c>
      <c r="Q84" s="3" t="str">
        <f>VLOOKUP(N84,Lookup!A:D,4,FALSE)</f>
        <v>Copepoda</v>
      </c>
      <c r="S84" s="3">
        <v>18</v>
      </c>
      <c r="T84" s="3">
        <v>1E-4</v>
      </c>
    </row>
    <row r="85" spans="1:26" x14ac:dyDescent="0.2">
      <c r="A85" s="3" t="s">
        <v>466</v>
      </c>
      <c r="E85" s="3" t="e">
        <f>_xlfn.XLOOKUP(F85,Inventory!J65:J139,Inventory!A65:A139)</f>
        <v>#N/A</v>
      </c>
      <c r="F85" s="3" t="s">
        <v>516</v>
      </c>
      <c r="G85" s="3" t="str">
        <f>VLOOKUP(F85,Inventory!J:M,2,FALSE)</f>
        <v>W_P_080520_SP_4</v>
      </c>
      <c r="H85" s="3">
        <f>VLOOKUP(F85,Inventory!J:M,3,FALSE)</f>
        <v>108</v>
      </c>
      <c r="I85" s="3">
        <f>VLOOKUP(F85,Inventory!J:M,4,FALSE)</f>
        <v>17.579999999999998</v>
      </c>
      <c r="J85" s="3">
        <v>1</v>
      </c>
      <c r="K85" s="3">
        <v>1</v>
      </c>
      <c r="L85" s="3">
        <v>0.58260000000000001</v>
      </c>
      <c r="M85" s="3">
        <v>0.58260000000000001</v>
      </c>
      <c r="N85" s="3" t="s">
        <v>283</v>
      </c>
      <c r="O85" s="3" t="str">
        <f>VLOOKUP(N85,Lookup!A:D,2,FALSE)</f>
        <v>Empty</v>
      </c>
      <c r="P85" s="3" t="str">
        <f>VLOOKUP(N85,Lookup!A:D,3,FALSE)</f>
        <v>Empty</v>
      </c>
      <c r="Q85" s="3" t="str">
        <f>VLOOKUP(N85,Lookup!A:D,4,FALSE)</f>
        <v>Empty</v>
      </c>
    </row>
    <row r="86" spans="1:26" x14ac:dyDescent="0.2">
      <c r="A86" s="3" t="s">
        <v>44</v>
      </c>
      <c r="E86" s="3" t="e">
        <f>_xlfn.XLOOKUP(F86,Inventory!J66:J140,Inventory!A66:A140)</f>
        <v>#N/A</v>
      </c>
      <c r="F86" s="3" t="s">
        <v>438</v>
      </c>
      <c r="G86" s="3" t="str">
        <f>VLOOKUP(F86,Inventory!J:M,2,FALSE)</f>
        <v>W_MS_080920_SP_40</v>
      </c>
      <c r="H86" s="3">
        <f>VLOOKUP(F86,Inventory!J:M,3,FALSE)</f>
        <v>67</v>
      </c>
      <c r="I86" s="3">
        <f>VLOOKUP(F86,Inventory!J:M,4,FALSE)</f>
        <v>3.65</v>
      </c>
      <c r="J86" s="3">
        <v>2</v>
      </c>
      <c r="K86" s="3">
        <v>2</v>
      </c>
      <c r="L86" s="3">
        <v>8.0799999999999997E-2</v>
      </c>
      <c r="M86" s="3">
        <v>5.2499999999999998E-2</v>
      </c>
      <c r="N86" s="3" t="s">
        <v>380</v>
      </c>
      <c r="O86" s="3" t="str">
        <f>VLOOKUP(N86,Lookup!A:D,2,FALSE)</f>
        <v>Animalia</v>
      </c>
      <c r="P86" s="3" t="str">
        <f>VLOOKUP(N86,Lookup!A:D,3,FALSE)</f>
        <v>Animalia</v>
      </c>
      <c r="Q86" s="3" t="str">
        <f>VLOOKUP(N86,Lookup!A:D,4,FALSE)</f>
        <v>Animalia</v>
      </c>
      <c r="T86" s="3">
        <v>0</v>
      </c>
    </row>
    <row r="87" spans="1:26" x14ac:dyDescent="0.2">
      <c r="A87" s="3" t="s">
        <v>44</v>
      </c>
      <c r="E87" s="3" t="e">
        <f>_xlfn.XLOOKUP(F87,Inventory!J67:J141,Inventory!A67:A141)</f>
        <v>#N/A</v>
      </c>
      <c r="F87" s="3" t="s">
        <v>438</v>
      </c>
      <c r="G87" s="3" t="str">
        <f>VLOOKUP(F87,Inventory!J:M,2,FALSE)</f>
        <v>W_MS_080920_SP_40</v>
      </c>
      <c r="H87" s="3">
        <f>VLOOKUP(F87,Inventory!J:M,3,FALSE)</f>
        <v>67</v>
      </c>
      <c r="I87" s="3">
        <f>VLOOKUP(F87,Inventory!J:M,4,FALSE)</f>
        <v>3.65</v>
      </c>
      <c r="J87" s="3">
        <v>2</v>
      </c>
      <c r="K87" s="3">
        <v>2</v>
      </c>
      <c r="L87" s="3">
        <v>8.0799999999999997E-2</v>
      </c>
      <c r="M87" s="3">
        <v>5.2499999999999998E-2</v>
      </c>
      <c r="N87" s="3" t="s">
        <v>439</v>
      </c>
      <c r="O87" s="3" t="e">
        <f>VLOOKUP(N87,Lookup!A:D,2,FALSE)</f>
        <v>#N/A</v>
      </c>
      <c r="P87" s="3" t="e">
        <f>VLOOKUP(N87,Lookup!A:D,3,FALSE)</f>
        <v>#N/A</v>
      </c>
      <c r="Q87" s="3" t="e">
        <f>VLOOKUP(N87,Lookup!A:D,4,FALSE)</f>
        <v>#N/A</v>
      </c>
      <c r="S87" s="3">
        <v>1</v>
      </c>
      <c r="T87" s="3">
        <v>0</v>
      </c>
      <c r="Y87" s="3" t="s">
        <v>440</v>
      </c>
      <c r="Z87" s="3" t="s">
        <v>441</v>
      </c>
    </row>
    <row r="88" spans="1:26" x14ac:dyDescent="0.2">
      <c r="A88" s="3" t="s">
        <v>44</v>
      </c>
      <c r="E88" s="3" t="e">
        <f>_xlfn.XLOOKUP(F88,Inventory!J68:J142,Inventory!A68:A142)</f>
        <v>#N/A</v>
      </c>
      <c r="F88" s="3" t="s">
        <v>435</v>
      </c>
      <c r="G88" s="3" t="str">
        <f>VLOOKUP(F88,Inventory!J:M,2,FALSE)</f>
        <v>W_MS_081020_SP_46</v>
      </c>
      <c r="H88" s="3">
        <f>VLOOKUP(F88,Inventory!J:M,3,FALSE)</f>
        <v>57</v>
      </c>
      <c r="I88" s="3">
        <f>VLOOKUP(F88,Inventory!J:M,4,FALSE)</f>
        <v>3.27</v>
      </c>
      <c r="J88" s="3">
        <v>2</v>
      </c>
      <c r="K88" s="3">
        <v>2</v>
      </c>
      <c r="L88" s="3">
        <v>2.1999999999999999E-2</v>
      </c>
      <c r="M88" s="3">
        <f>0.0071+0.0052</f>
        <v>1.23E-2</v>
      </c>
      <c r="N88" s="3" t="s">
        <v>114</v>
      </c>
      <c r="O88" s="3" t="str">
        <f>VLOOKUP(N88,Lookup!A:D,2,FALSE)</f>
        <v>Tanaidacea</v>
      </c>
      <c r="P88" s="3" t="str">
        <f>VLOOKUP(N88,Lookup!A:D,3,FALSE)</f>
        <v>Tanaidacea</v>
      </c>
      <c r="Q88" s="3" t="str">
        <f>VLOOKUP(N88,Lookup!A:D,4,FALSE)</f>
        <v>Malocostraca</v>
      </c>
      <c r="T88" s="3">
        <v>5.9999999999999995E-4</v>
      </c>
      <c r="Y88" s="3" t="s">
        <v>436</v>
      </c>
    </row>
    <row r="89" spans="1:26" x14ac:dyDescent="0.2">
      <c r="A89" s="3" t="s">
        <v>44</v>
      </c>
      <c r="E89" s="3" t="e">
        <f>_xlfn.XLOOKUP(F89,Inventory!J69:J143,Inventory!A69:A143)</f>
        <v>#N/A</v>
      </c>
      <c r="F89" s="3" t="s">
        <v>435</v>
      </c>
      <c r="G89" s="3" t="str">
        <f>VLOOKUP(F89,Inventory!J:M,2,FALSE)</f>
        <v>W_MS_081020_SP_46</v>
      </c>
      <c r="H89" s="3">
        <f>VLOOKUP(F89,Inventory!J:M,3,FALSE)</f>
        <v>57</v>
      </c>
      <c r="I89" s="3">
        <f>VLOOKUP(F89,Inventory!J:M,4,FALSE)</f>
        <v>3.27</v>
      </c>
      <c r="J89" s="3">
        <v>2</v>
      </c>
      <c r="K89" s="3">
        <v>2</v>
      </c>
      <c r="L89" s="3">
        <v>2.1999999999999999E-2</v>
      </c>
      <c r="M89" s="3">
        <f>0.0071+0.0052</f>
        <v>1.23E-2</v>
      </c>
      <c r="N89" s="3" t="s">
        <v>395</v>
      </c>
      <c r="O89" s="3" t="str">
        <f>VLOOKUP(N89,Lookup!A:D,2,FALSE)</f>
        <v>Corophiidae</v>
      </c>
      <c r="P89" s="3" t="str">
        <f>VLOOKUP(N89,Lookup!A:D,3,FALSE)</f>
        <v>Amphipoda</v>
      </c>
      <c r="Q89" s="3" t="str">
        <f>VLOOKUP(N89,Lookup!A:D,4,FALSE)</f>
        <v>Amphipoda</v>
      </c>
      <c r="T89" s="3">
        <v>1E-4</v>
      </c>
    </row>
    <row r="90" spans="1:26" x14ac:dyDescent="0.2">
      <c r="A90" s="3" t="s">
        <v>44</v>
      </c>
      <c r="E90" s="3" t="e">
        <f>_xlfn.XLOOKUP(F90,Inventory!J70:J144,Inventory!A70:A144)</f>
        <v>#N/A</v>
      </c>
      <c r="F90" s="3" t="s">
        <v>435</v>
      </c>
      <c r="G90" s="3" t="str">
        <f>VLOOKUP(F90,Inventory!J:M,2,FALSE)</f>
        <v>W_MS_081020_SP_46</v>
      </c>
      <c r="H90" s="3">
        <f>VLOOKUP(F90,Inventory!J:M,3,FALSE)</f>
        <v>57</v>
      </c>
      <c r="I90" s="3">
        <f>VLOOKUP(F90,Inventory!J:M,4,FALSE)</f>
        <v>3.27</v>
      </c>
      <c r="J90" s="3">
        <v>2</v>
      </c>
      <c r="K90" s="3">
        <v>2</v>
      </c>
      <c r="L90" s="3">
        <v>2.1999999999999999E-2</v>
      </c>
      <c r="M90" s="3">
        <f>0.0071+0.0052</f>
        <v>1.23E-2</v>
      </c>
      <c r="N90" s="3" t="s">
        <v>420</v>
      </c>
      <c r="O90" s="3" t="str">
        <f>VLOOKUP(N90,Lookup!A:D,2,FALSE)</f>
        <v>Bivalvia</v>
      </c>
      <c r="P90" s="3" t="str">
        <f>VLOOKUP(N90,Lookup!A:D,3,FALSE)</f>
        <v>Bivalvia</v>
      </c>
      <c r="Q90" s="3" t="str">
        <f>VLOOKUP(N90,Lookup!A:D,4,FALSE)</f>
        <v>Bivalvia</v>
      </c>
      <c r="T90" s="3">
        <v>2.9999999999999997E-4</v>
      </c>
      <c r="Y90" s="3" t="s">
        <v>437</v>
      </c>
    </row>
    <row r="91" spans="1:26" x14ac:dyDescent="0.2">
      <c r="A91" s="3" t="s">
        <v>44</v>
      </c>
      <c r="E91" s="3" t="e">
        <f>_xlfn.XLOOKUP(F91,Inventory!J71:J145,Inventory!A71:A145)</f>
        <v>#N/A</v>
      </c>
      <c r="F91" s="3" t="s">
        <v>435</v>
      </c>
      <c r="G91" s="3" t="str">
        <f>VLOOKUP(F91,Inventory!J:M,2,FALSE)</f>
        <v>W_MS_081020_SP_46</v>
      </c>
      <c r="H91" s="3">
        <f>VLOOKUP(F91,Inventory!J:M,3,FALSE)</f>
        <v>57</v>
      </c>
      <c r="I91" s="3">
        <f>VLOOKUP(F91,Inventory!J:M,4,FALSE)</f>
        <v>3.27</v>
      </c>
      <c r="J91" s="3">
        <v>2</v>
      </c>
      <c r="K91" s="3">
        <v>2</v>
      </c>
      <c r="L91" s="3">
        <v>2.1999999999999999E-2</v>
      </c>
      <c r="M91" s="3">
        <f>0.0071+0.0052</f>
        <v>1.23E-2</v>
      </c>
      <c r="N91" s="3" t="s">
        <v>381</v>
      </c>
      <c r="O91" s="3" t="str">
        <f>VLOOKUP(N91,Lookup!A:D,2,FALSE)</f>
        <v>Plant Matter</v>
      </c>
      <c r="P91" s="3" t="str">
        <f>VLOOKUP(N91,Lookup!A:D,3,FALSE)</f>
        <v>Plant Matter</v>
      </c>
      <c r="Q91" s="3" t="str">
        <f>VLOOKUP(N91,Lookup!A:D,4,FALSE)</f>
        <v>Plant Matter</v>
      </c>
      <c r="T91" s="3">
        <v>0</v>
      </c>
    </row>
    <row r="92" spans="1:26" x14ac:dyDescent="0.2">
      <c r="A92" s="3" t="s">
        <v>44</v>
      </c>
      <c r="E92" s="3" t="e">
        <f>_xlfn.XLOOKUP(F92,Inventory!J72:J146,Inventory!A72:A146)</f>
        <v>#N/A</v>
      </c>
      <c r="F92" s="3" t="s">
        <v>435</v>
      </c>
      <c r="G92" s="3" t="str">
        <f>VLOOKUP(F92,Inventory!J:M,2,FALSE)</f>
        <v>W_MS_081020_SP_46</v>
      </c>
      <c r="H92" s="3">
        <f>VLOOKUP(F92,Inventory!J:M,3,FALSE)</f>
        <v>57</v>
      </c>
      <c r="I92" s="3">
        <f>VLOOKUP(F92,Inventory!J:M,4,FALSE)</f>
        <v>3.27</v>
      </c>
      <c r="J92" s="3">
        <v>2</v>
      </c>
      <c r="K92" s="3">
        <v>2</v>
      </c>
      <c r="L92" s="3">
        <v>2.1999999999999999E-2</v>
      </c>
      <c r="M92" s="3">
        <f>0.0071+0.0052</f>
        <v>1.23E-2</v>
      </c>
      <c r="N92" s="3" t="s">
        <v>97</v>
      </c>
      <c r="O92" s="3" t="str">
        <f>VLOOKUP(N92,Lookup!A:D,2,FALSE)</f>
        <v>Harpacticoida</v>
      </c>
      <c r="P92" s="3" t="str">
        <f>VLOOKUP(N92,Lookup!A:D,3,FALSE)</f>
        <v>Copepoda</v>
      </c>
      <c r="Q92" s="3" t="str">
        <f>VLOOKUP(N92,Lookup!A:D,4,FALSE)</f>
        <v>Copepoda</v>
      </c>
      <c r="S92" s="3">
        <v>7</v>
      </c>
      <c r="T92" s="3">
        <v>0</v>
      </c>
    </row>
    <row r="93" spans="1:26" x14ac:dyDescent="0.2">
      <c r="A93" s="3" t="s">
        <v>466</v>
      </c>
      <c r="E93" s="3" t="e">
        <f>_xlfn.XLOOKUP(F93,Inventory!J73:J147,Inventory!A73:A147)</f>
        <v>#N/A</v>
      </c>
      <c r="F93" s="3" t="s">
        <v>507</v>
      </c>
      <c r="G93" s="3" t="str">
        <f>VLOOKUP(F93,Inventory!J:M,2,FALSE)</f>
        <v>W_P_080520_SP_5</v>
      </c>
      <c r="H93" s="3">
        <f>VLOOKUP(F93,Inventory!J:M,3,FALSE)</f>
        <v>106</v>
      </c>
      <c r="I93" s="3">
        <f>VLOOKUP(F93,Inventory!J:M,4,FALSE)</f>
        <v>19.03</v>
      </c>
      <c r="J93" s="3">
        <v>1</v>
      </c>
      <c r="K93" s="3">
        <v>1</v>
      </c>
      <c r="L93" s="3">
        <v>0.43480000000000002</v>
      </c>
      <c r="M93" s="3">
        <v>0.43480000000000002</v>
      </c>
      <c r="N93" s="3" t="s">
        <v>283</v>
      </c>
      <c r="O93" s="3" t="str">
        <f>VLOOKUP(N93,Lookup!A:D,2,FALSE)</f>
        <v>Empty</v>
      </c>
      <c r="P93" s="3" t="str">
        <f>VLOOKUP(N93,Lookup!A:D,3,FALSE)</f>
        <v>Empty</v>
      </c>
      <c r="Q93" s="3" t="str">
        <f>VLOOKUP(N93,Lookup!A:D,4,FALSE)</f>
        <v>Empty</v>
      </c>
    </row>
    <row r="94" spans="1:26" x14ac:dyDescent="0.2">
      <c r="A94" s="3" t="s">
        <v>44</v>
      </c>
      <c r="E94" s="3" t="e">
        <f>_xlfn.XLOOKUP(F94,Inventory!J74:J148,Inventory!A74:A148)</f>
        <v>#N/A</v>
      </c>
      <c r="F94" s="3" t="s">
        <v>385</v>
      </c>
      <c r="G94" s="3" t="str">
        <f>VLOOKUP(F94,Inventory!J:M,2,FALSE)</f>
        <v>W_P_080520_SP_6</v>
      </c>
      <c r="H94" s="3">
        <f>VLOOKUP(F94,Inventory!J:M,3,FALSE)</f>
        <v>62</v>
      </c>
      <c r="I94" s="3">
        <f>VLOOKUP(F94,Inventory!J:M,4,FALSE)</f>
        <v>3.52</v>
      </c>
      <c r="J94" s="3">
        <v>2</v>
      </c>
      <c r="K94" s="3">
        <v>4</v>
      </c>
      <c r="L94" s="3">
        <v>5.6300000000000003E-2</v>
      </c>
      <c r="M94" s="3">
        <v>1.9800000000000002E-2</v>
      </c>
      <c r="N94" s="3" t="s">
        <v>97</v>
      </c>
      <c r="O94" s="3" t="str">
        <f>VLOOKUP(N94,Lookup!A:D,2,FALSE)</f>
        <v>Harpacticoida</v>
      </c>
      <c r="P94" s="3" t="str">
        <f>VLOOKUP(N94,Lookup!A:D,3,FALSE)</f>
        <v>Copepoda</v>
      </c>
      <c r="Q94" s="3" t="str">
        <f>VLOOKUP(N94,Lookup!A:D,4,FALSE)</f>
        <v>Copepoda</v>
      </c>
      <c r="S94" s="3">
        <v>14</v>
      </c>
      <c r="T94" s="3">
        <v>0</v>
      </c>
    </row>
    <row r="95" spans="1:26" x14ac:dyDescent="0.2">
      <c r="A95" s="3" t="s">
        <v>44</v>
      </c>
      <c r="E95" s="3" t="e">
        <f>_xlfn.XLOOKUP(F95,Inventory!J75:J149,Inventory!A75:A149)</f>
        <v>#N/A</v>
      </c>
      <c r="F95" s="3" t="s">
        <v>385</v>
      </c>
      <c r="G95" s="3" t="str">
        <f>VLOOKUP(F95,Inventory!J:M,2,FALSE)</f>
        <v>W_P_080520_SP_6</v>
      </c>
      <c r="H95" s="3">
        <f>VLOOKUP(F95,Inventory!J:M,3,FALSE)</f>
        <v>62</v>
      </c>
      <c r="I95" s="3">
        <f>VLOOKUP(F95,Inventory!J:M,4,FALSE)</f>
        <v>3.52</v>
      </c>
      <c r="J95" s="3">
        <v>2</v>
      </c>
      <c r="K95" s="3">
        <v>4</v>
      </c>
      <c r="L95" s="3">
        <v>5.6300000000000003E-2</v>
      </c>
      <c r="M95" s="3">
        <v>1.9800000000000002E-2</v>
      </c>
      <c r="N95" s="3" t="s">
        <v>193</v>
      </c>
      <c r="O95" s="3" t="str">
        <f>VLOOKUP(N95,Lookup!A:D,2,FALSE)</f>
        <v>Ostracoda</v>
      </c>
      <c r="P95" s="3" t="str">
        <f>VLOOKUP(N95,Lookup!A:D,3,FALSE)</f>
        <v>Ostracoda</v>
      </c>
      <c r="Q95" s="3" t="str">
        <f>VLOOKUP(N95,Lookup!A:D,4,FALSE)</f>
        <v>Ostracoda</v>
      </c>
      <c r="S95" s="3">
        <v>2</v>
      </c>
      <c r="T95" s="3">
        <v>0</v>
      </c>
    </row>
    <row r="96" spans="1:26" x14ac:dyDescent="0.2">
      <c r="A96" s="3" t="s">
        <v>44</v>
      </c>
      <c r="E96" s="3" t="e">
        <f>_xlfn.XLOOKUP(F96,Inventory!J76:J150,Inventory!A76:A150)</f>
        <v>#N/A</v>
      </c>
      <c r="F96" s="3" t="s">
        <v>385</v>
      </c>
      <c r="G96" s="3" t="str">
        <f>VLOOKUP(F96,Inventory!J:M,2,FALSE)</f>
        <v>W_P_080520_SP_6</v>
      </c>
      <c r="H96" s="3">
        <f>VLOOKUP(F96,Inventory!J:M,3,FALSE)</f>
        <v>62</v>
      </c>
      <c r="I96" s="3">
        <f>VLOOKUP(F96,Inventory!J:M,4,FALSE)</f>
        <v>3.52</v>
      </c>
      <c r="J96" s="3">
        <v>2</v>
      </c>
      <c r="K96" s="3">
        <v>4</v>
      </c>
      <c r="L96" s="3">
        <v>5.6300000000000003E-2</v>
      </c>
      <c r="M96" s="3">
        <v>1.9800000000000002E-2</v>
      </c>
      <c r="N96" s="3" t="s">
        <v>67</v>
      </c>
      <c r="O96" s="3" t="str">
        <f>VLOOKUP(N96,Lookup!A:D,2,FALSE)</f>
        <v>Amphipoda</v>
      </c>
      <c r="P96" s="3" t="str">
        <f>VLOOKUP(N96,Lookup!A:D,3,FALSE)</f>
        <v>Amphipoda</v>
      </c>
      <c r="Q96" s="3" t="str">
        <f>VLOOKUP(N96,Lookup!A:D,4,FALSE)</f>
        <v>Amphipoda</v>
      </c>
      <c r="T96" s="3">
        <v>5.0000000000000001E-4</v>
      </c>
      <c r="Y96" s="3" t="s">
        <v>389</v>
      </c>
    </row>
    <row r="97" spans="1:20" x14ac:dyDescent="0.2">
      <c r="A97" s="3" t="s">
        <v>466</v>
      </c>
      <c r="E97" s="3" t="e">
        <f>_xlfn.XLOOKUP(F97,Inventory!J77:J150,Inventory!A77:A151)</f>
        <v>#VALUE!</v>
      </c>
      <c r="F97" s="3" t="s">
        <v>451</v>
      </c>
      <c r="G97" s="3" t="str">
        <f>VLOOKUP(F97,Inventory!J:M,2,FALSE)</f>
        <v>QU_RP_073020_SP_65</v>
      </c>
      <c r="H97" s="3">
        <f>VLOOKUP(F97,Inventory!J:M,3,FALSE)</f>
        <v>92</v>
      </c>
      <c r="I97" s="3">
        <f>VLOOKUP(F97,Inventory!J:M,4,FALSE)</f>
        <v>6.98</v>
      </c>
      <c r="J97" s="3">
        <v>1</v>
      </c>
      <c r="K97" s="3">
        <v>1</v>
      </c>
      <c r="L97" s="3">
        <v>4.4499999999999998E-2</v>
      </c>
      <c r="M97" s="3">
        <v>4.4499999999999998E-2</v>
      </c>
      <c r="N97" s="3" t="s">
        <v>283</v>
      </c>
      <c r="O97" s="3" t="str">
        <f>VLOOKUP(N97,Lookup!A:D,2,FALSE)</f>
        <v>Empty</v>
      </c>
      <c r="P97" s="3" t="str">
        <f>VLOOKUP(N97,Lookup!A:D,3,FALSE)</f>
        <v>Empty</v>
      </c>
      <c r="Q97" s="3" t="str">
        <f>VLOOKUP(N97,Lookup!A:D,4,FALSE)</f>
        <v>Empty</v>
      </c>
    </row>
    <row r="98" spans="1:20" x14ac:dyDescent="0.2">
      <c r="A98" s="3" t="s">
        <v>466</v>
      </c>
      <c r="E98" s="3" t="e">
        <f>_xlfn.XLOOKUP(F98,Inventory!J78:J151,Inventory!A78:A152)</f>
        <v>#VALUE!</v>
      </c>
      <c r="F98" s="3" t="s">
        <v>472</v>
      </c>
      <c r="G98" s="3" t="str">
        <f>VLOOKUP(F98,Inventory!J:M,2,FALSE)</f>
        <v>QU_RP_072420_SP_72</v>
      </c>
      <c r="H98" s="3">
        <f>VLOOKUP(F98,Inventory!J:M,3,FALSE)</f>
        <v>87</v>
      </c>
      <c r="I98" s="3">
        <f>VLOOKUP(F98,Inventory!J:M,4,FALSE)</f>
        <v>6.97</v>
      </c>
      <c r="J98" s="3">
        <v>3</v>
      </c>
      <c r="K98" s="3">
        <v>2</v>
      </c>
      <c r="L98" s="3">
        <v>0.106</v>
      </c>
      <c r="M98" s="3">
        <v>7.5800000000000006E-2</v>
      </c>
      <c r="N98" s="3" t="s">
        <v>459</v>
      </c>
      <c r="O98" s="3" t="e">
        <f>VLOOKUP(N98,Lookup!A:D,2,FALSE)</f>
        <v>#N/A</v>
      </c>
      <c r="P98" s="3" t="e">
        <f>VLOOKUP(N98,Lookup!A:D,3,FALSE)</f>
        <v>#N/A</v>
      </c>
      <c r="Q98" s="3" t="e">
        <f>VLOOKUP(N98,Lookup!A:D,4,FALSE)</f>
        <v>#N/A</v>
      </c>
      <c r="T98" s="3">
        <v>4.0000000000000001E-3</v>
      </c>
    </row>
    <row r="99" spans="1:20" x14ac:dyDescent="0.2">
      <c r="A99" s="3" t="s">
        <v>466</v>
      </c>
      <c r="E99" s="3" t="e">
        <f>_xlfn.XLOOKUP(F99,Inventory!J79:J152,Inventory!A79:A153)</f>
        <v>#VALUE!</v>
      </c>
      <c r="F99" s="3" t="s">
        <v>472</v>
      </c>
      <c r="G99" s="3" t="str">
        <f>VLOOKUP(F99,Inventory!J:M,2,FALSE)</f>
        <v>QU_RP_072420_SP_72</v>
      </c>
      <c r="H99" s="3">
        <f>VLOOKUP(F99,Inventory!J:M,3,FALSE)</f>
        <v>87</v>
      </c>
      <c r="I99" s="3">
        <f>VLOOKUP(F99,Inventory!J:M,4,FALSE)</f>
        <v>6.97</v>
      </c>
      <c r="J99" s="3">
        <v>3</v>
      </c>
      <c r="K99" s="3">
        <v>2</v>
      </c>
      <c r="L99" s="3">
        <v>0.106</v>
      </c>
      <c r="M99" s="3">
        <v>7.5800000000000006E-2</v>
      </c>
      <c r="N99" s="3" t="s">
        <v>462</v>
      </c>
      <c r="S99" s="3">
        <v>15</v>
      </c>
      <c r="T99" s="3">
        <v>1.9E-3</v>
      </c>
    </row>
    <row r="100" spans="1:20" x14ac:dyDescent="0.2">
      <c r="A100" s="3" t="s">
        <v>466</v>
      </c>
      <c r="E100" s="3" t="e">
        <f>_xlfn.XLOOKUP(F100,Inventory!J80:J153,Inventory!A80:A154)</f>
        <v>#VALUE!</v>
      </c>
      <c r="F100" s="3" t="s">
        <v>472</v>
      </c>
      <c r="G100" s="3" t="str">
        <f>VLOOKUP(F100,Inventory!J:M,2,FALSE)</f>
        <v>QU_RP_072420_SP_72</v>
      </c>
      <c r="H100" s="3">
        <f>VLOOKUP(F100,Inventory!J:M,3,FALSE)</f>
        <v>87</v>
      </c>
      <c r="I100" s="3">
        <f>VLOOKUP(F100,Inventory!J:M,4,FALSE)</f>
        <v>6.97</v>
      </c>
      <c r="J100" s="3">
        <v>3</v>
      </c>
      <c r="K100" s="3">
        <v>2</v>
      </c>
      <c r="L100" s="3">
        <v>0.106</v>
      </c>
      <c r="M100" s="3">
        <v>7.5800000000000006E-2</v>
      </c>
      <c r="N100" s="3" t="s">
        <v>471</v>
      </c>
      <c r="S100" s="3">
        <v>2</v>
      </c>
      <c r="T100" s="3">
        <v>4.3E-3</v>
      </c>
    </row>
    <row r="101" spans="1:20" x14ac:dyDescent="0.2">
      <c r="A101" s="3" t="s">
        <v>466</v>
      </c>
      <c r="E101" s="3" t="e">
        <f>_xlfn.XLOOKUP(F101,Inventory!J81:J154,Inventory!A81:A155)</f>
        <v>#VALUE!</v>
      </c>
      <c r="F101" s="3" t="s">
        <v>472</v>
      </c>
      <c r="G101" s="3" t="str">
        <f>VLOOKUP(F101,Inventory!J:M,2,FALSE)</f>
        <v>QU_RP_072420_SP_72</v>
      </c>
      <c r="H101" s="3">
        <f>VLOOKUP(F101,Inventory!J:M,3,FALSE)</f>
        <v>87</v>
      </c>
      <c r="I101" s="3">
        <f>VLOOKUP(F101,Inventory!J:M,4,FALSE)</f>
        <v>6.97</v>
      </c>
      <c r="J101" s="3">
        <v>3</v>
      </c>
      <c r="K101" s="3">
        <v>2</v>
      </c>
      <c r="L101" s="3">
        <v>0.106</v>
      </c>
      <c r="M101" s="3">
        <v>7.5800000000000006E-2</v>
      </c>
      <c r="N101" s="3" t="s">
        <v>193</v>
      </c>
      <c r="S101" s="3">
        <v>1</v>
      </c>
      <c r="T101" s="3">
        <v>0</v>
      </c>
    </row>
    <row r="102" spans="1:20" x14ac:dyDescent="0.2">
      <c r="A102" s="3" t="s">
        <v>466</v>
      </c>
      <c r="E102" s="3" t="e">
        <f>_xlfn.XLOOKUP(F102,Inventory!J82:J155,Inventory!A82:A156)</f>
        <v>#VALUE!</v>
      </c>
      <c r="F102" s="3" t="s">
        <v>472</v>
      </c>
      <c r="G102" s="3" t="str">
        <f>VLOOKUP(F102,Inventory!J:M,2,FALSE)</f>
        <v>QU_RP_072420_SP_72</v>
      </c>
      <c r="H102" s="3">
        <f>VLOOKUP(F102,Inventory!J:M,3,FALSE)</f>
        <v>87</v>
      </c>
      <c r="I102" s="3">
        <f>VLOOKUP(F102,Inventory!J:M,4,FALSE)</f>
        <v>6.97</v>
      </c>
      <c r="J102" s="3">
        <v>3</v>
      </c>
      <c r="K102" s="3">
        <v>2</v>
      </c>
      <c r="L102" s="3">
        <v>0.106</v>
      </c>
      <c r="M102" s="3">
        <v>7.5800000000000006E-2</v>
      </c>
      <c r="N102" s="3" t="s">
        <v>273</v>
      </c>
      <c r="S102" s="3">
        <v>1</v>
      </c>
      <c r="T102" s="3">
        <v>0</v>
      </c>
    </row>
    <row r="103" spans="1:20" x14ac:dyDescent="0.2">
      <c r="A103" s="3" t="s">
        <v>466</v>
      </c>
      <c r="E103" s="3" t="e">
        <f>_xlfn.XLOOKUP(F103,Inventory!J83:J156,Inventory!A83:A157)</f>
        <v>#VALUE!</v>
      </c>
      <c r="F103" s="3" t="s">
        <v>467</v>
      </c>
      <c r="G103" s="3" t="str">
        <f>VLOOKUP(F103,Inventory!J:M,2,FALSE)</f>
        <v>QU_RP_072420_SP_73</v>
      </c>
      <c r="H103" s="3">
        <f>VLOOKUP(F103,Inventory!J:M,3,FALSE)</f>
        <v>82</v>
      </c>
      <c r="I103" s="3">
        <f>VLOOKUP(F103,Inventory!J:M,4,FALSE)</f>
        <v>7.54</v>
      </c>
      <c r="J103" s="3">
        <v>1</v>
      </c>
      <c r="K103" s="3">
        <v>1</v>
      </c>
      <c r="L103" s="3">
        <v>0.09</v>
      </c>
      <c r="M103" s="3">
        <v>0.09</v>
      </c>
      <c r="N103" s="3" t="s">
        <v>283</v>
      </c>
      <c r="O103" s="3" t="str">
        <f>VLOOKUP(N103,Lookup!A:D,2,FALSE)</f>
        <v>Empty</v>
      </c>
      <c r="P103" s="3" t="str">
        <f>VLOOKUP(N103,Lookup!A:D,3,FALSE)</f>
        <v>Empty</v>
      </c>
      <c r="Q103" s="3" t="str">
        <f>VLOOKUP(N103,Lookup!A:D,4,FALSE)</f>
        <v>Empty</v>
      </c>
    </row>
    <row r="104" spans="1:20" x14ac:dyDescent="0.2">
      <c r="A104" s="3" t="s">
        <v>466</v>
      </c>
      <c r="E104" s="3" t="e">
        <f>_xlfn.XLOOKUP(F104,Inventory!J84:J157,Inventory!A84:A158)</f>
        <v>#VALUE!</v>
      </c>
      <c r="F104" s="3" t="s">
        <v>470</v>
      </c>
      <c r="G104" s="3" t="str">
        <f>VLOOKUP(F104,Inventory!J:M,2,FALSE)</f>
        <v>QU_RP_072420_SP_74</v>
      </c>
      <c r="H104" s="3">
        <f>VLOOKUP(F104,Inventory!J:M,3,FALSE)</f>
        <v>87</v>
      </c>
      <c r="I104" s="3">
        <f>VLOOKUP(F104,Inventory!J:M,4,FALSE)</f>
        <v>8.19</v>
      </c>
      <c r="J104" s="3">
        <v>3</v>
      </c>
      <c r="K104" s="3">
        <v>4</v>
      </c>
      <c r="L104" s="3">
        <v>0.17610000000000001</v>
      </c>
      <c r="M104" s="3">
        <v>0.1057</v>
      </c>
      <c r="N104" s="3" t="s">
        <v>399</v>
      </c>
      <c r="O104" s="3" t="str">
        <f>VLOOKUP(N104,Lookup!A:D,2,FALSE)</f>
        <v>Amphipoda</v>
      </c>
      <c r="P104" s="3" t="str">
        <f>VLOOKUP(N104,Lookup!A:D,3,FALSE)</f>
        <v>Amphipoda</v>
      </c>
      <c r="Q104" s="3" t="str">
        <f>VLOOKUP(N104,Lookup!A:D,4,FALSE)</f>
        <v>Amphipoda</v>
      </c>
      <c r="T104" s="3">
        <v>8.6E-3</v>
      </c>
    </row>
    <row r="105" spans="1:20" x14ac:dyDescent="0.2">
      <c r="A105" s="3" t="s">
        <v>466</v>
      </c>
      <c r="E105" s="3" t="e">
        <f>_xlfn.XLOOKUP(F105,Inventory!J85:J159,Inventory!A85:A159)</f>
        <v>#N/A</v>
      </c>
      <c r="F105" s="3" t="s">
        <v>470</v>
      </c>
      <c r="G105" s="3" t="str">
        <f>VLOOKUP(F105,Inventory!J:M,2,FALSE)</f>
        <v>QU_RP_072420_SP_74</v>
      </c>
      <c r="H105" s="3">
        <f>VLOOKUP(F105,Inventory!J:M,3,FALSE)</f>
        <v>87</v>
      </c>
      <c r="I105" s="3">
        <f>VLOOKUP(F105,Inventory!J:M,4,FALSE)</f>
        <v>8.19</v>
      </c>
      <c r="J105" s="3">
        <v>3</v>
      </c>
      <c r="K105" s="3">
        <v>4</v>
      </c>
      <c r="L105" s="3">
        <v>0.17610000000000001</v>
      </c>
      <c r="M105" s="3">
        <v>0.1057</v>
      </c>
      <c r="N105" s="3" t="s">
        <v>459</v>
      </c>
      <c r="T105" s="3">
        <v>8.6999999999999994E-3</v>
      </c>
    </row>
    <row r="106" spans="1:20" x14ac:dyDescent="0.2">
      <c r="A106" s="3" t="s">
        <v>466</v>
      </c>
      <c r="E106" s="3" t="e">
        <f>_xlfn.XLOOKUP(F106,Inventory!J86:J160,Inventory!A86:A160)</f>
        <v>#N/A</v>
      </c>
      <c r="F106" s="3" t="s">
        <v>470</v>
      </c>
      <c r="G106" s="3" t="str">
        <f>VLOOKUP(F106,Inventory!J:M,2,FALSE)</f>
        <v>QU_RP_072420_SP_74</v>
      </c>
      <c r="H106" s="3">
        <f>VLOOKUP(F106,Inventory!J:M,3,FALSE)</f>
        <v>87</v>
      </c>
      <c r="I106" s="3">
        <f>VLOOKUP(F106,Inventory!J:M,4,FALSE)</f>
        <v>8.19</v>
      </c>
      <c r="J106" s="3">
        <v>3</v>
      </c>
      <c r="K106" s="3">
        <v>4</v>
      </c>
      <c r="L106" s="3">
        <v>0.17610000000000001</v>
      </c>
      <c r="M106" s="3">
        <v>0.1057</v>
      </c>
      <c r="N106" s="3" t="s">
        <v>462</v>
      </c>
      <c r="S106" s="3">
        <v>43</v>
      </c>
      <c r="T106" s="3">
        <v>1.2200000000000001E-2</v>
      </c>
    </row>
    <row r="107" spans="1:20" x14ac:dyDescent="0.2">
      <c r="A107" s="3" t="s">
        <v>466</v>
      </c>
      <c r="E107" s="3" t="e">
        <f>_xlfn.XLOOKUP(F107,Inventory!J87:J161,Inventory!A87:A161)</f>
        <v>#N/A</v>
      </c>
      <c r="F107" s="3" t="s">
        <v>470</v>
      </c>
      <c r="G107" s="3" t="str">
        <f>VLOOKUP(F107,Inventory!J:M,2,FALSE)</f>
        <v>QU_RP_072420_SP_74</v>
      </c>
      <c r="H107" s="3">
        <f>VLOOKUP(F107,Inventory!J:M,3,FALSE)</f>
        <v>87</v>
      </c>
      <c r="I107" s="3">
        <f>VLOOKUP(F107,Inventory!J:M,4,FALSE)</f>
        <v>8.19</v>
      </c>
      <c r="J107" s="3">
        <v>3</v>
      </c>
      <c r="K107" s="3">
        <v>4</v>
      </c>
      <c r="L107" s="3">
        <v>0.17610000000000001</v>
      </c>
      <c r="M107" s="3">
        <v>0.1057</v>
      </c>
      <c r="N107" s="3" t="s">
        <v>471</v>
      </c>
      <c r="S107" s="3">
        <v>4</v>
      </c>
      <c r="T107" s="3">
        <v>8.0000000000000002E-3</v>
      </c>
    </row>
    <row r="108" spans="1:20" x14ac:dyDescent="0.2">
      <c r="A108" s="3" t="s">
        <v>466</v>
      </c>
      <c r="E108" s="3" t="e">
        <f>_xlfn.XLOOKUP(F108,Inventory!J88:J162,Inventory!A88:A162)</f>
        <v>#N/A</v>
      </c>
      <c r="F108" s="3" t="s">
        <v>470</v>
      </c>
      <c r="G108" s="3" t="str">
        <f>VLOOKUP(F108,Inventory!J:M,2,FALSE)</f>
        <v>QU_RP_072420_SP_74</v>
      </c>
      <c r="H108" s="3">
        <f>VLOOKUP(F108,Inventory!J:M,3,FALSE)</f>
        <v>87</v>
      </c>
      <c r="I108" s="3">
        <f>VLOOKUP(F108,Inventory!J:M,4,FALSE)</f>
        <v>8.19</v>
      </c>
      <c r="J108" s="3">
        <v>3</v>
      </c>
      <c r="K108" s="3">
        <v>4</v>
      </c>
      <c r="L108" s="3">
        <v>0.17610000000000001</v>
      </c>
      <c r="M108" s="3">
        <v>0.1057</v>
      </c>
      <c r="N108" s="3" t="s">
        <v>193</v>
      </c>
      <c r="S108" s="3">
        <v>20</v>
      </c>
      <c r="T108" s="3">
        <v>4.0000000000000002E-4</v>
      </c>
    </row>
    <row r="109" spans="1:20" x14ac:dyDescent="0.2">
      <c r="A109" s="3" t="s">
        <v>466</v>
      </c>
      <c r="E109" s="3" t="e">
        <f>_xlfn.XLOOKUP(F109,Inventory!J89:J163,Inventory!A89:A163)</f>
        <v>#N/A</v>
      </c>
      <c r="F109" s="3" t="s">
        <v>470</v>
      </c>
      <c r="G109" s="3" t="str">
        <f>VLOOKUP(F109,Inventory!J:M,2,FALSE)</f>
        <v>QU_RP_072420_SP_74</v>
      </c>
      <c r="H109" s="3">
        <f>VLOOKUP(F109,Inventory!J:M,3,FALSE)</f>
        <v>87</v>
      </c>
      <c r="I109" s="3">
        <f>VLOOKUP(F109,Inventory!J:M,4,FALSE)</f>
        <v>8.19</v>
      </c>
      <c r="J109" s="3">
        <v>3</v>
      </c>
      <c r="K109" s="3">
        <v>4</v>
      </c>
      <c r="L109" s="3">
        <v>0.17610000000000001</v>
      </c>
      <c r="M109" s="3">
        <v>0.1057</v>
      </c>
      <c r="N109" s="3" t="s">
        <v>97</v>
      </c>
      <c r="S109" s="3">
        <v>3</v>
      </c>
      <c r="T109" s="3">
        <v>0</v>
      </c>
    </row>
    <row r="110" spans="1:20" x14ac:dyDescent="0.2">
      <c r="A110" s="3" t="s">
        <v>466</v>
      </c>
      <c r="E110" s="3" t="e">
        <f>_xlfn.XLOOKUP(F110,Inventory!J90:J164,Inventory!A90:A164)</f>
        <v>#N/A</v>
      </c>
      <c r="F110" s="3" t="s">
        <v>470</v>
      </c>
      <c r="G110" s="3" t="str">
        <f>VLOOKUP(F110,Inventory!J:M,2,FALSE)</f>
        <v>QU_RP_072420_SP_74</v>
      </c>
      <c r="H110" s="3">
        <f>VLOOKUP(F110,Inventory!J:M,3,FALSE)</f>
        <v>87</v>
      </c>
      <c r="I110" s="3">
        <f>VLOOKUP(F110,Inventory!J:M,4,FALSE)</f>
        <v>8.19</v>
      </c>
      <c r="J110" s="3">
        <v>3</v>
      </c>
      <c r="K110" s="3">
        <v>4</v>
      </c>
      <c r="L110" s="3">
        <v>0.17610000000000001</v>
      </c>
      <c r="M110" s="3">
        <v>0.1057</v>
      </c>
      <c r="N110" s="3" t="s">
        <v>115</v>
      </c>
      <c r="S110" s="3">
        <v>1</v>
      </c>
      <c r="T110" s="3">
        <v>0</v>
      </c>
    </row>
    <row r="111" spans="1:20" x14ac:dyDescent="0.2">
      <c r="A111" s="3" t="s">
        <v>466</v>
      </c>
      <c r="E111" s="3" t="e">
        <f>_xlfn.XLOOKUP(F111,Inventory!J91:J165,Inventory!A91:A165)</f>
        <v>#N/A</v>
      </c>
      <c r="F111" s="3" t="s">
        <v>464</v>
      </c>
      <c r="G111" s="3" t="str">
        <f>VLOOKUP(F111,Inventory!J:M,2,FALSE)</f>
        <v>QU_RP_072420_SP_75</v>
      </c>
      <c r="H111" s="3">
        <f>VLOOKUP(F111,Inventory!J:M,3,FALSE)</f>
        <v>90</v>
      </c>
      <c r="I111" s="3">
        <f>VLOOKUP(F111,Inventory!J:M,4,FALSE)</f>
        <v>8.82</v>
      </c>
      <c r="J111" s="3">
        <v>1</v>
      </c>
      <c r="K111" s="3">
        <v>1</v>
      </c>
      <c r="L111" s="3">
        <v>7.1400000000000005E-2</v>
      </c>
      <c r="M111" s="3">
        <v>7.1400000000000005E-2</v>
      </c>
      <c r="N111" s="3" t="s">
        <v>283</v>
      </c>
      <c r="O111" s="3" t="str">
        <f>VLOOKUP(N111,Lookup!A:D,2,FALSE)</f>
        <v>Empty</v>
      </c>
      <c r="P111" s="3" t="str">
        <f>VLOOKUP(N111,Lookup!A:D,3,FALSE)</f>
        <v>Empty</v>
      </c>
      <c r="Q111" s="3" t="str">
        <f>VLOOKUP(N111,Lookup!A:D,4,FALSE)</f>
        <v>Empty</v>
      </c>
    </row>
    <row r="112" spans="1:20" x14ac:dyDescent="0.2">
      <c r="A112" s="3" t="s">
        <v>466</v>
      </c>
      <c r="E112" s="3" t="e">
        <f>_xlfn.XLOOKUP(F112,Inventory!J92:J166,Inventory!A92:A166)</f>
        <v>#N/A</v>
      </c>
      <c r="F112" s="3" t="s">
        <v>465</v>
      </c>
      <c r="G112" s="3" t="str">
        <f>VLOOKUP(F112,Inventory!J:M,2,FALSE)</f>
        <v>QU_RP_072420_SP_76</v>
      </c>
      <c r="H112" s="3">
        <f>VLOOKUP(F112,Inventory!J:M,3,FALSE)</f>
        <v>84</v>
      </c>
      <c r="I112" s="3">
        <f>VLOOKUP(F112,Inventory!J:M,4,FALSE)</f>
        <v>7.8</v>
      </c>
      <c r="J112" s="3">
        <v>1</v>
      </c>
      <c r="K112" s="3">
        <v>1</v>
      </c>
      <c r="L112" s="3">
        <v>8.0299999999999996E-2</v>
      </c>
      <c r="M112" s="3">
        <v>8.0299999999999996E-2</v>
      </c>
      <c r="N112" s="3" t="s">
        <v>283</v>
      </c>
      <c r="O112" s="3" t="str">
        <f>VLOOKUP(N112,Lookup!A:D,2,FALSE)</f>
        <v>Empty</v>
      </c>
      <c r="P112" s="3" t="str">
        <f>VLOOKUP(N112,Lookup!A:D,3,FALSE)</f>
        <v>Empty</v>
      </c>
      <c r="Q112" s="3" t="str">
        <f>VLOOKUP(N112,Lookup!A:D,4,FALSE)</f>
        <v>Empty</v>
      </c>
    </row>
    <row r="113" spans="1:25" x14ac:dyDescent="0.2">
      <c r="A113" s="3" t="s">
        <v>44</v>
      </c>
      <c r="E113" s="3" t="e">
        <f>_xlfn.XLOOKUP(F113,Inventory!J93:J167,Inventory!A93:A167)</f>
        <v>#N/A</v>
      </c>
      <c r="F113" s="3" t="s">
        <v>390</v>
      </c>
      <c r="G113" s="3" t="str">
        <f>VLOOKUP(F113,Inventory!J:M,2,FALSE)</f>
        <v>W_P_080720_SS_10</v>
      </c>
      <c r="H113" s="3">
        <f>VLOOKUP(F113,Inventory!J:M,3,FALSE)</f>
        <v>104</v>
      </c>
      <c r="I113" s="3">
        <f>VLOOKUP(F113,Inventory!J:M,4,FALSE)</f>
        <v>14.33</v>
      </c>
      <c r="J113" s="3">
        <v>5</v>
      </c>
      <c r="K113" s="3">
        <v>4</v>
      </c>
      <c r="L113" s="3">
        <v>1.0873999999999999</v>
      </c>
      <c r="M113" s="3">
        <v>0.30880000000000002</v>
      </c>
      <c r="N113" s="3" t="s">
        <v>386</v>
      </c>
      <c r="O113" s="3" t="e">
        <f>VLOOKUP(N113,Lookup!A:D,2,FALSE)</f>
        <v>#N/A</v>
      </c>
      <c r="P113" s="3" t="e">
        <f>VLOOKUP(N113,Lookup!A:D,3,FALSE)</f>
        <v>#N/A</v>
      </c>
      <c r="Q113" s="3" t="e">
        <f>VLOOKUP(N113,Lookup!A:D,4,FALSE)</f>
        <v>#N/A</v>
      </c>
      <c r="S113" s="3">
        <v>6</v>
      </c>
      <c r="T113" s="3">
        <v>4.7500000000000001E-2</v>
      </c>
    </row>
    <row r="114" spans="1:25" x14ac:dyDescent="0.2">
      <c r="A114" s="3" t="s">
        <v>44</v>
      </c>
      <c r="E114" s="3" t="e">
        <f>_xlfn.XLOOKUP(F114,Inventory!J93:J168,Inventory!A93:A168)</f>
        <v>#N/A</v>
      </c>
      <c r="F114" s="3" t="s">
        <v>390</v>
      </c>
      <c r="G114" s="3" t="str">
        <f>VLOOKUP(F114,Inventory!J:M,2,FALSE)</f>
        <v>W_P_080720_SS_10</v>
      </c>
      <c r="H114" s="3">
        <f>VLOOKUP(F114,Inventory!J:M,3,FALSE)</f>
        <v>104</v>
      </c>
      <c r="I114" s="3">
        <f>VLOOKUP(F114,Inventory!J:M,4,FALSE)</f>
        <v>14.33</v>
      </c>
      <c r="J114" s="3">
        <v>5</v>
      </c>
      <c r="K114" s="3">
        <v>4</v>
      </c>
      <c r="L114" s="3">
        <v>1.0873999999999999</v>
      </c>
      <c r="M114" s="3">
        <v>0.30880000000000002</v>
      </c>
      <c r="N114" s="3" t="s">
        <v>391</v>
      </c>
      <c r="O114" s="3" t="str">
        <f>VLOOKUP(N114,Lookup!A:D,2,FALSE)</f>
        <v>Crangonidae</v>
      </c>
      <c r="P114" s="3" t="str">
        <f>VLOOKUP(N114,Lookup!A:D,3,FALSE)</f>
        <v>Decapoda</v>
      </c>
      <c r="Q114" s="3" t="str">
        <f>VLOOKUP(N114,Lookup!A:D,4,FALSE)</f>
        <v>Decapoda</v>
      </c>
      <c r="S114" s="3">
        <v>1</v>
      </c>
      <c r="T114" s="3">
        <v>1.01E-2</v>
      </c>
    </row>
    <row r="115" spans="1:25" x14ac:dyDescent="0.2">
      <c r="A115" s="3" t="s">
        <v>44</v>
      </c>
      <c r="E115" s="3" t="e">
        <f>_xlfn.XLOOKUP(F115,Inventory!J94:J169,Inventory!A94:A169)</f>
        <v>#N/A</v>
      </c>
      <c r="F115" s="3" t="s">
        <v>390</v>
      </c>
      <c r="G115" s="3" t="str">
        <f>VLOOKUP(F115,Inventory!J:M,2,FALSE)</f>
        <v>W_P_080720_SS_10</v>
      </c>
      <c r="H115" s="3">
        <f>VLOOKUP(F115,Inventory!J:M,3,FALSE)</f>
        <v>104</v>
      </c>
      <c r="I115" s="3">
        <f>VLOOKUP(F115,Inventory!J:M,4,FALSE)</f>
        <v>14.33</v>
      </c>
      <c r="J115" s="3">
        <v>5</v>
      </c>
      <c r="K115" s="3">
        <v>4</v>
      </c>
      <c r="L115" s="3">
        <v>1.0873999999999999</v>
      </c>
      <c r="M115" s="3">
        <v>0.30880000000000002</v>
      </c>
      <c r="N115" s="3" t="s">
        <v>388</v>
      </c>
      <c r="O115" s="3" t="e">
        <f>VLOOKUP(N115,Lookup!A:D,2,FALSE)</f>
        <v>#N/A</v>
      </c>
      <c r="P115" s="3" t="e">
        <f>VLOOKUP(N115,Lookup!A:D,3,FALSE)</f>
        <v>#N/A</v>
      </c>
      <c r="Q115" s="3" t="e">
        <f>VLOOKUP(N115,Lookup!A:D,4,FALSE)</f>
        <v>#N/A</v>
      </c>
      <c r="S115" s="3">
        <v>2</v>
      </c>
      <c r="T115" s="3">
        <v>4.1399999999999999E-2</v>
      </c>
    </row>
    <row r="116" spans="1:25" x14ac:dyDescent="0.2">
      <c r="A116" s="3" t="s">
        <v>44</v>
      </c>
      <c r="E116" s="3" t="e">
        <f>_xlfn.XLOOKUP(F116,Inventory!J95:J170,Inventory!A95:A170)</f>
        <v>#N/A</v>
      </c>
      <c r="F116" s="3" t="s">
        <v>390</v>
      </c>
      <c r="G116" s="3" t="str">
        <f>VLOOKUP(F116,Inventory!J:M,2,FALSE)</f>
        <v>W_P_080720_SS_10</v>
      </c>
      <c r="H116" s="3">
        <f>VLOOKUP(F116,Inventory!J:M,3,FALSE)</f>
        <v>104</v>
      </c>
      <c r="I116" s="3">
        <f>VLOOKUP(F116,Inventory!J:M,4,FALSE)</f>
        <v>14.33</v>
      </c>
      <c r="J116" s="3">
        <v>5</v>
      </c>
      <c r="K116" s="3">
        <v>4</v>
      </c>
      <c r="L116" s="3">
        <v>1.0873999999999999</v>
      </c>
      <c r="M116" s="3">
        <v>0.30880000000000002</v>
      </c>
      <c r="N116" s="3" t="s">
        <v>392</v>
      </c>
      <c r="O116" s="3" t="e">
        <f>VLOOKUP(N116,Lookup!A:D,2,FALSE)</f>
        <v>#N/A</v>
      </c>
      <c r="P116" s="3" t="e">
        <f>VLOOKUP(N116,Lookup!A:D,3,FALSE)</f>
        <v>#N/A</v>
      </c>
      <c r="Q116" s="3" t="e">
        <f>VLOOKUP(N116,Lookup!A:D,4,FALSE)</f>
        <v>#N/A</v>
      </c>
      <c r="S116" s="3">
        <v>1</v>
      </c>
      <c r="T116" s="3">
        <v>6.25E-2</v>
      </c>
      <c r="Y116" s="3" t="s">
        <v>393</v>
      </c>
    </row>
    <row r="117" spans="1:25" x14ac:dyDescent="0.2">
      <c r="A117" s="3" t="s">
        <v>44</v>
      </c>
      <c r="E117" s="3" t="e">
        <f>_xlfn.XLOOKUP(F117,Inventory!J96:J171,Inventory!A96:A171)</f>
        <v>#N/A</v>
      </c>
      <c r="F117" s="3" t="s">
        <v>390</v>
      </c>
      <c r="G117" s="3" t="str">
        <f>VLOOKUP(F117,Inventory!J:M,2,FALSE)</f>
        <v>W_P_080720_SS_10</v>
      </c>
      <c r="H117" s="3">
        <f>VLOOKUP(F117,Inventory!J:M,3,FALSE)</f>
        <v>104</v>
      </c>
      <c r="I117" s="3">
        <f>VLOOKUP(F117,Inventory!J:M,4,FALSE)</f>
        <v>14.33</v>
      </c>
      <c r="J117" s="3">
        <v>5</v>
      </c>
      <c r="K117" s="3">
        <v>4</v>
      </c>
      <c r="L117" s="3">
        <v>1.0873999999999999</v>
      </c>
      <c r="M117" s="3">
        <v>0.30880000000000002</v>
      </c>
      <c r="N117" s="3" t="s">
        <v>264</v>
      </c>
      <c r="O117" s="3" t="str">
        <f>VLOOKUP(N117,Lookup!A:D,2,FALSE)</f>
        <v>Gammaridea</v>
      </c>
      <c r="P117" s="3" t="str">
        <f>VLOOKUP(N117,Lookup!A:D,3,FALSE)</f>
        <v>Amphipoda</v>
      </c>
      <c r="Q117" s="3" t="str">
        <f>VLOOKUP(N117,Lookup!A:D,4,FALSE)</f>
        <v>Amphipoda</v>
      </c>
      <c r="S117" s="3">
        <v>2</v>
      </c>
      <c r="T117" s="3">
        <v>5.1000000000000004E-3</v>
      </c>
    </row>
    <row r="118" spans="1:25" x14ac:dyDescent="0.2">
      <c r="A118" s="3" t="s">
        <v>44</v>
      </c>
      <c r="E118" s="3" t="e">
        <f>_xlfn.XLOOKUP(F118,Inventory!J97:J172,Inventory!A97:A172)</f>
        <v>#N/A</v>
      </c>
      <c r="F118" s="3" t="s">
        <v>390</v>
      </c>
      <c r="G118" s="3" t="str">
        <f>VLOOKUP(F118,Inventory!J:M,2,FALSE)</f>
        <v>W_P_080720_SS_10</v>
      </c>
      <c r="H118" s="3">
        <f>VLOOKUP(F118,Inventory!J:M,3,FALSE)</f>
        <v>104</v>
      </c>
      <c r="I118" s="3">
        <f>VLOOKUP(F118,Inventory!J:M,4,FALSE)</f>
        <v>14.33</v>
      </c>
      <c r="J118" s="3">
        <v>5</v>
      </c>
      <c r="K118" s="3">
        <v>4</v>
      </c>
      <c r="L118" s="3">
        <v>1.0873999999999999</v>
      </c>
      <c r="M118" s="3">
        <v>0.30880000000000002</v>
      </c>
      <c r="N118" s="3" t="s">
        <v>426</v>
      </c>
      <c r="O118" s="3" t="e">
        <f>VLOOKUP(N118,Lookup!A:D,2,FALSE)</f>
        <v>#N/A</v>
      </c>
      <c r="P118" s="3" t="e">
        <f>VLOOKUP(N118,Lookup!A:D,3,FALSE)</f>
        <v>#N/A</v>
      </c>
      <c r="Q118" s="3" t="e">
        <f>VLOOKUP(N118,Lookup!A:D,4,FALSE)</f>
        <v>#N/A</v>
      </c>
      <c r="S118" s="3">
        <v>5</v>
      </c>
      <c r="T118" s="3">
        <v>0.10440000000000001</v>
      </c>
    </row>
    <row r="119" spans="1:25" x14ac:dyDescent="0.2">
      <c r="A119" s="3" t="s">
        <v>44</v>
      </c>
      <c r="E119" s="3" t="e">
        <f>_xlfn.XLOOKUP(F119,Inventory!J98:J173,Inventory!A98:A173)</f>
        <v>#N/A</v>
      </c>
      <c r="F119" s="3" t="s">
        <v>390</v>
      </c>
      <c r="G119" s="3" t="str">
        <f>VLOOKUP(F119,Inventory!J:M,2,FALSE)</f>
        <v>W_P_080720_SS_10</v>
      </c>
      <c r="H119" s="3">
        <f>VLOOKUP(F119,Inventory!J:M,3,FALSE)</f>
        <v>104</v>
      </c>
      <c r="I119" s="3">
        <f>VLOOKUP(F119,Inventory!J:M,4,FALSE)</f>
        <v>14.33</v>
      </c>
      <c r="J119" s="3">
        <v>5</v>
      </c>
      <c r="K119" s="3">
        <v>4</v>
      </c>
      <c r="L119" s="3">
        <v>1.0873999999999999</v>
      </c>
      <c r="M119" s="3">
        <v>0.30880000000000002</v>
      </c>
      <c r="N119" s="3" t="s">
        <v>380</v>
      </c>
      <c r="O119" s="3" t="str">
        <f>VLOOKUP(N119,Lookup!A:D,2,FALSE)</f>
        <v>Animalia</v>
      </c>
      <c r="P119" s="3" t="str">
        <f>VLOOKUP(N119,Lookup!A:D,3,FALSE)</f>
        <v>Animalia</v>
      </c>
      <c r="Q119" s="3" t="str">
        <f>VLOOKUP(N119,Lookup!A:D,4,FALSE)</f>
        <v>Animalia</v>
      </c>
      <c r="T119" s="3">
        <v>0.1918</v>
      </c>
    </row>
    <row r="120" spans="1:25" x14ac:dyDescent="0.2">
      <c r="A120" s="3" t="s">
        <v>44</v>
      </c>
      <c r="E120" s="3" t="e">
        <f>_xlfn.XLOOKUP(F120,Inventory!J99:J174,Inventory!A99:A174)</f>
        <v>#N/A</v>
      </c>
      <c r="F120" s="3" t="s">
        <v>417</v>
      </c>
      <c r="G120" s="3" t="str">
        <f>VLOOKUP(F120,Inventory!J:M,2,FALSE)</f>
        <v>W_P_080420_SS_12</v>
      </c>
      <c r="H120" s="3">
        <f>VLOOKUP(F120,Inventory!J:M,3,FALSE)</f>
        <v>114</v>
      </c>
      <c r="I120" s="3">
        <f>VLOOKUP(F120,Inventory!J:M,4,FALSE)</f>
        <v>18.68</v>
      </c>
      <c r="J120" s="3">
        <v>3</v>
      </c>
      <c r="K120" s="3">
        <v>3</v>
      </c>
      <c r="L120" s="3">
        <v>0.85950000000000004</v>
      </c>
      <c r="M120" s="3">
        <f t="shared" ref="M120:M127" si="1">0.6961+0.0312</f>
        <v>0.72730000000000006</v>
      </c>
      <c r="N120" s="3" t="s">
        <v>304</v>
      </c>
      <c r="O120" s="3" t="str">
        <f>VLOOKUP(N120,Lookup!A:D,2,FALSE)</f>
        <v>Corophiidae</v>
      </c>
      <c r="P120" s="3" t="str">
        <f>VLOOKUP(N120,Lookup!A:D,3,FALSE)</f>
        <v>Amphipoda</v>
      </c>
      <c r="Q120" s="3" t="str">
        <f>VLOOKUP(N120,Lookup!A:D,4,FALSE)</f>
        <v>Amphipoda</v>
      </c>
      <c r="R120" s="3" t="s">
        <v>405</v>
      </c>
      <c r="S120" s="3">
        <v>2</v>
      </c>
      <c r="T120" s="3">
        <v>5.0000000000000001E-4</v>
      </c>
    </row>
    <row r="121" spans="1:25" x14ac:dyDescent="0.2">
      <c r="A121" s="3" t="s">
        <v>44</v>
      </c>
      <c r="E121" s="3" t="e">
        <f>_xlfn.XLOOKUP(F121,Inventory!J100:J175,Inventory!A100:A175)</f>
        <v>#N/A</v>
      </c>
      <c r="F121" s="3" t="s">
        <v>417</v>
      </c>
      <c r="G121" s="10" t="str">
        <f>VLOOKUP(F121,Inventory!J:M,2,FALSE)</f>
        <v>W_P_080420_SS_12</v>
      </c>
      <c r="H121" s="3">
        <f>VLOOKUP(F121,Inventory!J:M,3,FALSE)</f>
        <v>114</v>
      </c>
      <c r="I121" s="3">
        <f>VLOOKUP(F121,Inventory!J:M,4,FALSE)</f>
        <v>18.68</v>
      </c>
      <c r="J121" s="3">
        <v>3</v>
      </c>
      <c r="K121" s="3">
        <v>3</v>
      </c>
      <c r="L121" s="3">
        <v>0.85950000000000004</v>
      </c>
      <c r="M121" s="3">
        <f t="shared" si="1"/>
        <v>0.72730000000000006</v>
      </c>
      <c r="N121" s="3" t="s">
        <v>362</v>
      </c>
      <c r="O121" s="3" t="str">
        <f>VLOOKUP(N121,Lookup!A:D,2,FALSE)</f>
        <v>Corophiidae</v>
      </c>
      <c r="P121" s="3" t="str">
        <f>VLOOKUP(N121,Lookup!A:D,3,FALSE)</f>
        <v>Amphipoda</v>
      </c>
      <c r="Q121" s="3" t="str">
        <f>VLOOKUP(N121,Lookup!A:D,4,FALSE)</f>
        <v>Amphipoda</v>
      </c>
      <c r="S121" s="3">
        <v>2</v>
      </c>
      <c r="T121" s="3">
        <v>8.0000000000000004E-4</v>
      </c>
    </row>
    <row r="122" spans="1:25" x14ac:dyDescent="0.2">
      <c r="A122" s="3" t="s">
        <v>44</v>
      </c>
      <c r="E122" s="3" t="e">
        <f>_xlfn.XLOOKUP(F122,Inventory!J101:J176,Inventory!A101:A176)</f>
        <v>#N/A</v>
      </c>
      <c r="F122" s="3" t="s">
        <v>417</v>
      </c>
      <c r="G122" s="3" t="str">
        <f>VLOOKUP(F122,Inventory!J:M,2,FALSE)</f>
        <v>W_P_080420_SS_12</v>
      </c>
      <c r="H122" s="3">
        <f>VLOOKUP(F122,Inventory!J:M,3,FALSE)</f>
        <v>114</v>
      </c>
      <c r="I122" s="3">
        <f>VLOOKUP(F122,Inventory!J:M,4,FALSE)</f>
        <v>18.68</v>
      </c>
      <c r="J122" s="3">
        <v>3</v>
      </c>
      <c r="K122" s="3">
        <v>3</v>
      </c>
      <c r="L122" s="3">
        <v>0.85950000000000004</v>
      </c>
      <c r="M122" s="3">
        <f t="shared" si="1"/>
        <v>0.72730000000000006</v>
      </c>
      <c r="N122" s="3" t="s">
        <v>386</v>
      </c>
      <c r="O122" s="3" t="e">
        <f>VLOOKUP(N122,Lookup!A:D,2,FALSE)</f>
        <v>#N/A</v>
      </c>
      <c r="P122" s="3" t="e">
        <f>VLOOKUP(N122,Lookup!A:D,3,FALSE)</f>
        <v>#N/A</v>
      </c>
      <c r="Q122" s="3" t="e">
        <f>VLOOKUP(N122,Lookup!A:D,4,FALSE)</f>
        <v>#N/A</v>
      </c>
      <c r="S122" s="3">
        <v>2</v>
      </c>
      <c r="T122" s="3">
        <v>3.0999999999999999E-3</v>
      </c>
    </row>
    <row r="123" spans="1:25" x14ac:dyDescent="0.2">
      <c r="A123" s="3" t="s">
        <v>44</v>
      </c>
      <c r="E123" s="3" t="e">
        <f>_xlfn.XLOOKUP(F123,Inventory!J102:J177,Inventory!A102:A177)</f>
        <v>#N/A</v>
      </c>
      <c r="F123" s="3" t="s">
        <v>417</v>
      </c>
      <c r="G123" s="3" t="str">
        <f>VLOOKUP(F123,Inventory!J:M,2,FALSE)</f>
        <v>W_P_080420_SS_12</v>
      </c>
      <c r="H123" s="3">
        <f>VLOOKUP(F123,Inventory!J:M,3,FALSE)</f>
        <v>114</v>
      </c>
      <c r="I123" s="3">
        <f>VLOOKUP(F123,Inventory!J:M,4,FALSE)</f>
        <v>18.68</v>
      </c>
      <c r="J123" s="3">
        <v>3</v>
      </c>
      <c r="K123" s="3">
        <v>3</v>
      </c>
      <c r="L123" s="3">
        <v>0.85950000000000004</v>
      </c>
      <c r="M123" s="3">
        <f t="shared" si="1"/>
        <v>0.72730000000000006</v>
      </c>
      <c r="N123" s="3" t="s">
        <v>399</v>
      </c>
      <c r="O123" s="3" t="str">
        <f>VLOOKUP(N123,Lookup!A:D,2,FALSE)</f>
        <v>Amphipoda</v>
      </c>
      <c r="P123" s="3" t="str">
        <f>VLOOKUP(N123,Lookup!A:D,3,FALSE)</f>
        <v>Amphipoda</v>
      </c>
      <c r="Q123" s="3" t="str">
        <f>VLOOKUP(N123,Lookup!A:D,4,FALSE)</f>
        <v>Amphipoda</v>
      </c>
      <c r="T123" s="3">
        <v>5.7999999999999996E-3</v>
      </c>
    </row>
    <row r="124" spans="1:25" x14ac:dyDescent="0.2">
      <c r="A124" s="3" t="s">
        <v>44</v>
      </c>
      <c r="E124" s="3" t="e">
        <f>_xlfn.XLOOKUP(F124,Inventory!J103:J178,Inventory!A103:A178)</f>
        <v>#N/A</v>
      </c>
      <c r="F124" s="3" t="s">
        <v>417</v>
      </c>
      <c r="G124" s="3" t="str">
        <f>VLOOKUP(F124,Inventory!J:M,2,FALSE)</f>
        <v>W_P_080420_SS_12</v>
      </c>
      <c r="H124" s="3">
        <f>VLOOKUP(F124,Inventory!J:M,3,FALSE)</f>
        <v>114</v>
      </c>
      <c r="I124" s="3">
        <f>VLOOKUP(F124,Inventory!J:M,4,FALSE)</f>
        <v>18.68</v>
      </c>
      <c r="J124" s="3">
        <v>3</v>
      </c>
      <c r="K124" s="3">
        <v>3</v>
      </c>
      <c r="L124" s="3">
        <v>0.85950000000000004</v>
      </c>
      <c r="M124" s="3">
        <f t="shared" si="1"/>
        <v>0.72730000000000006</v>
      </c>
      <c r="N124" s="3" t="s">
        <v>114</v>
      </c>
      <c r="O124" s="3" t="str">
        <f>VLOOKUP(N124,Lookup!A:D,2,FALSE)</f>
        <v>Tanaidacea</v>
      </c>
      <c r="P124" s="3" t="str">
        <f>VLOOKUP(N124,Lookup!A:D,3,FALSE)</f>
        <v>Tanaidacea</v>
      </c>
      <c r="Q124" s="3" t="str">
        <f>VLOOKUP(N124,Lookup!A:D,4,FALSE)</f>
        <v>Malocostraca</v>
      </c>
      <c r="S124" s="3">
        <v>1</v>
      </c>
      <c r="T124" s="3">
        <v>0</v>
      </c>
    </row>
    <row r="125" spans="1:25" x14ac:dyDescent="0.2">
      <c r="A125" s="3" t="s">
        <v>44</v>
      </c>
      <c r="E125" s="3" t="e">
        <f>_xlfn.XLOOKUP(F125,Inventory!J104:J179,Inventory!A104:A179)</f>
        <v>#N/A</v>
      </c>
      <c r="F125" s="3" t="s">
        <v>417</v>
      </c>
      <c r="G125" s="3" t="str">
        <f>VLOOKUP(F125,Inventory!J:M,2,FALSE)</f>
        <v>W_P_080420_SS_12</v>
      </c>
      <c r="H125" s="3">
        <f>VLOOKUP(F125,Inventory!J:M,3,FALSE)</f>
        <v>114</v>
      </c>
      <c r="I125" s="3">
        <f>VLOOKUP(F125,Inventory!J:M,4,FALSE)</f>
        <v>18.68</v>
      </c>
      <c r="J125" s="3">
        <v>3</v>
      </c>
      <c r="K125" s="3">
        <v>3</v>
      </c>
      <c r="L125" s="3">
        <v>0.85950000000000004</v>
      </c>
      <c r="M125" s="3">
        <f t="shared" si="1"/>
        <v>0.72730000000000006</v>
      </c>
      <c r="N125" s="3" t="s">
        <v>381</v>
      </c>
      <c r="O125" s="3" t="str">
        <f>VLOOKUP(N125,Lookup!A:D,2,FALSE)</f>
        <v>Plant Matter</v>
      </c>
      <c r="P125" s="3" t="str">
        <f>VLOOKUP(N125,Lookup!A:D,3,FALSE)</f>
        <v>Plant Matter</v>
      </c>
      <c r="Q125" s="3" t="str">
        <f>VLOOKUP(N125,Lookup!A:D,4,FALSE)</f>
        <v>Plant Matter</v>
      </c>
      <c r="T125" s="3">
        <v>4.0000000000000002E-4</v>
      </c>
    </row>
    <row r="126" spans="1:25" x14ac:dyDescent="0.2">
      <c r="A126" s="3" t="s">
        <v>44</v>
      </c>
      <c r="E126" s="3" t="e">
        <f>_xlfn.XLOOKUP(F126,Inventory!J105:J179,Inventory!A105:A180)</f>
        <v>#VALUE!</v>
      </c>
      <c r="F126" s="3" t="s">
        <v>417</v>
      </c>
      <c r="G126" s="3" t="str">
        <f>VLOOKUP(F126,Inventory!J:M,2,FALSE)</f>
        <v>W_P_080420_SS_12</v>
      </c>
      <c r="H126" s="3">
        <f>VLOOKUP(F126,Inventory!J:M,3,FALSE)</f>
        <v>114</v>
      </c>
      <c r="I126" s="3">
        <f>VLOOKUP(F126,Inventory!J:M,4,FALSE)</f>
        <v>18.68</v>
      </c>
      <c r="J126" s="3">
        <v>3</v>
      </c>
      <c r="K126" s="3">
        <v>3</v>
      </c>
      <c r="L126" s="3">
        <v>0.85950000000000004</v>
      </c>
      <c r="M126" s="3">
        <f t="shared" si="1"/>
        <v>0.72730000000000006</v>
      </c>
      <c r="N126" s="3" t="s">
        <v>404</v>
      </c>
      <c r="O126" s="3" t="e">
        <f>VLOOKUP(N126,Lookup!A:D,2,FALSE)</f>
        <v>#N/A</v>
      </c>
      <c r="P126" s="3" t="e">
        <f>VLOOKUP(N126,Lookup!A:D,3,FALSE)</f>
        <v>#N/A</v>
      </c>
      <c r="Q126" s="3" t="e">
        <f>VLOOKUP(N126,Lookup!A:D,4,FALSE)</f>
        <v>#N/A</v>
      </c>
      <c r="T126" s="3">
        <v>4.8999999999999998E-3</v>
      </c>
      <c r="Y126" s="3" t="s">
        <v>418</v>
      </c>
    </row>
    <row r="127" spans="1:25" x14ac:dyDescent="0.2">
      <c r="A127" s="3" t="s">
        <v>44</v>
      </c>
      <c r="E127" s="3" t="e">
        <f>_xlfn.XLOOKUP(F127,Inventory!J106:J181,Inventory!A106:A181)</f>
        <v>#N/A</v>
      </c>
      <c r="F127" s="3" t="s">
        <v>417</v>
      </c>
      <c r="G127" s="3" t="str">
        <f>VLOOKUP(F127,Inventory!J:M,2,FALSE)</f>
        <v>W_P_080420_SS_12</v>
      </c>
      <c r="H127" s="3">
        <f>VLOOKUP(F127,Inventory!J:M,3,FALSE)</f>
        <v>114</v>
      </c>
      <c r="I127" s="3">
        <f>VLOOKUP(F127,Inventory!J:M,4,FALSE)</f>
        <v>18.68</v>
      </c>
      <c r="J127" s="3">
        <v>3</v>
      </c>
      <c r="K127" s="3">
        <v>3</v>
      </c>
      <c r="L127" s="3">
        <v>0.85950000000000004</v>
      </c>
      <c r="M127" s="3">
        <f t="shared" si="1"/>
        <v>0.72730000000000006</v>
      </c>
      <c r="N127" s="3" t="s">
        <v>380</v>
      </c>
      <c r="O127" s="3" t="str">
        <f>VLOOKUP(N127,Lookup!A:D,2,FALSE)</f>
        <v>Animalia</v>
      </c>
      <c r="P127" s="3" t="str">
        <f>VLOOKUP(N127,Lookup!A:D,3,FALSE)</f>
        <v>Animalia</v>
      </c>
      <c r="Q127" s="3" t="str">
        <f>VLOOKUP(N127,Lookup!A:D,4,FALSE)</f>
        <v>Animalia</v>
      </c>
      <c r="T127" s="3">
        <v>2.1399999999999999E-2</v>
      </c>
    </row>
    <row r="128" spans="1:25" x14ac:dyDescent="0.2">
      <c r="A128" s="3" t="s">
        <v>44</v>
      </c>
      <c r="E128" s="3" t="e">
        <f>_xlfn.XLOOKUP(F128,Inventory!J107:J182,Inventory!A107:A182)</f>
        <v>#N/A</v>
      </c>
      <c r="F128" s="3" t="s">
        <v>409</v>
      </c>
      <c r="G128" s="3" t="str">
        <f>VLOOKUP(F128,Inventory!J:M,2,FALSE)</f>
        <v>W_P_080420_SS_13</v>
      </c>
      <c r="H128" s="3">
        <f>VLOOKUP(F128,Inventory!J:M,3,FALSE)</f>
        <v>96</v>
      </c>
      <c r="I128" s="3">
        <f>VLOOKUP(F128,Inventory!J:M,4,FALSE)</f>
        <v>10.35</v>
      </c>
      <c r="J128" s="3">
        <v>5</v>
      </c>
      <c r="K128" s="3">
        <v>4</v>
      </c>
      <c r="L128" s="3">
        <v>0.57989999999999997</v>
      </c>
      <c r="M128" s="3">
        <f t="shared" ref="M128:M136" si="2">0.2242+0.0143</f>
        <v>0.23850000000000002</v>
      </c>
      <c r="N128" s="3" t="s">
        <v>426</v>
      </c>
      <c r="O128" s="3" t="e">
        <f>VLOOKUP(N128,Lookup!A:D,2,FALSE)</f>
        <v>#N/A</v>
      </c>
      <c r="P128" s="3" t="e">
        <f>VLOOKUP(N128,Lookup!A:D,3,FALSE)</f>
        <v>#N/A</v>
      </c>
      <c r="Q128" s="3" t="e">
        <f>VLOOKUP(N128,Lookup!A:D,4,FALSE)</f>
        <v>#N/A</v>
      </c>
      <c r="S128" s="3">
        <v>2</v>
      </c>
      <c r="T128" s="3">
        <v>1.34E-2</v>
      </c>
    </row>
    <row r="129" spans="1:25" x14ac:dyDescent="0.2">
      <c r="A129" s="3" t="s">
        <v>44</v>
      </c>
      <c r="E129" s="3" t="e">
        <f>_xlfn.XLOOKUP(F129,Inventory!J108:J183,Inventory!A108:A183)</f>
        <v>#N/A</v>
      </c>
      <c r="F129" s="3" t="s">
        <v>409</v>
      </c>
      <c r="G129" s="3" t="str">
        <f>VLOOKUP(F129,Inventory!J:M,2,FALSE)</f>
        <v>W_P_080420_SS_13</v>
      </c>
      <c r="H129" s="3">
        <f>VLOOKUP(F129,Inventory!J:M,3,FALSE)</f>
        <v>96</v>
      </c>
      <c r="I129" s="3">
        <f>VLOOKUP(F129,Inventory!J:M,4,FALSE)</f>
        <v>10.35</v>
      </c>
      <c r="J129" s="3">
        <v>5</v>
      </c>
      <c r="K129" s="3">
        <v>4</v>
      </c>
      <c r="L129" s="3">
        <v>0.57989999999999997</v>
      </c>
      <c r="M129" s="3">
        <f t="shared" si="2"/>
        <v>0.23850000000000002</v>
      </c>
      <c r="N129" s="3" t="s">
        <v>381</v>
      </c>
      <c r="O129" s="3" t="str">
        <f>VLOOKUP(N129,Lookup!A:D,2,FALSE)</f>
        <v>Plant Matter</v>
      </c>
      <c r="P129" s="3" t="str">
        <f>VLOOKUP(N129,Lookup!A:D,3,FALSE)</f>
        <v>Plant Matter</v>
      </c>
      <c r="Q129" s="3" t="str">
        <f>VLOOKUP(N129,Lookup!A:D,4,FALSE)</f>
        <v>Plant Matter</v>
      </c>
      <c r="T129" s="3">
        <v>3.8999999999999998E-3</v>
      </c>
    </row>
    <row r="130" spans="1:25" x14ac:dyDescent="0.2">
      <c r="A130" s="3" t="s">
        <v>44</v>
      </c>
      <c r="E130" s="3" t="e">
        <f>_xlfn.XLOOKUP(F130,Inventory!J109:J184,Inventory!A109:A184)</f>
        <v>#N/A</v>
      </c>
      <c r="F130" s="3" t="s">
        <v>409</v>
      </c>
      <c r="G130" s="3" t="str">
        <f>VLOOKUP(F130,Inventory!J:M,2,FALSE)</f>
        <v>W_P_080420_SS_13</v>
      </c>
      <c r="H130" s="3">
        <f>VLOOKUP(F130,Inventory!J:M,3,FALSE)</f>
        <v>96</v>
      </c>
      <c r="I130" s="3">
        <f>VLOOKUP(F130,Inventory!J:M,4,FALSE)</f>
        <v>10.35</v>
      </c>
      <c r="J130" s="3">
        <v>5</v>
      </c>
      <c r="K130" s="3">
        <v>4</v>
      </c>
      <c r="L130" s="3">
        <v>0.57989999999999997</v>
      </c>
      <c r="M130" s="3">
        <f t="shared" si="2"/>
        <v>0.23850000000000002</v>
      </c>
      <c r="N130" s="3" t="s">
        <v>380</v>
      </c>
      <c r="O130" s="3" t="str">
        <f>VLOOKUP(N130,Lookup!A:D,2,FALSE)</f>
        <v>Animalia</v>
      </c>
      <c r="P130" s="3" t="str">
        <f>VLOOKUP(N130,Lookup!A:D,3,FALSE)</f>
        <v>Animalia</v>
      </c>
      <c r="Q130" s="3" t="str">
        <f>VLOOKUP(N130,Lookup!A:D,4,FALSE)</f>
        <v>Animalia</v>
      </c>
      <c r="T130" s="3">
        <v>7.0599999999999996E-2</v>
      </c>
      <c r="Y130" s="3" t="s">
        <v>410</v>
      </c>
    </row>
    <row r="131" spans="1:25" x14ac:dyDescent="0.2">
      <c r="A131" s="3" t="s">
        <v>44</v>
      </c>
      <c r="E131" s="3" t="e">
        <f>_xlfn.XLOOKUP(F131,Inventory!J110:J185,Inventory!A110:A185)</f>
        <v>#N/A</v>
      </c>
      <c r="F131" s="3" t="s">
        <v>409</v>
      </c>
      <c r="G131" s="3" t="str">
        <f>VLOOKUP(F131,Inventory!J:M,2,FALSE)</f>
        <v>W_P_080420_SS_13</v>
      </c>
      <c r="H131" s="3">
        <f>VLOOKUP(F131,Inventory!J:M,3,FALSE)</f>
        <v>96</v>
      </c>
      <c r="I131" s="3">
        <f>VLOOKUP(F131,Inventory!J:M,4,FALSE)</f>
        <v>10.35</v>
      </c>
      <c r="J131" s="3">
        <v>5</v>
      </c>
      <c r="K131" s="3">
        <v>4</v>
      </c>
      <c r="L131" s="3">
        <v>0.57989999999999997</v>
      </c>
      <c r="M131" s="3">
        <f t="shared" si="2"/>
        <v>0.23850000000000002</v>
      </c>
      <c r="N131" s="3" t="s">
        <v>395</v>
      </c>
      <c r="O131" s="3" t="str">
        <f>VLOOKUP(N131,Lookup!A:D,2,FALSE)</f>
        <v>Corophiidae</v>
      </c>
      <c r="P131" s="3" t="str">
        <f>VLOOKUP(N131,Lookup!A:D,3,FALSE)</f>
        <v>Amphipoda</v>
      </c>
      <c r="Q131" s="3" t="str">
        <f>VLOOKUP(N131,Lookup!A:D,4,FALSE)</f>
        <v>Amphipoda</v>
      </c>
      <c r="T131" s="3">
        <v>5.7000000000000002E-3</v>
      </c>
      <c r="Y131" s="3" t="s">
        <v>413</v>
      </c>
    </row>
    <row r="132" spans="1:25" x14ac:dyDescent="0.2">
      <c r="A132" s="3" t="s">
        <v>44</v>
      </c>
      <c r="E132" s="3" t="e">
        <f>_xlfn.XLOOKUP(F132,Inventory!J111:J186,Inventory!A111:A186)</f>
        <v>#N/A</v>
      </c>
      <c r="F132" s="3" t="s">
        <v>409</v>
      </c>
      <c r="G132" s="3" t="str">
        <f>VLOOKUP(F132,Inventory!J:M,2,FALSE)</f>
        <v>W_P_080420_SS_13</v>
      </c>
      <c r="H132" s="3">
        <f>VLOOKUP(F132,Inventory!J:M,3,FALSE)</f>
        <v>96</v>
      </c>
      <c r="I132" s="3">
        <f>VLOOKUP(F132,Inventory!J:M,4,FALSE)</f>
        <v>10.35</v>
      </c>
      <c r="J132" s="3">
        <v>5</v>
      </c>
      <c r="K132" s="3">
        <v>4</v>
      </c>
      <c r="L132" s="3">
        <v>0.57989999999999997</v>
      </c>
      <c r="M132" s="3">
        <f t="shared" si="2"/>
        <v>0.23850000000000002</v>
      </c>
      <c r="N132" s="3" t="s">
        <v>411</v>
      </c>
      <c r="O132" s="3" t="e">
        <f>VLOOKUP(N132,Lookup!A:D,2,FALSE)</f>
        <v>#N/A</v>
      </c>
      <c r="P132" s="3" t="e">
        <f>VLOOKUP(N132,Lookup!A:D,3,FALSE)</f>
        <v>#N/A</v>
      </c>
      <c r="Q132" s="3" t="e">
        <f>VLOOKUP(N132,Lookup!A:D,4,FALSE)</f>
        <v>#N/A</v>
      </c>
      <c r="S132" s="3">
        <v>21</v>
      </c>
      <c r="T132" s="3">
        <v>6.1999999999999998E-3</v>
      </c>
      <c r="Y132" s="3" t="s">
        <v>412</v>
      </c>
    </row>
    <row r="133" spans="1:25" x14ac:dyDescent="0.2">
      <c r="A133" s="3" t="s">
        <v>44</v>
      </c>
      <c r="E133" s="3" t="e">
        <f>_xlfn.XLOOKUP(F133,Inventory!J112:J187,Inventory!A112:A187)</f>
        <v>#N/A</v>
      </c>
      <c r="F133" s="3" t="s">
        <v>409</v>
      </c>
      <c r="G133" s="3" t="str">
        <f>VLOOKUP(F133,Inventory!J:M,2,FALSE)</f>
        <v>W_P_080420_SS_13</v>
      </c>
      <c r="H133" s="3">
        <f>VLOOKUP(F133,Inventory!J:M,3,FALSE)</f>
        <v>96</v>
      </c>
      <c r="I133" s="3">
        <f>VLOOKUP(F133,Inventory!J:M,4,FALSE)</f>
        <v>10.35</v>
      </c>
      <c r="J133" s="3">
        <v>5</v>
      </c>
      <c r="K133" s="3">
        <v>4</v>
      </c>
      <c r="L133" s="3">
        <v>0.57989999999999997</v>
      </c>
      <c r="M133" s="3">
        <f t="shared" si="2"/>
        <v>0.23850000000000002</v>
      </c>
      <c r="N133" s="3" t="s">
        <v>93</v>
      </c>
      <c r="O133" s="3" t="str">
        <f>VLOOKUP(N133,Lookup!A:D,2,FALSE)</f>
        <v>Polychaeta</v>
      </c>
      <c r="P133" s="3" t="str">
        <f>VLOOKUP(N133,Lookup!A:D,3,FALSE)</f>
        <v>Polychaeta</v>
      </c>
      <c r="Q133" s="3" t="str">
        <f>VLOOKUP(N133,Lookup!A:D,4,FALSE)</f>
        <v>Polychaeta</v>
      </c>
      <c r="S133" s="3">
        <v>1</v>
      </c>
      <c r="T133" s="3">
        <v>0</v>
      </c>
      <c r="Y133" s="3" t="s">
        <v>414</v>
      </c>
    </row>
    <row r="134" spans="1:25" x14ac:dyDescent="0.2">
      <c r="A134" s="3" t="s">
        <v>44</v>
      </c>
      <c r="E134" s="3" t="e">
        <f>_xlfn.XLOOKUP(F134,Inventory!J113:J188,Inventory!A113:A188)</f>
        <v>#N/A</v>
      </c>
      <c r="F134" s="3" t="s">
        <v>409</v>
      </c>
      <c r="G134" s="3" t="str">
        <f>VLOOKUP(F134,Inventory!J:M,2,FALSE)</f>
        <v>W_P_080420_SS_13</v>
      </c>
      <c r="H134" s="3">
        <f>VLOOKUP(F134,Inventory!J:M,3,FALSE)</f>
        <v>96</v>
      </c>
      <c r="I134" s="3">
        <f>VLOOKUP(F134,Inventory!J:M,4,FALSE)</f>
        <v>10.35</v>
      </c>
      <c r="J134" s="3">
        <v>5</v>
      </c>
      <c r="K134" s="3">
        <v>4</v>
      </c>
      <c r="L134" s="3">
        <v>0.57989999999999997</v>
      </c>
      <c r="M134" s="3">
        <f t="shared" si="2"/>
        <v>0.23850000000000002</v>
      </c>
      <c r="N134" s="3" t="s">
        <v>392</v>
      </c>
      <c r="O134" s="3" t="e">
        <f>VLOOKUP(N134,Lookup!A:D,2,FALSE)</f>
        <v>#N/A</v>
      </c>
      <c r="P134" s="3" t="e">
        <f>VLOOKUP(N134,Lookup!A:D,3,FALSE)</f>
        <v>#N/A</v>
      </c>
      <c r="Q134" s="3" t="e">
        <f>VLOOKUP(N134,Lookup!A:D,4,FALSE)</f>
        <v>#N/A</v>
      </c>
      <c r="S134" s="3">
        <v>1</v>
      </c>
      <c r="T134" s="3">
        <v>5.9999999999999995E-4</v>
      </c>
      <c r="Y134" s="3" t="s">
        <v>416</v>
      </c>
    </row>
    <row r="135" spans="1:25" x14ac:dyDescent="0.2">
      <c r="A135" s="3" t="s">
        <v>44</v>
      </c>
      <c r="E135" s="3" t="e">
        <f>_xlfn.XLOOKUP(F135,Inventory!J114:J189,Inventory!A114:A189)</f>
        <v>#N/A</v>
      </c>
      <c r="F135" s="3" t="s">
        <v>409</v>
      </c>
      <c r="G135" s="3" t="str">
        <f>VLOOKUP(F135,Inventory!J:M,2,FALSE)</f>
        <v>W_P_080420_SS_13</v>
      </c>
      <c r="H135" s="3">
        <f>VLOOKUP(F135,Inventory!J:M,3,FALSE)</f>
        <v>96</v>
      </c>
      <c r="I135" s="3">
        <f>VLOOKUP(F135,Inventory!J:M,4,FALSE)</f>
        <v>10.35</v>
      </c>
      <c r="J135" s="3">
        <v>5</v>
      </c>
      <c r="K135" s="3">
        <v>4</v>
      </c>
      <c r="L135" s="3">
        <v>0.57989999999999997</v>
      </c>
      <c r="M135" s="3">
        <f t="shared" si="2"/>
        <v>0.23850000000000002</v>
      </c>
      <c r="N135" s="3" t="s">
        <v>415</v>
      </c>
      <c r="O135" s="3" t="e">
        <f>VLOOKUP(N135,Lookup!A:D,2,FALSE)</f>
        <v>#N/A</v>
      </c>
      <c r="P135" s="3" t="e">
        <f>VLOOKUP(N135,Lookup!A:D,3,FALSE)</f>
        <v>#N/A</v>
      </c>
      <c r="Q135" s="3" t="e">
        <f>VLOOKUP(N135,Lookup!A:D,4,FALSE)</f>
        <v>#N/A</v>
      </c>
      <c r="S135" s="3">
        <v>1</v>
      </c>
      <c r="Y135" s="3" t="s">
        <v>448</v>
      </c>
    </row>
    <row r="136" spans="1:25" x14ac:dyDescent="0.2">
      <c r="A136" s="3" t="s">
        <v>44</v>
      </c>
      <c r="E136" s="3" t="e">
        <f>_xlfn.XLOOKUP(F136,Inventory!J115:J189,Inventory!A115:A189)</f>
        <v>#N/A</v>
      </c>
      <c r="F136" s="3" t="s">
        <v>409</v>
      </c>
      <c r="G136" s="3" t="str">
        <f>VLOOKUP(F136,Inventory!J:M,2,FALSE)</f>
        <v>W_P_080420_SS_13</v>
      </c>
      <c r="H136" s="3">
        <f>VLOOKUP(F136,Inventory!J:M,3,FALSE)</f>
        <v>96</v>
      </c>
      <c r="I136" s="3">
        <f>VLOOKUP(F136,Inventory!J:M,4,FALSE)</f>
        <v>10.35</v>
      </c>
      <c r="J136" s="3">
        <v>5</v>
      </c>
      <c r="K136" s="3">
        <v>4</v>
      </c>
      <c r="L136" s="3">
        <v>0.57989999999999997</v>
      </c>
      <c r="M136" s="3">
        <f t="shared" si="2"/>
        <v>0.23850000000000002</v>
      </c>
      <c r="N136" s="3" t="s">
        <v>386</v>
      </c>
      <c r="S136" s="3">
        <v>5</v>
      </c>
      <c r="Y136" s="3" t="s">
        <v>448</v>
      </c>
    </row>
    <row r="137" spans="1:25" x14ac:dyDescent="0.2">
      <c r="A137" s="3" t="s">
        <v>44</v>
      </c>
      <c r="E137" s="3" t="e">
        <f>_xlfn.XLOOKUP(F137,Inventory!J116:J190,Inventory!A116:A190)</f>
        <v>#N/A</v>
      </c>
      <c r="F137" s="3" t="s">
        <v>419</v>
      </c>
      <c r="G137" s="3" t="str">
        <f>VLOOKUP(F137,Inventory!J:M,2,FALSE)</f>
        <v>W_P_080420_SS_14</v>
      </c>
      <c r="H137" s="3">
        <f>VLOOKUP(F137,Inventory!J:M,3,FALSE)</f>
        <v>114</v>
      </c>
      <c r="I137" s="3">
        <f>VLOOKUP(F137,Inventory!J:M,4,FALSE)</f>
        <v>18.100000000000001</v>
      </c>
      <c r="J137" s="3">
        <v>4</v>
      </c>
      <c r="K137" s="3">
        <v>4</v>
      </c>
      <c r="L137" s="3">
        <v>1.329</v>
      </c>
      <c r="M137" s="3">
        <f t="shared" ref="M137:M142" si="3">0.6314+0.0482</f>
        <v>0.67959999999999998</v>
      </c>
      <c r="N137" s="3" t="s">
        <v>366</v>
      </c>
      <c r="O137" s="3" t="str">
        <f>VLOOKUP(N137,Lookup!A:D,2,FALSE)</f>
        <v>Gammaridea</v>
      </c>
      <c r="P137" s="3" t="str">
        <f>VLOOKUP(N137,Lookup!A:D,3,FALSE)</f>
        <v>Amphipoda</v>
      </c>
      <c r="Q137" s="3" t="str">
        <f>VLOOKUP(N137,Lookup!A:D,4,FALSE)</f>
        <v>Amphipoda</v>
      </c>
      <c r="S137" s="3">
        <v>1</v>
      </c>
      <c r="T137" s="3">
        <v>4.0300000000000002E-2</v>
      </c>
    </row>
    <row r="138" spans="1:25" x14ac:dyDescent="0.2">
      <c r="A138" s="3" t="s">
        <v>44</v>
      </c>
      <c r="E138" s="3" t="e">
        <f>_xlfn.XLOOKUP(F138,Inventory!J117:J191,Inventory!A117:A191)</f>
        <v>#N/A</v>
      </c>
      <c r="F138" s="3" t="s">
        <v>419</v>
      </c>
      <c r="G138" s="3" t="str">
        <f>VLOOKUP(F138,Inventory!J:M,2,FALSE)</f>
        <v>W_P_080420_SS_14</v>
      </c>
      <c r="H138" s="3">
        <f>VLOOKUP(F138,Inventory!J:M,3,FALSE)</f>
        <v>114</v>
      </c>
      <c r="I138" s="3">
        <f>VLOOKUP(F138,Inventory!J:M,4,FALSE)</f>
        <v>18.100000000000001</v>
      </c>
      <c r="J138" s="3">
        <v>4</v>
      </c>
      <c r="K138" s="3">
        <v>4</v>
      </c>
      <c r="L138" s="3">
        <v>1.329</v>
      </c>
      <c r="M138" s="3">
        <f t="shared" si="3"/>
        <v>0.67959999999999998</v>
      </c>
      <c r="N138" s="3" t="s">
        <v>386</v>
      </c>
      <c r="O138" s="3" t="e">
        <f>VLOOKUP(N138,Lookup!A:D,2,FALSE)</f>
        <v>#N/A</v>
      </c>
      <c r="P138" s="3" t="e">
        <f>VLOOKUP(N138,Lookup!A:D,3,FALSE)</f>
        <v>#N/A</v>
      </c>
      <c r="Q138" s="3" t="e">
        <f>VLOOKUP(N138,Lookup!A:D,4,FALSE)</f>
        <v>#N/A</v>
      </c>
      <c r="S138" s="3">
        <v>2</v>
      </c>
      <c r="T138" s="3">
        <v>7.4999999999999997E-3</v>
      </c>
    </row>
    <row r="139" spans="1:25" x14ac:dyDescent="0.2">
      <c r="A139" s="3" t="s">
        <v>44</v>
      </c>
      <c r="E139" s="3" t="e">
        <f>_xlfn.XLOOKUP(F139,Inventory!J118:J192,Inventory!A118:A192)</f>
        <v>#N/A</v>
      </c>
      <c r="F139" s="3" t="s">
        <v>419</v>
      </c>
      <c r="G139" s="3" t="str">
        <f>VLOOKUP(F139,Inventory!J:M,2,FALSE)</f>
        <v>W_P_080420_SS_14</v>
      </c>
      <c r="H139" s="3">
        <f>VLOOKUP(F139,Inventory!J:M,3,FALSE)</f>
        <v>114</v>
      </c>
      <c r="I139" s="3">
        <f>VLOOKUP(F139,Inventory!J:M,4,FALSE)</f>
        <v>18.100000000000001</v>
      </c>
      <c r="J139" s="3">
        <v>4</v>
      </c>
      <c r="K139" s="3">
        <v>4</v>
      </c>
      <c r="L139" s="3">
        <v>1.329</v>
      </c>
      <c r="M139" s="3">
        <f t="shared" si="3"/>
        <v>0.67959999999999998</v>
      </c>
      <c r="N139" s="3" t="s">
        <v>362</v>
      </c>
      <c r="O139" s="3" t="str">
        <f>VLOOKUP(N139,Lookup!A:D,2,FALSE)</f>
        <v>Corophiidae</v>
      </c>
      <c r="P139" s="3" t="str">
        <f>VLOOKUP(N139,Lookup!A:D,3,FALSE)</f>
        <v>Amphipoda</v>
      </c>
      <c r="Q139" s="3" t="str">
        <f>VLOOKUP(N139,Lookup!A:D,4,FALSE)</f>
        <v>Amphipoda</v>
      </c>
      <c r="S139" s="3">
        <v>2</v>
      </c>
      <c r="T139" s="3">
        <v>1.8E-3</v>
      </c>
    </row>
    <row r="140" spans="1:25" x14ac:dyDescent="0.2">
      <c r="A140" s="3" t="s">
        <v>44</v>
      </c>
      <c r="E140" s="3" t="e">
        <f>_xlfn.XLOOKUP(F140,Inventory!J119:J193,Inventory!A119:A193)</f>
        <v>#N/A</v>
      </c>
      <c r="F140" s="3" t="s">
        <v>419</v>
      </c>
      <c r="G140" s="3" t="str">
        <f>VLOOKUP(F140,Inventory!J:M,2,FALSE)</f>
        <v>W_P_080420_SS_14</v>
      </c>
      <c r="H140" s="3">
        <f>VLOOKUP(F140,Inventory!J:M,3,FALSE)</f>
        <v>114</v>
      </c>
      <c r="I140" s="3">
        <f>VLOOKUP(F140,Inventory!J:M,4,FALSE)</f>
        <v>18.100000000000001</v>
      </c>
      <c r="J140" s="3">
        <v>4</v>
      </c>
      <c r="K140" s="3">
        <v>4</v>
      </c>
      <c r="L140" s="3">
        <v>1.329</v>
      </c>
      <c r="M140" s="3">
        <f t="shared" si="3"/>
        <v>0.67959999999999998</v>
      </c>
      <c r="N140" s="3" t="s">
        <v>387</v>
      </c>
      <c r="O140" s="3" t="str">
        <f>VLOOKUP(N140,Lookup!A:D,2,FALSE)</f>
        <v>Crangonidae</v>
      </c>
      <c r="P140" s="3" t="str">
        <f>VLOOKUP(N140,Lookup!A:D,3,FALSE)</f>
        <v>Decapoda</v>
      </c>
      <c r="Q140" s="3" t="str">
        <f>VLOOKUP(N140,Lookup!A:D,4,FALSE)</f>
        <v>Decapoda</v>
      </c>
      <c r="S140" s="3">
        <v>1</v>
      </c>
      <c r="T140" s="3">
        <v>8.9999999999999998E-4</v>
      </c>
    </row>
    <row r="141" spans="1:25" x14ac:dyDescent="0.2">
      <c r="A141" s="3" t="s">
        <v>44</v>
      </c>
      <c r="E141" s="3" t="e">
        <f>_xlfn.XLOOKUP(F141,Inventory!J120:J194,Inventory!A120:A194)</f>
        <v>#N/A</v>
      </c>
      <c r="F141" s="3" t="s">
        <v>419</v>
      </c>
      <c r="G141" s="3" t="str">
        <f>VLOOKUP(F141,Inventory!J:M,2,FALSE)</f>
        <v>W_P_080420_SS_14</v>
      </c>
      <c r="H141" s="3">
        <f>VLOOKUP(F141,Inventory!J:M,3,FALSE)</f>
        <v>114</v>
      </c>
      <c r="I141" s="3">
        <f>VLOOKUP(F141,Inventory!J:M,4,FALSE)</f>
        <v>18.100000000000001</v>
      </c>
      <c r="J141" s="3">
        <v>4</v>
      </c>
      <c r="K141" s="3">
        <v>4</v>
      </c>
      <c r="L141" s="3">
        <v>1.329</v>
      </c>
      <c r="M141" s="3">
        <f t="shared" si="3"/>
        <v>0.67959999999999998</v>
      </c>
      <c r="N141" s="3" t="s">
        <v>381</v>
      </c>
      <c r="O141" s="3" t="str">
        <f>VLOOKUP(N141,Lookup!A:D,2,FALSE)</f>
        <v>Plant Matter</v>
      </c>
      <c r="P141" s="3" t="str">
        <f>VLOOKUP(N141,Lookup!A:D,3,FALSE)</f>
        <v>Plant Matter</v>
      </c>
      <c r="Q141" s="3" t="str">
        <f>VLOOKUP(N141,Lookup!A:D,4,FALSE)</f>
        <v>Plant Matter</v>
      </c>
      <c r="T141" s="3">
        <v>5.5999999999999999E-3</v>
      </c>
    </row>
    <row r="142" spans="1:25" x14ac:dyDescent="0.2">
      <c r="A142" s="3" t="s">
        <v>44</v>
      </c>
      <c r="E142" s="3" t="e">
        <f>_xlfn.XLOOKUP(F142,Inventory!J121:J195,Inventory!A121:A195)</f>
        <v>#N/A</v>
      </c>
      <c r="F142" s="3" t="s">
        <v>419</v>
      </c>
      <c r="G142" s="3" t="str">
        <f>VLOOKUP(F142,Inventory!J:M,2,FALSE)</f>
        <v>W_P_080420_SS_14</v>
      </c>
      <c r="H142" s="3">
        <f>VLOOKUP(F142,Inventory!J:M,3,FALSE)</f>
        <v>114</v>
      </c>
      <c r="I142" s="3">
        <f>VLOOKUP(F142,Inventory!J:M,4,FALSE)</f>
        <v>18.100000000000001</v>
      </c>
      <c r="J142" s="3">
        <v>4</v>
      </c>
      <c r="K142" s="3">
        <v>4</v>
      </c>
      <c r="L142" s="3">
        <v>1.329</v>
      </c>
      <c r="M142" s="3">
        <f t="shared" si="3"/>
        <v>0.67959999999999998</v>
      </c>
      <c r="N142" s="3" t="s">
        <v>420</v>
      </c>
      <c r="O142" s="3" t="str">
        <f>VLOOKUP(N142,Lookup!A:D,2,FALSE)</f>
        <v>Bivalvia</v>
      </c>
      <c r="P142" s="3" t="str">
        <f>VLOOKUP(N142,Lookup!A:D,3,FALSE)</f>
        <v>Bivalvia</v>
      </c>
      <c r="Q142" s="3" t="str">
        <f>VLOOKUP(N142,Lookup!A:D,4,FALSE)</f>
        <v>Bivalvia</v>
      </c>
      <c r="S142" s="3">
        <v>2</v>
      </c>
      <c r="T142" s="3">
        <v>0.4289</v>
      </c>
      <c r="Y142" s="3" t="s">
        <v>421</v>
      </c>
    </row>
    <row r="143" spans="1:25" x14ac:dyDescent="0.2">
      <c r="A143" s="3" t="s">
        <v>44</v>
      </c>
      <c r="E143" s="3" t="e">
        <f>_xlfn.XLOOKUP(F143,Inventory!J122:J196,Inventory!A122:A196)</f>
        <v>#N/A</v>
      </c>
      <c r="F143" s="3" t="s">
        <v>429</v>
      </c>
      <c r="G143" s="3" t="str">
        <f>VLOOKUP(F143,Inventory!J:M,2,FALSE)</f>
        <v>W_P_080420_SS_15</v>
      </c>
      <c r="H143" s="3">
        <f>VLOOKUP(F143,Inventory!J:M,3,FALSE)</f>
        <v>90</v>
      </c>
      <c r="I143" s="3">
        <f>VLOOKUP(F143,Inventory!J:M,4,FALSE)</f>
        <v>7.7</v>
      </c>
      <c r="J143" s="3">
        <v>2</v>
      </c>
      <c r="K143" s="3">
        <v>3</v>
      </c>
      <c r="L143" s="3">
        <v>0.4138</v>
      </c>
      <c r="M143" s="3">
        <v>0.3579</v>
      </c>
      <c r="N143" s="3" t="s">
        <v>264</v>
      </c>
      <c r="O143" s="3" t="str">
        <f>VLOOKUP(N143,Lookup!A:D,2,FALSE)</f>
        <v>Gammaridea</v>
      </c>
      <c r="P143" s="3" t="str">
        <f>VLOOKUP(N143,Lookup!A:D,3,FALSE)</f>
        <v>Amphipoda</v>
      </c>
      <c r="Q143" s="3" t="str">
        <f>VLOOKUP(N143,Lookup!A:D,4,FALSE)</f>
        <v>Amphipoda</v>
      </c>
      <c r="S143" s="3">
        <v>3</v>
      </c>
      <c r="T143" s="3">
        <v>5.0000000000000001E-3</v>
      </c>
    </row>
    <row r="144" spans="1:25" x14ac:dyDescent="0.2">
      <c r="A144" s="3" t="s">
        <v>44</v>
      </c>
      <c r="E144" s="3" t="e">
        <f>_xlfn.XLOOKUP(F144,Inventory!J123:J197,Inventory!A123:A197)</f>
        <v>#N/A</v>
      </c>
      <c r="F144" s="3" t="s">
        <v>429</v>
      </c>
      <c r="G144" s="3" t="str">
        <f>VLOOKUP(F144,Inventory!J:M,2,FALSE)</f>
        <v>W_P_080420_SS_15</v>
      </c>
      <c r="H144" s="3">
        <f>VLOOKUP(F144,Inventory!J:M,3,FALSE)</f>
        <v>90</v>
      </c>
      <c r="I144" s="3">
        <f>VLOOKUP(F144,Inventory!J:M,4,FALSE)</f>
        <v>7.7</v>
      </c>
      <c r="J144" s="3">
        <v>2</v>
      </c>
      <c r="K144" s="3">
        <v>3</v>
      </c>
      <c r="L144" s="3">
        <v>0.4138</v>
      </c>
      <c r="M144" s="3">
        <v>0.3579</v>
      </c>
      <c r="N144" s="3" t="s">
        <v>380</v>
      </c>
      <c r="O144" s="3" t="str">
        <f>VLOOKUP(N144,Lookup!A:D,2,FALSE)</f>
        <v>Animalia</v>
      </c>
      <c r="P144" s="3" t="str">
        <f>VLOOKUP(N144,Lookup!A:D,3,FALSE)</f>
        <v>Animalia</v>
      </c>
      <c r="Q144" s="3" t="str">
        <f>VLOOKUP(N144,Lookup!A:D,4,FALSE)</f>
        <v>Animalia</v>
      </c>
      <c r="T144" s="3">
        <v>2E-3</v>
      </c>
      <c r="Y144" s="3" t="s">
        <v>430</v>
      </c>
    </row>
    <row r="145" spans="1:25" x14ac:dyDescent="0.2">
      <c r="A145" s="3" t="s">
        <v>44</v>
      </c>
      <c r="E145" s="3" t="e">
        <f>_xlfn.XLOOKUP(F145,Inventory!J124:J198,Inventory!A124:A198)</f>
        <v>#N/A</v>
      </c>
      <c r="F145" s="3" t="s">
        <v>433</v>
      </c>
      <c r="G145" s="3" t="str">
        <f>VLOOKUP(F145,Inventory!J:M,2,FALSE)</f>
        <v>W_LI_080820_SS_18</v>
      </c>
      <c r="H145" s="3">
        <f>VLOOKUP(F145,Inventory!J:M,3,FALSE)</f>
        <v>110</v>
      </c>
      <c r="I145" s="3">
        <f>VLOOKUP(F145,Inventory!J:M,4,FALSE)</f>
        <v>17.25</v>
      </c>
      <c r="J145" s="3">
        <v>5</v>
      </c>
      <c r="K145" s="3">
        <v>3</v>
      </c>
      <c r="L145" s="3">
        <v>0.83740000000000003</v>
      </c>
      <c r="M145" s="3">
        <f>0.3965+0.0864</f>
        <v>0.4829</v>
      </c>
      <c r="N145" s="3" t="s">
        <v>391</v>
      </c>
      <c r="O145" s="3" t="str">
        <f>VLOOKUP(N145,Lookup!A:D,2,FALSE)</f>
        <v>Crangonidae</v>
      </c>
      <c r="P145" s="3" t="str">
        <f>VLOOKUP(N145,Lookup!A:D,3,FALSE)</f>
        <v>Decapoda</v>
      </c>
      <c r="Q145" s="3" t="str">
        <f>VLOOKUP(N145,Lookup!A:D,4,FALSE)</f>
        <v>Decapoda</v>
      </c>
      <c r="S145" s="3">
        <v>1</v>
      </c>
      <c r="T145" s="3">
        <v>0.25419999999999998</v>
      </c>
    </row>
    <row r="146" spans="1:25" x14ac:dyDescent="0.2">
      <c r="A146" s="3" t="s">
        <v>44</v>
      </c>
      <c r="E146" s="3" t="e">
        <f>_xlfn.XLOOKUP(F146,Inventory!J125:J199,Inventory!A125:A199)</f>
        <v>#N/A</v>
      </c>
      <c r="F146" s="3" t="s">
        <v>433</v>
      </c>
      <c r="G146" s="3" t="str">
        <f>VLOOKUP(F146,Inventory!J:M,2,FALSE)</f>
        <v>W_LI_080820_SS_18</v>
      </c>
      <c r="H146" s="3">
        <f>VLOOKUP(F146,Inventory!J:M,3,FALSE)</f>
        <v>110</v>
      </c>
      <c r="I146" s="3">
        <f>VLOOKUP(F146,Inventory!J:M,4,FALSE)</f>
        <v>17.25</v>
      </c>
      <c r="J146" s="3">
        <v>5</v>
      </c>
      <c r="K146" s="3">
        <v>3</v>
      </c>
      <c r="L146" s="3">
        <v>0.83740000000000003</v>
      </c>
      <c r="M146" s="3">
        <f>0.3965+0.0864</f>
        <v>0.4829</v>
      </c>
      <c r="N146" s="3" t="s">
        <v>380</v>
      </c>
      <c r="O146" s="3" t="str">
        <f>VLOOKUP(N146,Lookup!A:D,2,FALSE)</f>
        <v>Animalia</v>
      </c>
      <c r="P146" s="3" t="str">
        <f>VLOOKUP(N146,Lookup!A:D,3,FALSE)</f>
        <v>Animalia</v>
      </c>
      <c r="Q146" s="3" t="str">
        <f>VLOOKUP(N146,Lookup!A:D,4,FALSE)</f>
        <v>Animalia</v>
      </c>
      <c r="T146" s="3">
        <v>2.0899999999999998E-2</v>
      </c>
    </row>
    <row r="147" spans="1:25" x14ac:dyDescent="0.2">
      <c r="A147" s="3" t="s">
        <v>44</v>
      </c>
      <c r="E147" s="3" t="e">
        <f>_xlfn.XLOOKUP(F147,Inventory!J126:J200,Inventory!A126:A200)</f>
        <v>#N/A</v>
      </c>
      <c r="F147" s="3" t="s">
        <v>433</v>
      </c>
      <c r="G147" s="3" t="str">
        <f>VLOOKUP(F147,Inventory!J:M,2,FALSE)</f>
        <v>W_LI_080820_SS_18</v>
      </c>
      <c r="H147" s="3">
        <f>VLOOKUP(F147,Inventory!J:M,3,FALSE)</f>
        <v>110</v>
      </c>
      <c r="I147" s="3">
        <f>VLOOKUP(F147,Inventory!J:M,4,FALSE)</f>
        <v>17.25</v>
      </c>
      <c r="J147" s="3">
        <v>5</v>
      </c>
      <c r="K147" s="3">
        <v>3</v>
      </c>
      <c r="L147" s="3">
        <v>0.83740000000000003</v>
      </c>
      <c r="M147" s="3">
        <f>0.3965+0.0864</f>
        <v>0.4829</v>
      </c>
      <c r="N147" s="3" t="s">
        <v>381</v>
      </c>
      <c r="O147" s="3" t="str">
        <f>VLOOKUP(N147,Lookup!A:D,2,FALSE)</f>
        <v>Plant Matter</v>
      </c>
      <c r="P147" s="3" t="str">
        <f>VLOOKUP(N147,Lookup!A:D,3,FALSE)</f>
        <v>Plant Matter</v>
      </c>
      <c r="Q147" s="3" t="str">
        <f>VLOOKUP(N147,Lookup!A:D,4,FALSE)</f>
        <v>Plant Matter</v>
      </c>
      <c r="T147" s="3">
        <v>8.9999999999999998E-4</v>
      </c>
    </row>
    <row r="148" spans="1:25" x14ac:dyDescent="0.2">
      <c r="A148" s="3" t="s">
        <v>44</v>
      </c>
      <c r="E148" s="3" t="e">
        <f>_xlfn.XLOOKUP(F148,Inventory!J127:J201,Inventory!A127:A201)</f>
        <v>#N/A</v>
      </c>
      <c r="F148" s="3" t="s">
        <v>433</v>
      </c>
      <c r="G148" s="3" t="str">
        <f>VLOOKUP(F148,Inventory!J:M,2,FALSE)</f>
        <v>W_LI_080820_SS_18</v>
      </c>
      <c r="H148" s="3">
        <f>VLOOKUP(F148,Inventory!J:M,3,FALSE)</f>
        <v>110</v>
      </c>
      <c r="I148" s="3">
        <f>VLOOKUP(F148,Inventory!J:M,4,FALSE)</f>
        <v>17.25</v>
      </c>
      <c r="J148" s="3">
        <v>5</v>
      </c>
      <c r="K148" s="3">
        <v>3</v>
      </c>
      <c r="L148" s="3">
        <v>0.83740000000000003</v>
      </c>
      <c r="M148" s="3">
        <f>0.3965+0.0864</f>
        <v>0.4829</v>
      </c>
      <c r="N148" s="3" t="s">
        <v>264</v>
      </c>
      <c r="O148" s="3" t="str">
        <f>VLOOKUP(N148,Lookup!A:D,2,FALSE)</f>
        <v>Gammaridea</v>
      </c>
      <c r="P148" s="3" t="str">
        <f>VLOOKUP(N148,Lookup!A:D,3,FALSE)</f>
        <v>Amphipoda</v>
      </c>
      <c r="Q148" s="3" t="str">
        <f>VLOOKUP(N148,Lookup!A:D,4,FALSE)</f>
        <v>Amphipoda</v>
      </c>
      <c r="S148" s="3">
        <v>1</v>
      </c>
      <c r="T148" s="3">
        <v>6.9999999999999999E-4</v>
      </c>
    </row>
    <row r="149" spans="1:25" x14ac:dyDescent="0.2">
      <c r="A149" s="3" t="s">
        <v>44</v>
      </c>
      <c r="E149" s="3" t="e">
        <f>_xlfn.XLOOKUP(F149,Inventory!J128:J202,Inventory!A128:A202)</f>
        <v>#N/A</v>
      </c>
      <c r="F149" s="3" t="s">
        <v>431</v>
      </c>
      <c r="G149" s="3" t="str">
        <f>VLOOKUP(F149,Inventory!J:M,2,FALSE)</f>
        <v>W_LI_080820_SS_19</v>
      </c>
      <c r="H149" s="3">
        <f>VLOOKUP(F149,Inventory!J:M,3,FALSE)</f>
        <v>158</v>
      </c>
      <c r="I149" s="3">
        <f>VLOOKUP(F149,Inventory!J:M,4,FALSE)</f>
        <v>42.28</v>
      </c>
      <c r="J149" s="3">
        <v>4</v>
      </c>
      <c r="K149" s="3">
        <v>2</v>
      </c>
      <c r="L149" s="3">
        <v>1.9025000000000001</v>
      </c>
      <c r="M149" s="3">
        <f>1.3487+0.0611</f>
        <v>1.4097999999999999</v>
      </c>
      <c r="N149" s="3" t="s">
        <v>373</v>
      </c>
      <c r="O149" s="3" t="str">
        <f>VLOOKUP(N149,Lookup!A:D,2,FALSE)</f>
        <v>Acari</v>
      </c>
      <c r="P149" s="3" t="str">
        <f>VLOOKUP(N149,Lookup!A:D,3,FALSE)</f>
        <v>Acari</v>
      </c>
      <c r="Q149" s="3" t="str">
        <f>VLOOKUP(N149,Lookup!A:D,4,FALSE)</f>
        <v>Arachnida</v>
      </c>
      <c r="S149" s="3">
        <v>1</v>
      </c>
      <c r="T149" s="3">
        <v>0</v>
      </c>
    </row>
    <row r="150" spans="1:25" x14ac:dyDescent="0.2">
      <c r="A150" s="3" t="s">
        <v>44</v>
      </c>
      <c r="E150" s="3" t="e">
        <f>_xlfn.XLOOKUP(F150,Inventory!J129:J203,Inventory!A129:A203)</f>
        <v>#N/A</v>
      </c>
      <c r="F150" s="3" t="s">
        <v>431</v>
      </c>
      <c r="G150" s="3" t="str">
        <f>VLOOKUP(F150,Inventory!J:M,2,FALSE)</f>
        <v>W_LI_080820_SS_19</v>
      </c>
      <c r="H150" s="3">
        <f>VLOOKUP(F150,Inventory!J:M,3,FALSE)</f>
        <v>158</v>
      </c>
      <c r="I150" s="3">
        <f>VLOOKUP(F150,Inventory!J:M,4,FALSE)</f>
        <v>42.28</v>
      </c>
      <c r="J150" s="3">
        <v>4</v>
      </c>
      <c r="K150" s="3">
        <v>2</v>
      </c>
      <c r="L150" s="3">
        <v>1.9025000000000001</v>
      </c>
      <c r="M150" s="3">
        <f>1.3487+0.0611</f>
        <v>1.4097999999999999</v>
      </c>
      <c r="N150" s="3" t="s">
        <v>381</v>
      </c>
      <c r="O150" s="3" t="str">
        <f>VLOOKUP(N150,Lookup!A:D,2,FALSE)</f>
        <v>Plant Matter</v>
      </c>
      <c r="P150" s="3" t="str">
        <f>VLOOKUP(N150,Lookup!A:D,3,FALSE)</f>
        <v>Plant Matter</v>
      </c>
      <c r="Q150" s="3" t="str">
        <f>VLOOKUP(N150,Lookup!A:D,4,FALSE)</f>
        <v>Plant Matter</v>
      </c>
      <c r="T150" s="3">
        <v>2.29E-2</v>
      </c>
    </row>
    <row r="151" spans="1:25" x14ac:dyDescent="0.2">
      <c r="A151" s="3" t="s">
        <v>44</v>
      </c>
      <c r="E151" s="3" t="e">
        <f>_xlfn.XLOOKUP(F151,Inventory!J130:J204,Inventory!A130:A204)</f>
        <v>#N/A</v>
      </c>
      <c r="F151" s="3" t="s">
        <v>431</v>
      </c>
      <c r="G151" s="3" t="str">
        <f>VLOOKUP(F151,Inventory!J:M,2,FALSE)</f>
        <v>W_LI_080820_SS_19</v>
      </c>
      <c r="H151" s="3">
        <f>VLOOKUP(F151,Inventory!J:M,3,FALSE)</f>
        <v>158</v>
      </c>
      <c r="I151" s="3">
        <f>VLOOKUP(F151,Inventory!J:M,4,FALSE)</f>
        <v>42.28</v>
      </c>
      <c r="J151" s="3">
        <v>4</v>
      </c>
      <c r="K151" s="3">
        <v>2</v>
      </c>
      <c r="L151" s="3">
        <v>1.9025000000000001</v>
      </c>
      <c r="M151" s="3">
        <f>1.3487+0.0611</f>
        <v>1.4097999999999999</v>
      </c>
      <c r="N151" s="3" t="s">
        <v>474</v>
      </c>
      <c r="O151" s="3" t="e">
        <f>VLOOKUP(N151,Lookup!A:D,2,FALSE)</f>
        <v>#N/A</v>
      </c>
      <c r="P151" s="3" t="e">
        <f>VLOOKUP(N151,Lookup!A:D,3,FALSE)</f>
        <v>#N/A</v>
      </c>
      <c r="Q151" s="3" t="e">
        <f>VLOOKUP(N151,Lookup!A:D,4,FALSE)</f>
        <v>#N/A</v>
      </c>
      <c r="T151" s="3">
        <v>0.1925</v>
      </c>
    </row>
    <row r="152" spans="1:25" x14ac:dyDescent="0.2">
      <c r="A152" s="3" t="s">
        <v>44</v>
      </c>
      <c r="E152" s="3" t="e">
        <f>_xlfn.XLOOKUP(F152,Inventory!J131:J205,Inventory!A131:A205)</f>
        <v>#N/A</v>
      </c>
      <c r="F152" s="3" t="s">
        <v>431</v>
      </c>
      <c r="G152" s="3" t="str">
        <f>VLOOKUP(F152,Inventory!J:M,2,FALSE)</f>
        <v>W_LI_080820_SS_19</v>
      </c>
      <c r="H152" s="3">
        <f>VLOOKUP(F152,Inventory!J:M,3,FALSE)</f>
        <v>158</v>
      </c>
      <c r="I152" s="3">
        <f>VLOOKUP(F152,Inventory!J:M,4,FALSE)</f>
        <v>42.28</v>
      </c>
      <c r="J152" s="3">
        <v>4</v>
      </c>
      <c r="K152" s="3">
        <v>2</v>
      </c>
      <c r="L152" s="3">
        <v>1.9025000000000001</v>
      </c>
      <c r="M152" s="3">
        <f>1.3487+0.0611</f>
        <v>1.4097999999999999</v>
      </c>
      <c r="N152" s="3" t="s">
        <v>432</v>
      </c>
      <c r="O152" s="3" t="e">
        <f>VLOOKUP(N152,Lookup!A:D,2,FALSE)</f>
        <v>#N/A</v>
      </c>
      <c r="P152" s="3" t="e">
        <f>VLOOKUP(N152,Lookup!A:D,3,FALSE)</f>
        <v>#N/A</v>
      </c>
      <c r="Q152" s="3" t="e">
        <f>VLOOKUP(N152,Lookup!A:D,4,FALSE)</f>
        <v>#N/A</v>
      </c>
      <c r="S152" s="3">
        <v>1</v>
      </c>
      <c r="T152" s="3">
        <v>2.7099999999999999E-2</v>
      </c>
    </row>
    <row r="153" spans="1:25" x14ac:dyDescent="0.2">
      <c r="A153" s="3" t="s">
        <v>44</v>
      </c>
      <c r="E153" s="3" t="e">
        <f>_xlfn.XLOOKUP(F153,Inventory!J132:J206,Inventory!A132:A206)</f>
        <v>#N/A</v>
      </c>
      <c r="F153" s="3" t="s">
        <v>431</v>
      </c>
      <c r="G153" s="3" t="str">
        <f>VLOOKUP(F153,Inventory!J:M,2,FALSE)</f>
        <v>W_LI_080820_SS_19</v>
      </c>
      <c r="H153" s="3">
        <f>VLOOKUP(F153,Inventory!J:M,3,FALSE)</f>
        <v>158</v>
      </c>
      <c r="I153" s="3">
        <f>VLOOKUP(F153,Inventory!J:M,4,FALSE)</f>
        <v>42.28</v>
      </c>
      <c r="J153" s="3">
        <v>4</v>
      </c>
      <c r="K153" s="3">
        <v>2</v>
      </c>
      <c r="L153" s="3">
        <v>1.9025000000000001</v>
      </c>
      <c r="M153" s="3">
        <f>1.3487+0.0611</f>
        <v>1.4097999999999999</v>
      </c>
      <c r="N153" s="3" t="s">
        <v>380</v>
      </c>
      <c r="O153" s="3" t="str">
        <f>VLOOKUP(N153,Lookup!A:D,2,FALSE)</f>
        <v>Animalia</v>
      </c>
      <c r="P153" s="3" t="str">
        <f>VLOOKUP(N153,Lookup!A:D,3,FALSE)</f>
        <v>Animalia</v>
      </c>
      <c r="Q153" s="3" t="str">
        <f>VLOOKUP(N153,Lookup!A:D,4,FALSE)</f>
        <v>Animalia</v>
      </c>
      <c r="T153" s="3">
        <v>1E-3</v>
      </c>
    </row>
    <row r="154" spans="1:25" x14ac:dyDescent="0.2">
      <c r="A154" s="3" t="s">
        <v>44</v>
      </c>
      <c r="E154" s="3" t="e">
        <f>_xlfn.XLOOKUP(F154,Inventory!J133:J207,Inventory!A133:A207)</f>
        <v>#N/A</v>
      </c>
      <c r="F154" s="3" t="s">
        <v>424</v>
      </c>
      <c r="G154" s="3" t="str">
        <f>VLOOKUP(F154,Inventory!J:M,2,FALSE)</f>
        <v>W_LI_080220_SS_34</v>
      </c>
      <c r="H154" s="3">
        <f>VLOOKUP(F154,Inventory!J:M,3,FALSE)</f>
        <v>111</v>
      </c>
      <c r="I154" s="3">
        <f>VLOOKUP(F154,Inventory!J:M,4,FALSE)</f>
        <v>14.88</v>
      </c>
      <c r="J154" s="3">
        <v>4</v>
      </c>
      <c r="K154" s="3">
        <v>3</v>
      </c>
      <c r="L154" s="3">
        <v>0.65720000000000001</v>
      </c>
      <c r="M154" s="3">
        <f t="shared" ref="M154:M161" si="4">0.4209+0.1354</f>
        <v>0.55630000000000002</v>
      </c>
      <c r="N154" s="3" t="s">
        <v>425</v>
      </c>
      <c r="O154" s="3" t="e">
        <f>VLOOKUP(N154,Lookup!A:D,2,FALSE)</f>
        <v>#N/A</v>
      </c>
      <c r="P154" s="3" t="e">
        <f>VLOOKUP(N154,Lookup!A:D,3,FALSE)</f>
        <v>#N/A</v>
      </c>
      <c r="Q154" s="3" t="e">
        <f>VLOOKUP(N154,Lookup!A:D,4,FALSE)</f>
        <v>#N/A</v>
      </c>
      <c r="S154" s="3">
        <v>12</v>
      </c>
      <c r="T154" s="3">
        <v>6.1000000000000004E-3</v>
      </c>
      <c r="Y154" s="3" t="s">
        <v>428</v>
      </c>
    </row>
    <row r="155" spans="1:25" x14ac:dyDescent="0.2">
      <c r="A155" s="3" t="s">
        <v>44</v>
      </c>
      <c r="E155" s="3" t="e">
        <f>_xlfn.XLOOKUP(F155,Inventory!J134:J208,Inventory!A134:A208)</f>
        <v>#N/A</v>
      </c>
      <c r="F155" s="3" t="s">
        <v>424</v>
      </c>
      <c r="G155" s="3" t="str">
        <f>VLOOKUP(F155,Inventory!J:M,2,FALSE)</f>
        <v>W_LI_080220_SS_34</v>
      </c>
      <c r="H155" s="3">
        <f>VLOOKUP(F155,Inventory!J:M,3,FALSE)</f>
        <v>111</v>
      </c>
      <c r="I155" s="3">
        <f>VLOOKUP(F155,Inventory!J:M,4,FALSE)</f>
        <v>14.88</v>
      </c>
      <c r="J155" s="3">
        <v>4</v>
      </c>
      <c r="K155" s="3">
        <v>3</v>
      </c>
      <c r="L155" s="3">
        <v>0.65720000000000001</v>
      </c>
      <c r="M155" s="3">
        <f t="shared" si="4"/>
        <v>0.55630000000000002</v>
      </c>
      <c r="N155" s="3" t="s">
        <v>360</v>
      </c>
      <c r="O155" s="3" t="str">
        <f>VLOOKUP(N155,Lookup!A:D,2,FALSE)</f>
        <v>Corophiidae</v>
      </c>
      <c r="P155" s="3" t="str">
        <f>VLOOKUP(N155,Lookup!A:D,3,FALSE)</f>
        <v>Amphipoda</v>
      </c>
      <c r="Q155" s="3" t="str">
        <f>VLOOKUP(N155,Lookup!A:D,4,FALSE)</f>
        <v>Amphipoda</v>
      </c>
      <c r="S155" s="3">
        <v>1</v>
      </c>
      <c r="T155" s="3">
        <v>1.2999999999999999E-3</v>
      </c>
    </row>
    <row r="156" spans="1:25" x14ac:dyDescent="0.2">
      <c r="A156" s="3" t="s">
        <v>44</v>
      </c>
      <c r="E156" s="3" t="e">
        <f>_xlfn.XLOOKUP(F156,Inventory!J135:J209,Inventory!A135:A209)</f>
        <v>#N/A</v>
      </c>
      <c r="F156" s="3" t="s">
        <v>424</v>
      </c>
      <c r="G156" s="3" t="str">
        <f>VLOOKUP(F156,Inventory!J:M,2,FALSE)</f>
        <v>W_LI_080220_SS_34</v>
      </c>
      <c r="H156" s="3">
        <f>VLOOKUP(F156,Inventory!J:M,3,FALSE)</f>
        <v>111</v>
      </c>
      <c r="I156" s="3">
        <f>VLOOKUP(F156,Inventory!J:M,4,FALSE)</f>
        <v>14.88</v>
      </c>
      <c r="J156" s="3">
        <v>4</v>
      </c>
      <c r="K156" s="3">
        <v>3</v>
      </c>
      <c r="L156" s="3">
        <v>0.65720000000000001</v>
      </c>
      <c r="M156" s="3">
        <f t="shared" si="4"/>
        <v>0.55630000000000002</v>
      </c>
      <c r="N156" s="3" t="s">
        <v>362</v>
      </c>
      <c r="O156" s="3" t="str">
        <f>VLOOKUP(N156,Lookup!A:D,2,FALSE)</f>
        <v>Corophiidae</v>
      </c>
      <c r="P156" s="3" t="str">
        <f>VLOOKUP(N156,Lookup!A:D,3,FALSE)</f>
        <v>Amphipoda</v>
      </c>
      <c r="Q156" s="3" t="str">
        <f>VLOOKUP(N156,Lookup!A:D,4,FALSE)</f>
        <v>Amphipoda</v>
      </c>
      <c r="S156" s="3">
        <v>1</v>
      </c>
      <c r="T156" s="3">
        <v>1E-4</v>
      </c>
    </row>
    <row r="157" spans="1:25" x14ac:dyDescent="0.2">
      <c r="A157" s="3" t="s">
        <v>44</v>
      </c>
      <c r="E157" s="3" t="e">
        <f>_xlfn.XLOOKUP(F157,Inventory!J136:J210,Inventory!A136:A210)</f>
        <v>#N/A</v>
      </c>
      <c r="F157" s="3" t="s">
        <v>424</v>
      </c>
      <c r="G157" s="3" t="str">
        <f>VLOOKUP(F157,Inventory!J:M,2,FALSE)</f>
        <v>W_LI_080220_SS_34</v>
      </c>
      <c r="H157" s="3">
        <f>VLOOKUP(F157,Inventory!J:M,3,FALSE)</f>
        <v>111</v>
      </c>
      <c r="I157" s="3">
        <f>VLOOKUP(F157,Inventory!J:M,4,FALSE)</f>
        <v>14.88</v>
      </c>
      <c r="J157" s="3">
        <v>4</v>
      </c>
      <c r="K157" s="3">
        <v>3</v>
      </c>
      <c r="L157" s="3">
        <v>0.65720000000000001</v>
      </c>
      <c r="M157" s="3">
        <f t="shared" si="4"/>
        <v>0.55630000000000002</v>
      </c>
      <c r="N157" s="3" t="s">
        <v>426</v>
      </c>
      <c r="O157" s="3" t="e">
        <f>VLOOKUP(N157,Lookup!A:D,2,FALSE)</f>
        <v>#N/A</v>
      </c>
      <c r="P157" s="3" t="e">
        <f>VLOOKUP(N157,Lookup!A:D,3,FALSE)</f>
        <v>#N/A</v>
      </c>
      <c r="Q157" s="3" t="e">
        <f>VLOOKUP(N157,Lookup!A:D,4,FALSE)</f>
        <v>#N/A</v>
      </c>
      <c r="S157" s="3">
        <v>2</v>
      </c>
      <c r="T157" s="3">
        <v>5.8999999999999999E-3</v>
      </c>
    </row>
    <row r="158" spans="1:25" x14ac:dyDescent="0.2">
      <c r="A158" s="3" t="s">
        <v>44</v>
      </c>
      <c r="E158" s="3" t="e">
        <f>_xlfn.XLOOKUP(F158,Inventory!J137:J211,Inventory!A137:A211)</f>
        <v>#N/A</v>
      </c>
      <c r="F158" s="3" t="s">
        <v>424</v>
      </c>
      <c r="G158" s="3" t="str">
        <f>VLOOKUP(F158,Inventory!J:M,2,FALSE)</f>
        <v>W_LI_080220_SS_34</v>
      </c>
      <c r="H158" s="3">
        <f>VLOOKUP(F158,Inventory!J:M,3,FALSE)</f>
        <v>111</v>
      </c>
      <c r="I158" s="3">
        <f>VLOOKUP(F158,Inventory!J:M,4,FALSE)</f>
        <v>14.88</v>
      </c>
      <c r="J158" s="3">
        <v>4</v>
      </c>
      <c r="K158" s="3">
        <v>3</v>
      </c>
      <c r="L158" s="3">
        <v>0.65720000000000001</v>
      </c>
      <c r="M158" s="3">
        <f t="shared" si="4"/>
        <v>0.55630000000000002</v>
      </c>
      <c r="N158" s="3" t="s">
        <v>93</v>
      </c>
      <c r="O158" s="3" t="str">
        <f>VLOOKUP(N158,Lookup!A:D,2,FALSE)</f>
        <v>Polychaeta</v>
      </c>
      <c r="P158" s="3" t="str">
        <f>VLOOKUP(N158,Lookup!A:D,3,FALSE)</f>
        <v>Polychaeta</v>
      </c>
      <c r="Q158" s="3" t="str">
        <f>VLOOKUP(N158,Lookup!A:D,4,FALSE)</f>
        <v>Polychaeta</v>
      </c>
      <c r="S158" s="3">
        <v>1</v>
      </c>
      <c r="T158" s="3">
        <v>2.7000000000000001E-3</v>
      </c>
      <c r="Y158" s="3" t="s">
        <v>427</v>
      </c>
    </row>
    <row r="159" spans="1:25" x14ac:dyDescent="0.2">
      <c r="A159" s="3" t="s">
        <v>44</v>
      </c>
      <c r="E159" s="3" t="e">
        <f>_xlfn.XLOOKUP(F159,Inventory!J138:J212,Inventory!A138:A212)</f>
        <v>#N/A</v>
      </c>
      <c r="F159" s="3" t="s">
        <v>424</v>
      </c>
      <c r="G159" s="3" t="str">
        <f>VLOOKUP(F159,Inventory!J:M,2,FALSE)</f>
        <v>W_LI_080220_SS_34</v>
      </c>
      <c r="H159" s="3">
        <f>VLOOKUP(F159,Inventory!J:M,3,FALSE)</f>
        <v>111</v>
      </c>
      <c r="I159" s="3">
        <f>VLOOKUP(F159,Inventory!J:M,4,FALSE)</f>
        <v>14.88</v>
      </c>
      <c r="J159" s="3">
        <v>4</v>
      </c>
      <c r="K159" s="3">
        <v>3</v>
      </c>
      <c r="L159" s="3">
        <v>0.65720000000000001</v>
      </c>
      <c r="M159" s="3">
        <f t="shared" si="4"/>
        <v>0.55630000000000002</v>
      </c>
      <c r="N159" s="3" t="s">
        <v>381</v>
      </c>
      <c r="O159" s="3" t="str">
        <f>VLOOKUP(N159,Lookup!A:D,2,FALSE)</f>
        <v>Plant Matter</v>
      </c>
      <c r="P159" s="3" t="str">
        <f>VLOOKUP(N159,Lookup!A:D,3,FALSE)</f>
        <v>Plant Matter</v>
      </c>
      <c r="Q159" s="3" t="str">
        <f>VLOOKUP(N159,Lookup!A:D,4,FALSE)</f>
        <v>Plant Matter</v>
      </c>
      <c r="T159" s="3">
        <v>3.0000000000000001E-3</v>
      </c>
    </row>
    <row r="160" spans="1:25" x14ac:dyDescent="0.2">
      <c r="A160" s="3" t="s">
        <v>44</v>
      </c>
      <c r="E160" s="3" t="e">
        <f>_xlfn.XLOOKUP(F160,Inventory!J139:J213,Inventory!A139:A213)</f>
        <v>#N/A</v>
      </c>
      <c r="F160" s="3" t="s">
        <v>424</v>
      </c>
      <c r="G160" s="3" t="str">
        <f>VLOOKUP(F160,Inventory!J:M,2,FALSE)</f>
        <v>W_LI_080220_SS_34</v>
      </c>
      <c r="H160" s="3">
        <f>VLOOKUP(F160,Inventory!J:M,3,FALSE)</f>
        <v>111</v>
      </c>
      <c r="I160" s="3">
        <f>VLOOKUP(F160,Inventory!J:M,4,FALSE)</f>
        <v>14.88</v>
      </c>
      <c r="J160" s="3">
        <v>4</v>
      </c>
      <c r="K160" s="3">
        <v>3</v>
      </c>
      <c r="L160" s="3">
        <v>0.65720000000000001</v>
      </c>
      <c r="M160" s="3">
        <f t="shared" si="4"/>
        <v>0.55630000000000002</v>
      </c>
      <c r="N160" s="3" t="s">
        <v>399</v>
      </c>
      <c r="O160" s="3" t="str">
        <f>VLOOKUP(N160,Lookup!A:D,2,FALSE)</f>
        <v>Amphipoda</v>
      </c>
      <c r="P160" s="3" t="str">
        <f>VLOOKUP(N160,Lookup!A:D,3,FALSE)</f>
        <v>Amphipoda</v>
      </c>
      <c r="Q160" s="3" t="str">
        <f>VLOOKUP(N160,Lookup!A:D,4,FALSE)</f>
        <v>Amphipoda</v>
      </c>
      <c r="T160" s="3">
        <v>8.6999999999999994E-3</v>
      </c>
    </row>
    <row r="161" spans="1:25" x14ac:dyDescent="0.2">
      <c r="A161" s="3" t="s">
        <v>44</v>
      </c>
      <c r="E161" s="3" t="e">
        <f>_xlfn.XLOOKUP(F161,Inventory!J140:J214,Inventory!A140:A214)</f>
        <v>#N/A</v>
      </c>
      <c r="F161" s="3" t="s">
        <v>424</v>
      </c>
      <c r="G161" s="3" t="str">
        <f>VLOOKUP(F161,Inventory!J:M,2,FALSE)</f>
        <v>W_LI_080220_SS_34</v>
      </c>
      <c r="H161" s="3">
        <f>VLOOKUP(F161,Inventory!J:M,3,FALSE)</f>
        <v>111</v>
      </c>
      <c r="I161" s="3">
        <f>VLOOKUP(F161,Inventory!J:M,4,FALSE)</f>
        <v>14.88</v>
      </c>
      <c r="J161" s="3">
        <v>4</v>
      </c>
      <c r="K161" s="3">
        <v>3</v>
      </c>
      <c r="L161" s="3">
        <v>0.65720000000000001</v>
      </c>
      <c r="M161" s="3">
        <f t="shared" si="4"/>
        <v>0.55630000000000002</v>
      </c>
      <c r="N161" s="3" t="s">
        <v>264</v>
      </c>
      <c r="O161" s="3" t="str">
        <f>VLOOKUP(N161,Lookup!A:D,2,FALSE)</f>
        <v>Gammaridea</v>
      </c>
      <c r="P161" s="3" t="str">
        <f>VLOOKUP(N161,Lookup!A:D,3,FALSE)</f>
        <v>Amphipoda</v>
      </c>
      <c r="Q161" s="3" t="str">
        <f>VLOOKUP(N161,Lookup!A:D,4,FALSE)</f>
        <v>Amphipoda</v>
      </c>
      <c r="S161" s="3">
        <v>1</v>
      </c>
      <c r="T161" s="3">
        <v>3.3999999999999998E-3</v>
      </c>
    </row>
    <row r="162" spans="1:25" x14ac:dyDescent="0.2">
      <c r="A162" s="3" t="s">
        <v>44</v>
      </c>
      <c r="E162" s="3" t="e">
        <f>_xlfn.XLOOKUP(F162,Inventory!J141:J215,Inventory!A141:A215)</f>
        <v>#N/A</v>
      </c>
      <c r="F162" s="3" t="s">
        <v>422</v>
      </c>
      <c r="G162" s="3" t="str">
        <f>VLOOKUP(F162,Inventory!J:M,2,FALSE)</f>
        <v>W_LI_080220_SS_35</v>
      </c>
      <c r="H162" s="3">
        <f>VLOOKUP(F162,Inventory!J:M,3,FALSE)</f>
        <v>120</v>
      </c>
      <c r="I162" s="3">
        <f>VLOOKUP(F162,Inventory!J:M,4,FALSE)</f>
        <v>19.7</v>
      </c>
      <c r="J162" s="3">
        <v>5</v>
      </c>
      <c r="K162" s="3">
        <v>4</v>
      </c>
      <c r="L162" s="3">
        <v>1.2491000000000001</v>
      </c>
      <c r="M162" s="3">
        <f t="shared" ref="M162:M168" si="5">0.7812+0.0262</f>
        <v>0.80740000000000001</v>
      </c>
      <c r="N162" s="3" t="s">
        <v>264</v>
      </c>
      <c r="O162" s="3" t="str">
        <f>VLOOKUP(N162,Lookup!A:D,2,FALSE)</f>
        <v>Gammaridea</v>
      </c>
      <c r="P162" s="3" t="str">
        <f>VLOOKUP(N162,Lookup!A:D,3,FALSE)</f>
        <v>Amphipoda</v>
      </c>
      <c r="Q162" s="3" t="str">
        <f>VLOOKUP(N162,Lookup!A:D,4,FALSE)</f>
        <v>Amphipoda</v>
      </c>
      <c r="S162" s="3">
        <v>23</v>
      </c>
      <c r="T162" s="3">
        <v>7.6999999999999999E-2</v>
      </c>
    </row>
    <row r="163" spans="1:25" x14ac:dyDescent="0.2">
      <c r="A163" s="3" t="s">
        <v>44</v>
      </c>
      <c r="E163" s="3" t="e">
        <f>_xlfn.XLOOKUP(F163,Inventory!J142:J216,Inventory!A142:A216)</f>
        <v>#N/A</v>
      </c>
      <c r="F163" s="3" t="s">
        <v>422</v>
      </c>
      <c r="G163" s="3" t="str">
        <f>VLOOKUP(F163,Inventory!J:M,2,FALSE)</f>
        <v>W_LI_080220_SS_35</v>
      </c>
      <c r="H163" s="3">
        <f>VLOOKUP(F163,Inventory!J:M,3,FALSE)</f>
        <v>120</v>
      </c>
      <c r="I163" s="3">
        <f>VLOOKUP(F163,Inventory!J:M,4,FALSE)</f>
        <v>19.7</v>
      </c>
      <c r="J163" s="3">
        <v>5</v>
      </c>
      <c r="K163" s="3">
        <v>4</v>
      </c>
      <c r="L163" s="3">
        <v>1.2491000000000001</v>
      </c>
      <c r="M163" s="3">
        <f t="shared" si="5"/>
        <v>0.80740000000000001</v>
      </c>
      <c r="N163" s="3" t="s">
        <v>360</v>
      </c>
      <c r="O163" s="3" t="str">
        <f>VLOOKUP(N163,Lookup!A:D,2,FALSE)</f>
        <v>Corophiidae</v>
      </c>
      <c r="P163" s="3" t="str">
        <f>VLOOKUP(N163,Lookup!A:D,3,FALSE)</f>
        <v>Amphipoda</v>
      </c>
      <c r="Q163" s="3" t="str">
        <f>VLOOKUP(N163,Lookup!A:D,4,FALSE)</f>
        <v>Amphipoda</v>
      </c>
      <c r="S163" s="3">
        <v>30</v>
      </c>
      <c r="T163" s="3">
        <v>1.6899999999999998E-2</v>
      </c>
    </row>
    <row r="164" spans="1:25" x14ac:dyDescent="0.2">
      <c r="A164" s="3" t="s">
        <v>44</v>
      </c>
      <c r="E164" s="3" t="e">
        <f>_xlfn.XLOOKUP(F164,Inventory!J143:J217,Inventory!A143:A217)</f>
        <v>#N/A</v>
      </c>
      <c r="F164" s="3" t="s">
        <v>422</v>
      </c>
      <c r="G164" s="3" t="str">
        <f>VLOOKUP(F164,Inventory!J:M,2,FALSE)</f>
        <v>W_LI_080220_SS_35</v>
      </c>
      <c r="H164" s="3">
        <f>VLOOKUP(F164,Inventory!J:M,3,FALSE)</f>
        <v>120</v>
      </c>
      <c r="I164" s="3">
        <f>VLOOKUP(F164,Inventory!J:M,4,FALSE)</f>
        <v>19.7</v>
      </c>
      <c r="J164" s="3">
        <v>5</v>
      </c>
      <c r="K164" s="3">
        <v>4</v>
      </c>
      <c r="L164" s="3">
        <v>1.2491000000000001</v>
      </c>
      <c r="M164" s="3">
        <f t="shared" si="5"/>
        <v>0.80740000000000001</v>
      </c>
      <c r="N164" s="3" t="s">
        <v>423</v>
      </c>
      <c r="O164" s="3" t="str">
        <f>VLOOKUP(N164,Lookup!A:D,2,FALSE)</f>
        <v>Corophiidae</v>
      </c>
      <c r="P164" s="3" t="str">
        <f>VLOOKUP(N164,Lookup!A:D,3,FALSE)</f>
        <v>Amphipoda</v>
      </c>
      <c r="Q164" s="3" t="str">
        <f>VLOOKUP(N164,Lookup!A:D,4,FALSE)</f>
        <v>Amphipoda</v>
      </c>
      <c r="R164" s="3" t="s">
        <v>405</v>
      </c>
      <c r="S164" s="3">
        <v>10</v>
      </c>
      <c r="T164" s="3">
        <v>1E-4</v>
      </c>
    </row>
    <row r="165" spans="1:25" x14ac:dyDescent="0.2">
      <c r="A165" s="3" t="s">
        <v>44</v>
      </c>
      <c r="E165" s="3" t="e">
        <f>_xlfn.XLOOKUP(F165,Inventory!J144:J218,Inventory!A144:A218)</f>
        <v>#N/A</v>
      </c>
      <c r="F165" s="3" t="s">
        <v>422</v>
      </c>
      <c r="G165" s="3" t="str">
        <f>VLOOKUP(F165,Inventory!J:M,2,FALSE)</f>
        <v>W_LI_080220_SS_35</v>
      </c>
      <c r="H165" s="3">
        <f>VLOOKUP(F165,Inventory!J:M,3,FALSE)</f>
        <v>120</v>
      </c>
      <c r="I165" s="3">
        <f>VLOOKUP(F165,Inventory!J:M,4,FALSE)</f>
        <v>19.7</v>
      </c>
      <c r="J165" s="3">
        <v>5</v>
      </c>
      <c r="K165" s="3">
        <v>4</v>
      </c>
      <c r="L165" s="3">
        <v>1.2491000000000001</v>
      </c>
      <c r="M165" s="3">
        <f t="shared" si="5"/>
        <v>0.80740000000000001</v>
      </c>
      <c r="N165" s="3" t="s">
        <v>395</v>
      </c>
      <c r="O165" s="3" t="str">
        <f>VLOOKUP(N165,Lookup!A:D,2,FALSE)</f>
        <v>Corophiidae</v>
      </c>
      <c r="P165" s="3" t="str">
        <f>VLOOKUP(N165,Lookup!A:D,3,FALSE)</f>
        <v>Amphipoda</v>
      </c>
      <c r="Q165" s="3" t="str">
        <f>VLOOKUP(N165,Lookup!A:D,4,FALSE)</f>
        <v>Amphipoda</v>
      </c>
      <c r="T165" s="3">
        <v>5.9999999999999995E-4</v>
      </c>
    </row>
    <row r="166" spans="1:25" x14ac:dyDescent="0.2">
      <c r="A166" s="3" t="s">
        <v>44</v>
      </c>
      <c r="E166" s="3" t="e">
        <f>_xlfn.XLOOKUP(F166,Inventory!J145:J219,Inventory!A145:A219)</f>
        <v>#N/A</v>
      </c>
      <c r="F166" s="3" t="s">
        <v>422</v>
      </c>
      <c r="G166" s="3" t="str">
        <f>VLOOKUP(F166,Inventory!J:M,2,FALSE)</f>
        <v>W_LI_080220_SS_35</v>
      </c>
      <c r="H166" s="3">
        <f>VLOOKUP(F166,Inventory!J:M,3,FALSE)</f>
        <v>120</v>
      </c>
      <c r="I166" s="3">
        <f>VLOOKUP(F166,Inventory!J:M,4,FALSE)</f>
        <v>19.7</v>
      </c>
      <c r="J166" s="3">
        <v>5</v>
      </c>
      <c r="K166" s="3">
        <v>4</v>
      </c>
      <c r="L166" s="3">
        <v>1.2491000000000001</v>
      </c>
      <c r="M166" s="3">
        <f t="shared" si="5"/>
        <v>0.80740000000000001</v>
      </c>
      <c r="N166" s="3" t="s">
        <v>399</v>
      </c>
      <c r="O166" s="3" t="str">
        <f>VLOOKUP(N166,Lookup!A:D,2,FALSE)</f>
        <v>Amphipoda</v>
      </c>
      <c r="P166" s="3" t="str">
        <f>VLOOKUP(N166,Lookup!A:D,3,FALSE)</f>
        <v>Amphipoda</v>
      </c>
      <c r="Q166" s="3" t="str">
        <f>VLOOKUP(N166,Lookup!A:D,4,FALSE)</f>
        <v>Amphipoda</v>
      </c>
      <c r="T166" s="3">
        <v>6.6500000000000004E-2</v>
      </c>
    </row>
    <row r="167" spans="1:25" x14ac:dyDescent="0.2">
      <c r="A167" s="3" t="s">
        <v>44</v>
      </c>
      <c r="E167" s="3" t="e">
        <f>_xlfn.XLOOKUP(F167,Inventory!J146:J220,Inventory!A146:A220)</f>
        <v>#N/A</v>
      </c>
      <c r="F167" s="3" t="s">
        <v>422</v>
      </c>
      <c r="G167" s="3" t="str">
        <f>VLOOKUP(F167,Inventory!J:M,2,FALSE)</f>
        <v>W_LI_080220_SS_35</v>
      </c>
      <c r="H167" s="3">
        <f>VLOOKUP(F167,Inventory!J:M,3,FALSE)</f>
        <v>120</v>
      </c>
      <c r="I167" s="3">
        <f>VLOOKUP(F167,Inventory!J:M,4,FALSE)</f>
        <v>19.7</v>
      </c>
      <c r="J167" s="3">
        <v>5</v>
      </c>
      <c r="K167" s="3">
        <v>4</v>
      </c>
      <c r="L167" s="3">
        <v>1.2491000000000001</v>
      </c>
      <c r="M167" s="3">
        <f t="shared" si="5"/>
        <v>0.80740000000000001</v>
      </c>
      <c r="N167" s="3" t="s">
        <v>381</v>
      </c>
      <c r="O167" s="3" t="str">
        <f>VLOOKUP(N167,Lookup!A:D,2,FALSE)</f>
        <v>Plant Matter</v>
      </c>
      <c r="P167" s="3" t="str">
        <f>VLOOKUP(N167,Lookup!A:D,3,FALSE)</f>
        <v>Plant Matter</v>
      </c>
      <c r="Q167" s="3" t="str">
        <f>VLOOKUP(N167,Lookup!A:D,4,FALSE)</f>
        <v>Plant Matter</v>
      </c>
      <c r="T167" s="3">
        <v>3.8E-3</v>
      </c>
    </row>
    <row r="168" spans="1:25" x14ac:dyDescent="0.2">
      <c r="A168" s="3" t="s">
        <v>44</v>
      </c>
      <c r="E168" s="3" t="e">
        <f>_xlfn.XLOOKUP(F168,Inventory!J147:J221,Inventory!A147:A221)</f>
        <v>#N/A</v>
      </c>
      <c r="F168" s="3" t="s">
        <v>422</v>
      </c>
      <c r="G168" s="3" t="str">
        <f>VLOOKUP(F168,Inventory!J:M,2,FALSE)</f>
        <v>W_LI_080220_SS_35</v>
      </c>
      <c r="H168" s="3">
        <f>VLOOKUP(F168,Inventory!J:M,3,FALSE)</f>
        <v>120</v>
      </c>
      <c r="I168" s="3">
        <f>VLOOKUP(F168,Inventory!J:M,4,FALSE)</f>
        <v>19.7</v>
      </c>
      <c r="J168" s="3">
        <v>5</v>
      </c>
      <c r="K168" s="3">
        <v>4</v>
      </c>
      <c r="L168" s="3">
        <v>1.2491000000000001</v>
      </c>
      <c r="M168" s="3">
        <f t="shared" si="5"/>
        <v>0.80740000000000001</v>
      </c>
      <c r="N168" s="3" t="s">
        <v>387</v>
      </c>
      <c r="O168" s="3" t="str">
        <f>VLOOKUP(N168,Lookup!A:D,2,FALSE)</f>
        <v>Crangonidae</v>
      </c>
      <c r="P168" s="3" t="str">
        <f>VLOOKUP(N168,Lookup!A:D,3,FALSE)</f>
        <v>Decapoda</v>
      </c>
      <c r="Q168" s="3" t="str">
        <f>VLOOKUP(N168,Lookup!A:D,4,FALSE)</f>
        <v>Decapoda</v>
      </c>
      <c r="S168" s="3">
        <v>1</v>
      </c>
      <c r="T168" s="3">
        <v>1.8100000000000002E-2</v>
      </c>
    </row>
    <row r="169" spans="1:25" x14ac:dyDescent="0.2">
      <c r="A169" s="3" t="s">
        <v>44</v>
      </c>
      <c r="E169" s="3" t="e">
        <f>_xlfn.XLOOKUP(F169,Inventory!J148:J222,Inventory!A148:A222)</f>
        <v>#N/A</v>
      </c>
      <c r="F169" s="3" t="s">
        <v>408</v>
      </c>
      <c r="G169" s="3" t="str">
        <f>VLOOKUP(F169,Inventory!J:M,2,FALSE)</f>
        <v>W_MS_080920_SS_37</v>
      </c>
      <c r="H169" s="3">
        <f>VLOOKUP(F169,Inventory!J:M,3,FALSE)</f>
        <v>110</v>
      </c>
      <c r="I169" s="3">
        <f>VLOOKUP(F169,Inventory!J:M,4,FALSE)</f>
        <v>14.13</v>
      </c>
      <c r="J169" s="3">
        <v>5</v>
      </c>
      <c r="K169" s="3">
        <v>4</v>
      </c>
      <c r="L169" s="3">
        <v>0.58050000000000002</v>
      </c>
      <c r="M169" s="3">
        <v>0.2797</v>
      </c>
      <c r="N169" s="3" t="s">
        <v>381</v>
      </c>
      <c r="O169" s="3" t="str">
        <f>VLOOKUP(N169,Lookup!A:D,2,FALSE)</f>
        <v>Plant Matter</v>
      </c>
      <c r="P169" s="3" t="str">
        <f>VLOOKUP(N169,Lookup!A:D,3,FALSE)</f>
        <v>Plant Matter</v>
      </c>
      <c r="Q169" s="3" t="str">
        <f>VLOOKUP(N169,Lookup!A:D,4,FALSE)</f>
        <v>Plant Matter</v>
      </c>
      <c r="T169" s="3">
        <v>1.1299999999999999E-2</v>
      </c>
    </row>
    <row r="170" spans="1:25" x14ac:dyDescent="0.2">
      <c r="A170" s="3" t="s">
        <v>44</v>
      </c>
      <c r="E170" s="3" t="e">
        <f>_xlfn.XLOOKUP(F170,Inventory!J149:J223,Inventory!A149:A223)</f>
        <v>#N/A</v>
      </c>
      <c r="F170" s="3" t="s">
        <v>408</v>
      </c>
      <c r="G170" s="3" t="str">
        <f>VLOOKUP(F170,Inventory!J:M,2,FALSE)</f>
        <v>W_MS_080920_SS_37</v>
      </c>
      <c r="H170" s="3">
        <f>VLOOKUP(F170,Inventory!J:M,3,FALSE)</f>
        <v>110</v>
      </c>
      <c r="I170" s="3">
        <f>VLOOKUP(F170,Inventory!J:M,4,FALSE)</f>
        <v>14.13</v>
      </c>
      <c r="J170" s="3">
        <v>5</v>
      </c>
      <c r="K170" s="3">
        <v>4</v>
      </c>
      <c r="L170" s="3">
        <v>0.58050000000000002</v>
      </c>
      <c r="M170" s="3">
        <v>0.2797</v>
      </c>
      <c r="N170" s="3" t="s">
        <v>426</v>
      </c>
      <c r="O170" s="3" t="e">
        <f>VLOOKUP(N170,Lookup!A:D,2,FALSE)</f>
        <v>#N/A</v>
      </c>
      <c r="P170" s="3" t="e">
        <f>VLOOKUP(N170,Lookup!A:D,3,FALSE)</f>
        <v>#N/A</v>
      </c>
      <c r="Q170" s="3" t="e">
        <f>VLOOKUP(N170,Lookup!A:D,4,FALSE)</f>
        <v>#N/A</v>
      </c>
      <c r="S170" s="3">
        <v>1</v>
      </c>
      <c r="T170" s="3">
        <v>1.15E-2</v>
      </c>
    </row>
    <row r="171" spans="1:25" x14ac:dyDescent="0.2">
      <c r="A171" s="3" t="s">
        <v>44</v>
      </c>
      <c r="E171" s="3" t="e">
        <f>_xlfn.XLOOKUP(F171,Inventory!J150:J224,Inventory!A150:A224)</f>
        <v>#N/A</v>
      </c>
      <c r="F171" s="3" t="s">
        <v>408</v>
      </c>
      <c r="G171" s="3" t="str">
        <f>VLOOKUP(F171,Inventory!J:M,2,FALSE)</f>
        <v>W_MS_080920_SS_37</v>
      </c>
      <c r="H171" s="3">
        <f>VLOOKUP(F171,Inventory!J:M,3,FALSE)</f>
        <v>110</v>
      </c>
      <c r="I171" s="3">
        <f>VLOOKUP(F171,Inventory!J:M,4,FALSE)</f>
        <v>14.13</v>
      </c>
      <c r="J171" s="3">
        <v>5</v>
      </c>
      <c r="K171" s="3">
        <v>4</v>
      </c>
      <c r="L171" s="3">
        <v>0.58050000000000002</v>
      </c>
      <c r="M171" s="3">
        <v>0.2797</v>
      </c>
      <c r="N171" s="3" t="s">
        <v>403</v>
      </c>
      <c r="O171" s="3" t="e">
        <f>VLOOKUP(N171,Lookup!A:D,2,FALSE)</f>
        <v>#N/A</v>
      </c>
      <c r="P171" s="3" t="e">
        <f>VLOOKUP(N171,Lookup!A:D,3,FALSE)</f>
        <v>#N/A</v>
      </c>
      <c r="Q171" s="3" t="e">
        <f>VLOOKUP(N171,Lookup!A:D,4,FALSE)</f>
        <v>#N/A</v>
      </c>
      <c r="S171" s="3">
        <v>1</v>
      </c>
      <c r="T171" s="3">
        <v>3.44E-2</v>
      </c>
    </row>
    <row r="172" spans="1:25" x14ac:dyDescent="0.2">
      <c r="A172" s="3" t="s">
        <v>44</v>
      </c>
      <c r="E172" s="3" t="e">
        <f>_xlfn.XLOOKUP(F172,Inventory!J151:J225,Inventory!A151:A225)</f>
        <v>#N/A</v>
      </c>
      <c r="F172" s="3" t="s">
        <v>408</v>
      </c>
      <c r="G172" s="3" t="str">
        <f>VLOOKUP(F172,Inventory!J:M,2,FALSE)</f>
        <v>W_MS_080920_SS_37</v>
      </c>
      <c r="H172" s="3">
        <f>VLOOKUP(F172,Inventory!J:M,3,FALSE)</f>
        <v>110</v>
      </c>
      <c r="I172" s="3">
        <f>VLOOKUP(F172,Inventory!J:M,4,FALSE)</f>
        <v>14.13</v>
      </c>
      <c r="J172" s="3">
        <v>5</v>
      </c>
      <c r="K172" s="3">
        <v>4</v>
      </c>
      <c r="L172" s="3">
        <v>0.58050000000000002</v>
      </c>
      <c r="M172" s="3">
        <v>0.2797</v>
      </c>
      <c r="N172" s="3" t="s">
        <v>391</v>
      </c>
      <c r="O172" s="3" t="str">
        <f>VLOOKUP(N172,Lookup!A:D,2,FALSE)</f>
        <v>Crangonidae</v>
      </c>
      <c r="P172" s="3" t="str">
        <f>VLOOKUP(N172,Lookup!A:D,3,FALSE)</f>
        <v>Decapoda</v>
      </c>
      <c r="Q172" s="3" t="str">
        <f>VLOOKUP(N172,Lookup!A:D,4,FALSE)</f>
        <v>Decapoda</v>
      </c>
      <c r="S172" s="3">
        <v>3</v>
      </c>
      <c r="T172" s="3">
        <v>8.8599999999999998E-2</v>
      </c>
    </row>
    <row r="173" spans="1:25" x14ac:dyDescent="0.2">
      <c r="A173" s="3" t="s">
        <v>44</v>
      </c>
      <c r="E173" s="3" t="e">
        <f>_xlfn.XLOOKUP(F173,Inventory!J151:J226,Inventory!A152:A226)</f>
        <v>#VALUE!</v>
      </c>
      <c r="F173" s="3" t="s">
        <v>408</v>
      </c>
      <c r="G173" s="3" t="str">
        <f>VLOOKUP(F173,Inventory!J:M,2,FALSE)</f>
        <v>W_MS_080920_SS_37</v>
      </c>
      <c r="H173" s="3">
        <f>VLOOKUP(F173,Inventory!J:M,3,FALSE)</f>
        <v>110</v>
      </c>
      <c r="I173" s="3">
        <f>VLOOKUP(F173,Inventory!J:M,4,FALSE)</f>
        <v>14.13</v>
      </c>
      <c r="J173" s="3">
        <v>5</v>
      </c>
      <c r="K173" s="3">
        <v>4</v>
      </c>
      <c r="L173" s="3">
        <v>0.58050000000000002</v>
      </c>
      <c r="M173" s="3">
        <v>0.2797</v>
      </c>
      <c r="N173" s="3" t="s">
        <v>380</v>
      </c>
      <c r="O173" s="3" t="str">
        <f>VLOOKUP(N173,Lookup!A:D,2,FALSE)</f>
        <v>Animalia</v>
      </c>
      <c r="P173" s="3" t="str">
        <f>VLOOKUP(N173,Lookup!A:D,3,FALSE)</f>
        <v>Animalia</v>
      </c>
      <c r="Q173" s="3" t="str">
        <f>VLOOKUP(N173,Lookup!A:D,4,FALSE)</f>
        <v>Animalia</v>
      </c>
      <c r="S173" s="3">
        <v>2</v>
      </c>
      <c r="T173" s="3">
        <v>7.7799999999999994E-2</v>
      </c>
    </row>
    <row r="174" spans="1:25" x14ac:dyDescent="0.2">
      <c r="A174" s="3" t="s">
        <v>44</v>
      </c>
      <c r="E174" s="3" t="e">
        <f>_xlfn.XLOOKUP(F174,Inventory!J152:J227,Inventory!A153:A227)</f>
        <v>#VALUE!</v>
      </c>
      <c r="F174" s="3" t="s">
        <v>394</v>
      </c>
      <c r="G174" s="3" t="str">
        <f>VLOOKUP(F174,Inventory!J:M,2,FALSE)</f>
        <v>W_MS_081020_SS_42</v>
      </c>
      <c r="H174" s="3">
        <f>VLOOKUP(F174,Inventory!J:M,3,FALSE)</f>
        <v>113</v>
      </c>
      <c r="I174" s="3">
        <f>VLOOKUP(F174,Inventory!J:M,4,FALSE)</f>
        <v>16.71</v>
      </c>
      <c r="J174" s="3">
        <v>5</v>
      </c>
      <c r="K174" s="3">
        <v>3</v>
      </c>
      <c r="L174" s="3">
        <v>0.91490000000000005</v>
      </c>
      <c r="M174" s="3">
        <f t="shared" ref="M174:M181" si="6">0.4618+0.0262</f>
        <v>0.48799999999999999</v>
      </c>
      <c r="N174" s="3" t="s">
        <v>426</v>
      </c>
      <c r="O174" s="3" t="e">
        <f>VLOOKUP(N174,Lookup!A:D,2,FALSE)</f>
        <v>#N/A</v>
      </c>
      <c r="P174" s="3" t="e">
        <f>VLOOKUP(N174,Lookup!A:D,3,FALSE)</f>
        <v>#N/A</v>
      </c>
      <c r="Q174" s="3" t="e">
        <f>VLOOKUP(N174,Lookup!A:D,4,FALSE)</f>
        <v>#N/A</v>
      </c>
      <c r="S174" s="3">
        <v>5</v>
      </c>
      <c r="T174" s="3">
        <v>4.5699999999999998E-2</v>
      </c>
    </row>
    <row r="175" spans="1:25" x14ac:dyDescent="0.2">
      <c r="A175" s="3" t="s">
        <v>44</v>
      </c>
      <c r="E175" s="3" t="e">
        <f>_xlfn.XLOOKUP(F175,Inventory!J153:J228,Inventory!A154:A228)</f>
        <v>#VALUE!</v>
      </c>
      <c r="F175" s="3" t="s">
        <v>394</v>
      </c>
      <c r="G175" s="3" t="str">
        <f>VLOOKUP(F175,Inventory!J:M,2,FALSE)</f>
        <v>W_MS_081020_SS_42</v>
      </c>
      <c r="H175" s="3">
        <f>VLOOKUP(F175,Inventory!J:M,3,FALSE)</f>
        <v>113</v>
      </c>
      <c r="I175" s="3">
        <f>VLOOKUP(F175,Inventory!J:M,4,FALSE)</f>
        <v>16.71</v>
      </c>
      <c r="J175" s="3">
        <v>5</v>
      </c>
      <c r="K175" s="3">
        <v>3</v>
      </c>
      <c r="L175" s="3">
        <v>0.91490000000000005</v>
      </c>
      <c r="M175" s="3">
        <f t="shared" si="6"/>
        <v>0.48799999999999999</v>
      </c>
      <c r="N175" s="3" t="s">
        <v>264</v>
      </c>
      <c r="O175" s="3" t="str">
        <f>VLOOKUP(N175,Lookup!A:D,2,FALSE)</f>
        <v>Gammaridea</v>
      </c>
      <c r="P175" s="3" t="str">
        <f>VLOOKUP(N175,Lookup!A:D,3,FALSE)</f>
        <v>Amphipoda</v>
      </c>
      <c r="Q175" s="3" t="str">
        <f>VLOOKUP(N175,Lookup!A:D,4,FALSE)</f>
        <v>Amphipoda</v>
      </c>
      <c r="S175" s="3">
        <v>3</v>
      </c>
      <c r="T175" s="3">
        <v>5.3E-3</v>
      </c>
    </row>
    <row r="176" spans="1:25" x14ac:dyDescent="0.2">
      <c r="A176" s="3" t="s">
        <v>44</v>
      </c>
      <c r="E176" s="3" t="e">
        <f>_xlfn.XLOOKUP(F176,Inventory!J154:J229,Inventory!A155:A229)</f>
        <v>#VALUE!</v>
      </c>
      <c r="F176" s="3" t="s">
        <v>394</v>
      </c>
      <c r="G176" s="3" t="str">
        <f>VLOOKUP(F176,Inventory!J:M,2,FALSE)</f>
        <v>W_MS_081020_SS_42</v>
      </c>
      <c r="H176" s="3">
        <f>VLOOKUP(F176,Inventory!J:M,3,FALSE)</f>
        <v>113</v>
      </c>
      <c r="I176" s="3">
        <f>VLOOKUP(F176,Inventory!J:M,4,FALSE)</f>
        <v>16.71</v>
      </c>
      <c r="J176" s="3">
        <v>5</v>
      </c>
      <c r="K176" s="3">
        <v>3</v>
      </c>
      <c r="L176" s="3">
        <v>0.91490000000000005</v>
      </c>
      <c r="M176" s="3">
        <f t="shared" si="6"/>
        <v>0.48799999999999999</v>
      </c>
      <c r="N176" s="3" t="s">
        <v>304</v>
      </c>
      <c r="O176" s="3" t="str">
        <f>VLOOKUP(N176,Lookup!A:D,2,FALSE)</f>
        <v>Corophiidae</v>
      </c>
      <c r="P176" s="3" t="str">
        <f>VLOOKUP(N176,Lookup!A:D,3,FALSE)</f>
        <v>Amphipoda</v>
      </c>
      <c r="Q176" s="3" t="str">
        <f>VLOOKUP(N176,Lookup!A:D,4,FALSE)</f>
        <v>Amphipoda</v>
      </c>
      <c r="T176" s="3">
        <v>7.4000000000000003E-3</v>
      </c>
      <c r="Y176" s="3" t="s">
        <v>397</v>
      </c>
    </row>
    <row r="177" spans="1:25" x14ac:dyDescent="0.2">
      <c r="A177" s="3" t="s">
        <v>44</v>
      </c>
      <c r="E177" s="3" t="e">
        <f>_xlfn.XLOOKUP(F177,Inventory!J155:J230,Inventory!A156:A230)</f>
        <v>#VALUE!</v>
      </c>
      <c r="F177" s="3" t="s">
        <v>394</v>
      </c>
      <c r="G177" s="3" t="str">
        <f>VLOOKUP(F177,Inventory!J:M,2,FALSE)</f>
        <v>W_MS_081020_SS_42</v>
      </c>
      <c r="H177" s="3">
        <f>VLOOKUP(F177,Inventory!J:M,3,FALSE)</f>
        <v>113</v>
      </c>
      <c r="I177" s="3">
        <f>VLOOKUP(F177,Inventory!J:M,4,FALSE)</f>
        <v>16.71</v>
      </c>
      <c r="J177" s="3">
        <v>5</v>
      </c>
      <c r="K177" s="3">
        <v>3</v>
      </c>
      <c r="L177" s="3">
        <v>0.91490000000000005</v>
      </c>
      <c r="M177" s="3">
        <f t="shared" si="6"/>
        <v>0.48799999999999999</v>
      </c>
      <c r="N177" s="3" t="s">
        <v>360</v>
      </c>
      <c r="O177" s="3" t="str">
        <f>VLOOKUP(N177,Lookup!A:D,2,FALSE)</f>
        <v>Corophiidae</v>
      </c>
      <c r="P177" s="3" t="str">
        <f>VLOOKUP(N177,Lookup!A:D,3,FALSE)</f>
        <v>Amphipoda</v>
      </c>
      <c r="Q177" s="3" t="str">
        <f>VLOOKUP(N177,Lookup!A:D,4,FALSE)</f>
        <v>Amphipoda</v>
      </c>
      <c r="S177" s="3">
        <v>4</v>
      </c>
      <c r="T177" s="3">
        <v>4.8999999999999998E-3</v>
      </c>
    </row>
    <row r="178" spans="1:25" x14ac:dyDescent="0.2">
      <c r="A178" s="3" t="s">
        <v>44</v>
      </c>
      <c r="E178" s="3" t="e">
        <f>_xlfn.XLOOKUP(F178,Inventory!J156:J231,Inventory!A157:A231)</f>
        <v>#VALUE!</v>
      </c>
      <c r="F178" s="3" t="s">
        <v>394</v>
      </c>
      <c r="G178" s="3" t="str">
        <f>VLOOKUP(F178,Inventory!J:M,2,FALSE)</f>
        <v>W_MS_081020_SS_42</v>
      </c>
      <c r="H178" s="3">
        <f>VLOOKUP(F178,Inventory!J:M,3,FALSE)</f>
        <v>113</v>
      </c>
      <c r="I178" s="3">
        <f>VLOOKUP(F178,Inventory!J:M,4,FALSE)</f>
        <v>16.71</v>
      </c>
      <c r="J178" s="3">
        <v>5</v>
      </c>
      <c r="K178" s="3">
        <v>3</v>
      </c>
      <c r="L178" s="3">
        <v>0.91490000000000005</v>
      </c>
      <c r="M178" s="3">
        <f t="shared" si="6"/>
        <v>0.48799999999999999</v>
      </c>
      <c r="N178" s="3" t="s">
        <v>304</v>
      </c>
      <c r="O178" s="3" t="str">
        <f>VLOOKUP(N178,Lookup!A:D,2,FALSE)</f>
        <v>Corophiidae</v>
      </c>
      <c r="P178" s="3" t="str">
        <f>VLOOKUP(N178,Lookup!A:D,3,FALSE)</f>
        <v>Amphipoda</v>
      </c>
      <c r="Q178" s="3" t="str">
        <f>VLOOKUP(N178,Lookup!A:D,4,FALSE)</f>
        <v>Amphipoda</v>
      </c>
      <c r="R178" s="3" t="s">
        <v>405</v>
      </c>
      <c r="S178" s="3">
        <v>5</v>
      </c>
      <c r="T178" s="3">
        <v>5.1000000000000004E-3</v>
      </c>
    </row>
    <row r="179" spans="1:25" x14ac:dyDescent="0.2">
      <c r="A179" s="3" t="s">
        <v>44</v>
      </c>
      <c r="E179" s="3" t="e">
        <f>_xlfn.XLOOKUP(F179,Inventory!J157:J232,Inventory!A158:A232)</f>
        <v>#VALUE!</v>
      </c>
      <c r="F179" s="3" t="s">
        <v>394</v>
      </c>
      <c r="G179" s="3" t="str">
        <f>VLOOKUP(F179,Inventory!J:M,2,FALSE)</f>
        <v>W_MS_081020_SS_42</v>
      </c>
      <c r="H179" s="3">
        <f>VLOOKUP(F179,Inventory!J:M,3,FALSE)</f>
        <v>113</v>
      </c>
      <c r="I179" s="3">
        <f>VLOOKUP(F179,Inventory!J:M,4,FALSE)</f>
        <v>16.71</v>
      </c>
      <c r="J179" s="3">
        <v>5</v>
      </c>
      <c r="K179" s="3">
        <v>3</v>
      </c>
      <c r="L179" s="3">
        <v>0.91490000000000005</v>
      </c>
      <c r="M179" s="3">
        <f t="shared" si="6"/>
        <v>0.48799999999999999</v>
      </c>
      <c r="N179" s="3" t="s">
        <v>381</v>
      </c>
      <c r="O179" s="3" t="str">
        <f>VLOOKUP(N179,Lookup!A:D,2,FALSE)</f>
        <v>Plant Matter</v>
      </c>
      <c r="P179" s="3" t="str">
        <f>VLOOKUP(N179,Lookup!A:D,3,FALSE)</f>
        <v>Plant Matter</v>
      </c>
      <c r="Q179" s="3" t="str">
        <f>VLOOKUP(N179,Lookup!A:D,4,FALSE)</f>
        <v>Plant Matter</v>
      </c>
      <c r="T179" s="3">
        <v>2.3E-3</v>
      </c>
    </row>
    <row r="180" spans="1:25" x14ac:dyDescent="0.2">
      <c r="A180" s="3" t="s">
        <v>44</v>
      </c>
      <c r="E180" s="3" t="e">
        <f>_xlfn.XLOOKUP(F180,Inventory!J159:J233,Inventory!A159:A233)</f>
        <v>#N/A</v>
      </c>
      <c r="F180" s="3" t="s">
        <v>394</v>
      </c>
      <c r="G180" s="3" t="str">
        <f>VLOOKUP(F180,Inventory!J:M,2,FALSE)</f>
        <v>W_MS_081020_SS_42</v>
      </c>
      <c r="H180" s="3">
        <f>VLOOKUP(F180,Inventory!J:M,3,FALSE)</f>
        <v>113</v>
      </c>
      <c r="I180" s="3">
        <f>VLOOKUP(F180,Inventory!J:M,4,FALSE)</f>
        <v>16.71</v>
      </c>
      <c r="J180" s="3">
        <v>5</v>
      </c>
      <c r="K180" s="3">
        <v>3</v>
      </c>
      <c r="L180" s="3">
        <v>0.91490000000000005</v>
      </c>
      <c r="M180" s="3">
        <f t="shared" si="6"/>
        <v>0.48799999999999999</v>
      </c>
      <c r="N180" s="3" t="s">
        <v>386</v>
      </c>
      <c r="O180" s="3" t="e">
        <f>VLOOKUP(N180,Lookup!A:D,2,FALSE)</f>
        <v>#N/A</v>
      </c>
      <c r="P180" s="3" t="e">
        <f>VLOOKUP(N180,Lookup!A:D,3,FALSE)</f>
        <v>#N/A</v>
      </c>
      <c r="Q180" s="3" t="e">
        <f>VLOOKUP(N180,Lookup!A:D,4,FALSE)</f>
        <v>#N/A</v>
      </c>
      <c r="S180" s="3">
        <v>1</v>
      </c>
      <c r="T180" s="3">
        <v>1.4E-3</v>
      </c>
    </row>
    <row r="181" spans="1:25" x14ac:dyDescent="0.2">
      <c r="A181" s="3" t="s">
        <v>44</v>
      </c>
      <c r="E181" s="3" t="e">
        <f>_xlfn.XLOOKUP(F181,Inventory!J160:J234,Inventory!A160:A234)</f>
        <v>#N/A</v>
      </c>
      <c r="F181" s="3" t="s">
        <v>394</v>
      </c>
      <c r="G181" s="3" t="str">
        <f>VLOOKUP(F181,Inventory!J:M,2,FALSE)</f>
        <v>W_MS_081020_SS_42</v>
      </c>
      <c r="H181" s="3">
        <f>VLOOKUP(F181,Inventory!J:M,3,FALSE)</f>
        <v>113</v>
      </c>
      <c r="I181" s="3">
        <f>VLOOKUP(F181,Inventory!J:M,4,FALSE)</f>
        <v>16.71</v>
      </c>
      <c r="J181" s="3">
        <v>5</v>
      </c>
      <c r="K181" s="3">
        <v>3</v>
      </c>
      <c r="L181" s="3">
        <v>0.91490000000000005</v>
      </c>
      <c r="M181" s="3">
        <f t="shared" si="6"/>
        <v>0.48799999999999999</v>
      </c>
      <c r="N181" s="3" t="s">
        <v>399</v>
      </c>
      <c r="O181" s="3" t="str">
        <f>VLOOKUP(N181,Lookup!A:D,2,FALSE)</f>
        <v>Amphipoda</v>
      </c>
      <c r="P181" s="3" t="str">
        <f>VLOOKUP(N181,Lookup!A:D,3,FALSE)</f>
        <v>Amphipoda</v>
      </c>
      <c r="Q181" s="3" t="str">
        <f>VLOOKUP(N181,Lookup!A:D,4,FALSE)</f>
        <v>Amphipoda</v>
      </c>
      <c r="T181" s="3">
        <v>9.0499999999999997E-2</v>
      </c>
      <c r="Y181" s="3" t="s">
        <v>396</v>
      </c>
    </row>
    <row r="182" spans="1:25" x14ac:dyDescent="0.2">
      <c r="A182" s="3" t="s">
        <v>44</v>
      </c>
      <c r="E182" s="3" t="e">
        <f>_xlfn.XLOOKUP(F182,Inventory!J161:J235,Inventory!A161:A235)</f>
        <v>#N/A</v>
      </c>
      <c r="F182" s="3" t="s">
        <v>402</v>
      </c>
      <c r="G182" s="3" t="str">
        <f>VLOOKUP(F182,Inventory!J:M,2,FALSE)</f>
        <v>W_MS_081020_SS_43</v>
      </c>
      <c r="H182" s="3">
        <f>VLOOKUP(F182,Inventory!J:M,3,FALSE)</f>
        <v>105</v>
      </c>
      <c r="I182" s="3">
        <f>VLOOKUP(F182,Inventory!J:M,4,FALSE)</f>
        <v>13.61</v>
      </c>
      <c r="J182" s="3">
        <v>5</v>
      </c>
      <c r="K182" s="3">
        <v>4</v>
      </c>
      <c r="L182" s="3">
        <v>0.87809999999999999</v>
      </c>
      <c r="M182" s="3">
        <f t="shared" ref="M182:M189" si="7">0.5282+0.0331</f>
        <v>0.56130000000000002</v>
      </c>
      <c r="N182" s="3" t="s">
        <v>403</v>
      </c>
      <c r="O182" s="3" t="e">
        <f>VLOOKUP(N182,Lookup!A:D,2,FALSE)</f>
        <v>#N/A</v>
      </c>
      <c r="P182" s="3" t="e">
        <f>VLOOKUP(N182,Lookup!A:D,3,FALSE)</f>
        <v>#N/A</v>
      </c>
      <c r="Q182" s="3" t="e">
        <f>VLOOKUP(N182,Lookup!A:D,4,FALSE)</f>
        <v>#N/A</v>
      </c>
      <c r="S182" s="3">
        <v>1</v>
      </c>
      <c r="T182" s="3">
        <v>7.7299999999999994E-2</v>
      </c>
    </row>
    <row r="183" spans="1:25" x14ac:dyDescent="0.2">
      <c r="A183" s="3" t="s">
        <v>44</v>
      </c>
      <c r="E183" s="3" t="e">
        <f>_xlfn.XLOOKUP(F183,Inventory!J162:J236,Inventory!A162:A236)</f>
        <v>#N/A</v>
      </c>
      <c r="F183" s="3" t="s">
        <v>402</v>
      </c>
      <c r="G183" s="3" t="str">
        <f>VLOOKUP(F183,Inventory!J:M,2,FALSE)</f>
        <v>W_MS_081020_SS_43</v>
      </c>
      <c r="H183" s="3">
        <f>VLOOKUP(F183,Inventory!J:M,3,FALSE)</f>
        <v>105</v>
      </c>
      <c r="I183" s="3">
        <f>VLOOKUP(F183,Inventory!J:M,4,FALSE)</f>
        <v>13.61</v>
      </c>
      <c r="J183" s="3">
        <v>5</v>
      </c>
      <c r="K183" s="3">
        <v>4</v>
      </c>
      <c r="L183" s="3">
        <v>0.87809999999999999</v>
      </c>
      <c r="M183" s="3">
        <f t="shared" si="7"/>
        <v>0.56130000000000002</v>
      </c>
      <c r="N183" s="3" t="s">
        <v>304</v>
      </c>
      <c r="O183" s="3" t="str">
        <f>VLOOKUP(N183,Lookup!A:D,2,FALSE)</f>
        <v>Corophiidae</v>
      </c>
      <c r="P183" s="3" t="str">
        <f>VLOOKUP(N183,Lookup!A:D,3,FALSE)</f>
        <v>Amphipoda</v>
      </c>
      <c r="Q183" s="3" t="str">
        <f>VLOOKUP(N183,Lookup!A:D,4,FALSE)</f>
        <v>Amphipoda</v>
      </c>
      <c r="R183" s="3" t="s">
        <v>405</v>
      </c>
      <c r="S183" s="3">
        <v>8</v>
      </c>
      <c r="T183" s="3">
        <v>5.1999999999999998E-3</v>
      </c>
      <c r="Y183" s="3" t="s">
        <v>406</v>
      </c>
    </row>
    <row r="184" spans="1:25" x14ac:dyDescent="0.2">
      <c r="A184" s="3" t="s">
        <v>44</v>
      </c>
      <c r="E184" s="3" t="e">
        <f>_xlfn.XLOOKUP(F184,Inventory!J163:J237,Inventory!A163:A237)</f>
        <v>#N/A</v>
      </c>
      <c r="F184" s="3" t="s">
        <v>402</v>
      </c>
      <c r="G184" s="3" t="str">
        <f>VLOOKUP(F184,Inventory!J:M,2,FALSE)</f>
        <v>W_MS_081020_SS_43</v>
      </c>
      <c r="H184" s="3">
        <f>VLOOKUP(F184,Inventory!J:M,3,FALSE)</f>
        <v>105</v>
      </c>
      <c r="I184" s="3">
        <f>VLOOKUP(F184,Inventory!J:M,4,FALSE)</f>
        <v>13.61</v>
      </c>
      <c r="J184" s="3">
        <v>5</v>
      </c>
      <c r="K184" s="3">
        <v>4</v>
      </c>
      <c r="L184" s="3">
        <v>0.87809999999999999</v>
      </c>
      <c r="M184" s="3">
        <f t="shared" si="7"/>
        <v>0.56130000000000002</v>
      </c>
      <c r="N184" s="3" t="s">
        <v>264</v>
      </c>
      <c r="O184" s="3" t="str">
        <f>VLOOKUP(N184,Lookup!A:D,2,FALSE)</f>
        <v>Gammaridea</v>
      </c>
      <c r="P184" s="3" t="str">
        <f>VLOOKUP(N184,Lookup!A:D,3,FALSE)</f>
        <v>Amphipoda</v>
      </c>
      <c r="Q184" s="3" t="str">
        <f>VLOOKUP(N184,Lookup!A:D,4,FALSE)</f>
        <v>Amphipoda</v>
      </c>
      <c r="S184" s="3">
        <v>8</v>
      </c>
      <c r="T184" s="3">
        <v>1.5900000000000001E-2</v>
      </c>
    </row>
    <row r="185" spans="1:25" x14ac:dyDescent="0.2">
      <c r="A185" s="3" t="s">
        <v>44</v>
      </c>
      <c r="E185" s="3" t="e">
        <f>_xlfn.XLOOKUP(F185,Inventory!J164:J238,Inventory!A164:A238)</f>
        <v>#N/A</v>
      </c>
      <c r="F185" s="3" t="s">
        <v>402</v>
      </c>
      <c r="G185" s="3" t="str">
        <f>VLOOKUP(F185,Inventory!J:M,2,FALSE)</f>
        <v>W_MS_081020_SS_43</v>
      </c>
      <c r="H185" s="3">
        <f>VLOOKUP(F185,Inventory!J:M,3,FALSE)</f>
        <v>105</v>
      </c>
      <c r="I185" s="3">
        <f>VLOOKUP(F185,Inventory!J:M,4,FALSE)</f>
        <v>13.61</v>
      </c>
      <c r="J185" s="3">
        <v>5</v>
      </c>
      <c r="K185" s="3">
        <v>4</v>
      </c>
      <c r="L185" s="3">
        <v>0.87809999999999999</v>
      </c>
      <c r="M185" s="3">
        <f t="shared" si="7"/>
        <v>0.56130000000000002</v>
      </c>
      <c r="N185" s="3" t="s">
        <v>381</v>
      </c>
      <c r="O185" s="3" t="str">
        <f>VLOOKUP(N185,Lookup!A:D,2,FALSE)</f>
        <v>Plant Matter</v>
      </c>
      <c r="P185" s="3" t="str">
        <f>VLOOKUP(N185,Lookup!A:D,3,FALSE)</f>
        <v>Plant Matter</v>
      </c>
      <c r="Q185" s="3" t="str">
        <f>VLOOKUP(N185,Lookup!A:D,4,FALSE)</f>
        <v>Plant Matter</v>
      </c>
      <c r="T185" s="3">
        <v>2.9000000000000001E-2</v>
      </c>
    </row>
    <row r="186" spans="1:25" x14ac:dyDescent="0.2">
      <c r="A186" s="3" t="s">
        <v>44</v>
      </c>
      <c r="E186" s="3" t="e">
        <f>_xlfn.XLOOKUP(F186,Inventory!J165:J239,Inventory!A165:A239)</f>
        <v>#N/A</v>
      </c>
      <c r="F186" s="3" t="s">
        <v>402</v>
      </c>
      <c r="G186" s="3" t="str">
        <f>VLOOKUP(F186,Inventory!J:M,2,FALSE)</f>
        <v>W_MS_081020_SS_43</v>
      </c>
      <c r="H186" s="3">
        <f>VLOOKUP(F186,Inventory!J:M,3,FALSE)</f>
        <v>105</v>
      </c>
      <c r="I186" s="3">
        <f>VLOOKUP(F186,Inventory!J:M,4,FALSE)</f>
        <v>13.61</v>
      </c>
      <c r="J186" s="3">
        <v>5</v>
      </c>
      <c r="K186" s="3">
        <v>4</v>
      </c>
      <c r="L186" s="3">
        <v>0.87809999999999999</v>
      </c>
      <c r="M186" s="3">
        <f t="shared" si="7"/>
        <v>0.56130000000000002</v>
      </c>
      <c r="N186" s="3" t="s">
        <v>404</v>
      </c>
      <c r="O186" s="3" t="e">
        <f>VLOOKUP(N186,Lookup!A:D,2,FALSE)</f>
        <v>#N/A</v>
      </c>
      <c r="P186" s="3" t="e">
        <f>VLOOKUP(N186,Lookup!A:D,3,FALSE)</f>
        <v>#N/A</v>
      </c>
      <c r="Q186" s="3" t="e">
        <f>VLOOKUP(N186,Lookup!A:D,4,FALSE)</f>
        <v>#N/A</v>
      </c>
      <c r="T186" s="3">
        <v>0</v>
      </c>
    </row>
    <row r="187" spans="1:25" x14ac:dyDescent="0.2">
      <c r="A187" s="3" t="s">
        <v>44</v>
      </c>
      <c r="E187" s="3" t="e">
        <f>_xlfn.XLOOKUP(F187,Inventory!J166:J240,Inventory!A166:A240)</f>
        <v>#N/A</v>
      </c>
      <c r="F187" s="3" t="s">
        <v>402</v>
      </c>
      <c r="G187" s="3" t="str">
        <f>VLOOKUP(F187,Inventory!J:M,2,FALSE)</f>
        <v>W_MS_081020_SS_43</v>
      </c>
      <c r="H187" s="3">
        <f>VLOOKUP(F187,Inventory!J:M,3,FALSE)</f>
        <v>105</v>
      </c>
      <c r="I187" s="3">
        <f>VLOOKUP(F187,Inventory!J:M,4,FALSE)</f>
        <v>13.61</v>
      </c>
      <c r="J187" s="3">
        <v>5</v>
      </c>
      <c r="K187" s="3">
        <v>4</v>
      </c>
      <c r="L187" s="3">
        <v>0.87809999999999999</v>
      </c>
      <c r="M187" s="3">
        <f t="shared" si="7"/>
        <v>0.56130000000000002</v>
      </c>
      <c r="N187" s="3" t="s">
        <v>362</v>
      </c>
      <c r="O187" s="3" t="str">
        <f>VLOOKUP(N187,Lookup!A:D,2,FALSE)</f>
        <v>Corophiidae</v>
      </c>
      <c r="P187" s="3" t="str">
        <f>VLOOKUP(N187,Lookup!A:D,3,FALSE)</f>
        <v>Amphipoda</v>
      </c>
      <c r="Q187" s="3" t="str">
        <f>VLOOKUP(N187,Lookup!A:D,4,FALSE)</f>
        <v>Amphipoda</v>
      </c>
      <c r="S187" s="3">
        <v>3</v>
      </c>
      <c r="T187" s="3">
        <v>2.3E-3</v>
      </c>
    </row>
    <row r="188" spans="1:25" x14ac:dyDescent="0.2">
      <c r="A188" s="3" t="s">
        <v>44</v>
      </c>
      <c r="E188" s="3" t="e">
        <f>_xlfn.XLOOKUP(F188,Inventory!J167:J241,Inventory!A167:A241)</f>
        <v>#N/A</v>
      </c>
      <c r="F188" s="3" t="s">
        <v>402</v>
      </c>
      <c r="G188" s="3" t="str">
        <f>VLOOKUP(F188,Inventory!J:M,2,FALSE)</f>
        <v>W_MS_081020_SS_43</v>
      </c>
      <c r="H188" s="3">
        <f>VLOOKUP(F188,Inventory!J:M,3,FALSE)</f>
        <v>105</v>
      </c>
      <c r="I188" s="3">
        <f>VLOOKUP(F188,Inventory!J:M,4,FALSE)</f>
        <v>13.61</v>
      </c>
      <c r="J188" s="3">
        <v>5</v>
      </c>
      <c r="K188" s="3">
        <v>4</v>
      </c>
      <c r="L188" s="3">
        <v>0.87809999999999999</v>
      </c>
      <c r="M188" s="3">
        <f t="shared" si="7"/>
        <v>0.56130000000000002</v>
      </c>
      <c r="N188" s="3" t="s">
        <v>93</v>
      </c>
      <c r="O188" s="3" t="str">
        <f>VLOOKUP(N188,Lookup!A:D,2,FALSE)</f>
        <v>Polychaeta</v>
      </c>
      <c r="P188" s="3" t="str">
        <f>VLOOKUP(N188,Lookup!A:D,3,FALSE)</f>
        <v>Polychaeta</v>
      </c>
      <c r="Q188" s="3" t="str">
        <f>VLOOKUP(N188,Lookup!A:D,4,FALSE)</f>
        <v>Polychaeta</v>
      </c>
      <c r="S188" s="3">
        <v>1</v>
      </c>
      <c r="T188" s="3">
        <v>8.0000000000000004E-4</v>
      </c>
      <c r="Y188" s="3" t="s">
        <v>407</v>
      </c>
    </row>
    <row r="189" spans="1:25" x14ac:dyDescent="0.2">
      <c r="A189" s="3" t="s">
        <v>44</v>
      </c>
      <c r="E189" s="3" t="e">
        <f>_xlfn.XLOOKUP(F189,Inventory!J168:J242,Inventory!A168:A242)</f>
        <v>#N/A</v>
      </c>
      <c r="F189" s="3" t="s">
        <v>402</v>
      </c>
      <c r="G189" s="3" t="str">
        <f>VLOOKUP(F189,Inventory!J:M,2,FALSE)</f>
        <v>W_MS_081020_SS_43</v>
      </c>
      <c r="H189" s="3">
        <f>VLOOKUP(F189,Inventory!J:M,3,FALSE)</f>
        <v>105</v>
      </c>
      <c r="I189" s="3">
        <f>VLOOKUP(F189,Inventory!J:M,4,FALSE)</f>
        <v>13.61</v>
      </c>
      <c r="J189" s="3">
        <v>5</v>
      </c>
      <c r="K189" s="3">
        <v>4</v>
      </c>
      <c r="L189" s="3">
        <v>0.87809999999999999</v>
      </c>
      <c r="M189" s="3">
        <f t="shared" si="7"/>
        <v>0.56130000000000002</v>
      </c>
      <c r="N189" s="3" t="s">
        <v>380</v>
      </c>
      <c r="O189" s="3" t="str">
        <f>VLOOKUP(N189,Lookup!A:D,2,FALSE)</f>
        <v>Animalia</v>
      </c>
      <c r="P189" s="3" t="str">
        <f>VLOOKUP(N189,Lookup!A:D,3,FALSE)</f>
        <v>Animalia</v>
      </c>
      <c r="Q189" s="3" t="str">
        <f>VLOOKUP(N189,Lookup!A:D,4,FALSE)</f>
        <v>Animalia</v>
      </c>
      <c r="T189" s="3">
        <v>5.45E-2</v>
      </c>
    </row>
    <row r="190" spans="1:25" x14ac:dyDescent="0.2">
      <c r="A190" s="3" t="s">
        <v>44</v>
      </c>
      <c r="E190" s="3" t="e">
        <f>_xlfn.XLOOKUP(F190,Inventory!J169:J243,Inventory!A169:A243)</f>
        <v>#N/A</v>
      </c>
      <c r="F190" s="3" t="s">
        <v>398</v>
      </c>
      <c r="G190" s="3" t="str">
        <f>VLOOKUP(F190,Inventory!J:M,2,FALSE)</f>
        <v>W_MS_081020_SS_45</v>
      </c>
      <c r="H190" s="3">
        <f>VLOOKUP(F190,Inventory!J:M,3,FALSE)</f>
        <v>99</v>
      </c>
      <c r="I190" s="3">
        <f>VLOOKUP(F190,Inventory!J:M,4,FALSE)</f>
        <v>9.7200000000000006</v>
      </c>
      <c r="J190" s="3">
        <v>4</v>
      </c>
      <c r="K190" s="3">
        <v>3</v>
      </c>
      <c r="L190" s="3">
        <v>0.47739999999999999</v>
      </c>
      <c r="M190" s="3">
        <f t="shared" ref="M190:M197" si="8">0.2978+0.0036</f>
        <v>0.3014</v>
      </c>
      <c r="N190" s="3" t="s">
        <v>395</v>
      </c>
      <c r="O190" s="3" t="str">
        <f>VLOOKUP(N190,Lookup!A:D,2,FALSE)</f>
        <v>Corophiidae</v>
      </c>
      <c r="P190" s="3" t="str">
        <f>VLOOKUP(N190,Lookup!A:D,3,FALSE)</f>
        <v>Amphipoda</v>
      </c>
      <c r="Q190" s="3" t="str">
        <f>VLOOKUP(N190,Lookup!A:D,4,FALSE)</f>
        <v>Amphipoda</v>
      </c>
      <c r="T190" s="3">
        <v>4.5999999999999999E-3</v>
      </c>
    </row>
    <row r="191" spans="1:25" x14ac:dyDescent="0.2">
      <c r="A191" s="3" t="s">
        <v>44</v>
      </c>
      <c r="E191" s="3" t="e">
        <f>_xlfn.XLOOKUP(F191,Inventory!J170:J244,Inventory!A170:A244)</f>
        <v>#N/A</v>
      </c>
      <c r="F191" s="3" t="s">
        <v>398</v>
      </c>
      <c r="G191" s="3" t="str">
        <f>VLOOKUP(F191,Inventory!J:M,2,FALSE)</f>
        <v>W_MS_081020_SS_45</v>
      </c>
      <c r="H191" s="3">
        <f>VLOOKUP(F191,Inventory!J:M,3,FALSE)</f>
        <v>99</v>
      </c>
      <c r="I191" s="3">
        <f>VLOOKUP(F191,Inventory!J:M,4,FALSE)</f>
        <v>9.7200000000000006</v>
      </c>
      <c r="J191" s="3">
        <v>4</v>
      </c>
      <c r="K191" s="3">
        <v>3</v>
      </c>
      <c r="L191" s="3">
        <v>0.47739999999999999</v>
      </c>
      <c r="M191" s="3">
        <f t="shared" si="8"/>
        <v>0.3014</v>
      </c>
      <c r="N191" s="3" t="s">
        <v>362</v>
      </c>
      <c r="O191" s="3" t="str">
        <f>VLOOKUP(N191,Lookup!A:D,2,FALSE)</f>
        <v>Corophiidae</v>
      </c>
      <c r="P191" s="3" t="str">
        <f>VLOOKUP(N191,Lookup!A:D,3,FALSE)</f>
        <v>Amphipoda</v>
      </c>
      <c r="Q191" s="3" t="str">
        <f>VLOOKUP(N191,Lookup!A:D,4,FALSE)</f>
        <v>Amphipoda</v>
      </c>
      <c r="S191" s="3">
        <v>7</v>
      </c>
      <c r="T191" s="3">
        <v>1.4E-3</v>
      </c>
    </row>
    <row r="192" spans="1:25" x14ac:dyDescent="0.2">
      <c r="A192" s="3" t="s">
        <v>44</v>
      </c>
      <c r="E192" s="3" t="e">
        <f>_xlfn.XLOOKUP(F192,Inventory!J171:J245,Inventory!A171:A245)</f>
        <v>#N/A</v>
      </c>
      <c r="F192" s="3" t="s">
        <v>398</v>
      </c>
      <c r="G192" s="3" t="str">
        <f>VLOOKUP(F192,Inventory!J:M,2,FALSE)</f>
        <v>W_MS_081020_SS_45</v>
      </c>
      <c r="H192" s="3">
        <f>VLOOKUP(F192,Inventory!J:M,3,FALSE)</f>
        <v>99</v>
      </c>
      <c r="I192" s="3">
        <f>VLOOKUP(F192,Inventory!J:M,4,FALSE)</f>
        <v>9.7200000000000006</v>
      </c>
      <c r="J192" s="3">
        <v>4</v>
      </c>
      <c r="K192" s="3">
        <v>3</v>
      </c>
      <c r="L192" s="3">
        <v>0.47739999999999999</v>
      </c>
      <c r="M192" s="3">
        <f t="shared" si="8"/>
        <v>0.3014</v>
      </c>
      <c r="N192" s="3" t="s">
        <v>360</v>
      </c>
      <c r="O192" s="3" t="str">
        <f>VLOOKUP(N192,Lookup!A:D,2,FALSE)</f>
        <v>Corophiidae</v>
      </c>
      <c r="P192" s="3" t="str">
        <f>VLOOKUP(N192,Lookup!A:D,3,FALSE)</f>
        <v>Amphipoda</v>
      </c>
      <c r="Q192" s="3" t="str">
        <f>VLOOKUP(N192,Lookup!A:D,4,FALSE)</f>
        <v>Amphipoda</v>
      </c>
      <c r="S192" s="3">
        <v>3</v>
      </c>
      <c r="T192" s="3">
        <v>9.1999999999999998E-3</v>
      </c>
    </row>
    <row r="193" spans="1:25" x14ac:dyDescent="0.2">
      <c r="A193" s="3" t="s">
        <v>44</v>
      </c>
      <c r="E193" s="3" t="e">
        <f>_xlfn.XLOOKUP(F193,Inventory!J172:J246,Inventory!A172:A246)</f>
        <v>#N/A</v>
      </c>
      <c r="F193" s="3" t="s">
        <v>398</v>
      </c>
      <c r="G193" s="3" t="str">
        <f>VLOOKUP(F193,Inventory!J:M,2,FALSE)</f>
        <v>W_MS_081020_SS_45</v>
      </c>
      <c r="H193" s="3">
        <f>VLOOKUP(F193,Inventory!J:M,3,FALSE)</f>
        <v>99</v>
      </c>
      <c r="I193" s="3">
        <f>VLOOKUP(F193,Inventory!J:M,4,FALSE)</f>
        <v>9.7200000000000006</v>
      </c>
      <c r="J193" s="3">
        <v>4</v>
      </c>
      <c r="K193" s="3">
        <v>3</v>
      </c>
      <c r="L193" s="3">
        <v>0.47739999999999999</v>
      </c>
      <c r="M193" s="3">
        <f t="shared" si="8"/>
        <v>0.3014</v>
      </c>
      <c r="N193" s="3" t="s">
        <v>304</v>
      </c>
      <c r="O193" s="3" t="str">
        <f>VLOOKUP(N193,Lookup!A:D,2,FALSE)</f>
        <v>Corophiidae</v>
      </c>
      <c r="P193" s="3" t="str">
        <f>VLOOKUP(N193,Lookup!A:D,3,FALSE)</f>
        <v>Amphipoda</v>
      </c>
      <c r="Q193" s="3" t="str">
        <f>VLOOKUP(N193,Lookup!A:D,4,FALSE)</f>
        <v>Amphipoda</v>
      </c>
      <c r="R193" s="3" t="s">
        <v>405</v>
      </c>
      <c r="S193" s="3">
        <v>1</v>
      </c>
      <c r="T193" s="3">
        <v>6.0000000000000001E-3</v>
      </c>
    </row>
    <row r="194" spans="1:25" x14ac:dyDescent="0.2">
      <c r="A194" s="3" t="s">
        <v>44</v>
      </c>
      <c r="E194" s="3" t="e">
        <f>_xlfn.XLOOKUP(F194,Inventory!J173:J247,Inventory!A173:A247)</f>
        <v>#N/A</v>
      </c>
      <c r="F194" s="3" t="s">
        <v>398</v>
      </c>
      <c r="G194" s="3" t="str">
        <f>VLOOKUP(F194,Inventory!J:M,2,FALSE)</f>
        <v>W_MS_081020_SS_45</v>
      </c>
      <c r="H194" s="3">
        <f>VLOOKUP(F194,Inventory!J:M,3,FALSE)</f>
        <v>99</v>
      </c>
      <c r="I194" s="3">
        <f>VLOOKUP(F194,Inventory!J:M,4,FALSE)</f>
        <v>9.7200000000000006</v>
      </c>
      <c r="J194" s="3">
        <v>4</v>
      </c>
      <c r="K194" s="3">
        <v>3</v>
      </c>
      <c r="L194" s="3">
        <v>0.47739999999999999</v>
      </c>
      <c r="M194" s="3">
        <f t="shared" si="8"/>
        <v>0.3014</v>
      </c>
      <c r="N194" s="3" t="s">
        <v>381</v>
      </c>
      <c r="O194" s="3" t="str">
        <f>VLOOKUP(N194,Lookup!A:D,2,FALSE)</f>
        <v>Plant Matter</v>
      </c>
      <c r="P194" s="3" t="str">
        <f>VLOOKUP(N194,Lookup!A:D,3,FALSE)</f>
        <v>Plant Matter</v>
      </c>
      <c r="Q194" s="3" t="str">
        <f>VLOOKUP(N194,Lookup!A:D,4,FALSE)</f>
        <v>Plant Matter</v>
      </c>
      <c r="T194" s="3">
        <v>6.0000000000000001E-3</v>
      </c>
    </row>
    <row r="195" spans="1:25" x14ac:dyDescent="0.2">
      <c r="A195" s="3" t="s">
        <v>44</v>
      </c>
      <c r="E195" s="3" t="e">
        <f>_xlfn.XLOOKUP(F195,Inventory!J174:J248,Inventory!A174:A248)</f>
        <v>#N/A</v>
      </c>
      <c r="F195" s="3" t="s">
        <v>398</v>
      </c>
      <c r="G195" s="3" t="str">
        <f>VLOOKUP(F195,Inventory!J:M,2,FALSE)</f>
        <v>W_MS_081020_SS_45</v>
      </c>
      <c r="H195" s="3">
        <f>VLOOKUP(F195,Inventory!J:M,3,FALSE)</f>
        <v>99</v>
      </c>
      <c r="I195" s="3">
        <f>VLOOKUP(F195,Inventory!J:M,4,FALSE)</f>
        <v>9.7200000000000006</v>
      </c>
      <c r="J195" s="3">
        <v>4</v>
      </c>
      <c r="K195" s="3">
        <v>3</v>
      </c>
      <c r="L195" s="3">
        <v>0.47739999999999999</v>
      </c>
      <c r="M195" s="3">
        <f t="shared" si="8"/>
        <v>0.3014</v>
      </c>
      <c r="N195" s="3" t="s">
        <v>264</v>
      </c>
      <c r="O195" s="3" t="str">
        <f>VLOOKUP(N195,Lookup!A:D,2,FALSE)</f>
        <v>Gammaridea</v>
      </c>
      <c r="P195" s="3" t="str">
        <f>VLOOKUP(N195,Lookup!A:D,3,FALSE)</f>
        <v>Amphipoda</v>
      </c>
      <c r="Q195" s="3" t="str">
        <f>VLOOKUP(N195,Lookup!A:D,4,FALSE)</f>
        <v>Amphipoda</v>
      </c>
      <c r="S195" s="3">
        <v>2</v>
      </c>
      <c r="T195" s="3">
        <v>4.3E-3</v>
      </c>
      <c r="Y195" s="3" t="s">
        <v>401</v>
      </c>
    </row>
    <row r="196" spans="1:25" x14ac:dyDescent="0.2">
      <c r="A196" s="3" t="s">
        <v>44</v>
      </c>
      <c r="E196" s="3" t="e">
        <f>_xlfn.XLOOKUP(F196,Inventory!J175:J249,Inventory!A175:A249)</f>
        <v>#N/A</v>
      </c>
      <c r="F196" s="3" t="s">
        <v>398</v>
      </c>
      <c r="G196" s="3" t="str">
        <f>VLOOKUP(F196,Inventory!J:M,2,FALSE)</f>
        <v>W_MS_081020_SS_45</v>
      </c>
      <c r="H196" s="3">
        <f>VLOOKUP(F196,Inventory!J:M,3,FALSE)</f>
        <v>99</v>
      </c>
      <c r="I196" s="3">
        <f>VLOOKUP(F196,Inventory!J:M,4,FALSE)</f>
        <v>9.7200000000000006</v>
      </c>
      <c r="J196" s="3">
        <v>4</v>
      </c>
      <c r="K196" s="3">
        <v>3</v>
      </c>
      <c r="L196" s="3">
        <v>0.47739999999999999</v>
      </c>
      <c r="M196" s="3">
        <f t="shared" si="8"/>
        <v>0.3014</v>
      </c>
      <c r="N196" s="3" t="s">
        <v>391</v>
      </c>
      <c r="O196" s="3" t="str">
        <f>VLOOKUP(N196,Lookup!A:D,2,FALSE)</f>
        <v>Crangonidae</v>
      </c>
      <c r="P196" s="3" t="str">
        <f>VLOOKUP(N196,Lookup!A:D,3,FALSE)</f>
        <v>Decapoda</v>
      </c>
      <c r="Q196" s="3" t="str">
        <f>VLOOKUP(N196,Lookup!A:D,4,FALSE)</f>
        <v>Decapoda</v>
      </c>
      <c r="S196" s="3">
        <v>1</v>
      </c>
      <c r="T196" s="3">
        <v>1.9E-3</v>
      </c>
    </row>
    <row r="197" spans="1:25" x14ac:dyDescent="0.2">
      <c r="A197" s="3" t="s">
        <v>44</v>
      </c>
      <c r="E197" s="3" t="e">
        <f>_xlfn.XLOOKUP(F197,Inventory!J176:J250,Inventory!A176:A250)</f>
        <v>#N/A</v>
      </c>
      <c r="F197" s="3" t="s">
        <v>398</v>
      </c>
      <c r="G197" s="3" t="str">
        <f>VLOOKUP(F197,Inventory!J:M,2,FALSE)</f>
        <v>W_MS_081020_SS_45</v>
      </c>
      <c r="H197" s="3">
        <f>VLOOKUP(F197,Inventory!J:M,3,FALSE)</f>
        <v>99</v>
      </c>
      <c r="I197" s="3">
        <f>VLOOKUP(F197,Inventory!J:M,4,FALSE)</f>
        <v>9.7200000000000006</v>
      </c>
      <c r="J197" s="3">
        <v>4</v>
      </c>
      <c r="K197" s="3">
        <v>3</v>
      </c>
      <c r="L197" s="3">
        <v>0.47739999999999999</v>
      </c>
      <c r="M197" s="3">
        <f t="shared" si="8"/>
        <v>0.3014</v>
      </c>
      <c r="N197" s="3" t="s">
        <v>380</v>
      </c>
      <c r="O197" s="3" t="str">
        <f>VLOOKUP(N197,Lookup!A:D,2,FALSE)</f>
        <v>Animalia</v>
      </c>
      <c r="P197" s="3" t="str">
        <f>VLOOKUP(N197,Lookup!A:D,3,FALSE)</f>
        <v>Animalia</v>
      </c>
      <c r="Q197" s="3" t="str">
        <f>VLOOKUP(N197,Lookup!A:D,4,FALSE)</f>
        <v>Animalia</v>
      </c>
      <c r="T197" s="3">
        <v>7.7100000000000002E-2</v>
      </c>
    </row>
    <row r="198" spans="1:25" x14ac:dyDescent="0.2">
      <c r="A198" s="3" t="s">
        <v>466</v>
      </c>
      <c r="E198" s="3" t="e">
        <f>_xlfn.XLOOKUP(F198,Inventory!J177:J251,Inventory!A177:A251)</f>
        <v>#N/A</v>
      </c>
      <c r="F198" s="3" t="s">
        <v>509</v>
      </c>
      <c r="G198" s="3" t="str">
        <f>VLOOKUP(F198,Inventory!J:M,2,FALSE)</f>
        <v>HH_080420_SS_52</v>
      </c>
      <c r="H198" s="3">
        <f>VLOOKUP(F198,Inventory!J:M,3,FALSE)</f>
        <v>121</v>
      </c>
      <c r="I198" s="3">
        <f>VLOOKUP(F198,Inventory!J:M,4,FALSE)</f>
        <v>22.55</v>
      </c>
      <c r="J198" s="3">
        <v>6</v>
      </c>
      <c r="K198" s="3">
        <v>2</v>
      </c>
      <c r="L198" s="3">
        <v>0.79469999999999996</v>
      </c>
      <c r="M198" s="3">
        <v>0.30199999999999999</v>
      </c>
      <c r="N198" s="3" t="s">
        <v>380</v>
      </c>
      <c r="O198" s="3" t="str">
        <f>VLOOKUP(N198,Lookup!A:D,2,FALSE)</f>
        <v>Animalia</v>
      </c>
      <c r="P198" s="3" t="str">
        <f>VLOOKUP(N198,Lookup!A:D,3,FALSE)</f>
        <v>Animalia</v>
      </c>
      <c r="Q198" s="3" t="str">
        <f>VLOOKUP(N198,Lookup!A:D,4,FALSE)</f>
        <v>Animalia</v>
      </c>
      <c r="T198" s="3">
        <v>0.3926</v>
      </c>
    </row>
    <row r="199" spans="1:25" x14ac:dyDescent="0.2">
      <c r="A199" s="3" t="s">
        <v>466</v>
      </c>
      <c r="E199" s="3" t="e">
        <f>_xlfn.XLOOKUP(F199,Inventory!J178:J252,Inventory!A178:A252)</f>
        <v>#N/A</v>
      </c>
      <c r="F199" s="3" t="s">
        <v>509</v>
      </c>
      <c r="G199" s="3" t="str">
        <f>VLOOKUP(F199,Inventory!J:M,2,FALSE)</f>
        <v>HH_080420_SS_52</v>
      </c>
      <c r="H199" s="3">
        <f>VLOOKUP(F199,Inventory!J:M,3,FALSE)</f>
        <v>121</v>
      </c>
      <c r="I199" s="3">
        <f>VLOOKUP(F199,Inventory!J:M,4,FALSE)</f>
        <v>22.55</v>
      </c>
      <c r="J199" s="3">
        <v>6</v>
      </c>
      <c r="K199" s="3">
        <v>2</v>
      </c>
      <c r="L199" s="3">
        <v>0.79469999999999996</v>
      </c>
      <c r="M199" s="3">
        <v>0.30199999999999999</v>
      </c>
      <c r="N199" s="3" t="s">
        <v>381</v>
      </c>
      <c r="T199" s="3">
        <v>7.0800000000000002E-2</v>
      </c>
    </row>
    <row r="200" spans="1:25" x14ac:dyDescent="0.2">
      <c r="A200" s="3" t="s">
        <v>466</v>
      </c>
      <c r="E200" s="3" t="e">
        <f>_xlfn.XLOOKUP(F200,Inventory!J179:J253,Inventory!A179:A253)</f>
        <v>#N/A</v>
      </c>
      <c r="F200" s="3" t="s">
        <v>503</v>
      </c>
      <c r="G200" s="3" t="str">
        <f>VLOOKUP(F200,Inventory!J:M,2,FALSE)</f>
        <v>HH_080420_SS_53</v>
      </c>
      <c r="H200" s="3">
        <f>VLOOKUP(F200,Inventory!J:M,3,FALSE)</f>
        <v>120</v>
      </c>
      <c r="I200" s="3">
        <f>VLOOKUP(F200,Inventory!J:M,4,FALSE)</f>
        <v>18.36</v>
      </c>
      <c r="J200" s="3">
        <v>3</v>
      </c>
      <c r="K200" s="3">
        <v>3</v>
      </c>
      <c r="L200" s="3">
        <v>0.5393</v>
      </c>
      <c r="M200" s="3">
        <v>0.39800000000000002</v>
      </c>
      <c r="N200" s="3" t="s">
        <v>504</v>
      </c>
      <c r="O200" s="3" t="e">
        <f>VLOOKUP(N200,Lookup!A:D,2,FALSE)</f>
        <v>#N/A</v>
      </c>
      <c r="P200" s="3" t="e">
        <f>VLOOKUP(N200,Lookup!A:D,3,FALSE)</f>
        <v>#N/A</v>
      </c>
      <c r="Q200" s="3" t="e">
        <f>VLOOKUP(N200,Lookup!A:D,4,FALSE)</f>
        <v>#N/A</v>
      </c>
      <c r="S200" s="3">
        <v>1</v>
      </c>
      <c r="T200" s="3">
        <v>3.1600000000000003E-2</v>
      </c>
    </row>
    <row r="201" spans="1:25" x14ac:dyDescent="0.2">
      <c r="A201" s="3" t="s">
        <v>466</v>
      </c>
      <c r="E201" s="3" t="e">
        <f>_xlfn.XLOOKUP(F201,Inventory!J179:J254,Inventory!A180:A254)</f>
        <v>#VALUE!</v>
      </c>
      <c r="F201" s="3" t="s">
        <v>503</v>
      </c>
      <c r="G201" s="3" t="str">
        <f>VLOOKUP(F201,Inventory!J:M,2,FALSE)</f>
        <v>HH_080420_SS_53</v>
      </c>
      <c r="H201" s="3">
        <f>VLOOKUP(F201,Inventory!J:M,3,FALSE)</f>
        <v>120</v>
      </c>
      <c r="I201" s="3">
        <f>VLOOKUP(F201,Inventory!J:M,4,FALSE)</f>
        <v>18.36</v>
      </c>
      <c r="J201" s="3">
        <v>3</v>
      </c>
      <c r="K201" s="3">
        <v>3</v>
      </c>
      <c r="L201" s="3">
        <v>0.5393</v>
      </c>
      <c r="M201" s="3">
        <v>0.39800000000000002</v>
      </c>
      <c r="N201" s="3" t="s">
        <v>505</v>
      </c>
      <c r="S201" s="3">
        <v>1</v>
      </c>
      <c r="T201" s="3">
        <v>6.8999999999999999E-3</v>
      </c>
    </row>
    <row r="202" spans="1:25" x14ac:dyDescent="0.2">
      <c r="A202" s="3" t="s">
        <v>466</v>
      </c>
      <c r="E202" s="3" t="e">
        <f>_xlfn.XLOOKUP(F202,Inventory!J181:J255,Inventory!A181:A255)</f>
        <v>#N/A</v>
      </c>
      <c r="F202" s="3" t="s">
        <v>503</v>
      </c>
      <c r="G202" s="3" t="str">
        <f>VLOOKUP(F202,Inventory!J:M,2,FALSE)</f>
        <v>HH_080420_SS_53</v>
      </c>
      <c r="H202" s="3">
        <f>VLOOKUP(F202,Inventory!J:M,3,FALSE)</f>
        <v>120</v>
      </c>
      <c r="I202" s="3">
        <f>VLOOKUP(F202,Inventory!J:M,4,FALSE)</f>
        <v>18.36</v>
      </c>
      <c r="J202" s="3">
        <v>3</v>
      </c>
      <c r="K202" s="3">
        <v>3</v>
      </c>
      <c r="L202" s="3">
        <v>0.5393</v>
      </c>
      <c r="M202" s="3">
        <v>0.39800000000000002</v>
      </c>
      <c r="N202" s="3" t="s">
        <v>380</v>
      </c>
      <c r="T202" s="3">
        <v>9.0700000000000003E-2</v>
      </c>
    </row>
    <row r="203" spans="1:25" x14ac:dyDescent="0.2">
      <c r="A203" s="3" t="s">
        <v>466</v>
      </c>
      <c r="E203" s="3" t="e">
        <f>_xlfn.XLOOKUP(F203,Inventory!J182:J256,Inventory!A182:A256)</f>
        <v>#N/A</v>
      </c>
      <c r="F203" s="3" t="s">
        <v>485</v>
      </c>
      <c r="G203" s="3" t="str">
        <f>VLOOKUP(F203,Inventory!J:M,2,FALSE)</f>
        <v>HH_080420_SS_54</v>
      </c>
      <c r="H203" s="3">
        <f>VLOOKUP(F203,Inventory!J:M,3,FALSE)</f>
        <v>88</v>
      </c>
      <c r="I203" s="3">
        <f>VLOOKUP(F203,Inventory!J:M,4,FALSE)</f>
        <v>7.07</v>
      </c>
      <c r="J203" s="3">
        <v>5</v>
      </c>
      <c r="K203" s="3">
        <v>4</v>
      </c>
      <c r="L203" s="3">
        <v>0.22889999999999999</v>
      </c>
      <c r="M203" s="3">
        <v>0.12529999999999999</v>
      </c>
      <c r="N203" s="3" t="s">
        <v>486</v>
      </c>
      <c r="O203" s="3" t="e">
        <f>VLOOKUP(N203,Lookup!A:D,2,FALSE)</f>
        <v>#N/A</v>
      </c>
      <c r="P203" s="3" t="e">
        <f>VLOOKUP(N203,Lookup!A:D,3,FALSE)</f>
        <v>#N/A</v>
      </c>
      <c r="Q203" s="3" t="e">
        <f>VLOOKUP(N203,Lookup!A:D,4,FALSE)</f>
        <v>#N/A</v>
      </c>
      <c r="S203" s="3">
        <v>2</v>
      </c>
      <c r="T203" s="3">
        <v>6.3899999999999998E-2</v>
      </c>
    </row>
    <row r="204" spans="1:25" x14ac:dyDescent="0.2">
      <c r="A204" s="3" t="s">
        <v>466</v>
      </c>
      <c r="E204" s="3" t="e">
        <f>_xlfn.XLOOKUP(F204,Inventory!J183:J257,Inventory!A183:A257)</f>
        <v>#N/A</v>
      </c>
      <c r="F204" s="3" t="s">
        <v>485</v>
      </c>
      <c r="G204" s="3" t="str">
        <f>VLOOKUP(F204,Inventory!J:M,2,FALSE)</f>
        <v>HH_080420_SS_54</v>
      </c>
      <c r="H204" s="3">
        <f>VLOOKUP(F204,Inventory!J:M,3,FALSE)</f>
        <v>88</v>
      </c>
      <c r="I204" s="3">
        <f>VLOOKUP(F204,Inventory!J:M,4,FALSE)</f>
        <v>7.07</v>
      </c>
      <c r="J204" s="3">
        <v>5</v>
      </c>
      <c r="K204" s="3">
        <v>4</v>
      </c>
      <c r="L204" s="3">
        <v>0.22889999999999999</v>
      </c>
      <c r="M204" s="3">
        <v>0.12529999999999999</v>
      </c>
      <c r="N204" s="3" t="s">
        <v>487</v>
      </c>
      <c r="S204" s="3">
        <v>1</v>
      </c>
      <c r="T204" s="3">
        <v>1.3599999999999999E-2</v>
      </c>
    </row>
    <row r="205" spans="1:25" x14ac:dyDescent="0.2">
      <c r="A205" s="3" t="s">
        <v>466</v>
      </c>
      <c r="E205" s="3" t="e">
        <f>_xlfn.XLOOKUP(F205,Inventory!J184:J258,Inventory!A184:A258)</f>
        <v>#N/A</v>
      </c>
      <c r="F205" s="3" t="s">
        <v>485</v>
      </c>
      <c r="G205" s="3" t="str">
        <f>VLOOKUP(F205,Inventory!J:M,2,FALSE)</f>
        <v>HH_080420_SS_54</v>
      </c>
      <c r="H205" s="3">
        <f>VLOOKUP(F205,Inventory!J:M,3,FALSE)</f>
        <v>88</v>
      </c>
      <c r="I205" s="3">
        <f>VLOOKUP(F205,Inventory!J:M,4,FALSE)</f>
        <v>7.07</v>
      </c>
      <c r="J205" s="3">
        <v>5</v>
      </c>
      <c r="K205" s="3">
        <v>4</v>
      </c>
      <c r="L205" s="3">
        <v>0.22889999999999999</v>
      </c>
      <c r="M205" s="3">
        <v>0.12529999999999999</v>
      </c>
      <c r="N205" s="3" t="s">
        <v>381</v>
      </c>
      <c r="T205" s="3">
        <v>3.0999999999999999E-3</v>
      </c>
    </row>
    <row r="206" spans="1:25" x14ac:dyDescent="0.2">
      <c r="A206" s="3" t="s">
        <v>466</v>
      </c>
      <c r="E206" s="3" t="e">
        <f>_xlfn.XLOOKUP(F206,Inventory!J185:J259,Inventory!A185:A259)</f>
        <v>#N/A</v>
      </c>
      <c r="F206" s="3" t="s">
        <v>485</v>
      </c>
      <c r="G206" s="3" t="str">
        <f>VLOOKUP(F206,Inventory!J:M,2,FALSE)</f>
        <v>HH_080420_SS_54</v>
      </c>
      <c r="H206" s="3">
        <f>VLOOKUP(F206,Inventory!J:M,3,FALSE)</f>
        <v>88</v>
      </c>
      <c r="I206" s="3">
        <f>VLOOKUP(F206,Inventory!J:M,4,FALSE)</f>
        <v>7.07</v>
      </c>
      <c r="J206" s="3">
        <v>5</v>
      </c>
      <c r="K206" s="3">
        <v>4</v>
      </c>
      <c r="L206" s="3">
        <v>0.22889999999999999</v>
      </c>
      <c r="M206" s="3">
        <v>0.12529999999999999</v>
      </c>
      <c r="N206" s="3" t="s">
        <v>474</v>
      </c>
      <c r="T206" s="3">
        <v>1.7299999999999999E-2</v>
      </c>
    </row>
    <row r="207" spans="1:25" x14ac:dyDescent="0.2">
      <c r="A207" s="3" t="s">
        <v>466</v>
      </c>
      <c r="E207" s="3" t="e">
        <f>_xlfn.XLOOKUP(F207,Inventory!J186:J260,Inventory!A186:A260)</f>
        <v>#N/A</v>
      </c>
      <c r="F207" s="3" t="s">
        <v>489</v>
      </c>
      <c r="G207" s="3" t="str">
        <f>VLOOKUP(F207,Inventory!J:M,2,FALSE)</f>
        <v>HH_080420_SS_55</v>
      </c>
      <c r="H207" s="3">
        <f>VLOOKUP(F207,Inventory!J:M,3,FALSE)</f>
        <v>89</v>
      </c>
      <c r="I207" s="3">
        <f>VLOOKUP(F207,Inventory!J:M,4,FALSE)</f>
        <v>0</v>
      </c>
      <c r="J207" s="3">
        <v>4</v>
      </c>
      <c r="K207" s="3">
        <v>3</v>
      </c>
      <c r="L207" s="3">
        <v>0.38369999999999999</v>
      </c>
      <c r="M207" s="3">
        <v>0.15559999999999999</v>
      </c>
      <c r="N207" s="3" t="s">
        <v>486</v>
      </c>
      <c r="O207" s="3" t="e">
        <f>VLOOKUP(N207,Lookup!A:D,2,FALSE)</f>
        <v>#N/A</v>
      </c>
      <c r="P207" s="3" t="e">
        <f>VLOOKUP(N207,Lookup!A:D,3,FALSE)</f>
        <v>#N/A</v>
      </c>
      <c r="Q207" s="3" t="e">
        <f>VLOOKUP(N207,Lookup!A:D,4,FALSE)</f>
        <v>#N/A</v>
      </c>
      <c r="S207" s="3">
        <v>3</v>
      </c>
      <c r="T207" s="3">
        <v>3.7199999999999997E-2</v>
      </c>
    </row>
    <row r="208" spans="1:25" x14ac:dyDescent="0.2">
      <c r="A208" s="3" t="s">
        <v>466</v>
      </c>
      <c r="E208" s="3" t="e">
        <f>_xlfn.XLOOKUP(F208,Inventory!J187:J261,Inventory!A187:A261)</f>
        <v>#N/A</v>
      </c>
      <c r="F208" s="3" t="s">
        <v>489</v>
      </c>
      <c r="G208" s="3" t="str">
        <f>VLOOKUP(F208,Inventory!J:M,2,FALSE)</f>
        <v>HH_080420_SS_55</v>
      </c>
      <c r="H208" s="3">
        <f>VLOOKUP(F208,Inventory!J:M,3,FALSE)</f>
        <v>89</v>
      </c>
      <c r="I208" s="3">
        <f>VLOOKUP(F208,Inventory!J:M,4,FALSE)</f>
        <v>0</v>
      </c>
      <c r="J208" s="3">
        <v>4</v>
      </c>
      <c r="K208" s="3">
        <v>3</v>
      </c>
      <c r="L208" s="3">
        <v>0.38369999999999999</v>
      </c>
      <c r="M208" s="3">
        <v>0.15559999999999999</v>
      </c>
      <c r="N208" s="3" t="s">
        <v>381</v>
      </c>
      <c r="T208" s="3">
        <v>1.0800000000000001E-2</v>
      </c>
    </row>
    <row r="209" spans="1:25" x14ac:dyDescent="0.2">
      <c r="A209" s="3" t="s">
        <v>466</v>
      </c>
      <c r="E209" s="3" t="e">
        <f>_xlfn.XLOOKUP(F209,Inventory!J188:J262,Inventory!A188:A262)</f>
        <v>#N/A</v>
      </c>
      <c r="F209" s="3" t="s">
        <v>489</v>
      </c>
      <c r="G209" s="3" t="str">
        <f>VLOOKUP(F209,Inventory!J:M,2,FALSE)</f>
        <v>HH_080420_SS_55</v>
      </c>
      <c r="H209" s="3">
        <f>VLOOKUP(F209,Inventory!J:M,3,FALSE)</f>
        <v>89</v>
      </c>
      <c r="I209" s="3">
        <f>VLOOKUP(F209,Inventory!J:M,4,FALSE)</f>
        <v>0</v>
      </c>
      <c r="J209" s="3">
        <v>4</v>
      </c>
      <c r="K209" s="3">
        <v>3</v>
      </c>
      <c r="L209" s="3">
        <v>0.38369999999999999</v>
      </c>
      <c r="M209" s="3">
        <v>0.15559999999999999</v>
      </c>
      <c r="N209" s="3" t="s">
        <v>455</v>
      </c>
      <c r="T209" s="3">
        <v>5.1999999999999998E-3</v>
      </c>
    </row>
    <row r="210" spans="1:25" x14ac:dyDescent="0.2">
      <c r="A210" s="3" t="s">
        <v>466</v>
      </c>
      <c r="E210" s="3" t="e">
        <f>_xlfn.XLOOKUP(F210,Inventory!J189:J263,Inventory!A189:A263)</f>
        <v>#N/A</v>
      </c>
      <c r="F210" s="3" t="s">
        <v>489</v>
      </c>
      <c r="G210" s="3" t="str">
        <f>VLOOKUP(F210,Inventory!J:M,2,FALSE)</f>
        <v>HH_080420_SS_55</v>
      </c>
      <c r="H210" s="3">
        <f>VLOOKUP(F210,Inventory!J:M,3,FALSE)</f>
        <v>89</v>
      </c>
      <c r="I210" s="3">
        <f>VLOOKUP(F210,Inventory!J:M,4,FALSE)</f>
        <v>0</v>
      </c>
      <c r="J210" s="3">
        <v>4</v>
      </c>
      <c r="K210" s="3">
        <v>3</v>
      </c>
      <c r="L210" s="3">
        <v>0.38369999999999999</v>
      </c>
      <c r="M210" s="3">
        <v>0.15559999999999999</v>
      </c>
      <c r="N210" s="3" t="s">
        <v>380</v>
      </c>
      <c r="T210" s="3">
        <v>0.15809999999999999</v>
      </c>
    </row>
    <row r="211" spans="1:25" x14ac:dyDescent="0.2">
      <c r="A211" s="3" t="s">
        <v>466</v>
      </c>
      <c r="E211" s="3" t="e">
        <f>_xlfn.XLOOKUP(F211,Inventory!J190:J264,Inventory!A190:A264)</f>
        <v>#N/A</v>
      </c>
      <c r="F211" s="3" t="s">
        <v>506</v>
      </c>
      <c r="G211" s="3" t="str">
        <f>VLOOKUP(F211,Inventory!J:M,2,FALSE)</f>
        <v>HH_080420_SS_56</v>
      </c>
      <c r="H211" s="3">
        <f>VLOOKUP(F211,Inventory!J:M,3,FALSE)</f>
        <v>95</v>
      </c>
      <c r="I211" s="3">
        <f>VLOOKUP(F211,Inventory!J:M,4,FALSE)</f>
        <v>10.95</v>
      </c>
      <c r="J211" s="3">
        <v>3</v>
      </c>
      <c r="K211" s="3">
        <v>2</v>
      </c>
      <c r="L211" s="3">
        <v>0.35899999999999999</v>
      </c>
      <c r="M211" s="3">
        <v>0.2848</v>
      </c>
      <c r="N211" s="3" t="s">
        <v>380</v>
      </c>
      <c r="O211" s="3" t="str">
        <f>VLOOKUP(N211,Lookup!A:D,2,FALSE)</f>
        <v>Animalia</v>
      </c>
      <c r="P211" s="3" t="str">
        <f>VLOOKUP(N211,Lookup!A:D,3,FALSE)</f>
        <v>Animalia</v>
      </c>
      <c r="Q211" s="3" t="str">
        <f>VLOOKUP(N211,Lookup!A:D,4,FALSE)</f>
        <v>Animalia</v>
      </c>
      <c r="T211" s="3">
        <v>4.6600000000000003E-2</v>
      </c>
    </row>
    <row r="212" spans="1:25" x14ac:dyDescent="0.2">
      <c r="A212" s="3" t="s">
        <v>466</v>
      </c>
      <c r="E212" s="3" t="e">
        <f>_xlfn.XLOOKUP(F212,Inventory!J190:J265,Inventory!A190:A265)</f>
        <v>#N/A</v>
      </c>
      <c r="F212" s="3" t="s">
        <v>506</v>
      </c>
      <c r="G212" s="3" t="str">
        <f>VLOOKUP(F212,Inventory!J:M,2,FALSE)</f>
        <v>HH_080420_SS_56</v>
      </c>
      <c r="H212" s="3">
        <f>VLOOKUP(F212,Inventory!J:M,3,FALSE)</f>
        <v>95</v>
      </c>
      <c r="I212" s="3">
        <f>VLOOKUP(F212,Inventory!J:M,4,FALSE)</f>
        <v>10.95</v>
      </c>
      <c r="J212" s="3">
        <v>3</v>
      </c>
      <c r="K212" s="3">
        <v>2</v>
      </c>
      <c r="L212" s="3">
        <v>0.35899999999999999</v>
      </c>
      <c r="M212" s="3">
        <v>0.2848</v>
      </c>
      <c r="N212" s="3" t="s">
        <v>381</v>
      </c>
      <c r="T212" s="3">
        <v>1.37E-2</v>
      </c>
    </row>
    <row r="213" spans="1:25" x14ac:dyDescent="0.2">
      <c r="A213" s="3" t="s">
        <v>466</v>
      </c>
      <c r="E213" s="3" t="e">
        <f>_xlfn.XLOOKUP(F213,Inventory!J191:J266,Inventory!A191:A266)</f>
        <v>#N/A</v>
      </c>
      <c r="F213" s="3" t="s">
        <v>473</v>
      </c>
      <c r="G213" s="3" t="str">
        <f>VLOOKUP(F213,Inventory!J:M,2,FALSE)</f>
        <v>HH_080520_SS_61</v>
      </c>
      <c r="H213" s="3">
        <f>VLOOKUP(F213,Inventory!J:M,3,FALSE)</f>
        <v>73</v>
      </c>
      <c r="I213" s="3">
        <f>VLOOKUP(F213,Inventory!J:M,4,FALSE)</f>
        <v>4.1500000000000004</v>
      </c>
      <c r="J213" s="3">
        <v>4</v>
      </c>
      <c r="K213" s="3">
        <v>2</v>
      </c>
      <c r="L213" s="3">
        <v>0.1242</v>
      </c>
      <c r="M213" s="3">
        <v>7.5999999999999998E-2</v>
      </c>
      <c r="N213" s="3" t="s">
        <v>474</v>
      </c>
      <c r="O213" s="3" t="e">
        <f>VLOOKUP(N213,Lookup!A:D,2,FALSE)</f>
        <v>#N/A</v>
      </c>
      <c r="P213" s="3" t="e">
        <f>VLOOKUP(N213,Lookup!A:D,3,FALSE)</f>
        <v>#N/A</v>
      </c>
      <c r="Q213" s="3" t="e">
        <f>VLOOKUP(N213,Lookup!A:D,4,FALSE)</f>
        <v>#N/A</v>
      </c>
      <c r="T213" s="3">
        <v>2.81E-2</v>
      </c>
    </row>
    <row r="214" spans="1:25" x14ac:dyDescent="0.2">
      <c r="A214" s="3" t="s">
        <v>466</v>
      </c>
      <c r="E214" s="3" t="e">
        <f>_xlfn.XLOOKUP(F214,Inventory!J192:J267,Inventory!A192:A267)</f>
        <v>#N/A</v>
      </c>
      <c r="F214" s="3" t="s">
        <v>473</v>
      </c>
      <c r="G214" s="3" t="str">
        <f>VLOOKUP(F214,Inventory!J:M,2,FALSE)</f>
        <v>HH_080520_SS_61</v>
      </c>
      <c r="H214" s="3">
        <f>VLOOKUP(F214,Inventory!J:M,3,FALSE)</f>
        <v>73</v>
      </c>
      <c r="I214" s="3">
        <f>VLOOKUP(F214,Inventory!J:M,4,FALSE)</f>
        <v>4.1500000000000004</v>
      </c>
      <c r="J214" s="3">
        <v>4</v>
      </c>
      <c r="K214" s="3">
        <v>2</v>
      </c>
      <c r="L214" s="3">
        <v>0.1242</v>
      </c>
      <c r="M214" s="3">
        <v>7.5999999999999998E-2</v>
      </c>
      <c r="N214" s="3" t="s">
        <v>264</v>
      </c>
      <c r="S214" s="3">
        <v>2</v>
      </c>
      <c r="T214" s="3">
        <v>4.1000000000000003E-3</v>
      </c>
    </row>
    <row r="215" spans="1:25" x14ac:dyDescent="0.2">
      <c r="A215" s="3" t="s">
        <v>466</v>
      </c>
      <c r="E215" s="3" t="e">
        <f>_xlfn.XLOOKUP(F215,Inventory!J193:J268,Inventory!A193:A268)</f>
        <v>#N/A</v>
      </c>
      <c r="F215" s="3" t="s">
        <v>473</v>
      </c>
      <c r="G215" s="3" t="str">
        <f>VLOOKUP(F215,Inventory!J:M,2,FALSE)</f>
        <v>HH_080520_SS_61</v>
      </c>
      <c r="H215" s="3">
        <f>VLOOKUP(F215,Inventory!J:M,3,FALSE)</f>
        <v>73</v>
      </c>
      <c r="I215" s="3">
        <f>VLOOKUP(F215,Inventory!J:M,4,FALSE)</f>
        <v>4.1500000000000004</v>
      </c>
      <c r="J215" s="3">
        <v>4</v>
      </c>
      <c r="K215" s="3">
        <v>2</v>
      </c>
      <c r="L215" s="3">
        <v>0.1242</v>
      </c>
      <c r="M215" s="3">
        <v>7.5999999999999998E-2</v>
      </c>
      <c r="N215" s="3" t="s">
        <v>462</v>
      </c>
      <c r="S215" s="3">
        <v>1</v>
      </c>
      <c r="T215" s="3">
        <v>2.0000000000000001E-4</v>
      </c>
    </row>
    <row r="216" spans="1:25" x14ac:dyDescent="0.2">
      <c r="A216" s="3" t="s">
        <v>466</v>
      </c>
      <c r="E216" s="3" t="e">
        <f>_xlfn.XLOOKUP(F216,Inventory!J194:J269,Inventory!A194:A269)</f>
        <v>#N/A</v>
      </c>
      <c r="F216" s="3" t="s">
        <v>473</v>
      </c>
      <c r="G216" s="3" t="str">
        <f>VLOOKUP(F216,Inventory!J:M,2,FALSE)</f>
        <v>HH_080520_SS_61</v>
      </c>
      <c r="H216" s="3">
        <f>VLOOKUP(F216,Inventory!J:M,3,FALSE)</f>
        <v>73</v>
      </c>
      <c r="I216" s="3">
        <f>VLOOKUP(F216,Inventory!J:M,4,FALSE)</f>
        <v>4.1500000000000004</v>
      </c>
      <c r="J216" s="3">
        <v>4</v>
      </c>
      <c r="K216" s="3">
        <v>2</v>
      </c>
      <c r="L216" s="3">
        <v>0.1242</v>
      </c>
      <c r="M216" s="3">
        <v>7.5999999999999998E-2</v>
      </c>
      <c r="N216" s="3" t="s">
        <v>115</v>
      </c>
      <c r="S216" s="3">
        <v>1</v>
      </c>
      <c r="T216" s="3">
        <v>5.9999999999999995E-4</v>
      </c>
    </row>
    <row r="217" spans="1:25" x14ac:dyDescent="0.2">
      <c r="A217" s="3" t="s">
        <v>466</v>
      </c>
      <c r="E217" s="3" t="e">
        <f>_xlfn.XLOOKUP(F217,Inventory!J195:J270,Inventory!A195:A270)</f>
        <v>#N/A</v>
      </c>
      <c r="F217" s="3" t="s">
        <v>477</v>
      </c>
      <c r="G217" s="3" t="str">
        <f>VLOOKUP(F217,Inventory!J:M,2,FALSE)</f>
        <v>QU_RP_073120_SS_62</v>
      </c>
      <c r="H217" s="3">
        <f>VLOOKUP(F217,Inventory!J:M,3,FALSE)</f>
        <v>93</v>
      </c>
      <c r="I217" s="3">
        <f>VLOOKUP(F217,Inventory!J:M,4,FALSE)</f>
        <v>8.94</v>
      </c>
      <c r="J217" s="3">
        <v>3</v>
      </c>
      <c r="K217" s="3">
        <v>4</v>
      </c>
      <c r="L217" s="3">
        <v>0.28100000000000003</v>
      </c>
      <c r="M217" s="3">
        <v>0.23139999999999999</v>
      </c>
      <c r="N217" s="3" t="s">
        <v>478</v>
      </c>
      <c r="O217" s="3" t="e">
        <f>VLOOKUP(N217,Lookup!A:D,2,FALSE)</f>
        <v>#N/A</v>
      </c>
      <c r="P217" s="3" t="e">
        <f>VLOOKUP(N217,Lookup!A:D,3,FALSE)</f>
        <v>#N/A</v>
      </c>
      <c r="Q217" s="3" t="e">
        <f>VLOOKUP(N217,Lookup!A:D,4,FALSE)</f>
        <v>#N/A</v>
      </c>
      <c r="S217" s="3">
        <v>1</v>
      </c>
      <c r="T217" s="3">
        <v>4.4900000000000002E-2</v>
      </c>
    </row>
    <row r="218" spans="1:25" x14ac:dyDescent="0.2">
      <c r="A218" s="3" t="s">
        <v>466</v>
      </c>
      <c r="E218" s="3" t="e">
        <f>_xlfn.XLOOKUP(F218,Inventory!J196:J271,Inventory!A196:A271)</f>
        <v>#N/A</v>
      </c>
      <c r="F218" s="3" t="s">
        <v>476</v>
      </c>
      <c r="G218" s="3" t="str">
        <f>VLOOKUP(F218,Inventory!J:M,2,FALSE)</f>
        <v>QU_RP_073120_SS_63</v>
      </c>
      <c r="H218" s="3">
        <f>VLOOKUP(F218,Inventory!J:M,3,FALSE)</f>
        <v>90</v>
      </c>
      <c r="I218" s="3">
        <f>VLOOKUP(F218,Inventory!J:M,4,FALSE)</f>
        <v>7.62</v>
      </c>
      <c r="J218" s="3">
        <v>3</v>
      </c>
      <c r="K218" s="3">
        <v>2</v>
      </c>
      <c r="L218" s="3">
        <v>0.24429999999999999</v>
      </c>
      <c r="M218" s="3">
        <v>0.19040000000000001</v>
      </c>
      <c r="N218" s="3" t="s">
        <v>380</v>
      </c>
      <c r="O218" s="3" t="str">
        <f>VLOOKUP(N218,Lookup!A:D,2,FALSE)</f>
        <v>Animalia</v>
      </c>
      <c r="P218" s="3" t="str">
        <f>VLOOKUP(N218,Lookup!A:D,3,FALSE)</f>
        <v>Animalia</v>
      </c>
      <c r="Q218" s="3" t="str">
        <f>VLOOKUP(N218,Lookup!A:D,4,FALSE)</f>
        <v>Animalia</v>
      </c>
      <c r="T218" s="3">
        <v>4.3900000000000002E-2</v>
      </c>
    </row>
    <row r="219" spans="1:25" x14ac:dyDescent="0.2">
      <c r="A219" s="3" t="s">
        <v>466</v>
      </c>
      <c r="E219" s="3" t="e">
        <f>_xlfn.XLOOKUP(F219,Inventory!J197:J272,Inventory!A197:A272)</f>
        <v>#N/A</v>
      </c>
      <c r="F219" s="3" t="s">
        <v>457</v>
      </c>
      <c r="G219" s="3" t="str">
        <f>VLOOKUP(F219,Inventory!J:M,2,FALSE)</f>
        <v>QU_RP_073120_SS_64</v>
      </c>
      <c r="H219" s="3">
        <f>VLOOKUP(F219,Inventory!J:M,3,FALSE)</f>
        <v>93</v>
      </c>
      <c r="I219" s="3">
        <f>VLOOKUP(F219,Inventory!J:M,4,FALSE)</f>
        <v>8.41</v>
      </c>
      <c r="J219" s="3">
        <v>4</v>
      </c>
      <c r="K219" s="3">
        <v>2</v>
      </c>
      <c r="L219" s="3">
        <v>0.3241</v>
      </c>
      <c r="M219" s="3">
        <v>0.22559999999999999</v>
      </c>
      <c r="N219" s="3" t="s">
        <v>459</v>
      </c>
      <c r="O219" s="3" t="e">
        <f>VLOOKUP(N219,Lookup!A:D,2,FALSE)</f>
        <v>#N/A</v>
      </c>
      <c r="P219" s="3" t="e">
        <f>VLOOKUP(N219,Lookup!A:D,3,FALSE)</f>
        <v>#N/A</v>
      </c>
      <c r="Q219" s="3" t="e">
        <f>VLOOKUP(N219,Lookup!A:D,4,FALSE)</f>
        <v>#N/A</v>
      </c>
      <c r="T219" s="3">
        <v>8.8300000000000003E-2</v>
      </c>
      <c r="Y219" s="3" t="s">
        <v>460</v>
      </c>
    </row>
    <row r="220" spans="1:25" x14ac:dyDescent="0.2">
      <c r="A220" s="3" t="s">
        <v>466</v>
      </c>
      <c r="E220" s="3" t="e">
        <f>_xlfn.XLOOKUP(F220,Inventory!J198:J273,Inventory!A198:A273)</f>
        <v>#N/A</v>
      </c>
      <c r="F220" s="3" t="s">
        <v>457</v>
      </c>
      <c r="G220" s="3" t="str">
        <f>VLOOKUP(F220,Inventory!J:M,2,FALSE)</f>
        <v>QU_RP_073120_SS_64</v>
      </c>
      <c r="H220" s="3">
        <f>VLOOKUP(F220,Inventory!J:M,3,FALSE)</f>
        <v>93</v>
      </c>
      <c r="I220" s="3">
        <f>VLOOKUP(F220,Inventory!J:M,4,FALSE)</f>
        <v>8.41</v>
      </c>
      <c r="J220" s="3">
        <v>4</v>
      </c>
      <c r="K220" s="3">
        <v>2</v>
      </c>
      <c r="L220" s="3">
        <v>0.3241</v>
      </c>
      <c r="M220" s="3">
        <v>0.22559999999999999</v>
      </c>
      <c r="N220" s="3" t="s">
        <v>381</v>
      </c>
      <c r="T220" s="3">
        <v>4.8999999999999998E-3</v>
      </c>
    </row>
    <row r="221" spans="1:25" x14ac:dyDescent="0.2">
      <c r="A221" s="3" t="s">
        <v>466</v>
      </c>
      <c r="E221" s="3" t="e">
        <f>_xlfn.XLOOKUP(F221,Inventory!J199:J274,Inventory!A199:A274)</f>
        <v>#N/A</v>
      </c>
      <c r="F221" s="3" t="s">
        <v>452</v>
      </c>
      <c r="G221" s="3" t="str">
        <f>VLOOKUP(F221,Inventory!J:M,2,FALSE)</f>
        <v>QU_RP_072520_SS_67</v>
      </c>
      <c r="H221" s="3">
        <f>VLOOKUP(F221,Inventory!J:M,3,FALSE)</f>
        <v>84</v>
      </c>
      <c r="I221" s="3">
        <f>VLOOKUP(F221,Inventory!J:M,4,FALSE)</f>
        <v>7.07</v>
      </c>
      <c r="J221" s="3">
        <v>6</v>
      </c>
      <c r="K221" s="3">
        <v>3</v>
      </c>
      <c r="L221" s="3">
        <v>0.61550000000000005</v>
      </c>
      <c r="M221" s="3">
        <v>0.1719</v>
      </c>
      <c r="N221" s="3" t="s">
        <v>453</v>
      </c>
      <c r="O221" s="3" t="e">
        <f>VLOOKUP(N221,Lookup!A:D,2,FALSE)</f>
        <v>#N/A</v>
      </c>
      <c r="P221" s="3" t="e">
        <f>VLOOKUP(N221,Lookup!A:D,3,FALSE)</f>
        <v>#N/A</v>
      </c>
      <c r="Q221" s="3" t="e">
        <f>VLOOKUP(N221,Lookup!A:D,4,FALSE)</f>
        <v>#N/A</v>
      </c>
      <c r="S221" s="3">
        <v>1</v>
      </c>
      <c r="T221" s="3">
        <v>0.19989999999999999</v>
      </c>
    </row>
    <row r="222" spans="1:25" x14ac:dyDescent="0.2">
      <c r="A222" s="3" t="s">
        <v>466</v>
      </c>
      <c r="E222" s="3" t="e">
        <f>_xlfn.XLOOKUP(F222,Inventory!J200:J275,Inventory!A200:A275)</f>
        <v>#N/A</v>
      </c>
      <c r="F222" s="3" t="s">
        <v>452</v>
      </c>
      <c r="G222" s="3" t="str">
        <f>VLOOKUP(F222,Inventory!J:M,2,FALSE)</f>
        <v>QU_RP_072520_SS_67</v>
      </c>
      <c r="H222" s="3">
        <f>VLOOKUP(F222,Inventory!J:M,3,FALSE)</f>
        <v>84</v>
      </c>
      <c r="I222" s="3">
        <f>VLOOKUP(F222,Inventory!J:M,4,FALSE)</f>
        <v>7.07</v>
      </c>
      <c r="J222" s="3">
        <v>6</v>
      </c>
      <c r="K222" s="3">
        <v>3</v>
      </c>
      <c r="L222" s="3">
        <v>0.61550000000000005</v>
      </c>
      <c r="M222" s="3">
        <v>0.1719</v>
      </c>
      <c r="N222" s="3" t="s">
        <v>454</v>
      </c>
      <c r="O222" s="3" t="e">
        <f>VLOOKUP(N222,Lookup!A:D,2,FALSE)</f>
        <v>#N/A</v>
      </c>
      <c r="P222" s="3" t="e">
        <f>VLOOKUP(N222,Lookup!A:D,3,FALSE)</f>
        <v>#N/A</v>
      </c>
      <c r="Q222" s="3" t="e">
        <f>VLOOKUP(N222,Lookup!A:D,4,FALSE)</f>
        <v>#N/A</v>
      </c>
      <c r="T222" s="3">
        <v>1.66E-2</v>
      </c>
    </row>
    <row r="223" spans="1:25" x14ac:dyDescent="0.2">
      <c r="A223" s="3" t="s">
        <v>466</v>
      </c>
      <c r="E223" s="3" t="e">
        <f>_xlfn.XLOOKUP(F223,Inventory!J201:J276,Inventory!A201:A276)</f>
        <v>#N/A</v>
      </c>
      <c r="F223" s="3" t="s">
        <v>452</v>
      </c>
      <c r="G223" s="3" t="str">
        <f>VLOOKUP(F223,Inventory!J:M,2,FALSE)</f>
        <v>QU_RP_072520_SS_67</v>
      </c>
      <c r="H223" s="3">
        <f>VLOOKUP(F223,Inventory!J:M,3,FALSE)</f>
        <v>84</v>
      </c>
      <c r="I223" s="3">
        <f>VLOOKUP(F223,Inventory!J:M,4,FALSE)</f>
        <v>7.07</v>
      </c>
      <c r="J223" s="3">
        <v>6</v>
      </c>
      <c r="K223" s="3">
        <v>3</v>
      </c>
      <c r="L223" s="3">
        <v>0.61550000000000005</v>
      </c>
      <c r="M223" s="3">
        <v>0.1719</v>
      </c>
      <c r="N223" s="3" t="s">
        <v>380</v>
      </c>
      <c r="O223" s="3" t="str">
        <f>VLOOKUP(N223,Lookup!A:D,2,FALSE)</f>
        <v>Animalia</v>
      </c>
      <c r="P223" s="3" t="str">
        <f>VLOOKUP(N223,Lookup!A:D,3,FALSE)</f>
        <v>Animalia</v>
      </c>
      <c r="Q223" s="3" t="str">
        <f>VLOOKUP(N223,Lookup!A:D,4,FALSE)</f>
        <v>Animalia</v>
      </c>
      <c r="T223" s="3">
        <v>0.18740000000000001</v>
      </c>
    </row>
    <row r="224" spans="1:25" x14ac:dyDescent="0.2">
      <c r="A224" s="3" t="s">
        <v>466</v>
      </c>
      <c r="E224" s="3" t="e">
        <f>_xlfn.XLOOKUP(F224,Inventory!J202:J277,Inventory!A202:A277)</f>
        <v>#N/A</v>
      </c>
      <c r="F224" s="3" t="s">
        <v>452</v>
      </c>
      <c r="G224" s="3" t="str">
        <f>VLOOKUP(F224,Inventory!J:M,2,FALSE)</f>
        <v>QU_RP_072520_SS_67</v>
      </c>
      <c r="H224" s="3">
        <f>VLOOKUP(F224,Inventory!J:M,3,FALSE)</f>
        <v>84</v>
      </c>
      <c r="I224" s="3">
        <f>VLOOKUP(F224,Inventory!J:M,4,FALSE)</f>
        <v>7.07</v>
      </c>
      <c r="J224" s="3">
        <v>6</v>
      </c>
      <c r="K224" s="3">
        <v>3</v>
      </c>
      <c r="L224" s="3">
        <v>0.61550000000000005</v>
      </c>
      <c r="M224" s="3">
        <v>0.1719</v>
      </c>
      <c r="N224" s="3" t="s">
        <v>455</v>
      </c>
      <c r="T224" s="3">
        <v>3.4500000000000003E-2</v>
      </c>
      <c r="Y224" s="3" t="s">
        <v>456</v>
      </c>
    </row>
    <row r="225" spans="1:25" x14ac:dyDescent="0.2">
      <c r="A225" s="3" t="s">
        <v>466</v>
      </c>
      <c r="E225" s="3" t="e">
        <f>_xlfn.XLOOKUP(F225,Inventory!J203:J278,Inventory!A203:A278)</f>
        <v>#N/A</v>
      </c>
      <c r="F225" s="3" t="s">
        <v>458</v>
      </c>
      <c r="G225" s="3" t="str">
        <f>VLOOKUP(F225,Inventory!J:M,2,FALSE)</f>
        <v>QU_RP_072520_SS_68</v>
      </c>
      <c r="H225" s="3">
        <f>VLOOKUP(F225,Inventory!J:M,3,FALSE)</f>
        <v>74</v>
      </c>
      <c r="I225" s="3">
        <f>VLOOKUP(F225,Inventory!J:M,4,FALSE)</f>
        <v>4.13</v>
      </c>
      <c r="J225" s="3">
        <v>4</v>
      </c>
      <c r="K225" s="3">
        <v>2</v>
      </c>
      <c r="L225" s="3">
        <v>0.16250000000000001</v>
      </c>
      <c r="M225" s="3">
        <v>9.5299999999999996E-2</v>
      </c>
      <c r="N225" s="3" t="s">
        <v>115</v>
      </c>
      <c r="O225" s="3" t="str">
        <f>VLOOKUP(N225,Lookup!A:D,2,FALSE)</f>
        <v>Tanaidacea</v>
      </c>
      <c r="P225" s="3" t="str">
        <f>VLOOKUP(N225,Lookup!A:D,3,FALSE)</f>
        <v>Tanaidacea</v>
      </c>
      <c r="Q225" s="3" t="str">
        <f>VLOOKUP(N225,Lookup!A:D,4,FALSE)</f>
        <v>Malocostraca</v>
      </c>
      <c r="S225" s="3">
        <v>2</v>
      </c>
      <c r="T225" s="3">
        <v>1E-3</v>
      </c>
    </row>
    <row r="226" spans="1:25" x14ac:dyDescent="0.2">
      <c r="A226" s="3" t="s">
        <v>466</v>
      </c>
      <c r="E226" s="3" t="e">
        <f>_xlfn.XLOOKUP(F226,Inventory!J204:J279,Inventory!A204:A279)</f>
        <v>#N/A</v>
      </c>
      <c r="F226" s="3" t="s">
        <v>458</v>
      </c>
      <c r="G226" s="3" t="str">
        <f>VLOOKUP(F226,Inventory!J:M,2,FALSE)</f>
        <v>QU_RP_072520_SS_68</v>
      </c>
      <c r="H226" s="3">
        <f>VLOOKUP(F226,Inventory!J:M,3,FALSE)</f>
        <v>74</v>
      </c>
      <c r="I226" s="3">
        <f>VLOOKUP(F226,Inventory!J:M,4,FALSE)</f>
        <v>4.13</v>
      </c>
      <c r="J226" s="3">
        <v>4</v>
      </c>
      <c r="K226" s="3">
        <v>2</v>
      </c>
      <c r="L226" s="3">
        <v>0.16250000000000001</v>
      </c>
      <c r="M226" s="3">
        <v>9.5299999999999996E-2</v>
      </c>
      <c r="N226" s="3" t="s">
        <v>264</v>
      </c>
      <c r="S226" s="3">
        <v>1</v>
      </c>
      <c r="T226" s="3">
        <v>6.9999999999999999E-4</v>
      </c>
    </row>
    <row r="227" spans="1:25" x14ac:dyDescent="0.2">
      <c r="A227" s="3" t="s">
        <v>466</v>
      </c>
      <c r="E227" s="3" t="e">
        <f>_xlfn.XLOOKUP(F227,Inventory!J205:J280,Inventory!A205:A280)</f>
        <v>#N/A</v>
      </c>
      <c r="F227" s="3" t="s">
        <v>458</v>
      </c>
      <c r="G227" s="3" t="str">
        <f>VLOOKUP(F227,Inventory!J:M,2,FALSE)</f>
        <v>QU_RP_072520_SS_68</v>
      </c>
      <c r="H227" s="3">
        <f>VLOOKUP(F227,Inventory!J:M,3,FALSE)</f>
        <v>74</v>
      </c>
      <c r="I227" s="3">
        <f>VLOOKUP(F227,Inventory!J:M,4,FALSE)</f>
        <v>4.13</v>
      </c>
      <c r="J227" s="3">
        <v>4</v>
      </c>
      <c r="K227" s="3">
        <v>2</v>
      </c>
      <c r="L227" s="3">
        <v>0.16250000000000001</v>
      </c>
      <c r="M227" s="3">
        <v>9.5299999999999996E-2</v>
      </c>
      <c r="N227" s="3" t="s">
        <v>474</v>
      </c>
      <c r="T227" s="3">
        <v>1.1999999999999999E-3</v>
      </c>
    </row>
    <row r="228" spans="1:25" x14ac:dyDescent="0.2">
      <c r="A228" s="3" t="s">
        <v>466</v>
      </c>
      <c r="E228" s="3" t="e">
        <f>_xlfn.XLOOKUP(F228,Inventory!J206:J281,Inventory!A206:A281)</f>
        <v>#N/A</v>
      </c>
      <c r="F228" s="3" t="s">
        <v>458</v>
      </c>
      <c r="G228" s="3" t="str">
        <f>VLOOKUP(F228,Inventory!J:M,2,FALSE)</f>
        <v>QU_RP_072520_SS_68</v>
      </c>
      <c r="H228" s="3">
        <f>VLOOKUP(F228,Inventory!J:M,3,FALSE)</f>
        <v>74</v>
      </c>
      <c r="I228" s="3">
        <f>VLOOKUP(F228,Inventory!J:M,4,FALSE)</f>
        <v>4.13</v>
      </c>
      <c r="J228" s="3">
        <v>4</v>
      </c>
      <c r="K228" s="3">
        <v>2</v>
      </c>
      <c r="L228" s="3">
        <v>0.16250000000000001</v>
      </c>
      <c r="M228" s="3">
        <v>9.5299999999999996E-2</v>
      </c>
      <c r="N228" s="3" t="s">
        <v>381</v>
      </c>
      <c r="T228" s="3">
        <v>1.1999999999999999E-3</v>
      </c>
    </row>
    <row r="229" spans="1:25" x14ac:dyDescent="0.2">
      <c r="A229" s="3" t="s">
        <v>466</v>
      </c>
      <c r="E229" s="3" t="e">
        <f>_xlfn.XLOOKUP(F229,Inventory!J207:J282,Inventory!A207:A282)</f>
        <v>#N/A</v>
      </c>
      <c r="F229" s="3" t="s">
        <v>458</v>
      </c>
      <c r="G229" s="3" t="str">
        <f>VLOOKUP(F229,Inventory!J:M,2,FALSE)</f>
        <v>QU_RP_072520_SS_68</v>
      </c>
      <c r="H229" s="3">
        <f>VLOOKUP(F229,Inventory!J:M,3,FALSE)</f>
        <v>74</v>
      </c>
      <c r="I229" s="3">
        <f>VLOOKUP(F229,Inventory!J:M,4,FALSE)</f>
        <v>4.13</v>
      </c>
      <c r="J229" s="3">
        <v>4</v>
      </c>
      <c r="K229" s="3">
        <v>2</v>
      </c>
      <c r="L229" s="3">
        <v>0.16250000000000001</v>
      </c>
      <c r="M229" s="3">
        <v>9.5299999999999996E-2</v>
      </c>
      <c r="N229" s="3" t="s">
        <v>459</v>
      </c>
      <c r="T229" s="3">
        <v>5.8900000000000001E-2</v>
      </c>
      <c r="Y229" s="3" t="s">
        <v>469</v>
      </c>
    </row>
    <row r="230" spans="1:25" x14ac:dyDescent="0.2">
      <c r="A230" s="3" t="s">
        <v>466</v>
      </c>
      <c r="E230" s="3" t="e">
        <f>_xlfn.XLOOKUP(F230,Inventory!J208:J283,Inventory!A208:A283)</f>
        <v>#N/A</v>
      </c>
      <c r="F230" s="3" t="s">
        <v>458</v>
      </c>
      <c r="G230" s="3" t="str">
        <f>VLOOKUP(F230,Inventory!J:M,2,FALSE)</f>
        <v>QU_RP_072520_SS_68</v>
      </c>
      <c r="H230" s="3">
        <f>VLOOKUP(F230,Inventory!J:M,3,FALSE)</f>
        <v>74</v>
      </c>
      <c r="I230" s="3">
        <f>VLOOKUP(F230,Inventory!J:M,4,FALSE)</f>
        <v>4.13</v>
      </c>
      <c r="J230" s="3">
        <v>4</v>
      </c>
      <c r="K230" s="3">
        <v>2</v>
      </c>
      <c r="L230" s="3">
        <v>0.16250000000000001</v>
      </c>
      <c r="M230" s="3">
        <v>9.5299999999999996E-2</v>
      </c>
      <c r="N230" s="3" t="s">
        <v>455</v>
      </c>
      <c r="T230" s="3">
        <v>4.3E-3</v>
      </c>
      <c r="Y230" s="3" t="s">
        <v>456</v>
      </c>
    </row>
    <row r="231" spans="1:25" x14ac:dyDescent="0.2">
      <c r="A231" s="3" t="s">
        <v>466</v>
      </c>
      <c r="E231" s="3" t="e">
        <f>_xlfn.XLOOKUP(F231,Inventory!J209:J284,Inventory!A209:A284)</f>
        <v>#N/A</v>
      </c>
      <c r="F231" s="3" t="s">
        <v>500</v>
      </c>
      <c r="G231" s="3" t="str">
        <f>VLOOKUP(F231,Inventory!J:M,2,FALSE)</f>
        <v>QU_RP_072520_SS_69</v>
      </c>
      <c r="H231" s="3">
        <f>VLOOKUP(F231,Inventory!J:M,3,FALSE)</f>
        <v>80</v>
      </c>
      <c r="I231" s="3">
        <f>VLOOKUP(F231,Inventory!J:M,4,FALSE)</f>
        <v>5.42</v>
      </c>
      <c r="J231" s="3">
        <v>5</v>
      </c>
      <c r="K231" s="3">
        <v>5</v>
      </c>
      <c r="L231" s="3">
        <v>0.22739999999999999</v>
      </c>
      <c r="M231" s="3">
        <v>0.13919999999999999</v>
      </c>
      <c r="N231" s="3" t="s">
        <v>501</v>
      </c>
      <c r="O231" s="3" t="e">
        <f>VLOOKUP(N231,Lookup!A:D,2,FALSE)</f>
        <v>#N/A</v>
      </c>
      <c r="P231" s="3" t="e">
        <f>VLOOKUP(N231,Lookup!A:D,3,FALSE)</f>
        <v>#N/A</v>
      </c>
      <c r="Q231" s="3" t="e">
        <f>VLOOKUP(N231,Lookup!A:D,4,FALSE)</f>
        <v>#N/A</v>
      </c>
      <c r="S231" s="3">
        <v>1</v>
      </c>
      <c r="T231" s="3">
        <v>7.1400000000000005E-2</v>
      </c>
    </row>
    <row r="232" spans="1:25" x14ac:dyDescent="0.2">
      <c r="A232" s="3" t="s">
        <v>466</v>
      </c>
      <c r="E232" s="3" t="e">
        <f>_xlfn.XLOOKUP(F232,Inventory!J210:J285,Inventory!A210:A285)</f>
        <v>#N/A</v>
      </c>
      <c r="F232" s="3" t="s">
        <v>500</v>
      </c>
      <c r="G232" s="3" t="str">
        <f>VLOOKUP(F232,Inventory!J:M,2,FALSE)</f>
        <v>QU_RP_072520_SS_69</v>
      </c>
      <c r="H232" s="3">
        <f>VLOOKUP(F232,Inventory!J:M,3,FALSE)</f>
        <v>80</v>
      </c>
      <c r="I232" s="3">
        <f>VLOOKUP(F232,Inventory!J:M,4,FALSE)</f>
        <v>5.42</v>
      </c>
      <c r="J232" s="3">
        <v>5</v>
      </c>
      <c r="K232" s="3">
        <v>5</v>
      </c>
      <c r="L232" s="3">
        <v>0.22739999999999999</v>
      </c>
      <c r="M232" s="3">
        <v>0.13919999999999999</v>
      </c>
      <c r="N232" s="3" t="s">
        <v>462</v>
      </c>
      <c r="S232" s="3">
        <v>9</v>
      </c>
      <c r="T232" s="3">
        <v>2.3999999999999998E-3</v>
      </c>
      <c r="Y232" s="3" t="s">
        <v>502</v>
      </c>
    </row>
    <row r="233" spans="1:25" x14ac:dyDescent="0.2">
      <c r="A233" s="3" t="s">
        <v>466</v>
      </c>
      <c r="E233" s="3" t="e">
        <f>_xlfn.XLOOKUP(F233,Inventory!J211:J286,Inventory!A211:A286)</f>
        <v>#N/A</v>
      </c>
      <c r="F233" s="3" t="s">
        <v>500</v>
      </c>
      <c r="G233" s="3" t="str">
        <f>VLOOKUP(F233,Inventory!J:M,2,FALSE)</f>
        <v>QU_RP_072520_SS_69</v>
      </c>
      <c r="H233" s="3">
        <f>VLOOKUP(F233,Inventory!J:M,3,FALSE)</f>
        <v>80</v>
      </c>
      <c r="I233" s="3">
        <f>VLOOKUP(F233,Inventory!J:M,4,FALSE)</f>
        <v>5.42</v>
      </c>
      <c r="J233" s="3">
        <v>5</v>
      </c>
      <c r="K233" s="3">
        <v>5</v>
      </c>
      <c r="L233" s="3">
        <v>0.22739999999999999</v>
      </c>
      <c r="M233" s="3">
        <v>0.13919999999999999</v>
      </c>
      <c r="N233" s="3" t="s">
        <v>115</v>
      </c>
      <c r="S233" s="3">
        <v>1</v>
      </c>
      <c r="T233" s="3">
        <v>4.0000000000000002E-4</v>
      </c>
    </row>
    <row r="234" spans="1:25" x14ac:dyDescent="0.2">
      <c r="A234" s="3" t="s">
        <v>466</v>
      </c>
      <c r="E234" s="3" t="e">
        <f>_xlfn.XLOOKUP(F234,Inventory!J212:J287,Inventory!A212:A287)</f>
        <v>#N/A</v>
      </c>
      <c r="F234" s="3" t="s">
        <v>500</v>
      </c>
      <c r="G234" s="3" t="str">
        <f>VLOOKUP(F234,Inventory!J:M,2,FALSE)</f>
        <v>QU_RP_072520_SS_69</v>
      </c>
      <c r="H234" s="3">
        <f>VLOOKUP(F234,Inventory!J:M,3,FALSE)</f>
        <v>80</v>
      </c>
      <c r="I234" s="3">
        <f>VLOOKUP(F234,Inventory!J:M,4,FALSE)</f>
        <v>5.42</v>
      </c>
      <c r="J234" s="3">
        <v>5</v>
      </c>
      <c r="K234" s="3">
        <v>5</v>
      </c>
      <c r="L234" s="3">
        <v>0.22739999999999999</v>
      </c>
      <c r="M234" s="3">
        <v>0.13919999999999999</v>
      </c>
      <c r="N234" s="3" t="s">
        <v>463</v>
      </c>
      <c r="S234" s="3">
        <v>6</v>
      </c>
      <c r="T234" s="3">
        <v>5.7999999999999996E-3</v>
      </c>
    </row>
    <row r="235" spans="1:25" x14ac:dyDescent="0.2">
      <c r="A235" s="3" t="s">
        <v>466</v>
      </c>
      <c r="E235" s="3" t="e">
        <f>_xlfn.XLOOKUP(F235,Inventory!J213:J288,Inventory!A213:A288)</f>
        <v>#N/A</v>
      </c>
      <c r="F235" s="3" t="s">
        <v>500</v>
      </c>
      <c r="G235" s="3" t="str">
        <f>VLOOKUP(F235,Inventory!J:M,2,FALSE)</f>
        <v>QU_RP_072520_SS_69</v>
      </c>
      <c r="H235" s="3">
        <f>VLOOKUP(F235,Inventory!J:M,3,FALSE)</f>
        <v>80</v>
      </c>
      <c r="I235" s="3">
        <f>VLOOKUP(F235,Inventory!J:M,4,FALSE)</f>
        <v>5.42</v>
      </c>
      <c r="J235" s="3">
        <v>5</v>
      </c>
      <c r="K235" s="3">
        <v>5</v>
      </c>
      <c r="L235" s="3">
        <v>0.22739999999999999</v>
      </c>
      <c r="M235" s="3">
        <v>0.13919999999999999</v>
      </c>
      <c r="N235" s="3" t="s">
        <v>264</v>
      </c>
      <c r="S235" s="3">
        <v>1</v>
      </c>
      <c r="T235" s="3">
        <v>1.4E-3</v>
      </c>
    </row>
    <row r="236" spans="1:25" x14ac:dyDescent="0.2">
      <c r="A236" s="3" t="s">
        <v>466</v>
      </c>
      <c r="E236" s="3" t="e">
        <f>_xlfn.XLOOKUP(F236,Inventory!J214:J289,Inventory!A214:A289)</f>
        <v>#N/A</v>
      </c>
      <c r="F236" s="3" t="s">
        <v>500</v>
      </c>
      <c r="G236" s="3" t="str">
        <f>VLOOKUP(F236,Inventory!J:M,2,FALSE)</f>
        <v>QU_RP_072520_SS_69</v>
      </c>
      <c r="H236" s="3">
        <f>VLOOKUP(F236,Inventory!J:M,3,FALSE)</f>
        <v>80</v>
      </c>
      <c r="I236" s="3">
        <f>VLOOKUP(F236,Inventory!J:M,4,FALSE)</f>
        <v>5.42</v>
      </c>
      <c r="J236" s="3">
        <v>5</v>
      </c>
      <c r="K236" s="3">
        <v>5</v>
      </c>
      <c r="L236" s="3">
        <v>0.22739999999999999</v>
      </c>
      <c r="M236" s="3">
        <v>0.13919999999999999</v>
      </c>
      <c r="N236" s="3" t="s">
        <v>380</v>
      </c>
      <c r="T236" s="3">
        <v>1.2200000000000001E-2</v>
      </c>
    </row>
    <row r="237" spans="1:25" x14ac:dyDescent="0.2">
      <c r="A237" s="3" t="s">
        <v>466</v>
      </c>
      <c r="E237" s="3" t="e">
        <f>_xlfn.XLOOKUP(F237,Inventory!J215:J290,Inventory!A215:A290)</f>
        <v>#N/A</v>
      </c>
      <c r="F237" s="3" t="s">
        <v>500</v>
      </c>
      <c r="G237" s="3" t="str">
        <f>VLOOKUP(F237,Inventory!J:M,2,FALSE)</f>
        <v>QU_RP_072520_SS_69</v>
      </c>
      <c r="H237" s="3">
        <f>VLOOKUP(F237,Inventory!J:M,3,FALSE)</f>
        <v>80</v>
      </c>
      <c r="I237" s="3">
        <f>VLOOKUP(F237,Inventory!J:M,4,FALSE)</f>
        <v>5.42</v>
      </c>
      <c r="J237" s="3">
        <v>5</v>
      </c>
      <c r="K237" s="3">
        <v>5</v>
      </c>
      <c r="L237" s="3">
        <v>0.22739999999999999</v>
      </c>
      <c r="M237" s="3">
        <v>0.13919999999999999</v>
      </c>
      <c r="N237" s="3" t="s">
        <v>381</v>
      </c>
      <c r="T237" s="3">
        <v>1.1000000000000001E-3</v>
      </c>
    </row>
    <row r="238" spans="1:25" x14ac:dyDescent="0.2">
      <c r="A238" s="3" t="s">
        <v>466</v>
      </c>
      <c r="E238" s="3" t="e">
        <f>_xlfn.XLOOKUP(F238,Inventory!J216:J291,Inventory!A216:A291)</f>
        <v>#N/A</v>
      </c>
      <c r="F238" s="3" t="s">
        <v>461</v>
      </c>
      <c r="G238" s="3" t="str">
        <f>VLOOKUP(F238,Inventory!J:M,2,FALSE)</f>
        <v>QU_RP_072520_SS_70</v>
      </c>
      <c r="H238" s="3">
        <f>VLOOKUP(F238,Inventory!J:M,3,FALSE)</f>
        <v>83</v>
      </c>
      <c r="I238" s="3">
        <f>VLOOKUP(F238,Inventory!J:M,4,FALSE)</f>
        <v>7.09</v>
      </c>
      <c r="J238" s="3">
        <v>2</v>
      </c>
      <c r="K238" s="3">
        <v>3</v>
      </c>
      <c r="L238" s="3">
        <v>0.17050000000000001</v>
      </c>
      <c r="M238" s="3">
        <v>0.1421</v>
      </c>
      <c r="N238" s="3" t="s">
        <v>462</v>
      </c>
      <c r="O238" s="3" t="e">
        <f>VLOOKUP(N238,Lookup!A:D,2,FALSE)</f>
        <v>#N/A</v>
      </c>
      <c r="P238" s="3" t="e">
        <f>VLOOKUP(N238,Lookup!A:D,3,FALSE)</f>
        <v>#N/A</v>
      </c>
      <c r="Q238" s="3" t="e">
        <f>VLOOKUP(N238,Lookup!A:D,4,FALSE)</f>
        <v>#N/A</v>
      </c>
      <c r="S238" s="3">
        <v>4</v>
      </c>
      <c r="T238" s="3">
        <v>5.0000000000000001E-4</v>
      </c>
    </row>
    <row r="239" spans="1:25" x14ac:dyDescent="0.2">
      <c r="A239" s="3" t="s">
        <v>466</v>
      </c>
      <c r="E239" s="3" t="e">
        <f>_xlfn.XLOOKUP(F239,Inventory!J217:J292,Inventory!A217:A292)</f>
        <v>#N/A</v>
      </c>
      <c r="F239" s="3" t="s">
        <v>461</v>
      </c>
      <c r="G239" s="3" t="str">
        <f>VLOOKUP(F239,Inventory!J:M,2,FALSE)</f>
        <v>QU_RP_072520_SS_70</v>
      </c>
      <c r="H239" s="3">
        <f>VLOOKUP(F239,Inventory!J:M,3,FALSE)</f>
        <v>83</v>
      </c>
      <c r="I239" s="3">
        <f>VLOOKUP(F239,Inventory!J:M,4,FALSE)</f>
        <v>7.09</v>
      </c>
      <c r="J239" s="3">
        <v>2</v>
      </c>
      <c r="K239" s="3">
        <v>3</v>
      </c>
      <c r="L239" s="3">
        <v>0.17050000000000001</v>
      </c>
      <c r="M239" s="3">
        <v>0.1421</v>
      </c>
      <c r="N239" s="3" t="s">
        <v>264</v>
      </c>
      <c r="S239" s="3">
        <v>2</v>
      </c>
      <c r="T239" s="3">
        <v>8.9999999999999998E-4</v>
      </c>
    </row>
    <row r="240" spans="1:25" x14ac:dyDescent="0.2">
      <c r="A240" s="3" t="s">
        <v>466</v>
      </c>
      <c r="E240" s="3" t="e">
        <f>_xlfn.XLOOKUP(F240,Inventory!J218:J293,Inventory!A218:A293)</f>
        <v>#N/A</v>
      </c>
      <c r="F240" s="3" t="s">
        <v>461</v>
      </c>
      <c r="G240" s="3" t="str">
        <f>VLOOKUP(F240,Inventory!J:M,2,FALSE)</f>
        <v>QU_RP_072520_SS_70</v>
      </c>
      <c r="H240" s="3">
        <f>VLOOKUP(F240,Inventory!J:M,3,FALSE)</f>
        <v>83</v>
      </c>
      <c r="I240" s="3">
        <f>VLOOKUP(F240,Inventory!J:M,4,FALSE)</f>
        <v>7.09</v>
      </c>
      <c r="J240" s="3">
        <v>2</v>
      </c>
      <c r="K240" s="3">
        <v>3</v>
      </c>
      <c r="L240" s="3">
        <v>0.17050000000000001</v>
      </c>
      <c r="M240" s="3">
        <v>0.1421</v>
      </c>
      <c r="N240" s="3" t="s">
        <v>463</v>
      </c>
      <c r="S240" s="3">
        <v>3</v>
      </c>
      <c r="T240" s="3">
        <v>8.0000000000000004E-4</v>
      </c>
    </row>
    <row r="241" spans="1:25" x14ac:dyDescent="0.2">
      <c r="A241" s="3" t="s">
        <v>466</v>
      </c>
      <c r="E241" s="3" t="e">
        <f>_xlfn.XLOOKUP(F241,Inventory!J219:J294,Inventory!A219:A294)</f>
        <v>#N/A</v>
      </c>
      <c r="F241" s="3" t="s">
        <v>461</v>
      </c>
      <c r="G241" s="3" t="str">
        <f>VLOOKUP(F241,Inventory!J:M,2,FALSE)</f>
        <v>QU_RP_072520_SS_70</v>
      </c>
      <c r="H241" s="3">
        <f>VLOOKUP(F241,Inventory!J:M,3,FALSE)</f>
        <v>83</v>
      </c>
      <c r="I241" s="3">
        <f>VLOOKUP(F241,Inventory!J:M,4,FALSE)</f>
        <v>7.09</v>
      </c>
      <c r="J241" s="3">
        <v>2</v>
      </c>
      <c r="K241" s="3">
        <v>3</v>
      </c>
      <c r="L241" s="3">
        <v>0.17050000000000001</v>
      </c>
      <c r="M241" s="3">
        <v>0.1421</v>
      </c>
      <c r="N241" s="3" t="s">
        <v>380</v>
      </c>
      <c r="T241" s="3">
        <v>3.3999999999999998E-3</v>
      </c>
    </row>
    <row r="242" spans="1:25" x14ac:dyDescent="0.2">
      <c r="A242" s="3" t="s">
        <v>466</v>
      </c>
      <c r="E242" s="3" t="e">
        <f>_xlfn.XLOOKUP(F242,Inventory!J220:J295,Inventory!A220:A295)</f>
        <v>#N/A</v>
      </c>
      <c r="F242" s="3" t="s">
        <v>468</v>
      </c>
      <c r="G242" s="3" t="str">
        <f>VLOOKUP(F242,Inventory!J:M,2,FALSE)</f>
        <v>QU_RP_072520_SS_71</v>
      </c>
      <c r="H242" s="3">
        <f>VLOOKUP(F242,Inventory!J:M,3,FALSE)</f>
        <v>68</v>
      </c>
      <c r="I242" s="3">
        <f>VLOOKUP(F242,Inventory!J:M,4,FALSE)</f>
        <v>3.64</v>
      </c>
      <c r="J242" s="3">
        <v>4</v>
      </c>
      <c r="K242" s="3">
        <v>2</v>
      </c>
      <c r="L242" s="3">
        <v>0.13420000000000001</v>
      </c>
      <c r="M242" s="3">
        <v>8.9899999999999994E-2</v>
      </c>
      <c r="N242" s="3" t="s">
        <v>264</v>
      </c>
      <c r="O242" s="3" t="str">
        <f>VLOOKUP(N242,Lookup!A:D,2,FALSE)</f>
        <v>Gammaridea</v>
      </c>
      <c r="P242" s="3" t="str">
        <f>VLOOKUP(N242,Lookup!A:D,3,FALSE)</f>
        <v>Amphipoda</v>
      </c>
      <c r="Q242" s="3" t="str">
        <f>VLOOKUP(N242,Lookup!A:D,4,FALSE)</f>
        <v>Amphipoda</v>
      </c>
      <c r="S242" s="3">
        <v>4</v>
      </c>
      <c r="T242" s="3">
        <v>4.7999999999999996E-3</v>
      </c>
    </row>
    <row r="243" spans="1:25" x14ac:dyDescent="0.2">
      <c r="A243" s="3" t="s">
        <v>466</v>
      </c>
      <c r="E243" s="3" t="e">
        <f>_xlfn.XLOOKUP(F243,Inventory!J221:J296,Inventory!A221:A296)</f>
        <v>#N/A</v>
      </c>
      <c r="F243" s="3" t="s">
        <v>468</v>
      </c>
      <c r="G243" s="3" t="str">
        <f>VLOOKUP(F243,Inventory!J:M,2,FALSE)</f>
        <v>QU_RP_072520_SS_71</v>
      </c>
      <c r="H243" s="3">
        <f>VLOOKUP(F243,Inventory!J:M,3,FALSE)</f>
        <v>68</v>
      </c>
      <c r="I243" s="3">
        <f>VLOOKUP(F243,Inventory!J:M,4,FALSE)</f>
        <v>3.64</v>
      </c>
      <c r="J243" s="3">
        <v>4</v>
      </c>
      <c r="K243" s="3">
        <v>2</v>
      </c>
      <c r="L243" s="3">
        <v>0.13420000000000001</v>
      </c>
      <c r="M243" s="3">
        <v>8.9899999999999994E-2</v>
      </c>
      <c r="N243" s="3" t="s">
        <v>462</v>
      </c>
      <c r="S243" s="3">
        <v>3</v>
      </c>
      <c r="T243" s="3">
        <v>2.9999999999999997E-4</v>
      </c>
    </row>
    <row r="244" spans="1:25" x14ac:dyDescent="0.2">
      <c r="A244" s="3" t="s">
        <v>466</v>
      </c>
      <c r="E244" s="3" t="e">
        <f>_xlfn.XLOOKUP(F244,Inventory!J222:J297,Inventory!A222:A297)</f>
        <v>#N/A</v>
      </c>
      <c r="F244" s="3" t="s">
        <v>468</v>
      </c>
      <c r="G244" s="3" t="str">
        <f>VLOOKUP(F244,Inventory!J:M,2,FALSE)</f>
        <v>QU_RP_072520_SS_71</v>
      </c>
      <c r="H244" s="3">
        <f>VLOOKUP(F244,Inventory!J:M,3,FALSE)</f>
        <v>68</v>
      </c>
      <c r="I244" s="3">
        <f>VLOOKUP(F244,Inventory!J:M,4,FALSE)</f>
        <v>3.64</v>
      </c>
      <c r="J244" s="3">
        <v>4</v>
      </c>
      <c r="K244" s="3">
        <v>2</v>
      </c>
      <c r="L244" s="3">
        <v>0.13420000000000001</v>
      </c>
      <c r="M244" s="3">
        <v>8.9899999999999994E-2</v>
      </c>
      <c r="N244" s="3" t="s">
        <v>459</v>
      </c>
      <c r="T244" s="3">
        <v>2.8799999999999999E-2</v>
      </c>
    </row>
    <row r="245" spans="1:25" x14ac:dyDescent="0.2">
      <c r="A245" s="3" t="s">
        <v>44</v>
      </c>
      <c r="E245" s="3" t="e">
        <f>_xlfn.XLOOKUP(F245,Inventory!J223:J298,Inventory!A223:A298)</f>
        <v>#N/A</v>
      </c>
      <c r="F245" s="3" t="s">
        <v>376</v>
      </c>
      <c r="G245" s="3" t="str">
        <f>VLOOKUP(F245,Inventory!J:M,2,FALSE)</f>
        <v>W_P_080720_SS_9</v>
      </c>
      <c r="H245" s="3">
        <f>VLOOKUP(F245,Inventory!J:M,3,FALSE)</f>
        <v>109</v>
      </c>
      <c r="I245" s="3">
        <f>VLOOKUP(F245,Inventory!J:M,4,FALSE)</f>
        <v>15.75</v>
      </c>
      <c r="J245" s="3">
        <v>5</v>
      </c>
      <c r="K245" s="3">
        <v>2</v>
      </c>
      <c r="L245" s="3">
        <v>0.879</v>
      </c>
      <c r="M245" s="3">
        <v>0.47799999999999998</v>
      </c>
      <c r="N245" s="3" t="s">
        <v>380</v>
      </c>
      <c r="O245" s="3" t="str">
        <f>VLOOKUP(N245,Lookup!A:D,2,FALSE)</f>
        <v>Animalia</v>
      </c>
      <c r="P245" s="3" t="str">
        <f>VLOOKUP(N245,Lookup!A:D,3,FALSE)</f>
        <v>Animalia</v>
      </c>
      <c r="Q245" s="3" t="str">
        <f>VLOOKUP(N245,Lookup!A:D,4,FALSE)</f>
        <v>Animalia</v>
      </c>
      <c r="T245" s="3">
        <v>0.20930000000000001</v>
      </c>
      <c r="Y245" s="3" t="s">
        <v>382</v>
      </c>
    </row>
    <row r="246" spans="1:25" x14ac:dyDescent="0.2">
      <c r="A246" s="3" t="s">
        <v>44</v>
      </c>
      <c r="E246" s="3" t="e">
        <f>_xlfn.XLOOKUP(F246,Inventory!J224:J299,Inventory!A224:A299)</f>
        <v>#N/A</v>
      </c>
      <c r="F246" s="3" t="s">
        <v>376</v>
      </c>
      <c r="G246" s="3" t="str">
        <f>VLOOKUP(F246,Inventory!J:M,2,FALSE)</f>
        <v>W_P_080720_SS_9</v>
      </c>
      <c r="H246" s="3">
        <f>VLOOKUP(F246,Inventory!J:M,3,FALSE)</f>
        <v>109</v>
      </c>
      <c r="I246" s="3">
        <f>VLOOKUP(F246,Inventory!J:M,4,FALSE)</f>
        <v>15.75</v>
      </c>
      <c r="J246" s="3">
        <v>5</v>
      </c>
      <c r="K246" s="3">
        <v>2</v>
      </c>
      <c r="L246" s="3">
        <v>0.879</v>
      </c>
      <c r="M246" s="3">
        <v>0.47799999999999998</v>
      </c>
      <c r="N246" s="3" t="s">
        <v>264</v>
      </c>
      <c r="O246" s="3" t="str">
        <f>VLOOKUP(N246,Lookup!A:D,2,FALSE)</f>
        <v>Gammaridea</v>
      </c>
      <c r="P246" s="3" t="str">
        <f>VLOOKUP(N246,Lookup!A:D,3,FALSE)</f>
        <v>Amphipoda</v>
      </c>
      <c r="Q246" s="3" t="str">
        <f>VLOOKUP(N246,Lookup!A:D,4,FALSE)</f>
        <v>Amphipoda</v>
      </c>
      <c r="S246" s="3">
        <v>2</v>
      </c>
      <c r="T246" s="3">
        <v>5.0000000000000001E-3</v>
      </c>
    </row>
    <row r="247" spans="1:25" x14ac:dyDescent="0.2">
      <c r="A247" s="3" t="s">
        <v>44</v>
      </c>
      <c r="E247" s="3" t="e">
        <f>_xlfn.XLOOKUP(F247,Inventory!J225:J300,Inventory!A225:A300)</f>
        <v>#N/A</v>
      </c>
      <c r="F247" s="3" t="s">
        <v>376</v>
      </c>
      <c r="G247" s="3" t="str">
        <f>VLOOKUP(F247,Inventory!J:M,2,FALSE)</f>
        <v>W_P_080720_SS_9</v>
      </c>
      <c r="H247" s="3">
        <f>VLOOKUP(F247,Inventory!J:M,3,FALSE)</f>
        <v>109</v>
      </c>
      <c r="I247" s="3">
        <f>VLOOKUP(F247,Inventory!J:M,4,FALSE)</f>
        <v>15.75</v>
      </c>
      <c r="J247" s="3">
        <v>5</v>
      </c>
      <c r="K247" s="3">
        <v>2</v>
      </c>
      <c r="L247" s="3">
        <v>0.879</v>
      </c>
      <c r="M247" s="3">
        <v>0.47799999999999998</v>
      </c>
      <c r="N247" s="3" t="s">
        <v>381</v>
      </c>
      <c r="O247" s="3" t="str">
        <f>VLOOKUP(N247,Lookup!A:D,2,FALSE)</f>
        <v>Plant Matter</v>
      </c>
      <c r="P247" s="3" t="str">
        <f>VLOOKUP(N247,Lookup!A:D,3,FALSE)</f>
        <v>Plant Matter</v>
      </c>
      <c r="Q247" s="3" t="str">
        <f>VLOOKUP(N247,Lookup!A:D,4,FALSE)</f>
        <v>Plant Matter</v>
      </c>
      <c r="T247" s="3">
        <v>4.8999999999999998E-3</v>
      </c>
      <c r="Y247" s="3" t="s">
        <v>383</v>
      </c>
    </row>
    <row r="248" spans="1:25" x14ac:dyDescent="0.2">
      <c r="A248" s="3" t="s">
        <v>44</v>
      </c>
      <c r="E248" s="3" t="e">
        <f>_xlfn.XLOOKUP(F248,Inventory!J226:J301,Inventory!A226:A301)</f>
        <v>#N/A</v>
      </c>
      <c r="F248" s="3" t="s">
        <v>376</v>
      </c>
      <c r="G248" s="3" t="str">
        <f>VLOOKUP(F248,Inventory!J:M,2,FALSE)</f>
        <v>W_P_080720_SS_9</v>
      </c>
      <c r="H248" s="3">
        <f>VLOOKUP(F248,Inventory!J:M,3,FALSE)</f>
        <v>109</v>
      </c>
      <c r="I248" s="3">
        <f>VLOOKUP(F248,Inventory!J:M,4,FALSE)</f>
        <v>15.75</v>
      </c>
      <c r="J248" s="3">
        <v>5</v>
      </c>
      <c r="K248" s="3">
        <v>2</v>
      </c>
      <c r="L248" s="3">
        <v>0.879</v>
      </c>
      <c r="M248" s="3">
        <v>0.47799999999999998</v>
      </c>
      <c r="N248" s="3" t="s">
        <v>93</v>
      </c>
      <c r="O248" s="3" t="str">
        <f>VLOOKUP(N248,Lookup!A:D,2,FALSE)</f>
        <v>Polychaeta</v>
      </c>
      <c r="P248" s="3" t="str">
        <f>VLOOKUP(N248,Lookup!A:D,3,FALSE)</f>
        <v>Polychaeta</v>
      </c>
      <c r="Q248" s="3" t="str">
        <f>VLOOKUP(N248,Lookup!A:D,4,FALSE)</f>
        <v>Polychaeta</v>
      </c>
      <c r="S248" s="3">
        <v>1</v>
      </c>
      <c r="T248" s="3">
        <v>1.17E-2</v>
      </c>
      <c r="Y248" s="3" t="s">
        <v>384</v>
      </c>
    </row>
    <row r="249" spans="1:25" x14ac:dyDescent="0.2">
      <c r="A249" s="3" t="s">
        <v>44</v>
      </c>
      <c r="E249" s="3" t="e">
        <f>_xlfn.XLOOKUP(F249,Inventory!J227:J302,Inventory!A227:A302)</f>
        <v>#N/A</v>
      </c>
      <c r="F249" s="3" t="s">
        <v>376</v>
      </c>
      <c r="G249" s="3" t="str">
        <f>VLOOKUP(F249,Inventory!J:M,2,FALSE)</f>
        <v>W_P_080720_SS_9</v>
      </c>
      <c r="H249" s="3">
        <f>VLOOKUP(F249,Inventory!J:M,3,FALSE)</f>
        <v>109</v>
      </c>
      <c r="I249" s="3">
        <f>VLOOKUP(F249,Inventory!J:M,4,FALSE)</f>
        <v>15.75</v>
      </c>
      <c r="J249" s="3">
        <v>5</v>
      </c>
      <c r="K249" s="3">
        <v>2</v>
      </c>
      <c r="L249" s="3">
        <v>0.879</v>
      </c>
      <c r="M249" s="3">
        <v>0.47799999999999998</v>
      </c>
      <c r="N249" s="3" t="s">
        <v>193</v>
      </c>
      <c r="O249" s="3" t="str">
        <f>VLOOKUP(N249,Lookup!A:D,2,FALSE)</f>
        <v>Ostracoda</v>
      </c>
      <c r="P249" s="3" t="str">
        <f>VLOOKUP(N249,Lookup!A:D,3,FALSE)</f>
        <v>Ostracoda</v>
      </c>
      <c r="Q249" s="3" t="str">
        <f>VLOOKUP(N249,Lookup!A:D,4,FALSE)</f>
        <v>Ostracoda</v>
      </c>
      <c r="S249" s="3">
        <v>1</v>
      </c>
      <c r="T249" s="3">
        <v>0</v>
      </c>
    </row>
    <row r="250" spans="1:25" x14ac:dyDescent="0.2">
      <c r="G250" s="3" t="e">
        <f>VLOOKUP(F250,Inventory!J:M,2,FALSE)</f>
        <v>#N/A</v>
      </c>
      <c r="H250" s="3" t="e">
        <f>VLOOKUP(F250,Inventory!J:M,3,FALSE)</f>
        <v>#N/A</v>
      </c>
      <c r="I250" s="3" t="e">
        <f>VLOOKUP(F250,Inventory!J:M,4,FALSE)</f>
        <v>#N/A</v>
      </c>
      <c r="O250" s="3" t="e">
        <f>VLOOKUP(N250,Lookup!A:D,2,FALSE)</f>
        <v>#N/A</v>
      </c>
      <c r="P250" s="3" t="e">
        <f>VLOOKUP(N250,Lookup!A:D,3,FALSE)</f>
        <v>#N/A</v>
      </c>
      <c r="Q250" s="3" t="e">
        <f>VLOOKUP(N250,Lookup!A:D,4,FALSE)</f>
        <v>#N/A</v>
      </c>
    </row>
    <row r="251" spans="1:25" x14ac:dyDescent="0.2">
      <c r="G251" s="3" t="e">
        <f>VLOOKUP(F251,Inventory!J:M,2,FALSE)</f>
        <v>#N/A</v>
      </c>
      <c r="H251" s="3" t="e">
        <f>VLOOKUP(F251,Inventory!J:M,3,FALSE)</f>
        <v>#N/A</v>
      </c>
      <c r="I251" s="3" t="e">
        <f>VLOOKUP(F251,Inventory!J:M,4,FALSE)</f>
        <v>#N/A</v>
      </c>
      <c r="O251" s="3" t="e">
        <f>VLOOKUP(N251,Lookup!A:D,2,FALSE)</f>
        <v>#N/A</v>
      </c>
      <c r="P251" s="3" t="e">
        <f>VLOOKUP(N251,Lookup!A:D,3,FALSE)</f>
        <v>#N/A</v>
      </c>
      <c r="Q251" s="3" t="e">
        <f>VLOOKUP(N251,Lookup!A:D,4,FALSE)</f>
        <v>#N/A</v>
      </c>
    </row>
    <row r="252" spans="1:25" x14ac:dyDescent="0.2">
      <c r="G252" s="3" t="e">
        <f>VLOOKUP(F252,Inventory!J:M,2,FALSE)</f>
        <v>#N/A</v>
      </c>
      <c r="H252" s="3" t="e">
        <f>VLOOKUP(F252,Inventory!J:M,3,FALSE)</f>
        <v>#N/A</v>
      </c>
      <c r="I252" s="3" t="e">
        <f>VLOOKUP(F252,Inventory!J:M,4,FALSE)</f>
        <v>#N/A</v>
      </c>
      <c r="O252" s="3" t="e">
        <f>VLOOKUP(N252,Lookup!A:D,2,FALSE)</f>
        <v>#N/A</v>
      </c>
      <c r="P252" s="3" t="e">
        <f>VLOOKUP(N252,Lookup!A:D,3,FALSE)</f>
        <v>#N/A</v>
      </c>
      <c r="Q252" s="3" t="e">
        <f>VLOOKUP(N252,Lookup!A:D,4,FALSE)</f>
        <v>#N/A</v>
      </c>
    </row>
    <row r="253" spans="1:25" x14ac:dyDescent="0.2">
      <c r="G253" s="3" t="e">
        <f>VLOOKUP(F253,Inventory!J:M,2,FALSE)</f>
        <v>#N/A</v>
      </c>
      <c r="H253" s="3" t="e">
        <f>VLOOKUP(F253,Inventory!J:M,3,FALSE)</f>
        <v>#N/A</v>
      </c>
      <c r="I253" s="3" t="e">
        <f>VLOOKUP(F253,Inventory!J:M,4,FALSE)</f>
        <v>#N/A</v>
      </c>
      <c r="O253" s="3" t="e">
        <f>VLOOKUP(N253,Lookup!A:D,2,FALSE)</f>
        <v>#N/A</v>
      </c>
      <c r="P253" s="3" t="e">
        <f>VLOOKUP(N253,Lookup!A:D,3,FALSE)</f>
        <v>#N/A</v>
      </c>
      <c r="Q253" s="3" t="e">
        <f>VLOOKUP(N253,Lookup!A:D,4,FALSE)</f>
        <v>#N/A</v>
      </c>
    </row>
    <row r="254" spans="1:25" x14ac:dyDescent="0.2">
      <c r="G254" s="3" t="e">
        <f>VLOOKUP(F254,Inventory!J:M,2,FALSE)</f>
        <v>#N/A</v>
      </c>
      <c r="H254" s="3" t="e">
        <f>VLOOKUP(F254,Inventory!J:M,3,FALSE)</f>
        <v>#N/A</v>
      </c>
      <c r="I254" s="3" t="e">
        <f>VLOOKUP(F254,Inventory!J:M,4,FALSE)</f>
        <v>#N/A</v>
      </c>
      <c r="O254" s="3" t="e">
        <f>VLOOKUP(N254,Lookup!A:D,2,FALSE)</f>
        <v>#N/A</v>
      </c>
      <c r="P254" s="3" t="e">
        <f>VLOOKUP(N254,Lookup!A:D,3,FALSE)</f>
        <v>#N/A</v>
      </c>
      <c r="Q254" s="3" t="e">
        <f>VLOOKUP(N254,Lookup!A:D,4,FALSE)</f>
        <v>#N/A</v>
      </c>
    </row>
    <row r="255" spans="1:25" x14ac:dyDescent="0.2">
      <c r="G255" s="3" t="e">
        <f>VLOOKUP(F255,Inventory!J:M,2,FALSE)</f>
        <v>#N/A</v>
      </c>
      <c r="H255" s="3" t="e">
        <f>VLOOKUP(F255,Inventory!J:M,3,FALSE)</f>
        <v>#N/A</v>
      </c>
      <c r="I255" s="3" t="e">
        <f>VLOOKUP(F255,Inventory!J:M,4,FALSE)</f>
        <v>#N/A</v>
      </c>
      <c r="O255" s="3" t="e">
        <f>VLOOKUP(N255,Lookup!A:D,2,FALSE)</f>
        <v>#N/A</v>
      </c>
      <c r="P255" s="3" t="e">
        <f>VLOOKUP(N255,Lookup!A:D,3,FALSE)</f>
        <v>#N/A</v>
      </c>
      <c r="Q255" s="3" t="e">
        <f>VLOOKUP(N255,Lookup!A:D,4,FALSE)</f>
        <v>#N/A</v>
      </c>
    </row>
    <row r="256" spans="1:25" x14ac:dyDescent="0.2">
      <c r="G256" s="3" t="e">
        <f>VLOOKUP(F256,Inventory!J:M,2,FALSE)</f>
        <v>#N/A</v>
      </c>
      <c r="H256" s="3" t="e">
        <f>VLOOKUP(F256,Inventory!J:M,3,FALSE)</f>
        <v>#N/A</v>
      </c>
      <c r="I256" s="3" t="e">
        <f>VLOOKUP(F256,Inventory!J:M,4,FALSE)</f>
        <v>#N/A</v>
      </c>
      <c r="O256" s="3" t="e">
        <f>VLOOKUP(N256,Lookup!A:D,2,FALSE)</f>
        <v>#N/A</v>
      </c>
      <c r="P256" s="3" t="e">
        <f>VLOOKUP(N256,Lookup!A:D,3,FALSE)</f>
        <v>#N/A</v>
      </c>
      <c r="Q256" s="3" t="e">
        <f>VLOOKUP(N256,Lookup!A:D,4,FALSE)</f>
        <v>#N/A</v>
      </c>
    </row>
    <row r="257" spans="7:17" x14ac:dyDescent="0.2">
      <c r="G257" s="3" t="e">
        <f>VLOOKUP(F257,Inventory!J:M,2,FALSE)</f>
        <v>#N/A</v>
      </c>
      <c r="H257" s="3" t="e">
        <f>VLOOKUP(F257,Inventory!J:M,3,FALSE)</f>
        <v>#N/A</v>
      </c>
      <c r="I257" s="3" t="e">
        <f>VLOOKUP(F257,Inventory!J:M,4,FALSE)</f>
        <v>#N/A</v>
      </c>
      <c r="O257" s="3" t="e">
        <f>VLOOKUP(N257,Lookup!A:D,2,FALSE)</f>
        <v>#N/A</v>
      </c>
      <c r="P257" s="3" t="e">
        <f>VLOOKUP(N257,Lookup!A:D,3,FALSE)</f>
        <v>#N/A</v>
      </c>
      <c r="Q257" s="3" t="e">
        <f>VLOOKUP(N257,Lookup!A:D,4,FALSE)</f>
        <v>#N/A</v>
      </c>
    </row>
    <row r="258" spans="7:17" x14ac:dyDescent="0.2">
      <c r="G258" s="3" t="e">
        <f>VLOOKUP(F258,Inventory!J:M,2,FALSE)</f>
        <v>#N/A</v>
      </c>
      <c r="H258" s="3" t="e">
        <f>VLOOKUP(F258,Inventory!J:M,3,FALSE)</f>
        <v>#N/A</v>
      </c>
      <c r="I258" s="3" t="e">
        <f>VLOOKUP(F258,Inventory!J:M,4,FALSE)</f>
        <v>#N/A</v>
      </c>
      <c r="O258" s="3" t="e">
        <f>VLOOKUP(N258,Lookup!A:D,2,FALSE)</f>
        <v>#N/A</v>
      </c>
      <c r="P258" s="3" t="e">
        <f>VLOOKUP(N258,Lookup!A:D,3,FALSE)</f>
        <v>#N/A</v>
      </c>
      <c r="Q258" s="3" t="e">
        <f>VLOOKUP(N258,Lookup!A:D,4,FALSE)</f>
        <v>#N/A</v>
      </c>
    </row>
    <row r="259" spans="7:17" x14ac:dyDescent="0.2">
      <c r="G259" s="3" t="e">
        <f>VLOOKUP(F259,Inventory!J:M,2,FALSE)</f>
        <v>#N/A</v>
      </c>
      <c r="H259" s="3" t="e">
        <f>VLOOKUP(F259,Inventory!J:M,3,FALSE)</f>
        <v>#N/A</v>
      </c>
      <c r="I259" s="3" t="e">
        <f>VLOOKUP(F259,Inventory!J:M,4,FALSE)</f>
        <v>#N/A</v>
      </c>
      <c r="O259" s="3" t="e">
        <f>VLOOKUP(N259,Lookup!A:D,2,FALSE)</f>
        <v>#N/A</v>
      </c>
      <c r="P259" s="3" t="e">
        <f>VLOOKUP(N259,Lookup!A:D,3,FALSE)</f>
        <v>#N/A</v>
      </c>
      <c r="Q259" s="3" t="e">
        <f>VLOOKUP(N259,Lookup!A:D,4,FALSE)</f>
        <v>#N/A</v>
      </c>
    </row>
    <row r="260" spans="7:17" x14ac:dyDescent="0.2">
      <c r="G260" s="3" t="e">
        <f>VLOOKUP(F260,Inventory!J:M,2,FALSE)</f>
        <v>#N/A</v>
      </c>
      <c r="H260" s="3" t="e">
        <f>VLOOKUP(F260,Inventory!J:M,3,FALSE)</f>
        <v>#N/A</v>
      </c>
      <c r="I260" s="3" t="e">
        <f>VLOOKUP(F260,Inventory!J:M,4,FALSE)</f>
        <v>#N/A</v>
      </c>
      <c r="O260" s="3" t="e">
        <f>VLOOKUP(N260,Lookup!A:D,2,FALSE)</f>
        <v>#N/A</v>
      </c>
      <c r="P260" s="3" t="e">
        <f>VLOOKUP(N260,Lookup!A:D,3,FALSE)</f>
        <v>#N/A</v>
      </c>
      <c r="Q260" s="3" t="e">
        <f>VLOOKUP(N260,Lookup!A:D,4,FALSE)</f>
        <v>#N/A</v>
      </c>
    </row>
    <row r="261" spans="7:17" x14ac:dyDescent="0.2">
      <c r="G261" s="3" t="e">
        <f>VLOOKUP(F261,Inventory!J:M,2,FALSE)</f>
        <v>#N/A</v>
      </c>
      <c r="H261" s="3" t="e">
        <f>VLOOKUP(F261,Inventory!J:M,3,FALSE)</f>
        <v>#N/A</v>
      </c>
      <c r="I261" s="3" t="e">
        <f>VLOOKUP(F261,Inventory!J:M,4,FALSE)</f>
        <v>#N/A</v>
      </c>
      <c r="O261" s="3" t="e">
        <f>VLOOKUP(N261,Lookup!A:D,2,FALSE)</f>
        <v>#N/A</v>
      </c>
      <c r="P261" s="3" t="e">
        <f>VLOOKUP(N261,Lookup!A:D,3,FALSE)</f>
        <v>#N/A</v>
      </c>
      <c r="Q261" s="3" t="e">
        <f>VLOOKUP(N261,Lookup!A:D,4,FALSE)</f>
        <v>#N/A</v>
      </c>
    </row>
    <row r="262" spans="7:17" x14ac:dyDescent="0.2">
      <c r="G262" s="3" t="e">
        <f>VLOOKUP(F262,Inventory!J:M,2,FALSE)</f>
        <v>#N/A</v>
      </c>
      <c r="H262" s="3" t="e">
        <f>VLOOKUP(F262,Inventory!J:M,3,FALSE)</f>
        <v>#N/A</v>
      </c>
      <c r="I262" s="3" t="e">
        <f>VLOOKUP(F262,Inventory!J:M,4,FALSE)</f>
        <v>#N/A</v>
      </c>
      <c r="O262" s="3" t="e">
        <f>VLOOKUP(N262,Lookup!A:D,2,FALSE)</f>
        <v>#N/A</v>
      </c>
      <c r="P262" s="3" t="e">
        <f>VLOOKUP(N262,Lookup!A:D,3,FALSE)</f>
        <v>#N/A</v>
      </c>
      <c r="Q262" s="3" t="e">
        <f>VLOOKUP(N262,Lookup!A:D,4,FALSE)</f>
        <v>#N/A</v>
      </c>
    </row>
    <row r="263" spans="7:17" x14ac:dyDescent="0.2">
      <c r="G263" s="3" t="e">
        <f>VLOOKUP(F263,Inventory!J:M,2,FALSE)</f>
        <v>#N/A</v>
      </c>
      <c r="H263" s="3" t="e">
        <f>VLOOKUP(F263,Inventory!J:M,3,FALSE)</f>
        <v>#N/A</v>
      </c>
      <c r="I263" s="3" t="e">
        <f>VLOOKUP(F263,Inventory!J:M,4,FALSE)</f>
        <v>#N/A</v>
      </c>
      <c r="O263" s="3" t="e">
        <f>VLOOKUP(N263,Lookup!A:D,2,FALSE)</f>
        <v>#N/A</v>
      </c>
      <c r="P263" s="3" t="e">
        <f>VLOOKUP(N263,Lookup!A:D,3,FALSE)</f>
        <v>#N/A</v>
      </c>
      <c r="Q263" s="3" t="e">
        <f>VLOOKUP(N263,Lookup!A:D,4,FALSE)</f>
        <v>#N/A</v>
      </c>
    </row>
    <row r="264" spans="7:17" x14ac:dyDescent="0.2">
      <c r="G264" s="3" t="e">
        <f>VLOOKUP(F264,Inventory!J:M,2,FALSE)</f>
        <v>#N/A</v>
      </c>
      <c r="H264" s="3" t="e">
        <f>VLOOKUP(F264,Inventory!J:M,3,FALSE)</f>
        <v>#N/A</v>
      </c>
      <c r="I264" s="3" t="e">
        <f>VLOOKUP(F264,Inventory!J:M,4,FALSE)</f>
        <v>#N/A</v>
      </c>
      <c r="O264" s="3" t="e">
        <f>VLOOKUP(N264,Lookup!A:D,2,FALSE)</f>
        <v>#N/A</v>
      </c>
      <c r="P264" s="3" t="e">
        <f>VLOOKUP(N264,Lookup!A:D,3,FALSE)</f>
        <v>#N/A</v>
      </c>
      <c r="Q264" s="3" t="e">
        <f>VLOOKUP(N264,Lookup!A:D,4,FALSE)</f>
        <v>#N/A</v>
      </c>
    </row>
    <row r="265" spans="7:17" x14ac:dyDescent="0.2">
      <c r="G265" s="3" t="e">
        <f>VLOOKUP(F265,Inventory!J:M,2,FALSE)</f>
        <v>#N/A</v>
      </c>
      <c r="H265" s="3" t="e">
        <f>VLOOKUP(F265,Inventory!J:M,3,FALSE)</f>
        <v>#N/A</v>
      </c>
      <c r="I265" s="3" t="e">
        <f>VLOOKUP(F265,Inventory!J:M,4,FALSE)</f>
        <v>#N/A</v>
      </c>
      <c r="O265" s="3" t="e">
        <f>VLOOKUP(N265,Lookup!A:D,2,FALSE)</f>
        <v>#N/A</v>
      </c>
      <c r="P265" s="3" t="e">
        <f>VLOOKUP(N265,Lookup!A:D,3,FALSE)</f>
        <v>#N/A</v>
      </c>
      <c r="Q265" s="3" t="e">
        <f>VLOOKUP(N265,Lookup!A:D,4,FALSE)</f>
        <v>#N/A</v>
      </c>
    </row>
    <row r="266" spans="7:17" x14ac:dyDescent="0.2">
      <c r="G266" s="3" t="e">
        <f>VLOOKUP(F266,Inventory!J:M,2,FALSE)</f>
        <v>#N/A</v>
      </c>
      <c r="H266" s="3" t="e">
        <f>VLOOKUP(F266,Inventory!J:M,3,FALSE)</f>
        <v>#N/A</v>
      </c>
      <c r="I266" s="3" t="e">
        <f>VLOOKUP(F266,Inventory!J:M,4,FALSE)</f>
        <v>#N/A</v>
      </c>
      <c r="O266" s="3" t="e">
        <f>VLOOKUP(N266,Lookup!A:D,2,FALSE)</f>
        <v>#N/A</v>
      </c>
      <c r="P266" s="3" t="e">
        <f>VLOOKUP(N266,Lookup!A:D,3,FALSE)</f>
        <v>#N/A</v>
      </c>
      <c r="Q266" s="3" t="e">
        <f>VLOOKUP(N266,Lookup!A:D,4,FALSE)</f>
        <v>#N/A</v>
      </c>
    </row>
    <row r="267" spans="7:17" x14ac:dyDescent="0.2">
      <c r="G267" s="3" t="e">
        <f>VLOOKUP(F267,Inventory!J:M,2,FALSE)</f>
        <v>#N/A</v>
      </c>
      <c r="H267" s="3" t="e">
        <f>VLOOKUP(F267,Inventory!J:M,3,FALSE)</f>
        <v>#N/A</v>
      </c>
      <c r="I267" s="3" t="e">
        <f>VLOOKUP(F267,Inventory!J:M,4,FALSE)</f>
        <v>#N/A</v>
      </c>
      <c r="O267" s="3" t="e">
        <f>VLOOKUP(N267,Lookup!A:D,2,FALSE)</f>
        <v>#N/A</v>
      </c>
      <c r="P267" s="3" t="e">
        <f>VLOOKUP(N267,Lookup!A:D,3,FALSE)</f>
        <v>#N/A</v>
      </c>
      <c r="Q267" s="3" t="e">
        <f>VLOOKUP(N267,Lookup!A:D,4,FALSE)</f>
        <v>#N/A</v>
      </c>
    </row>
    <row r="268" spans="7:17" x14ac:dyDescent="0.2">
      <c r="G268" s="3" t="e">
        <f>VLOOKUP(F268,Inventory!J:M,2,FALSE)</f>
        <v>#N/A</v>
      </c>
      <c r="H268" s="3" t="e">
        <f>VLOOKUP(F268,Inventory!J:M,3,FALSE)</f>
        <v>#N/A</v>
      </c>
      <c r="I268" s="3" t="e">
        <f>VLOOKUP(F268,Inventory!J:M,4,FALSE)</f>
        <v>#N/A</v>
      </c>
      <c r="O268" s="3" t="e">
        <f>VLOOKUP(N268,Lookup!A:D,2,FALSE)</f>
        <v>#N/A</v>
      </c>
      <c r="P268" s="3" t="e">
        <f>VLOOKUP(N268,Lookup!A:D,3,FALSE)</f>
        <v>#N/A</v>
      </c>
      <c r="Q268" s="3" t="e">
        <f>VLOOKUP(N268,Lookup!A:D,4,FALSE)</f>
        <v>#N/A</v>
      </c>
    </row>
    <row r="269" spans="7:17" x14ac:dyDescent="0.2">
      <c r="G269" s="3" t="e">
        <f>VLOOKUP(F269,Inventory!J:M,2,FALSE)</f>
        <v>#N/A</v>
      </c>
      <c r="H269" s="3" t="e">
        <f>VLOOKUP(F269,Inventory!J:M,3,FALSE)</f>
        <v>#N/A</v>
      </c>
      <c r="I269" s="3" t="e">
        <f>VLOOKUP(F269,Inventory!J:M,4,FALSE)</f>
        <v>#N/A</v>
      </c>
      <c r="O269" s="3" t="e">
        <f>VLOOKUP(N269,Lookup!A:D,2,FALSE)</f>
        <v>#N/A</v>
      </c>
      <c r="P269" s="3" t="e">
        <f>VLOOKUP(N269,Lookup!A:D,3,FALSE)</f>
        <v>#N/A</v>
      </c>
      <c r="Q269" s="3" t="e">
        <f>VLOOKUP(N269,Lookup!A:D,4,FALSE)</f>
        <v>#N/A</v>
      </c>
    </row>
    <row r="270" spans="7:17" x14ac:dyDescent="0.2">
      <c r="G270" s="3" t="e">
        <f>VLOOKUP(F270,Inventory!J:M,2,FALSE)</f>
        <v>#N/A</v>
      </c>
      <c r="H270" s="3" t="e">
        <f>VLOOKUP(F270,Inventory!J:M,3,FALSE)</f>
        <v>#N/A</v>
      </c>
      <c r="I270" s="3" t="e">
        <f>VLOOKUP(F270,Inventory!J:M,4,FALSE)</f>
        <v>#N/A</v>
      </c>
      <c r="O270" s="3" t="e">
        <f>VLOOKUP(N270,Lookup!A:D,2,FALSE)</f>
        <v>#N/A</v>
      </c>
      <c r="P270" s="3" t="e">
        <f>VLOOKUP(N270,Lookup!A:D,3,FALSE)</f>
        <v>#N/A</v>
      </c>
      <c r="Q270" s="3" t="e">
        <f>VLOOKUP(N270,Lookup!A:D,4,FALSE)</f>
        <v>#N/A</v>
      </c>
    </row>
    <row r="271" spans="7:17" x14ac:dyDescent="0.2">
      <c r="G271" s="3" t="e">
        <f>VLOOKUP(F271,Inventory!J:M,2,FALSE)</f>
        <v>#N/A</v>
      </c>
      <c r="H271" s="3" t="e">
        <f>VLOOKUP(F271,Inventory!J:M,3,FALSE)</f>
        <v>#N/A</v>
      </c>
      <c r="I271" s="3" t="e">
        <f>VLOOKUP(F271,Inventory!J:M,4,FALSE)</f>
        <v>#N/A</v>
      </c>
      <c r="O271" s="3" t="e">
        <f>VLOOKUP(N271,Lookup!A:D,2,FALSE)</f>
        <v>#N/A</v>
      </c>
      <c r="P271" s="3" t="e">
        <f>VLOOKUP(N271,Lookup!A:D,3,FALSE)</f>
        <v>#N/A</v>
      </c>
      <c r="Q271" s="3" t="e">
        <f>VLOOKUP(N271,Lookup!A:D,4,FALSE)</f>
        <v>#N/A</v>
      </c>
    </row>
    <row r="272" spans="7:17" x14ac:dyDescent="0.2">
      <c r="G272" s="3" t="e">
        <f>VLOOKUP(F272,Inventory!J:M,2,FALSE)</f>
        <v>#N/A</v>
      </c>
      <c r="H272" s="3" t="e">
        <f>VLOOKUP(F272,Inventory!J:M,3,FALSE)</f>
        <v>#N/A</v>
      </c>
      <c r="I272" s="3" t="e">
        <f>VLOOKUP(F272,Inventory!J:M,4,FALSE)</f>
        <v>#N/A</v>
      </c>
      <c r="O272" s="3" t="e">
        <f>VLOOKUP(N272,Lookup!A:D,2,FALSE)</f>
        <v>#N/A</v>
      </c>
      <c r="P272" s="3" t="e">
        <f>VLOOKUP(N272,Lookup!A:D,3,FALSE)</f>
        <v>#N/A</v>
      </c>
      <c r="Q272" s="3" t="e">
        <f>VLOOKUP(N272,Lookup!A:D,4,FALSE)</f>
        <v>#N/A</v>
      </c>
    </row>
    <row r="273" spans="7:17" x14ac:dyDescent="0.2">
      <c r="G273" s="3" t="e">
        <f>VLOOKUP(F273,Inventory!J:M,2,FALSE)</f>
        <v>#N/A</v>
      </c>
      <c r="H273" s="3" t="e">
        <f>VLOOKUP(F273,Inventory!J:M,3,FALSE)</f>
        <v>#N/A</v>
      </c>
      <c r="I273" s="3" t="e">
        <f>VLOOKUP(F273,Inventory!J:M,4,FALSE)</f>
        <v>#N/A</v>
      </c>
      <c r="O273" s="3" t="e">
        <f>VLOOKUP(N273,Lookup!A:D,2,FALSE)</f>
        <v>#N/A</v>
      </c>
      <c r="P273" s="3" t="e">
        <f>VLOOKUP(N273,Lookup!A:D,3,FALSE)</f>
        <v>#N/A</v>
      </c>
      <c r="Q273" s="3" t="e">
        <f>VLOOKUP(N273,Lookup!A:D,4,FALSE)</f>
        <v>#N/A</v>
      </c>
    </row>
    <row r="274" spans="7:17" x14ac:dyDescent="0.2">
      <c r="G274" s="3" t="e">
        <f>VLOOKUP(F274,Inventory!J:M,2,FALSE)</f>
        <v>#N/A</v>
      </c>
      <c r="H274" s="3" t="e">
        <f>VLOOKUP(F274,Inventory!J:M,3,FALSE)</f>
        <v>#N/A</v>
      </c>
      <c r="I274" s="3" t="e">
        <f>VLOOKUP(F274,Inventory!J:M,4,FALSE)</f>
        <v>#N/A</v>
      </c>
      <c r="O274" s="3" t="e">
        <f>VLOOKUP(N274,Lookup!A:D,2,FALSE)</f>
        <v>#N/A</v>
      </c>
      <c r="P274" s="3" t="e">
        <f>VLOOKUP(N274,Lookup!A:D,3,FALSE)</f>
        <v>#N/A</v>
      </c>
      <c r="Q274" s="3" t="e">
        <f>VLOOKUP(N274,Lookup!A:D,4,FALSE)</f>
        <v>#N/A</v>
      </c>
    </row>
    <row r="275" spans="7:17" x14ac:dyDescent="0.2">
      <c r="G275" s="3" t="e">
        <f>VLOOKUP(F275,Inventory!J:M,2,FALSE)</f>
        <v>#N/A</v>
      </c>
      <c r="H275" s="3" t="e">
        <f>VLOOKUP(F275,Inventory!J:M,3,FALSE)</f>
        <v>#N/A</v>
      </c>
      <c r="I275" s="3" t="e">
        <f>VLOOKUP(F275,Inventory!J:M,4,FALSE)</f>
        <v>#N/A</v>
      </c>
      <c r="O275" s="3" t="e">
        <f>VLOOKUP(N275,Lookup!A:D,2,FALSE)</f>
        <v>#N/A</v>
      </c>
      <c r="P275" s="3" t="e">
        <f>VLOOKUP(N275,Lookup!A:D,3,FALSE)</f>
        <v>#N/A</v>
      </c>
      <c r="Q275" s="3" t="e">
        <f>VLOOKUP(N275,Lookup!A:D,4,FALSE)</f>
        <v>#N/A</v>
      </c>
    </row>
    <row r="276" spans="7:17" x14ac:dyDescent="0.2">
      <c r="G276" s="3" t="e">
        <f>VLOOKUP(F276,Inventory!J:M,2,FALSE)</f>
        <v>#N/A</v>
      </c>
      <c r="H276" s="3" t="e">
        <f>VLOOKUP(F276,Inventory!J:M,3,FALSE)</f>
        <v>#N/A</v>
      </c>
      <c r="I276" s="3" t="e">
        <f>VLOOKUP(F276,Inventory!J:M,4,FALSE)</f>
        <v>#N/A</v>
      </c>
      <c r="O276" s="3" t="e">
        <f>VLOOKUP(N276,Lookup!A:D,2,FALSE)</f>
        <v>#N/A</v>
      </c>
      <c r="P276" s="3" t="e">
        <f>VLOOKUP(N276,Lookup!A:D,3,FALSE)</f>
        <v>#N/A</v>
      </c>
      <c r="Q276" s="3" t="e">
        <f>VLOOKUP(N276,Lookup!A:D,4,FALSE)</f>
        <v>#N/A</v>
      </c>
    </row>
    <row r="277" spans="7:17" x14ac:dyDescent="0.2">
      <c r="G277" s="3" t="e">
        <f>VLOOKUP(F277,Inventory!J:M,2,FALSE)</f>
        <v>#N/A</v>
      </c>
      <c r="H277" s="3" t="e">
        <f>VLOOKUP(F277,Inventory!J:M,3,FALSE)</f>
        <v>#N/A</v>
      </c>
      <c r="I277" s="3" t="e">
        <f>VLOOKUP(F277,Inventory!J:M,4,FALSE)</f>
        <v>#N/A</v>
      </c>
      <c r="O277" s="3" t="e">
        <f>VLOOKUP(N277,Lookup!A:D,2,FALSE)</f>
        <v>#N/A</v>
      </c>
      <c r="P277" s="3" t="e">
        <f>VLOOKUP(N277,Lookup!A:D,3,FALSE)</f>
        <v>#N/A</v>
      </c>
      <c r="Q277" s="3" t="e">
        <f>VLOOKUP(N277,Lookup!A:D,4,FALSE)</f>
        <v>#N/A</v>
      </c>
    </row>
    <row r="278" spans="7:17" x14ac:dyDescent="0.2">
      <c r="G278" s="3" t="e">
        <f>VLOOKUP(F278,Inventory!J:M,2,FALSE)</f>
        <v>#N/A</v>
      </c>
      <c r="H278" s="3" t="e">
        <f>VLOOKUP(F278,Inventory!J:M,3,FALSE)</f>
        <v>#N/A</v>
      </c>
      <c r="I278" s="3" t="e">
        <f>VLOOKUP(F278,Inventory!J:M,4,FALSE)</f>
        <v>#N/A</v>
      </c>
      <c r="O278" s="3" t="e">
        <f>VLOOKUP(N278,Lookup!A:D,2,FALSE)</f>
        <v>#N/A</v>
      </c>
      <c r="P278" s="3" t="e">
        <f>VLOOKUP(N278,Lookup!A:D,3,FALSE)</f>
        <v>#N/A</v>
      </c>
      <c r="Q278" s="3" t="e">
        <f>VLOOKUP(N278,Lookup!A:D,4,FALSE)</f>
        <v>#N/A</v>
      </c>
    </row>
    <row r="279" spans="7:17" x14ac:dyDescent="0.2">
      <c r="G279" s="3" t="e">
        <f>VLOOKUP(F279,Inventory!J:M,2,FALSE)</f>
        <v>#N/A</v>
      </c>
      <c r="H279" s="3" t="e">
        <f>VLOOKUP(F279,Inventory!J:M,3,FALSE)</f>
        <v>#N/A</v>
      </c>
      <c r="I279" s="3" t="e">
        <f>VLOOKUP(F279,Inventory!J:M,4,FALSE)</f>
        <v>#N/A</v>
      </c>
      <c r="O279" s="3" t="e">
        <f>VLOOKUP(N279,Lookup!A:D,2,FALSE)</f>
        <v>#N/A</v>
      </c>
      <c r="P279" s="3" t="e">
        <f>VLOOKUP(N279,Lookup!A:D,3,FALSE)</f>
        <v>#N/A</v>
      </c>
      <c r="Q279" s="3" t="e">
        <f>VLOOKUP(N279,Lookup!A:D,4,FALSE)</f>
        <v>#N/A</v>
      </c>
    </row>
    <row r="280" spans="7:17" x14ac:dyDescent="0.2">
      <c r="G280" s="3" t="e">
        <f>VLOOKUP(F280,Inventory!J:M,2,FALSE)</f>
        <v>#N/A</v>
      </c>
      <c r="H280" s="3" t="e">
        <f>VLOOKUP(F280,Inventory!J:M,3,FALSE)</f>
        <v>#N/A</v>
      </c>
      <c r="I280" s="3" t="e">
        <f>VLOOKUP(F280,Inventory!J:M,4,FALSE)</f>
        <v>#N/A</v>
      </c>
      <c r="O280" s="3" t="e">
        <f>VLOOKUP(N280,Lookup!A:D,2,FALSE)</f>
        <v>#N/A</v>
      </c>
      <c r="P280" s="3" t="e">
        <f>VLOOKUP(N280,Lookup!A:D,3,FALSE)</f>
        <v>#N/A</v>
      </c>
      <c r="Q280" s="3" t="e">
        <f>VLOOKUP(N280,Lookup!A:D,4,FALSE)</f>
        <v>#N/A</v>
      </c>
    </row>
    <row r="281" spans="7:17" x14ac:dyDescent="0.2">
      <c r="G281" s="3" t="e">
        <f>VLOOKUP(F281,Inventory!J:M,2,FALSE)</f>
        <v>#N/A</v>
      </c>
      <c r="H281" s="3" t="e">
        <f>VLOOKUP(F281,Inventory!J:M,3,FALSE)</f>
        <v>#N/A</v>
      </c>
      <c r="I281" s="3" t="e">
        <f>VLOOKUP(F281,Inventory!J:M,4,FALSE)</f>
        <v>#N/A</v>
      </c>
      <c r="O281" s="3" t="e">
        <f>VLOOKUP(N281,Lookup!A:D,2,FALSE)</f>
        <v>#N/A</v>
      </c>
      <c r="P281" s="3" t="e">
        <f>VLOOKUP(N281,Lookup!A:D,3,FALSE)</f>
        <v>#N/A</v>
      </c>
      <c r="Q281" s="3" t="e">
        <f>VLOOKUP(N281,Lookup!A:D,4,FALSE)</f>
        <v>#N/A</v>
      </c>
    </row>
    <row r="282" spans="7:17" x14ac:dyDescent="0.2">
      <c r="G282" s="3" t="e">
        <f>VLOOKUP(F282,Inventory!J:M,2,FALSE)</f>
        <v>#N/A</v>
      </c>
      <c r="H282" s="3" t="e">
        <f>VLOOKUP(F282,Inventory!J:M,3,FALSE)</f>
        <v>#N/A</v>
      </c>
      <c r="I282" s="3" t="e">
        <f>VLOOKUP(F282,Inventory!J:M,4,FALSE)</f>
        <v>#N/A</v>
      </c>
      <c r="O282" s="3" t="e">
        <f>VLOOKUP(N282,Lookup!A:D,2,FALSE)</f>
        <v>#N/A</v>
      </c>
      <c r="P282" s="3" t="e">
        <f>VLOOKUP(N282,Lookup!A:D,3,FALSE)</f>
        <v>#N/A</v>
      </c>
      <c r="Q282" s="3" t="e">
        <f>VLOOKUP(N282,Lookup!A:D,4,FALSE)</f>
        <v>#N/A</v>
      </c>
    </row>
    <row r="283" spans="7:17" x14ac:dyDescent="0.2">
      <c r="G283" s="3" t="e">
        <f>VLOOKUP(F283,Inventory!J:M,2,FALSE)</f>
        <v>#N/A</v>
      </c>
      <c r="H283" s="3" t="e">
        <f>VLOOKUP(F283,Inventory!J:M,3,FALSE)</f>
        <v>#N/A</v>
      </c>
      <c r="I283" s="3" t="e">
        <f>VLOOKUP(F283,Inventory!J:M,4,FALSE)</f>
        <v>#N/A</v>
      </c>
      <c r="O283" s="3" t="e">
        <f>VLOOKUP(N283,Lookup!A:D,2,FALSE)</f>
        <v>#N/A</v>
      </c>
      <c r="P283" s="3" t="e">
        <f>VLOOKUP(N283,Lookup!A:D,3,FALSE)</f>
        <v>#N/A</v>
      </c>
      <c r="Q283" s="3" t="e">
        <f>VLOOKUP(N283,Lookup!A:D,4,FALSE)</f>
        <v>#N/A</v>
      </c>
    </row>
    <row r="284" spans="7:17" x14ac:dyDescent="0.2">
      <c r="G284" s="3" t="e">
        <f>VLOOKUP(F284,Inventory!J:M,2,FALSE)</f>
        <v>#N/A</v>
      </c>
      <c r="H284" s="3" t="e">
        <f>VLOOKUP(F284,Inventory!J:M,3,FALSE)</f>
        <v>#N/A</v>
      </c>
      <c r="I284" s="3" t="e">
        <f>VLOOKUP(F284,Inventory!J:M,4,FALSE)</f>
        <v>#N/A</v>
      </c>
      <c r="O284" s="3" t="e">
        <f>VLOOKUP(N284,Lookup!A:D,2,FALSE)</f>
        <v>#N/A</v>
      </c>
      <c r="P284" s="3" t="e">
        <f>VLOOKUP(N284,Lookup!A:D,3,FALSE)</f>
        <v>#N/A</v>
      </c>
      <c r="Q284" s="3" t="e">
        <f>VLOOKUP(N284,Lookup!A:D,4,FALSE)</f>
        <v>#N/A</v>
      </c>
    </row>
    <row r="285" spans="7:17" x14ac:dyDescent="0.2">
      <c r="G285" s="3" t="e">
        <f>VLOOKUP(F285,Inventory!J:M,2,FALSE)</f>
        <v>#N/A</v>
      </c>
      <c r="H285" s="3" t="e">
        <f>VLOOKUP(F285,Inventory!J:M,3,FALSE)</f>
        <v>#N/A</v>
      </c>
      <c r="I285" s="3" t="e">
        <f>VLOOKUP(F285,Inventory!J:M,4,FALSE)</f>
        <v>#N/A</v>
      </c>
      <c r="O285" s="3" t="e">
        <f>VLOOKUP(N285,Lookup!A:D,2,FALSE)</f>
        <v>#N/A</v>
      </c>
      <c r="P285" s="3" t="e">
        <f>VLOOKUP(N285,Lookup!A:D,3,FALSE)</f>
        <v>#N/A</v>
      </c>
      <c r="Q285" s="3" t="e">
        <f>VLOOKUP(N285,Lookup!A:D,4,FALSE)</f>
        <v>#N/A</v>
      </c>
    </row>
    <row r="286" spans="7:17" x14ac:dyDescent="0.2">
      <c r="G286" s="3" t="e">
        <f>VLOOKUP(F286,Inventory!J:M,2,FALSE)</f>
        <v>#N/A</v>
      </c>
      <c r="H286" s="3" t="e">
        <f>VLOOKUP(F286,Inventory!J:M,3,FALSE)</f>
        <v>#N/A</v>
      </c>
      <c r="I286" s="3" t="e">
        <f>VLOOKUP(F286,Inventory!J:M,4,FALSE)</f>
        <v>#N/A</v>
      </c>
      <c r="O286" s="3" t="e">
        <f>VLOOKUP(N286,Lookup!A:D,2,FALSE)</f>
        <v>#N/A</v>
      </c>
      <c r="P286" s="3" t="e">
        <f>VLOOKUP(N286,Lookup!A:D,3,FALSE)</f>
        <v>#N/A</v>
      </c>
      <c r="Q286" s="3" t="e">
        <f>VLOOKUP(N286,Lookup!A:D,4,FALSE)</f>
        <v>#N/A</v>
      </c>
    </row>
    <row r="287" spans="7:17" x14ac:dyDescent="0.2">
      <c r="G287" s="3" t="e">
        <f>VLOOKUP(F287,Inventory!J:M,2,FALSE)</f>
        <v>#N/A</v>
      </c>
      <c r="H287" s="3" t="e">
        <f>VLOOKUP(F287,Inventory!J:M,3,FALSE)</f>
        <v>#N/A</v>
      </c>
      <c r="I287" s="3" t="e">
        <f>VLOOKUP(F287,Inventory!J:M,4,FALSE)</f>
        <v>#N/A</v>
      </c>
      <c r="O287" s="3" t="e">
        <f>VLOOKUP(N287,Lookup!A:D,2,FALSE)</f>
        <v>#N/A</v>
      </c>
      <c r="P287" s="3" t="e">
        <f>VLOOKUP(N287,Lookup!A:D,3,FALSE)</f>
        <v>#N/A</v>
      </c>
      <c r="Q287" s="3" t="e">
        <f>VLOOKUP(N287,Lookup!A:D,4,FALSE)</f>
        <v>#N/A</v>
      </c>
    </row>
    <row r="288" spans="7:17" x14ac:dyDescent="0.2">
      <c r="G288" s="3" t="e">
        <f>VLOOKUP(F288,Inventory!J:M,2,FALSE)</f>
        <v>#N/A</v>
      </c>
      <c r="H288" s="3" t="e">
        <f>VLOOKUP(F288,Inventory!J:M,3,FALSE)</f>
        <v>#N/A</v>
      </c>
      <c r="I288" s="3" t="e">
        <f>VLOOKUP(F288,Inventory!J:M,4,FALSE)</f>
        <v>#N/A</v>
      </c>
      <c r="O288" s="3" t="e">
        <f>VLOOKUP(N288,Lookup!A:D,2,FALSE)</f>
        <v>#N/A</v>
      </c>
      <c r="P288" s="3" t="e">
        <f>VLOOKUP(N288,Lookup!A:D,3,FALSE)</f>
        <v>#N/A</v>
      </c>
      <c r="Q288" s="3" t="e">
        <f>VLOOKUP(N288,Lookup!A:D,4,FALSE)</f>
        <v>#N/A</v>
      </c>
    </row>
    <row r="289" spans="7:17" x14ac:dyDescent="0.2">
      <c r="G289" s="3" t="e">
        <f>VLOOKUP(F289,Inventory!J:M,2,FALSE)</f>
        <v>#N/A</v>
      </c>
      <c r="H289" s="3" t="e">
        <f>VLOOKUP(F289,Inventory!J:M,3,FALSE)</f>
        <v>#N/A</v>
      </c>
      <c r="I289" s="3" t="e">
        <f>VLOOKUP(F289,Inventory!J:M,4,FALSE)</f>
        <v>#N/A</v>
      </c>
      <c r="O289" s="3" t="e">
        <f>VLOOKUP(N289,Lookup!A:D,2,FALSE)</f>
        <v>#N/A</v>
      </c>
      <c r="P289" s="3" t="e">
        <f>VLOOKUP(N289,Lookup!A:D,3,FALSE)</f>
        <v>#N/A</v>
      </c>
      <c r="Q289" s="3" t="e">
        <f>VLOOKUP(N289,Lookup!A:D,4,FALSE)</f>
        <v>#N/A</v>
      </c>
    </row>
    <row r="290" spans="7:17" x14ac:dyDescent="0.2">
      <c r="G290" s="3" t="e">
        <f>VLOOKUP(F290,Inventory!J:M,2,FALSE)</f>
        <v>#N/A</v>
      </c>
      <c r="H290" s="3" t="e">
        <f>VLOOKUP(F290,Inventory!J:M,3,FALSE)</f>
        <v>#N/A</v>
      </c>
      <c r="I290" s="3" t="e">
        <f>VLOOKUP(F290,Inventory!J:M,4,FALSE)</f>
        <v>#N/A</v>
      </c>
      <c r="O290" s="3" t="e">
        <f>VLOOKUP(N290,Lookup!A:D,2,FALSE)</f>
        <v>#N/A</v>
      </c>
      <c r="P290" s="3" t="e">
        <f>VLOOKUP(N290,Lookup!A:D,3,FALSE)</f>
        <v>#N/A</v>
      </c>
      <c r="Q290" s="3" t="e">
        <f>VLOOKUP(N290,Lookup!A:D,4,FALSE)</f>
        <v>#N/A</v>
      </c>
    </row>
    <row r="291" spans="7:17" x14ac:dyDescent="0.2">
      <c r="G291" s="3" t="e">
        <f>VLOOKUP(F291,Inventory!J:M,2,FALSE)</f>
        <v>#N/A</v>
      </c>
      <c r="H291" s="3" t="e">
        <f>VLOOKUP(F291,Inventory!J:M,3,FALSE)</f>
        <v>#N/A</v>
      </c>
      <c r="I291" s="3" t="e">
        <f>VLOOKUP(F291,Inventory!J:M,4,FALSE)</f>
        <v>#N/A</v>
      </c>
      <c r="O291" s="3" t="e">
        <f>VLOOKUP(N291,Lookup!A:D,2,FALSE)</f>
        <v>#N/A</v>
      </c>
      <c r="P291" s="3" t="e">
        <f>VLOOKUP(N291,Lookup!A:D,3,FALSE)</f>
        <v>#N/A</v>
      </c>
      <c r="Q291" s="3" t="e">
        <f>VLOOKUP(N291,Lookup!A:D,4,FALSE)</f>
        <v>#N/A</v>
      </c>
    </row>
    <row r="292" spans="7:17" x14ac:dyDescent="0.2">
      <c r="G292" s="3" t="e">
        <f>VLOOKUP(F292,Inventory!J:M,2,FALSE)</f>
        <v>#N/A</v>
      </c>
      <c r="H292" s="3" t="e">
        <f>VLOOKUP(F292,Inventory!J:M,3,FALSE)</f>
        <v>#N/A</v>
      </c>
      <c r="I292" s="3" t="e">
        <f>VLOOKUP(F292,Inventory!J:M,4,FALSE)</f>
        <v>#N/A</v>
      </c>
      <c r="O292" s="3" t="e">
        <f>VLOOKUP(N292,Lookup!A:D,2,FALSE)</f>
        <v>#N/A</v>
      </c>
      <c r="P292" s="3" t="e">
        <f>VLOOKUP(N292,Lookup!A:D,3,FALSE)</f>
        <v>#N/A</v>
      </c>
      <c r="Q292" s="3" t="e">
        <f>VLOOKUP(N292,Lookup!A:D,4,FALSE)</f>
        <v>#N/A</v>
      </c>
    </row>
    <row r="293" spans="7:17" x14ac:dyDescent="0.2">
      <c r="G293" s="3" t="e">
        <f>VLOOKUP(F293,Inventory!J:M,2,FALSE)</f>
        <v>#N/A</v>
      </c>
      <c r="H293" s="3" t="e">
        <f>VLOOKUP(F293,Inventory!J:M,3,FALSE)</f>
        <v>#N/A</v>
      </c>
      <c r="I293" s="3" t="e">
        <f>VLOOKUP(F293,Inventory!J:M,4,FALSE)</f>
        <v>#N/A</v>
      </c>
      <c r="O293" s="3" t="e">
        <f>VLOOKUP(N293,Lookup!A:D,2,FALSE)</f>
        <v>#N/A</v>
      </c>
      <c r="P293" s="3" t="e">
        <f>VLOOKUP(N293,Lookup!A:D,3,FALSE)</f>
        <v>#N/A</v>
      </c>
      <c r="Q293" s="3" t="e">
        <f>VLOOKUP(N293,Lookup!A:D,4,FALSE)</f>
        <v>#N/A</v>
      </c>
    </row>
    <row r="294" spans="7:17" x14ac:dyDescent="0.2">
      <c r="G294" s="3" t="e">
        <f>VLOOKUP(F294,Inventory!J:M,2,FALSE)</f>
        <v>#N/A</v>
      </c>
      <c r="H294" s="3" t="e">
        <f>VLOOKUP(F294,Inventory!J:M,3,FALSE)</f>
        <v>#N/A</v>
      </c>
      <c r="I294" s="3" t="e">
        <f>VLOOKUP(F294,Inventory!J:M,4,FALSE)</f>
        <v>#N/A</v>
      </c>
      <c r="O294" s="3" t="e">
        <f>VLOOKUP(N294,Lookup!A:D,2,FALSE)</f>
        <v>#N/A</v>
      </c>
      <c r="P294" s="3" t="e">
        <f>VLOOKUP(N294,Lookup!A:D,3,FALSE)</f>
        <v>#N/A</v>
      </c>
      <c r="Q294" s="3" t="e">
        <f>VLOOKUP(N294,Lookup!A:D,4,FALSE)</f>
        <v>#N/A</v>
      </c>
    </row>
    <row r="295" spans="7:17" x14ac:dyDescent="0.2">
      <c r="G295" s="3" t="e">
        <f>VLOOKUP(F295,Inventory!J:M,2,FALSE)</f>
        <v>#N/A</v>
      </c>
      <c r="H295" s="3" t="e">
        <f>VLOOKUP(F295,Inventory!J:M,3,FALSE)</f>
        <v>#N/A</v>
      </c>
      <c r="I295" s="3" t="e">
        <f>VLOOKUP(F295,Inventory!J:M,4,FALSE)</f>
        <v>#N/A</v>
      </c>
      <c r="O295" s="3" t="e">
        <f>VLOOKUP(N295,Lookup!A:D,2,FALSE)</f>
        <v>#N/A</v>
      </c>
      <c r="P295" s="3" t="e">
        <f>VLOOKUP(N295,Lookup!A:D,3,FALSE)</f>
        <v>#N/A</v>
      </c>
      <c r="Q295" s="3" t="e">
        <f>VLOOKUP(N295,Lookup!A:D,4,FALSE)</f>
        <v>#N/A</v>
      </c>
    </row>
    <row r="296" spans="7:17" x14ac:dyDescent="0.2">
      <c r="G296" s="3" t="e">
        <f>VLOOKUP(F296,Inventory!J:M,2,FALSE)</f>
        <v>#N/A</v>
      </c>
      <c r="H296" s="3" t="e">
        <f>VLOOKUP(F296,Inventory!J:M,3,FALSE)</f>
        <v>#N/A</v>
      </c>
      <c r="I296" s="3" t="e">
        <f>VLOOKUP(F296,Inventory!J:M,4,FALSE)</f>
        <v>#N/A</v>
      </c>
      <c r="O296" s="3" t="e">
        <f>VLOOKUP(N296,Lookup!A:D,2,FALSE)</f>
        <v>#N/A</v>
      </c>
      <c r="P296" s="3" t="e">
        <f>VLOOKUP(N296,Lookup!A:D,3,FALSE)</f>
        <v>#N/A</v>
      </c>
      <c r="Q296" s="3" t="e">
        <f>VLOOKUP(N296,Lookup!A:D,4,FALSE)</f>
        <v>#N/A</v>
      </c>
    </row>
    <row r="297" spans="7:17" x14ac:dyDescent="0.2">
      <c r="G297" s="3" t="e">
        <f>VLOOKUP(F297,Inventory!J:M,2,FALSE)</f>
        <v>#N/A</v>
      </c>
      <c r="H297" s="3" t="e">
        <f>VLOOKUP(F297,Inventory!J:M,3,FALSE)</f>
        <v>#N/A</v>
      </c>
      <c r="I297" s="3" t="e">
        <f>VLOOKUP(F297,Inventory!J:M,4,FALSE)</f>
        <v>#N/A</v>
      </c>
      <c r="O297" s="3" t="e">
        <f>VLOOKUP(N297,Lookup!A:D,2,FALSE)</f>
        <v>#N/A</v>
      </c>
      <c r="P297" s="3" t="e">
        <f>VLOOKUP(N297,Lookup!A:D,3,FALSE)</f>
        <v>#N/A</v>
      </c>
      <c r="Q297" s="3" t="e">
        <f>VLOOKUP(N297,Lookup!A:D,4,FALSE)</f>
        <v>#N/A</v>
      </c>
    </row>
    <row r="298" spans="7:17" x14ac:dyDescent="0.2">
      <c r="G298" s="3" t="e">
        <f>VLOOKUP(F298,Inventory!J:M,2,FALSE)</f>
        <v>#N/A</v>
      </c>
      <c r="H298" s="3" t="e">
        <f>VLOOKUP(F298,Inventory!J:M,3,FALSE)</f>
        <v>#N/A</v>
      </c>
      <c r="I298" s="3" t="e">
        <f>VLOOKUP(F298,Inventory!J:M,4,FALSE)</f>
        <v>#N/A</v>
      </c>
      <c r="O298" s="3" t="e">
        <f>VLOOKUP(N298,Lookup!A:D,2,FALSE)</f>
        <v>#N/A</v>
      </c>
      <c r="P298" s="3" t="e">
        <f>VLOOKUP(N298,Lookup!A:D,3,FALSE)</f>
        <v>#N/A</v>
      </c>
      <c r="Q298" s="3" t="e">
        <f>VLOOKUP(N298,Lookup!A:D,4,FALSE)</f>
        <v>#N/A</v>
      </c>
    </row>
    <row r="299" spans="7:17" x14ac:dyDescent="0.2">
      <c r="G299" s="3" t="e">
        <f>VLOOKUP(F299,Inventory!J:M,2,FALSE)</f>
        <v>#N/A</v>
      </c>
      <c r="H299" s="3" t="e">
        <f>VLOOKUP(F299,Inventory!J:M,3,FALSE)</f>
        <v>#N/A</v>
      </c>
      <c r="I299" s="3" t="e">
        <f>VLOOKUP(F299,Inventory!J:M,4,FALSE)</f>
        <v>#N/A</v>
      </c>
      <c r="O299" s="3" t="e">
        <f>VLOOKUP(N299,Lookup!A:D,2,FALSE)</f>
        <v>#N/A</v>
      </c>
      <c r="P299" s="3" t="e">
        <f>VLOOKUP(N299,Lookup!A:D,3,FALSE)</f>
        <v>#N/A</v>
      </c>
      <c r="Q299" s="3" t="e">
        <f>VLOOKUP(N299,Lookup!A:D,4,FALSE)</f>
        <v>#N/A</v>
      </c>
    </row>
    <row r="300" spans="7:17" x14ac:dyDescent="0.2">
      <c r="G300" s="3" t="e">
        <f>VLOOKUP(F300,Inventory!J:M,2,FALSE)</f>
        <v>#N/A</v>
      </c>
      <c r="H300" s="3" t="e">
        <f>VLOOKUP(F300,Inventory!J:M,3,FALSE)</f>
        <v>#N/A</v>
      </c>
      <c r="I300" s="3" t="e">
        <f>VLOOKUP(F300,Inventory!J:M,4,FALSE)</f>
        <v>#N/A</v>
      </c>
      <c r="O300" s="3" t="e">
        <f>VLOOKUP(N300,Lookup!A:D,2,FALSE)</f>
        <v>#N/A</v>
      </c>
      <c r="P300" s="3" t="e">
        <f>VLOOKUP(N300,Lookup!A:D,3,FALSE)</f>
        <v>#N/A</v>
      </c>
      <c r="Q300" s="3" t="e">
        <f>VLOOKUP(N300,Lookup!A:D,4,FALSE)</f>
        <v>#N/A</v>
      </c>
    </row>
    <row r="301" spans="7:17" x14ac:dyDescent="0.2">
      <c r="G301" s="3" t="e">
        <f>VLOOKUP(F301,Inventory!J:M,2,FALSE)</f>
        <v>#N/A</v>
      </c>
      <c r="H301" s="3" t="e">
        <f>VLOOKUP(F301,Inventory!J:M,3,FALSE)</f>
        <v>#N/A</v>
      </c>
      <c r="I301" s="3" t="e">
        <f>VLOOKUP(F301,Inventory!J:M,4,FALSE)</f>
        <v>#N/A</v>
      </c>
      <c r="O301" s="3" t="e">
        <f>VLOOKUP(N301,Lookup!A:D,2,FALSE)</f>
        <v>#N/A</v>
      </c>
      <c r="P301" s="3" t="e">
        <f>VLOOKUP(N301,Lookup!A:D,3,FALSE)</f>
        <v>#N/A</v>
      </c>
      <c r="Q301" s="3" t="e">
        <f>VLOOKUP(N301,Lookup!A:D,4,FALSE)</f>
        <v>#N/A</v>
      </c>
    </row>
    <row r="302" spans="7:17" x14ac:dyDescent="0.2">
      <c r="G302" s="3" t="e">
        <f>VLOOKUP(F302,Inventory!J:M,2,FALSE)</f>
        <v>#N/A</v>
      </c>
      <c r="H302" s="3" t="e">
        <f>VLOOKUP(F302,Inventory!J:M,3,FALSE)</f>
        <v>#N/A</v>
      </c>
      <c r="I302" s="3" t="e">
        <f>VLOOKUP(F302,Inventory!J:M,4,FALSE)</f>
        <v>#N/A</v>
      </c>
      <c r="O302" s="3" t="e">
        <f>VLOOKUP(N302,Lookup!A:D,2,FALSE)</f>
        <v>#N/A</v>
      </c>
      <c r="P302" s="3" t="e">
        <f>VLOOKUP(N302,Lookup!A:D,3,FALSE)</f>
        <v>#N/A</v>
      </c>
      <c r="Q302" s="3" t="e">
        <f>VLOOKUP(N302,Lookup!A:D,4,FALSE)</f>
        <v>#N/A</v>
      </c>
    </row>
    <row r="303" spans="7:17" x14ac:dyDescent="0.2">
      <c r="G303" s="3" t="e">
        <f>VLOOKUP(F303,Inventory!J:M,2,FALSE)</f>
        <v>#N/A</v>
      </c>
      <c r="H303" s="3" t="e">
        <f>VLOOKUP(F303,Inventory!J:M,3,FALSE)</f>
        <v>#N/A</v>
      </c>
      <c r="I303" s="3" t="e">
        <f>VLOOKUP(F303,Inventory!J:M,4,FALSE)</f>
        <v>#N/A</v>
      </c>
      <c r="O303" s="3" t="e">
        <f>VLOOKUP(N303,Lookup!A:D,2,FALSE)</f>
        <v>#N/A</v>
      </c>
      <c r="P303" s="3" t="e">
        <f>VLOOKUP(N303,Lookup!A:D,3,FALSE)</f>
        <v>#N/A</v>
      </c>
      <c r="Q303" s="3" t="e">
        <f>VLOOKUP(N303,Lookup!A:D,4,FALSE)</f>
        <v>#N/A</v>
      </c>
    </row>
    <row r="304" spans="7:17" x14ac:dyDescent="0.2">
      <c r="G304" s="3" t="e">
        <f>VLOOKUP(F304,Inventory!J:M,2,FALSE)</f>
        <v>#N/A</v>
      </c>
      <c r="H304" s="3" t="e">
        <f>VLOOKUP(F304,Inventory!J:M,3,FALSE)</f>
        <v>#N/A</v>
      </c>
      <c r="I304" s="3" t="e">
        <f>VLOOKUP(F304,Inventory!J:M,4,FALSE)</f>
        <v>#N/A</v>
      </c>
      <c r="O304" s="3" t="e">
        <f>VLOOKUP(N304,Lookup!A:D,2,FALSE)</f>
        <v>#N/A</v>
      </c>
      <c r="P304" s="3" t="e">
        <f>VLOOKUP(N304,Lookup!A:D,3,FALSE)</f>
        <v>#N/A</v>
      </c>
      <c r="Q304" s="3" t="e">
        <f>VLOOKUP(N304,Lookup!A:D,4,FALSE)</f>
        <v>#N/A</v>
      </c>
    </row>
    <row r="305" spans="7:17" x14ac:dyDescent="0.2">
      <c r="G305" s="3" t="e">
        <f>VLOOKUP(F305,Inventory!J:M,2,FALSE)</f>
        <v>#N/A</v>
      </c>
      <c r="H305" s="3" t="e">
        <f>VLOOKUP(F305,Inventory!J:M,3,FALSE)</f>
        <v>#N/A</v>
      </c>
      <c r="I305" s="3" t="e">
        <f>VLOOKUP(F305,Inventory!J:M,4,FALSE)</f>
        <v>#N/A</v>
      </c>
      <c r="O305" s="3" t="e">
        <f>VLOOKUP(N305,Lookup!A:D,2,FALSE)</f>
        <v>#N/A</v>
      </c>
      <c r="P305" s="3" t="e">
        <f>VLOOKUP(N305,Lookup!A:D,3,FALSE)</f>
        <v>#N/A</v>
      </c>
      <c r="Q305" s="3" t="e">
        <f>VLOOKUP(N305,Lookup!A:D,4,FALSE)</f>
        <v>#N/A</v>
      </c>
    </row>
    <row r="306" spans="7:17" x14ac:dyDescent="0.2">
      <c r="G306" s="3" t="e">
        <f>VLOOKUP(F306,Inventory!J:M,2,FALSE)</f>
        <v>#N/A</v>
      </c>
      <c r="H306" s="3" t="e">
        <f>VLOOKUP(F306,Inventory!J:M,3,FALSE)</f>
        <v>#N/A</v>
      </c>
      <c r="I306" s="3" t="e">
        <f>VLOOKUP(F306,Inventory!J:M,4,FALSE)</f>
        <v>#N/A</v>
      </c>
      <c r="O306" s="3" t="e">
        <f>VLOOKUP(N306,Lookup!A:D,2,FALSE)</f>
        <v>#N/A</v>
      </c>
      <c r="P306" s="3" t="e">
        <f>VLOOKUP(N306,Lookup!A:D,3,FALSE)</f>
        <v>#N/A</v>
      </c>
      <c r="Q306" s="3" t="e">
        <f>VLOOKUP(N306,Lookup!A:D,4,FALSE)</f>
        <v>#N/A</v>
      </c>
    </row>
    <row r="307" spans="7:17" x14ac:dyDescent="0.2">
      <c r="G307" s="3" t="e">
        <f>VLOOKUP(F307,Inventory!J:M,2,FALSE)</f>
        <v>#N/A</v>
      </c>
      <c r="H307" s="3" t="e">
        <f>VLOOKUP(F307,Inventory!J:M,3,FALSE)</f>
        <v>#N/A</v>
      </c>
      <c r="I307" s="3" t="e">
        <f>VLOOKUP(F307,Inventory!J:M,4,FALSE)</f>
        <v>#N/A</v>
      </c>
      <c r="O307" s="3" t="e">
        <f>VLOOKUP(N307,Lookup!A:D,2,FALSE)</f>
        <v>#N/A</v>
      </c>
      <c r="P307" s="3" t="e">
        <f>VLOOKUP(N307,Lookup!A:D,3,FALSE)</f>
        <v>#N/A</v>
      </c>
      <c r="Q307" s="3" t="e">
        <f>VLOOKUP(N307,Lookup!A:D,4,FALSE)</f>
        <v>#N/A</v>
      </c>
    </row>
    <row r="308" spans="7:17" x14ac:dyDescent="0.2">
      <c r="G308" s="3" t="e">
        <f>VLOOKUP(F308,Inventory!J:M,2,FALSE)</f>
        <v>#N/A</v>
      </c>
      <c r="H308" s="3" t="e">
        <f>VLOOKUP(F308,Inventory!J:M,3,FALSE)</f>
        <v>#N/A</v>
      </c>
      <c r="I308" s="3" t="e">
        <f>VLOOKUP(F308,Inventory!J:M,4,FALSE)</f>
        <v>#N/A</v>
      </c>
      <c r="O308" s="3" t="e">
        <f>VLOOKUP(N308,Lookup!A:D,2,FALSE)</f>
        <v>#N/A</v>
      </c>
      <c r="P308" s="3" t="e">
        <f>VLOOKUP(N308,Lookup!A:D,3,FALSE)</f>
        <v>#N/A</v>
      </c>
      <c r="Q308" s="3" t="e">
        <f>VLOOKUP(N308,Lookup!A:D,4,FALSE)</f>
        <v>#N/A</v>
      </c>
    </row>
    <row r="309" spans="7:17" x14ac:dyDescent="0.2">
      <c r="G309" s="3" t="e">
        <f>VLOOKUP(F309,Inventory!J:M,2,FALSE)</f>
        <v>#N/A</v>
      </c>
      <c r="H309" s="3" t="e">
        <f>VLOOKUP(F309,Inventory!J:M,3,FALSE)</f>
        <v>#N/A</v>
      </c>
      <c r="I309" s="3" t="e">
        <f>VLOOKUP(F309,Inventory!J:M,4,FALSE)</f>
        <v>#N/A</v>
      </c>
      <c r="O309" s="3" t="e">
        <f>VLOOKUP(N309,Lookup!A:D,2,FALSE)</f>
        <v>#N/A</v>
      </c>
      <c r="P309" s="3" t="e">
        <f>VLOOKUP(N309,Lookup!A:D,3,FALSE)</f>
        <v>#N/A</v>
      </c>
      <c r="Q309" s="3" t="e">
        <f>VLOOKUP(N309,Lookup!A:D,4,FALSE)</f>
        <v>#N/A</v>
      </c>
    </row>
    <row r="310" spans="7:17" x14ac:dyDescent="0.2">
      <c r="G310" s="3" t="e">
        <f>VLOOKUP(F310,Inventory!J:M,2,FALSE)</f>
        <v>#N/A</v>
      </c>
      <c r="H310" s="3" t="e">
        <f>VLOOKUP(F310,Inventory!J:M,3,FALSE)</f>
        <v>#N/A</v>
      </c>
      <c r="I310" s="3" t="e">
        <f>VLOOKUP(F310,Inventory!J:M,4,FALSE)</f>
        <v>#N/A</v>
      </c>
      <c r="O310" s="3" t="e">
        <f>VLOOKUP(N310,Lookup!A:D,2,FALSE)</f>
        <v>#N/A</v>
      </c>
      <c r="P310" s="3" t="e">
        <f>VLOOKUP(N310,Lookup!A:D,3,FALSE)</f>
        <v>#N/A</v>
      </c>
      <c r="Q310" s="3" t="e">
        <f>VLOOKUP(N310,Lookup!A:D,4,FALSE)</f>
        <v>#N/A</v>
      </c>
    </row>
    <row r="311" spans="7:17" x14ac:dyDescent="0.2">
      <c r="G311" s="3" t="e">
        <f>VLOOKUP(F311,Inventory!J:M,2,FALSE)</f>
        <v>#N/A</v>
      </c>
      <c r="H311" s="3" t="e">
        <f>VLOOKUP(F311,Inventory!J:M,3,FALSE)</f>
        <v>#N/A</v>
      </c>
      <c r="I311" s="3" t="e">
        <f>VLOOKUP(F311,Inventory!J:M,4,FALSE)</f>
        <v>#N/A</v>
      </c>
      <c r="O311" s="3" t="e">
        <f>VLOOKUP(N311,Lookup!A:D,2,FALSE)</f>
        <v>#N/A</v>
      </c>
      <c r="P311" s="3" t="e">
        <f>VLOOKUP(N311,Lookup!A:D,3,FALSE)</f>
        <v>#N/A</v>
      </c>
      <c r="Q311" s="3" t="e">
        <f>VLOOKUP(N311,Lookup!A:D,4,FALSE)</f>
        <v>#N/A</v>
      </c>
    </row>
    <row r="312" spans="7:17" x14ac:dyDescent="0.2">
      <c r="G312" s="3" t="e">
        <f>VLOOKUP(F312,Inventory!J:M,2,FALSE)</f>
        <v>#N/A</v>
      </c>
      <c r="H312" s="3" t="e">
        <f>VLOOKUP(F312,Inventory!J:M,3,FALSE)</f>
        <v>#N/A</v>
      </c>
      <c r="I312" s="3" t="e">
        <f>VLOOKUP(F312,Inventory!J:M,4,FALSE)</f>
        <v>#N/A</v>
      </c>
      <c r="O312" s="3" t="e">
        <f>VLOOKUP(N312,Lookup!A:D,2,FALSE)</f>
        <v>#N/A</v>
      </c>
      <c r="P312" s="3" t="e">
        <f>VLOOKUP(N312,Lookup!A:D,3,FALSE)</f>
        <v>#N/A</v>
      </c>
      <c r="Q312" s="3" t="e">
        <f>VLOOKUP(N312,Lookup!A:D,4,FALSE)</f>
        <v>#N/A</v>
      </c>
    </row>
    <row r="313" spans="7:17" x14ac:dyDescent="0.2">
      <c r="G313" s="3" t="e">
        <f>VLOOKUP(F313,Inventory!J:M,2,FALSE)</f>
        <v>#N/A</v>
      </c>
      <c r="H313" s="3" t="e">
        <f>VLOOKUP(F313,Inventory!J:M,3,FALSE)</f>
        <v>#N/A</v>
      </c>
      <c r="I313" s="3" t="e">
        <f>VLOOKUP(F313,Inventory!J:M,4,FALSE)</f>
        <v>#N/A</v>
      </c>
      <c r="O313" s="3" t="e">
        <f>VLOOKUP(N313,Lookup!A:D,2,FALSE)</f>
        <v>#N/A</v>
      </c>
      <c r="P313" s="3" t="e">
        <f>VLOOKUP(N313,Lookup!A:D,3,FALSE)</f>
        <v>#N/A</v>
      </c>
      <c r="Q313" s="3" t="e">
        <f>VLOOKUP(N313,Lookup!A:D,4,FALSE)</f>
        <v>#N/A</v>
      </c>
    </row>
    <row r="314" spans="7:17" x14ac:dyDescent="0.2">
      <c r="G314" s="3" t="e">
        <f>VLOOKUP(F314,Inventory!J:M,2,FALSE)</f>
        <v>#N/A</v>
      </c>
      <c r="H314" s="3" t="e">
        <f>VLOOKUP(F314,Inventory!J:M,3,FALSE)</f>
        <v>#N/A</v>
      </c>
      <c r="I314" s="3" t="e">
        <f>VLOOKUP(F314,Inventory!J:M,4,FALSE)</f>
        <v>#N/A</v>
      </c>
      <c r="O314" s="3" t="e">
        <f>VLOOKUP(N314,Lookup!A:D,2,FALSE)</f>
        <v>#N/A</v>
      </c>
      <c r="P314" s="3" t="e">
        <f>VLOOKUP(N314,Lookup!A:D,3,FALSE)</f>
        <v>#N/A</v>
      </c>
      <c r="Q314" s="3" t="e">
        <f>VLOOKUP(N314,Lookup!A:D,4,FALSE)</f>
        <v>#N/A</v>
      </c>
    </row>
    <row r="315" spans="7:17" x14ac:dyDescent="0.2">
      <c r="G315" s="3" t="e">
        <f>VLOOKUP(F315,Inventory!J:M,2,FALSE)</f>
        <v>#N/A</v>
      </c>
      <c r="H315" s="3" t="e">
        <f>VLOOKUP(F315,Inventory!J:M,3,FALSE)</f>
        <v>#N/A</v>
      </c>
      <c r="I315" s="3" t="e">
        <f>VLOOKUP(F315,Inventory!J:M,4,FALSE)</f>
        <v>#N/A</v>
      </c>
      <c r="O315" s="3" t="e">
        <f>VLOOKUP(N315,Lookup!A:D,2,FALSE)</f>
        <v>#N/A</v>
      </c>
      <c r="P315" s="3" t="e">
        <f>VLOOKUP(N315,Lookup!A:D,3,FALSE)</f>
        <v>#N/A</v>
      </c>
      <c r="Q315" s="3" t="e">
        <f>VLOOKUP(N315,Lookup!A:D,4,FALSE)</f>
        <v>#N/A</v>
      </c>
    </row>
    <row r="316" spans="7:17" x14ac:dyDescent="0.2">
      <c r="G316" s="3" t="e">
        <f>VLOOKUP(F316,Inventory!J:M,2,FALSE)</f>
        <v>#N/A</v>
      </c>
      <c r="H316" s="3" t="e">
        <f>VLOOKUP(F316,Inventory!J:M,3,FALSE)</f>
        <v>#N/A</v>
      </c>
      <c r="I316" s="3" t="e">
        <f>VLOOKUP(F316,Inventory!J:M,4,FALSE)</f>
        <v>#N/A</v>
      </c>
      <c r="O316" s="3" t="e">
        <f>VLOOKUP(N316,Lookup!A:D,2,FALSE)</f>
        <v>#N/A</v>
      </c>
      <c r="P316" s="3" t="e">
        <f>VLOOKUP(N316,Lookup!A:D,3,FALSE)</f>
        <v>#N/A</v>
      </c>
      <c r="Q316" s="3" t="e">
        <f>VLOOKUP(N316,Lookup!A:D,4,FALSE)</f>
        <v>#N/A</v>
      </c>
    </row>
    <row r="317" spans="7:17" x14ac:dyDescent="0.2">
      <c r="G317" s="3" t="e">
        <f>VLOOKUP(F317,Inventory!J:M,2,FALSE)</f>
        <v>#N/A</v>
      </c>
      <c r="H317" s="3" t="e">
        <f>VLOOKUP(F317,Inventory!J:M,3,FALSE)</f>
        <v>#N/A</v>
      </c>
      <c r="I317" s="3" t="e">
        <f>VLOOKUP(F317,Inventory!J:M,4,FALSE)</f>
        <v>#N/A</v>
      </c>
      <c r="O317" s="3" t="e">
        <f>VLOOKUP(N317,Lookup!A:D,2,FALSE)</f>
        <v>#N/A</v>
      </c>
      <c r="P317" s="3" t="e">
        <f>VLOOKUP(N317,Lookup!A:D,3,FALSE)</f>
        <v>#N/A</v>
      </c>
      <c r="Q317" s="3" t="e">
        <f>VLOOKUP(N317,Lookup!A:D,4,FALSE)</f>
        <v>#N/A</v>
      </c>
    </row>
    <row r="318" spans="7:17" x14ac:dyDescent="0.2">
      <c r="G318" s="3" t="e">
        <f>VLOOKUP(F318,Inventory!J:M,2,FALSE)</f>
        <v>#N/A</v>
      </c>
      <c r="H318" s="3" t="e">
        <f>VLOOKUP(F318,Inventory!J:M,3,FALSE)</f>
        <v>#N/A</v>
      </c>
      <c r="I318" s="3" t="e">
        <f>VLOOKUP(F318,Inventory!J:M,4,FALSE)</f>
        <v>#N/A</v>
      </c>
      <c r="O318" s="3" t="e">
        <f>VLOOKUP(N318,Lookup!A:D,2,FALSE)</f>
        <v>#N/A</v>
      </c>
      <c r="P318" s="3" t="e">
        <f>VLOOKUP(N318,Lookup!A:D,3,FALSE)</f>
        <v>#N/A</v>
      </c>
      <c r="Q318" s="3" t="e">
        <f>VLOOKUP(N318,Lookup!A:D,4,FALSE)</f>
        <v>#N/A</v>
      </c>
    </row>
    <row r="319" spans="7:17" x14ac:dyDescent="0.2">
      <c r="G319" s="3" t="e">
        <f>VLOOKUP(F319,Inventory!J:M,2,FALSE)</f>
        <v>#N/A</v>
      </c>
      <c r="H319" s="3" t="e">
        <f>VLOOKUP(F319,Inventory!J:M,3,FALSE)</f>
        <v>#N/A</v>
      </c>
      <c r="I319" s="3" t="e">
        <f>VLOOKUP(F319,Inventory!J:M,4,FALSE)</f>
        <v>#N/A</v>
      </c>
      <c r="O319" s="3" t="e">
        <f>VLOOKUP(N319,Lookup!A:D,2,FALSE)</f>
        <v>#N/A</v>
      </c>
      <c r="P319" s="3" t="e">
        <f>VLOOKUP(N319,Lookup!A:D,3,FALSE)</f>
        <v>#N/A</v>
      </c>
      <c r="Q319" s="3" t="e">
        <f>VLOOKUP(N319,Lookup!A:D,4,FALSE)</f>
        <v>#N/A</v>
      </c>
    </row>
    <row r="320" spans="7:17" x14ac:dyDescent="0.2">
      <c r="G320" s="3" t="e">
        <f>VLOOKUP(F320,Inventory!J:M,2,FALSE)</f>
        <v>#N/A</v>
      </c>
      <c r="H320" s="3" t="e">
        <f>VLOOKUP(F320,Inventory!J:M,3,FALSE)</f>
        <v>#N/A</v>
      </c>
      <c r="I320" s="3" t="e">
        <f>VLOOKUP(F320,Inventory!J:M,4,FALSE)</f>
        <v>#N/A</v>
      </c>
      <c r="O320" s="3" t="e">
        <f>VLOOKUP(N320,Lookup!A:D,2,FALSE)</f>
        <v>#N/A</v>
      </c>
      <c r="P320" s="3" t="e">
        <f>VLOOKUP(N320,Lookup!A:D,3,FALSE)</f>
        <v>#N/A</v>
      </c>
      <c r="Q320" s="3" t="e">
        <f>VLOOKUP(N320,Lookup!A:D,4,FALSE)</f>
        <v>#N/A</v>
      </c>
    </row>
    <row r="321" spans="7:17" x14ac:dyDescent="0.2">
      <c r="G321" s="3" t="e">
        <f>VLOOKUP(F321,Inventory!J:M,2,FALSE)</f>
        <v>#N/A</v>
      </c>
      <c r="H321" s="3" t="e">
        <f>VLOOKUP(F321,Inventory!J:M,3,FALSE)</f>
        <v>#N/A</v>
      </c>
      <c r="I321" s="3" t="e">
        <f>VLOOKUP(F321,Inventory!J:M,4,FALSE)</f>
        <v>#N/A</v>
      </c>
      <c r="O321" s="3" t="e">
        <f>VLOOKUP(N321,Lookup!A:D,2,FALSE)</f>
        <v>#N/A</v>
      </c>
      <c r="P321" s="3" t="e">
        <f>VLOOKUP(N321,Lookup!A:D,3,FALSE)</f>
        <v>#N/A</v>
      </c>
      <c r="Q321" s="3" t="e">
        <f>VLOOKUP(N321,Lookup!A:D,4,FALSE)</f>
        <v>#N/A</v>
      </c>
    </row>
    <row r="322" spans="7:17" x14ac:dyDescent="0.2">
      <c r="G322" s="3" t="e">
        <f>VLOOKUP(F322,Inventory!J:M,2,FALSE)</f>
        <v>#N/A</v>
      </c>
      <c r="H322" s="3" t="e">
        <f>VLOOKUP(F322,Inventory!J:M,3,FALSE)</f>
        <v>#N/A</v>
      </c>
      <c r="I322" s="3" t="e">
        <f>VLOOKUP(F322,Inventory!J:M,4,FALSE)</f>
        <v>#N/A</v>
      </c>
      <c r="O322" s="3" t="e">
        <f>VLOOKUP(N322,Lookup!A:D,2,FALSE)</f>
        <v>#N/A</v>
      </c>
      <c r="P322" s="3" t="e">
        <f>VLOOKUP(N322,Lookup!A:D,3,FALSE)</f>
        <v>#N/A</v>
      </c>
      <c r="Q322" s="3" t="e">
        <f>VLOOKUP(N322,Lookup!A:D,4,FALSE)</f>
        <v>#N/A</v>
      </c>
    </row>
    <row r="323" spans="7:17" x14ac:dyDescent="0.2">
      <c r="G323" s="3" t="e">
        <f>VLOOKUP(F323,Inventory!J:M,2,FALSE)</f>
        <v>#N/A</v>
      </c>
      <c r="H323" s="3" t="e">
        <f>VLOOKUP(F323,Inventory!J:M,3,FALSE)</f>
        <v>#N/A</v>
      </c>
      <c r="I323" s="3" t="e">
        <f>VLOOKUP(F323,Inventory!J:M,4,FALSE)</f>
        <v>#N/A</v>
      </c>
      <c r="O323" s="3" t="e">
        <f>VLOOKUP(N323,Lookup!A:D,2,FALSE)</f>
        <v>#N/A</v>
      </c>
      <c r="P323" s="3" t="e">
        <f>VLOOKUP(N323,Lookup!A:D,3,FALSE)</f>
        <v>#N/A</v>
      </c>
      <c r="Q323" s="3" t="e">
        <f>VLOOKUP(N323,Lookup!A:D,4,FALSE)</f>
        <v>#N/A</v>
      </c>
    </row>
    <row r="324" spans="7:17" x14ac:dyDescent="0.2">
      <c r="G324" s="3" t="e">
        <f>VLOOKUP(F324,Inventory!J:M,2,FALSE)</f>
        <v>#N/A</v>
      </c>
      <c r="H324" s="3" t="e">
        <f>VLOOKUP(F324,Inventory!J:M,3,FALSE)</f>
        <v>#N/A</v>
      </c>
      <c r="I324" s="3" t="e">
        <f>VLOOKUP(F324,Inventory!J:M,4,FALSE)</f>
        <v>#N/A</v>
      </c>
      <c r="O324" s="3" t="e">
        <f>VLOOKUP(N324,Lookup!A:D,2,FALSE)</f>
        <v>#N/A</v>
      </c>
      <c r="P324" s="3" t="e">
        <f>VLOOKUP(N324,Lookup!A:D,3,FALSE)</f>
        <v>#N/A</v>
      </c>
      <c r="Q324" s="3" t="e">
        <f>VLOOKUP(N324,Lookup!A:D,4,FALSE)</f>
        <v>#N/A</v>
      </c>
    </row>
    <row r="325" spans="7:17" x14ac:dyDescent="0.2">
      <c r="G325" s="3" t="e">
        <f>VLOOKUP(F325,Inventory!J:M,2,FALSE)</f>
        <v>#N/A</v>
      </c>
      <c r="H325" s="3" t="e">
        <f>VLOOKUP(F325,Inventory!J:M,3,FALSE)</f>
        <v>#N/A</v>
      </c>
      <c r="I325" s="3" t="e">
        <f>VLOOKUP(F325,Inventory!J:M,4,FALSE)</f>
        <v>#N/A</v>
      </c>
      <c r="O325" s="3" t="e">
        <f>VLOOKUP(N325,Lookup!A:D,2,FALSE)</f>
        <v>#N/A</v>
      </c>
      <c r="P325" s="3" t="e">
        <f>VLOOKUP(N325,Lookup!A:D,3,FALSE)</f>
        <v>#N/A</v>
      </c>
      <c r="Q325" s="3" t="e">
        <f>VLOOKUP(N325,Lookup!A:D,4,FALSE)</f>
        <v>#N/A</v>
      </c>
    </row>
    <row r="326" spans="7:17" x14ac:dyDescent="0.2">
      <c r="G326" s="3" t="e">
        <f>VLOOKUP(F326,Inventory!J:M,2,FALSE)</f>
        <v>#N/A</v>
      </c>
      <c r="H326" s="3" t="e">
        <f>VLOOKUP(F326,Inventory!J:M,3,FALSE)</f>
        <v>#N/A</v>
      </c>
      <c r="I326" s="3" t="e">
        <f>VLOOKUP(F326,Inventory!J:M,4,FALSE)</f>
        <v>#N/A</v>
      </c>
      <c r="O326" s="3" t="e">
        <f>VLOOKUP(N326,Lookup!A:D,2,FALSE)</f>
        <v>#N/A</v>
      </c>
      <c r="P326" s="3" t="e">
        <f>VLOOKUP(N326,Lookup!A:D,3,FALSE)</f>
        <v>#N/A</v>
      </c>
      <c r="Q326" s="3" t="e">
        <f>VLOOKUP(N326,Lookup!A:D,4,FALSE)</f>
        <v>#N/A</v>
      </c>
    </row>
    <row r="327" spans="7:17" x14ac:dyDescent="0.2">
      <c r="G327" s="3" t="e">
        <f>VLOOKUP(F327,Inventory!J:M,2,FALSE)</f>
        <v>#N/A</v>
      </c>
      <c r="H327" s="3" t="e">
        <f>VLOOKUP(F327,Inventory!J:M,3,FALSE)</f>
        <v>#N/A</v>
      </c>
      <c r="I327" s="3" t="e">
        <f>VLOOKUP(F327,Inventory!J:M,4,FALSE)</f>
        <v>#N/A</v>
      </c>
      <c r="O327" s="3" t="e">
        <f>VLOOKUP(N327,Lookup!A:D,2,FALSE)</f>
        <v>#N/A</v>
      </c>
      <c r="P327" s="3" t="e">
        <f>VLOOKUP(N327,Lookup!A:D,3,FALSE)</f>
        <v>#N/A</v>
      </c>
      <c r="Q327" s="3" t="e">
        <f>VLOOKUP(N327,Lookup!A:D,4,FALSE)</f>
        <v>#N/A</v>
      </c>
    </row>
    <row r="328" spans="7:17" x14ac:dyDescent="0.2">
      <c r="G328" s="3" t="e">
        <f>VLOOKUP(F328,Inventory!J:M,2,FALSE)</f>
        <v>#N/A</v>
      </c>
      <c r="H328" s="3" t="e">
        <f>VLOOKUP(F328,Inventory!J:M,3,FALSE)</f>
        <v>#N/A</v>
      </c>
      <c r="I328" s="3" t="e">
        <f>VLOOKUP(F328,Inventory!J:M,4,FALSE)</f>
        <v>#N/A</v>
      </c>
      <c r="O328" s="3" t="e">
        <f>VLOOKUP(N328,Lookup!A:D,2,FALSE)</f>
        <v>#N/A</v>
      </c>
      <c r="P328" s="3" t="e">
        <f>VLOOKUP(N328,Lookup!A:D,3,FALSE)</f>
        <v>#N/A</v>
      </c>
      <c r="Q328" s="3" t="e">
        <f>VLOOKUP(N328,Lookup!A:D,4,FALSE)</f>
        <v>#N/A</v>
      </c>
    </row>
    <row r="329" spans="7:17" x14ac:dyDescent="0.2">
      <c r="G329" s="3" t="e">
        <f>VLOOKUP(F329,Inventory!J:M,2,FALSE)</f>
        <v>#N/A</v>
      </c>
      <c r="H329" s="3" t="e">
        <f>VLOOKUP(F329,Inventory!J:M,3,FALSE)</f>
        <v>#N/A</v>
      </c>
      <c r="I329" s="3" t="e">
        <f>VLOOKUP(F329,Inventory!J:M,4,FALSE)</f>
        <v>#N/A</v>
      </c>
      <c r="O329" s="3" t="e">
        <f>VLOOKUP(N329,Lookup!A:D,2,FALSE)</f>
        <v>#N/A</v>
      </c>
      <c r="P329" s="3" t="e">
        <f>VLOOKUP(N329,Lookup!A:D,3,FALSE)</f>
        <v>#N/A</v>
      </c>
      <c r="Q329" s="3" t="e">
        <f>VLOOKUP(N329,Lookup!A:D,4,FALSE)</f>
        <v>#N/A</v>
      </c>
    </row>
    <row r="330" spans="7:17" x14ac:dyDescent="0.2">
      <c r="G330" s="3" t="e">
        <f>VLOOKUP(F330,Inventory!J:M,2,FALSE)</f>
        <v>#N/A</v>
      </c>
      <c r="H330" s="3" t="e">
        <f>VLOOKUP(F330,Inventory!J:M,3,FALSE)</f>
        <v>#N/A</v>
      </c>
      <c r="I330" s="3" t="e">
        <f>VLOOKUP(F330,Inventory!J:M,4,FALSE)</f>
        <v>#N/A</v>
      </c>
      <c r="O330" s="3" t="e">
        <f>VLOOKUP(N330,Lookup!A:D,2,FALSE)</f>
        <v>#N/A</v>
      </c>
      <c r="P330" s="3" t="e">
        <f>VLOOKUP(N330,Lookup!A:D,3,FALSE)</f>
        <v>#N/A</v>
      </c>
      <c r="Q330" s="3" t="e">
        <f>VLOOKUP(N330,Lookup!A:D,4,FALSE)</f>
        <v>#N/A</v>
      </c>
    </row>
    <row r="331" spans="7:17" x14ac:dyDescent="0.2">
      <c r="G331" s="3" t="e">
        <f>VLOOKUP(F331,Inventory!J:M,2,FALSE)</f>
        <v>#N/A</v>
      </c>
      <c r="H331" s="3" t="e">
        <f>VLOOKUP(F331,Inventory!J:M,3,FALSE)</f>
        <v>#N/A</v>
      </c>
      <c r="I331" s="3" t="e">
        <f>VLOOKUP(F331,Inventory!J:M,4,FALSE)</f>
        <v>#N/A</v>
      </c>
      <c r="O331" s="3" t="e">
        <f>VLOOKUP(N331,Lookup!A:D,2,FALSE)</f>
        <v>#N/A</v>
      </c>
      <c r="P331" s="3" t="e">
        <f>VLOOKUP(N331,Lookup!A:D,3,FALSE)</f>
        <v>#N/A</v>
      </c>
      <c r="Q331" s="3" t="e">
        <f>VLOOKUP(N331,Lookup!A:D,4,FALSE)</f>
        <v>#N/A</v>
      </c>
    </row>
    <row r="332" spans="7:17" x14ac:dyDescent="0.2">
      <c r="G332" s="3" t="e">
        <f>VLOOKUP(F332,Inventory!J:M,2,FALSE)</f>
        <v>#N/A</v>
      </c>
      <c r="H332" s="3" t="e">
        <f>VLOOKUP(F332,Inventory!J:M,3,FALSE)</f>
        <v>#N/A</v>
      </c>
      <c r="I332" s="3" t="e">
        <f>VLOOKUP(F332,Inventory!J:M,4,FALSE)</f>
        <v>#N/A</v>
      </c>
      <c r="O332" s="3" t="e">
        <f>VLOOKUP(N332,Lookup!A:D,2,FALSE)</f>
        <v>#N/A</v>
      </c>
      <c r="P332" s="3" t="e">
        <f>VLOOKUP(N332,Lookup!A:D,3,FALSE)</f>
        <v>#N/A</v>
      </c>
      <c r="Q332" s="3" t="e">
        <f>VLOOKUP(N332,Lookup!A:D,4,FALSE)</f>
        <v>#N/A</v>
      </c>
    </row>
    <row r="333" spans="7:17" x14ac:dyDescent="0.2">
      <c r="G333" s="3" t="e">
        <f>VLOOKUP(F333,Inventory!J:M,2,FALSE)</f>
        <v>#N/A</v>
      </c>
      <c r="H333" s="3" t="e">
        <f>VLOOKUP(F333,Inventory!J:M,3,FALSE)</f>
        <v>#N/A</v>
      </c>
      <c r="I333" s="3" t="e">
        <f>VLOOKUP(F333,Inventory!J:M,4,FALSE)</f>
        <v>#N/A</v>
      </c>
      <c r="O333" s="3" t="e">
        <f>VLOOKUP(N333,Lookup!A:D,2,FALSE)</f>
        <v>#N/A</v>
      </c>
      <c r="P333" s="3" t="e">
        <f>VLOOKUP(N333,Lookup!A:D,3,FALSE)</f>
        <v>#N/A</v>
      </c>
      <c r="Q333" s="3" t="e">
        <f>VLOOKUP(N333,Lookup!A:D,4,FALSE)</f>
        <v>#N/A</v>
      </c>
    </row>
    <row r="334" spans="7:17" x14ac:dyDescent="0.2">
      <c r="G334" s="3" t="e">
        <f>VLOOKUP(F334,Inventory!J:M,2,FALSE)</f>
        <v>#N/A</v>
      </c>
      <c r="H334" s="3" t="e">
        <f>VLOOKUP(F334,Inventory!J:M,3,FALSE)</f>
        <v>#N/A</v>
      </c>
      <c r="I334" s="3" t="e">
        <f>VLOOKUP(F334,Inventory!J:M,4,FALSE)</f>
        <v>#N/A</v>
      </c>
      <c r="O334" s="3" t="e">
        <f>VLOOKUP(N334,Lookup!A:D,2,FALSE)</f>
        <v>#N/A</v>
      </c>
      <c r="P334" s="3" t="e">
        <f>VLOOKUP(N334,Lookup!A:D,3,FALSE)</f>
        <v>#N/A</v>
      </c>
      <c r="Q334" s="3" t="e">
        <f>VLOOKUP(N334,Lookup!A:D,4,FALSE)</f>
        <v>#N/A</v>
      </c>
    </row>
    <row r="335" spans="7:17" x14ac:dyDescent="0.2">
      <c r="G335" s="3" t="e">
        <f>VLOOKUP(F335,Inventory!J:M,2,FALSE)</f>
        <v>#N/A</v>
      </c>
      <c r="H335" s="3" t="e">
        <f>VLOOKUP(F335,Inventory!J:M,3,FALSE)</f>
        <v>#N/A</v>
      </c>
      <c r="I335" s="3" t="e">
        <f>VLOOKUP(F335,Inventory!J:M,4,FALSE)</f>
        <v>#N/A</v>
      </c>
      <c r="O335" s="3" t="e">
        <f>VLOOKUP(N335,Lookup!A:D,2,FALSE)</f>
        <v>#N/A</v>
      </c>
      <c r="P335" s="3" t="e">
        <f>VLOOKUP(N335,Lookup!A:D,3,FALSE)</f>
        <v>#N/A</v>
      </c>
      <c r="Q335" s="3" t="e">
        <f>VLOOKUP(N335,Lookup!A:D,4,FALSE)</f>
        <v>#N/A</v>
      </c>
    </row>
    <row r="336" spans="7:17" x14ac:dyDescent="0.2">
      <c r="G336" s="3" t="e">
        <f>VLOOKUP(F336,Inventory!J:M,2,FALSE)</f>
        <v>#N/A</v>
      </c>
      <c r="H336" s="3" t="e">
        <f>VLOOKUP(F336,Inventory!J:M,3,FALSE)</f>
        <v>#N/A</v>
      </c>
      <c r="I336" s="3" t="e">
        <f>VLOOKUP(F336,Inventory!J:M,4,FALSE)</f>
        <v>#N/A</v>
      </c>
      <c r="O336" s="3" t="e">
        <f>VLOOKUP(N336,Lookup!A:D,2,FALSE)</f>
        <v>#N/A</v>
      </c>
      <c r="P336" s="3" t="e">
        <f>VLOOKUP(N336,Lookup!A:D,3,FALSE)</f>
        <v>#N/A</v>
      </c>
      <c r="Q336" s="3" t="e">
        <f>VLOOKUP(N336,Lookup!A:D,4,FALSE)</f>
        <v>#N/A</v>
      </c>
    </row>
    <row r="337" spans="7:17" x14ac:dyDescent="0.2">
      <c r="G337" s="3" t="e">
        <f>VLOOKUP(F337,Inventory!J:M,2,FALSE)</f>
        <v>#N/A</v>
      </c>
      <c r="H337" s="3" t="e">
        <f>VLOOKUP(F337,Inventory!J:M,3,FALSE)</f>
        <v>#N/A</v>
      </c>
      <c r="I337" s="3" t="e">
        <f>VLOOKUP(F337,Inventory!J:M,4,FALSE)</f>
        <v>#N/A</v>
      </c>
      <c r="O337" s="3" t="e">
        <f>VLOOKUP(N337,Lookup!A:D,2,FALSE)</f>
        <v>#N/A</v>
      </c>
      <c r="P337" s="3" t="e">
        <f>VLOOKUP(N337,Lookup!A:D,3,FALSE)</f>
        <v>#N/A</v>
      </c>
      <c r="Q337" s="3" t="e">
        <f>VLOOKUP(N337,Lookup!A:D,4,FALSE)</f>
        <v>#N/A</v>
      </c>
    </row>
    <row r="338" spans="7:17" x14ac:dyDescent="0.2">
      <c r="G338" s="3" t="e">
        <f>VLOOKUP(F338,Inventory!J:M,2,FALSE)</f>
        <v>#N/A</v>
      </c>
      <c r="H338" s="3" t="e">
        <f>VLOOKUP(F338,Inventory!J:M,3,FALSE)</f>
        <v>#N/A</v>
      </c>
      <c r="I338" s="3" t="e">
        <f>VLOOKUP(F338,Inventory!J:M,4,FALSE)</f>
        <v>#N/A</v>
      </c>
      <c r="O338" s="3" t="e">
        <f>VLOOKUP(N338,Lookup!A:D,2,FALSE)</f>
        <v>#N/A</v>
      </c>
      <c r="P338" s="3" t="e">
        <f>VLOOKUP(N338,Lookup!A:D,3,FALSE)</f>
        <v>#N/A</v>
      </c>
      <c r="Q338" s="3" t="e">
        <f>VLOOKUP(N338,Lookup!A:D,4,FALSE)</f>
        <v>#N/A</v>
      </c>
    </row>
    <row r="339" spans="7:17" x14ac:dyDescent="0.2">
      <c r="G339" s="3" t="e">
        <f>VLOOKUP(F339,Inventory!J:M,2,FALSE)</f>
        <v>#N/A</v>
      </c>
      <c r="H339" s="3" t="e">
        <f>VLOOKUP(F339,Inventory!J:M,3,FALSE)</f>
        <v>#N/A</v>
      </c>
      <c r="I339" s="3" t="e">
        <f>VLOOKUP(F339,Inventory!J:M,4,FALSE)</f>
        <v>#N/A</v>
      </c>
      <c r="O339" s="3" t="e">
        <f>VLOOKUP(N339,Lookup!A:D,2,FALSE)</f>
        <v>#N/A</v>
      </c>
      <c r="P339" s="3" t="e">
        <f>VLOOKUP(N339,Lookup!A:D,3,FALSE)</f>
        <v>#N/A</v>
      </c>
      <c r="Q339" s="3" t="e">
        <f>VLOOKUP(N339,Lookup!A:D,4,FALSE)</f>
        <v>#N/A</v>
      </c>
    </row>
    <row r="340" spans="7:17" x14ac:dyDescent="0.2">
      <c r="G340" s="3" t="e">
        <f>VLOOKUP(F340,Inventory!J:M,2,FALSE)</f>
        <v>#N/A</v>
      </c>
      <c r="H340" s="3" t="e">
        <f>VLOOKUP(F340,Inventory!J:M,3,FALSE)</f>
        <v>#N/A</v>
      </c>
      <c r="I340" s="3" t="e">
        <f>VLOOKUP(F340,Inventory!J:M,4,FALSE)</f>
        <v>#N/A</v>
      </c>
      <c r="O340" s="3" t="e">
        <f>VLOOKUP(N340,Lookup!A:D,2,FALSE)</f>
        <v>#N/A</v>
      </c>
      <c r="P340" s="3" t="e">
        <f>VLOOKUP(N340,Lookup!A:D,3,FALSE)</f>
        <v>#N/A</v>
      </c>
      <c r="Q340" s="3" t="e">
        <f>VLOOKUP(N340,Lookup!A:D,4,FALSE)</f>
        <v>#N/A</v>
      </c>
    </row>
    <row r="341" spans="7:17" x14ac:dyDescent="0.2">
      <c r="G341" s="3" t="e">
        <f>VLOOKUP(F341,Inventory!J:M,2,FALSE)</f>
        <v>#N/A</v>
      </c>
      <c r="H341" s="3" t="e">
        <f>VLOOKUP(F341,Inventory!J:M,3,FALSE)</f>
        <v>#N/A</v>
      </c>
      <c r="I341" s="3" t="e">
        <f>VLOOKUP(F341,Inventory!J:M,4,FALSE)</f>
        <v>#N/A</v>
      </c>
      <c r="O341" s="3" t="e">
        <f>VLOOKUP(N341,Lookup!A:D,2,FALSE)</f>
        <v>#N/A</v>
      </c>
      <c r="P341" s="3" t="e">
        <f>VLOOKUP(N341,Lookup!A:D,3,FALSE)</f>
        <v>#N/A</v>
      </c>
      <c r="Q341" s="3" t="e">
        <f>VLOOKUP(N341,Lookup!A:D,4,FALSE)</f>
        <v>#N/A</v>
      </c>
    </row>
    <row r="342" spans="7:17" x14ac:dyDescent="0.2">
      <c r="G342" s="3" t="e">
        <f>VLOOKUP(F342,Inventory!J:M,2,FALSE)</f>
        <v>#N/A</v>
      </c>
      <c r="H342" s="3" t="e">
        <f>VLOOKUP(F342,Inventory!J:M,3,FALSE)</f>
        <v>#N/A</v>
      </c>
      <c r="I342" s="3" t="e">
        <f>VLOOKUP(F342,Inventory!J:M,4,FALSE)</f>
        <v>#N/A</v>
      </c>
      <c r="O342" s="3" t="e">
        <f>VLOOKUP(N342,Lookup!A:D,2,FALSE)</f>
        <v>#N/A</v>
      </c>
      <c r="P342" s="3" t="e">
        <f>VLOOKUP(N342,Lookup!A:D,3,FALSE)</f>
        <v>#N/A</v>
      </c>
      <c r="Q342" s="3" t="e">
        <f>VLOOKUP(N342,Lookup!A:D,4,FALSE)</f>
        <v>#N/A</v>
      </c>
    </row>
    <row r="343" spans="7:17" x14ac:dyDescent="0.2">
      <c r="G343" s="3" t="e">
        <f>VLOOKUP(F343,Inventory!J:M,2,FALSE)</f>
        <v>#N/A</v>
      </c>
      <c r="H343" s="3" t="e">
        <f>VLOOKUP(F343,Inventory!J:M,3,FALSE)</f>
        <v>#N/A</v>
      </c>
      <c r="I343" s="3" t="e">
        <f>VLOOKUP(F343,Inventory!J:M,4,FALSE)</f>
        <v>#N/A</v>
      </c>
      <c r="O343" s="3" t="e">
        <f>VLOOKUP(N343,Lookup!A:D,2,FALSE)</f>
        <v>#N/A</v>
      </c>
      <c r="P343" s="3" t="e">
        <f>VLOOKUP(N343,Lookup!A:D,3,FALSE)</f>
        <v>#N/A</v>
      </c>
      <c r="Q343" s="3" t="e">
        <f>VLOOKUP(N343,Lookup!A:D,4,FALSE)</f>
        <v>#N/A</v>
      </c>
    </row>
    <row r="344" spans="7:17" x14ac:dyDescent="0.2">
      <c r="G344" s="3" t="e">
        <f>VLOOKUP(F344,Inventory!J:M,2,FALSE)</f>
        <v>#N/A</v>
      </c>
      <c r="H344" s="3" t="e">
        <f>VLOOKUP(F344,Inventory!J:M,3,FALSE)</f>
        <v>#N/A</v>
      </c>
      <c r="I344" s="3" t="e">
        <f>VLOOKUP(F344,Inventory!J:M,4,FALSE)</f>
        <v>#N/A</v>
      </c>
      <c r="O344" s="3" t="e">
        <f>VLOOKUP(N344,Lookup!A:D,2,FALSE)</f>
        <v>#N/A</v>
      </c>
      <c r="P344" s="3" t="e">
        <f>VLOOKUP(N344,Lookup!A:D,3,FALSE)</f>
        <v>#N/A</v>
      </c>
      <c r="Q344" s="3" t="e">
        <f>VLOOKUP(N344,Lookup!A:D,4,FALSE)</f>
        <v>#N/A</v>
      </c>
    </row>
    <row r="345" spans="7:17" x14ac:dyDescent="0.2">
      <c r="G345" s="3" t="e">
        <f>VLOOKUP(F345,Inventory!J:M,2,FALSE)</f>
        <v>#N/A</v>
      </c>
      <c r="H345" s="3" t="e">
        <f>VLOOKUP(F345,Inventory!J:M,3,FALSE)</f>
        <v>#N/A</v>
      </c>
      <c r="I345" s="3" t="e">
        <f>VLOOKUP(F345,Inventory!J:M,4,FALSE)</f>
        <v>#N/A</v>
      </c>
      <c r="O345" s="3" t="e">
        <f>VLOOKUP(N345,Lookup!A:D,2,FALSE)</f>
        <v>#N/A</v>
      </c>
      <c r="P345" s="3" t="e">
        <f>VLOOKUP(N345,Lookup!A:D,3,FALSE)</f>
        <v>#N/A</v>
      </c>
      <c r="Q345" s="3" t="e">
        <f>VLOOKUP(N345,Lookup!A:D,4,FALSE)</f>
        <v>#N/A</v>
      </c>
    </row>
    <row r="346" spans="7:17" x14ac:dyDescent="0.2">
      <c r="G346" s="3" t="e">
        <f>VLOOKUP(F346,Inventory!J:M,2,FALSE)</f>
        <v>#N/A</v>
      </c>
      <c r="H346" s="3" t="e">
        <f>VLOOKUP(F346,Inventory!J:M,3,FALSE)</f>
        <v>#N/A</v>
      </c>
      <c r="I346" s="3" t="e">
        <f>VLOOKUP(F346,Inventory!J:M,4,FALSE)</f>
        <v>#N/A</v>
      </c>
      <c r="O346" s="3" t="e">
        <f>VLOOKUP(N346,Lookup!A:D,2,FALSE)</f>
        <v>#N/A</v>
      </c>
      <c r="P346" s="3" t="e">
        <f>VLOOKUP(N346,Lookup!A:D,3,FALSE)</f>
        <v>#N/A</v>
      </c>
      <c r="Q346" s="3" t="e">
        <f>VLOOKUP(N346,Lookup!A:D,4,FALSE)</f>
        <v>#N/A</v>
      </c>
    </row>
    <row r="347" spans="7:17" x14ac:dyDescent="0.2">
      <c r="G347" s="3" t="e">
        <f>VLOOKUP(F347,Inventory!J:M,2,FALSE)</f>
        <v>#N/A</v>
      </c>
      <c r="H347" s="3" t="e">
        <f>VLOOKUP(F347,Inventory!J:M,3,FALSE)</f>
        <v>#N/A</v>
      </c>
      <c r="I347" s="3" t="e">
        <f>VLOOKUP(F347,Inventory!J:M,4,FALSE)</f>
        <v>#N/A</v>
      </c>
      <c r="O347" s="3" t="e">
        <f>VLOOKUP(N347,Lookup!A:D,2,FALSE)</f>
        <v>#N/A</v>
      </c>
      <c r="P347" s="3" t="e">
        <f>VLOOKUP(N347,Lookup!A:D,3,FALSE)</f>
        <v>#N/A</v>
      </c>
      <c r="Q347" s="3" t="e">
        <f>VLOOKUP(N347,Lookup!A:D,4,FALSE)</f>
        <v>#N/A</v>
      </c>
    </row>
    <row r="348" spans="7:17" x14ac:dyDescent="0.2">
      <c r="G348" s="3" t="e">
        <f>VLOOKUP(F348,Inventory!J:M,2,FALSE)</f>
        <v>#N/A</v>
      </c>
      <c r="H348" s="3" t="e">
        <f>VLOOKUP(F348,Inventory!J:M,3,FALSE)</f>
        <v>#N/A</v>
      </c>
      <c r="I348" s="3" t="e">
        <f>VLOOKUP(F348,Inventory!J:M,4,FALSE)</f>
        <v>#N/A</v>
      </c>
      <c r="O348" s="3" t="e">
        <f>VLOOKUP(N348,Lookup!A:D,2,FALSE)</f>
        <v>#N/A</v>
      </c>
      <c r="P348" s="3" t="e">
        <f>VLOOKUP(N348,Lookup!A:D,3,FALSE)</f>
        <v>#N/A</v>
      </c>
      <c r="Q348" s="3" t="e">
        <f>VLOOKUP(N348,Lookup!A:D,4,FALSE)</f>
        <v>#N/A</v>
      </c>
    </row>
    <row r="349" spans="7:17" x14ac:dyDescent="0.2">
      <c r="G349" s="3" t="e">
        <f>VLOOKUP(F349,Inventory!J:M,2,FALSE)</f>
        <v>#N/A</v>
      </c>
      <c r="H349" s="3" t="e">
        <f>VLOOKUP(F349,Inventory!J:M,3,FALSE)</f>
        <v>#N/A</v>
      </c>
      <c r="I349" s="3" t="e">
        <f>VLOOKUP(F349,Inventory!J:M,4,FALSE)</f>
        <v>#N/A</v>
      </c>
      <c r="O349" s="3" t="e">
        <f>VLOOKUP(N349,Lookup!A:D,2,FALSE)</f>
        <v>#N/A</v>
      </c>
      <c r="P349" s="3" t="e">
        <f>VLOOKUP(N349,Lookup!A:D,3,FALSE)</f>
        <v>#N/A</v>
      </c>
      <c r="Q349" s="3" t="e">
        <f>VLOOKUP(N349,Lookup!A:D,4,FALSE)</f>
        <v>#N/A</v>
      </c>
    </row>
    <row r="350" spans="7:17" x14ac:dyDescent="0.2">
      <c r="G350" s="3" t="e">
        <f>VLOOKUP(F350,Inventory!J:M,2,FALSE)</f>
        <v>#N/A</v>
      </c>
      <c r="H350" s="3" t="e">
        <f>VLOOKUP(F350,Inventory!J:M,3,FALSE)</f>
        <v>#N/A</v>
      </c>
      <c r="I350" s="3" t="e">
        <f>VLOOKUP(F350,Inventory!J:M,4,FALSE)</f>
        <v>#N/A</v>
      </c>
      <c r="O350" s="3" t="e">
        <f>VLOOKUP(N350,Lookup!A:D,2,FALSE)</f>
        <v>#N/A</v>
      </c>
      <c r="P350" s="3" t="e">
        <f>VLOOKUP(N350,Lookup!A:D,3,FALSE)</f>
        <v>#N/A</v>
      </c>
      <c r="Q350" s="3" t="e">
        <f>VLOOKUP(N350,Lookup!A:D,4,FALSE)</f>
        <v>#N/A</v>
      </c>
    </row>
    <row r="351" spans="7:17" x14ac:dyDescent="0.2">
      <c r="G351" s="3" t="e">
        <f>VLOOKUP(F351,Inventory!J:M,2,FALSE)</f>
        <v>#N/A</v>
      </c>
      <c r="H351" s="3" t="e">
        <f>VLOOKUP(F351,Inventory!J:M,3,FALSE)</f>
        <v>#N/A</v>
      </c>
      <c r="I351" s="3" t="e">
        <f>VLOOKUP(F351,Inventory!J:M,4,FALSE)</f>
        <v>#N/A</v>
      </c>
      <c r="O351" s="3" t="e">
        <f>VLOOKUP(N351,Lookup!A:D,2,FALSE)</f>
        <v>#N/A</v>
      </c>
      <c r="P351" s="3" t="e">
        <f>VLOOKUP(N351,Lookup!A:D,3,FALSE)</f>
        <v>#N/A</v>
      </c>
      <c r="Q351" s="3" t="e">
        <f>VLOOKUP(N351,Lookup!A:D,4,FALSE)</f>
        <v>#N/A</v>
      </c>
    </row>
    <row r="352" spans="7:17" x14ac:dyDescent="0.2">
      <c r="G352" s="3" t="e">
        <f>VLOOKUP(F352,Inventory!J:M,2,FALSE)</f>
        <v>#N/A</v>
      </c>
      <c r="H352" s="3" t="e">
        <f>VLOOKUP(F352,Inventory!J:M,3,FALSE)</f>
        <v>#N/A</v>
      </c>
      <c r="I352" s="3" t="e">
        <f>VLOOKUP(F352,Inventory!J:M,4,FALSE)</f>
        <v>#N/A</v>
      </c>
      <c r="O352" s="3" t="e">
        <f>VLOOKUP(N352,Lookup!A:D,2,FALSE)</f>
        <v>#N/A</v>
      </c>
      <c r="P352" s="3" t="e">
        <f>VLOOKUP(N352,Lookup!A:D,3,FALSE)</f>
        <v>#N/A</v>
      </c>
      <c r="Q352" s="3" t="e">
        <f>VLOOKUP(N352,Lookup!A:D,4,FALSE)</f>
        <v>#N/A</v>
      </c>
    </row>
    <row r="353" spans="7:17" x14ac:dyDescent="0.2">
      <c r="G353" s="3" t="e">
        <f>VLOOKUP(F353,Inventory!J:M,2,FALSE)</f>
        <v>#N/A</v>
      </c>
      <c r="H353" s="3" t="e">
        <f>VLOOKUP(F353,Inventory!J:M,3,FALSE)</f>
        <v>#N/A</v>
      </c>
      <c r="I353" s="3" t="e">
        <f>VLOOKUP(F353,Inventory!J:M,4,FALSE)</f>
        <v>#N/A</v>
      </c>
      <c r="O353" s="3" t="e">
        <f>VLOOKUP(N353,Lookup!A:D,2,FALSE)</f>
        <v>#N/A</v>
      </c>
      <c r="P353" s="3" t="e">
        <f>VLOOKUP(N353,Lookup!A:D,3,FALSE)</f>
        <v>#N/A</v>
      </c>
      <c r="Q353" s="3" t="e">
        <f>VLOOKUP(N353,Lookup!A:D,4,FALSE)</f>
        <v>#N/A</v>
      </c>
    </row>
    <row r="354" spans="7:17" x14ac:dyDescent="0.2">
      <c r="G354" s="3" t="e">
        <f>VLOOKUP(F354,Inventory!J:M,2,FALSE)</f>
        <v>#N/A</v>
      </c>
      <c r="H354" s="3" t="e">
        <f>VLOOKUP(F354,Inventory!J:M,3,FALSE)</f>
        <v>#N/A</v>
      </c>
      <c r="I354" s="3" t="e">
        <f>VLOOKUP(F354,Inventory!J:M,4,FALSE)</f>
        <v>#N/A</v>
      </c>
      <c r="O354" s="3" t="e">
        <f>VLOOKUP(N354,Lookup!A:D,2,FALSE)</f>
        <v>#N/A</v>
      </c>
      <c r="P354" s="3" t="e">
        <f>VLOOKUP(N354,Lookup!A:D,3,FALSE)</f>
        <v>#N/A</v>
      </c>
      <c r="Q354" s="3" t="e">
        <f>VLOOKUP(N354,Lookup!A:D,4,FALSE)</f>
        <v>#N/A</v>
      </c>
    </row>
    <row r="355" spans="7:17" x14ac:dyDescent="0.2">
      <c r="G355" s="3" t="e">
        <f>VLOOKUP(F355,Inventory!J:M,2,FALSE)</f>
        <v>#N/A</v>
      </c>
      <c r="H355" s="3" t="e">
        <f>VLOOKUP(F355,Inventory!J:M,3,FALSE)</f>
        <v>#N/A</v>
      </c>
      <c r="I355" s="3" t="e">
        <f>VLOOKUP(F355,Inventory!J:M,4,FALSE)</f>
        <v>#N/A</v>
      </c>
      <c r="O355" s="3" t="e">
        <f>VLOOKUP(N355,Lookup!A:D,2,FALSE)</f>
        <v>#N/A</v>
      </c>
      <c r="P355" s="3" t="e">
        <f>VLOOKUP(N355,Lookup!A:D,3,FALSE)</f>
        <v>#N/A</v>
      </c>
      <c r="Q355" s="3" t="e">
        <f>VLOOKUP(N355,Lookup!A:D,4,FALSE)</f>
        <v>#N/A</v>
      </c>
    </row>
    <row r="356" spans="7:17" x14ac:dyDescent="0.2">
      <c r="G356" s="3" t="e">
        <f>VLOOKUP(F356,Inventory!J:M,2,FALSE)</f>
        <v>#N/A</v>
      </c>
      <c r="H356" s="3" t="e">
        <f>VLOOKUP(F356,Inventory!J:M,3,FALSE)</f>
        <v>#N/A</v>
      </c>
      <c r="I356" s="3" t="e">
        <f>VLOOKUP(F356,Inventory!J:M,4,FALSE)</f>
        <v>#N/A</v>
      </c>
      <c r="O356" s="3" t="e">
        <f>VLOOKUP(N356,Lookup!A:D,2,FALSE)</f>
        <v>#N/A</v>
      </c>
      <c r="P356" s="3" t="e">
        <f>VLOOKUP(N356,Lookup!A:D,3,FALSE)</f>
        <v>#N/A</v>
      </c>
      <c r="Q356" s="3" t="e">
        <f>VLOOKUP(N356,Lookup!A:D,4,FALSE)</f>
        <v>#N/A</v>
      </c>
    </row>
    <row r="357" spans="7:17" x14ac:dyDescent="0.2">
      <c r="G357" s="3" t="e">
        <f>VLOOKUP(F357,Inventory!J:M,2,FALSE)</f>
        <v>#N/A</v>
      </c>
      <c r="H357" s="3" t="e">
        <f>VLOOKUP(F357,Inventory!J:M,3,FALSE)</f>
        <v>#N/A</v>
      </c>
      <c r="I357" s="3" t="e">
        <f>VLOOKUP(F357,Inventory!J:M,4,FALSE)</f>
        <v>#N/A</v>
      </c>
      <c r="O357" s="3" t="e">
        <f>VLOOKUP(N357,Lookup!A:D,2,FALSE)</f>
        <v>#N/A</v>
      </c>
      <c r="P357" s="3" t="e">
        <f>VLOOKUP(N357,Lookup!A:D,3,FALSE)</f>
        <v>#N/A</v>
      </c>
      <c r="Q357" s="3" t="e">
        <f>VLOOKUP(N357,Lookup!A:D,4,FALSE)</f>
        <v>#N/A</v>
      </c>
    </row>
    <row r="358" spans="7:17" x14ac:dyDescent="0.2">
      <c r="G358" s="3" t="e">
        <f>VLOOKUP(F358,Inventory!J:M,2,FALSE)</f>
        <v>#N/A</v>
      </c>
      <c r="H358" s="3" t="e">
        <f>VLOOKUP(F358,Inventory!J:M,3,FALSE)</f>
        <v>#N/A</v>
      </c>
      <c r="I358" s="3" t="e">
        <f>VLOOKUP(F358,Inventory!J:M,4,FALSE)</f>
        <v>#N/A</v>
      </c>
      <c r="O358" s="3" t="e">
        <f>VLOOKUP(N358,Lookup!A:D,2,FALSE)</f>
        <v>#N/A</v>
      </c>
      <c r="P358" s="3" t="e">
        <f>VLOOKUP(N358,Lookup!A:D,3,FALSE)</f>
        <v>#N/A</v>
      </c>
      <c r="Q358" s="3" t="e">
        <f>VLOOKUP(N358,Lookup!A:D,4,FALSE)</f>
        <v>#N/A</v>
      </c>
    </row>
    <row r="359" spans="7:17" x14ac:dyDescent="0.2">
      <c r="G359" s="3" t="e">
        <f>VLOOKUP(F359,Inventory!J:M,2,FALSE)</f>
        <v>#N/A</v>
      </c>
      <c r="H359" s="3" t="e">
        <f>VLOOKUP(F359,Inventory!J:M,3,FALSE)</f>
        <v>#N/A</v>
      </c>
      <c r="I359" s="3" t="e">
        <f>VLOOKUP(F359,Inventory!J:M,4,FALSE)</f>
        <v>#N/A</v>
      </c>
      <c r="O359" s="3" t="e">
        <f>VLOOKUP(N359,Lookup!A:D,2,FALSE)</f>
        <v>#N/A</v>
      </c>
      <c r="P359" s="3" t="e">
        <f>VLOOKUP(N359,Lookup!A:D,3,FALSE)</f>
        <v>#N/A</v>
      </c>
      <c r="Q359" s="3" t="e">
        <f>VLOOKUP(N359,Lookup!A:D,4,FALSE)</f>
        <v>#N/A</v>
      </c>
    </row>
    <row r="360" spans="7:17" x14ac:dyDescent="0.2">
      <c r="G360" s="3" t="e">
        <f>VLOOKUP(F360,Inventory!J:M,2,FALSE)</f>
        <v>#N/A</v>
      </c>
      <c r="H360" s="3" t="e">
        <f>VLOOKUP(F360,Inventory!J:M,3,FALSE)</f>
        <v>#N/A</v>
      </c>
      <c r="I360" s="3" t="e">
        <f>VLOOKUP(F360,Inventory!J:M,4,FALSE)</f>
        <v>#N/A</v>
      </c>
      <c r="O360" s="3" t="e">
        <f>VLOOKUP(N360,Lookup!A:D,2,FALSE)</f>
        <v>#N/A</v>
      </c>
      <c r="P360" s="3" t="e">
        <f>VLOOKUP(N360,Lookup!A:D,3,FALSE)</f>
        <v>#N/A</v>
      </c>
      <c r="Q360" s="3" t="e">
        <f>VLOOKUP(N360,Lookup!A:D,4,FALSE)</f>
        <v>#N/A</v>
      </c>
    </row>
    <row r="361" spans="7:17" x14ac:dyDescent="0.2">
      <c r="G361" s="3" t="e">
        <f>VLOOKUP(F361,Inventory!J:M,2,FALSE)</f>
        <v>#N/A</v>
      </c>
      <c r="H361" s="3" t="e">
        <f>VLOOKUP(F361,Inventory!J:M,3,FALSE)</f>
        <v>#N/A</v>
      </c>
      <c r="I361" s="3" t="e">
        <f>VLOOKUP(F361,Inventory!J:M,4,FALSE)</f>
        <v>#N/A</v>
      </c>
      <c r="O361" s="3" t="e">
        <f>VLOOKUP(N361,Lookup!A:D,2,FALSE)</f>
        <v>#N/A</v>
      </c>
      <c r="P361" s="3" t="e">
        <f>VLOOKUP(N361,Lookup!A:D,3,FALSE)</f>
        <v>#N/A</v>
      </c>
      <c r="Q361" s="3" t="e">
        <f>VLOOKUP(N361,Lookup!A:D,4,FALSE)</f>
        <v>#N/A</v>
      </c>
    </row>
    <row r="362" spans="7:17" x14ac:dyDescent="0.2">
      <c r="G362" s="3" t="e">
        <f>VLOOKUP(F362,Inventory!J:M,2,FALSE)</f>
        <v>#N/A</v>
      </c>
      <c r="H362" s="3" t="e">
        <f>VLOOKUP(F362,Inventory!J:M,3,FALSE)</f>
        <v>#N/A</v>
      </c>
      <c r="I362" s="3" t="e">
        <f>VLOOKUP(F362,Inventory!J:M,4,FALSE)</f>
        <v>#N/A</v>
      </c>
      <c r="O362" s="3" t="e">
        <f>VLOOKUP(N362,Lookup!A:D,2,FALSE)</f>
        <v>#N/A</v>
      </c>
      <c r="P362" s="3" t="e">
        <f>VLOOKUP(N362,Lookup!A:D,3,FALSE)</f>
        <v>#N/A</v>
      </c>
      <c r="Q362" s="3" t="e">
        <f>VLOOKUP(N362,Lookup!A:D,4,FALSE)</f>
        <v>#N/A</v>
      </c>
    </row>
    <row r="363" spans="7:17" x14ac:dyDescent="0.2">
      <c r="G363" s="3" t="e">
        <f>VLOOKUP(F363,Inventory!J:M,2,FALSE)</f>
        <v>#N/A</v>
      </c>
      <c r="H363" s="3" t="e">
        <f>VLOOKUP(F363,Inventory!J:M,3,FALSE)</f>
        <v>#N/A</v>
      </c>
      <c r="I363" s="3" t="e">
        <f>VLOOKUP(F363,Inventory!J:M,4,FALSE)</f>
        <v>#N/A</v>
      </c>
      <c r="O363" s="3" t="e">
        <f>VLOOKUP(N363,Lookup!A:D,2,FALSE)</f>
        <v>#N/A</v>
      </c>
      <c r="P363" s="3" t="e">
        <f>VLOOKUP(N363,Lookup!A:D,3,FALSE)</f>
        <v>#N/A</v>
      </c>
      <c r="Q363" s="3" t="e">
        <f>VLOOKUP(N363,Lookup!A:D,4,FALSE)</f>
        <v>#N/A</v>
      </c>
    </row>
    <row r="364" spans="7:17" x14ac:dyDescent="0.2">
      <c r="G364" s="3" t="e">
        <f>VLOOKUP(F364,Inventory!J:M,2,FALSE)</f>
        <v>#N/A</v>
      </c>
      <c r="H364" s="3" t="e">
        <f>VLOOKUP(F364,Inventory!J:M,3,FALSE)</f>
        <v>#N/A</v>
      </c>
      <c r="I364" s="3" t="e">
        <f>VLOOKUP(F364,Inventory!J:M,4,FALSE)</f>
        <v>#N/A</v>
      </c>
      <c r="O364" s="3" t="e">
        <f>VLOOKUP(N364,Lookup!A:D,2,FALSE)</f>
        <v>#N/A</v>
      </c>
      <c r="P364" s="3" t="e">
        <f>VLOOKUP(N364,Lookup!A:D,3,FALSE)</f>
        <v>#N/A</v>
      </c>
      <c r="Q364" s="3" t="e">
        <f>VLOOKUP(N364,Lookup!A:D,4,FALSE)</f>
        <v>#N/A</v>
      </c>
    </row>
    <row r="365" spans="7:17" x14ac:dyDescent="0.2">
      <c r="G365" s="3" t="e">
        <f>VLOOKUP(F365,Inventory!J:M,2,FALSE)</f>
        <v>#N/A</v>
      </c>
      <c r="H365" s="3" t="e">
        <f>VLOOKUP(F365,Inventory!J:M,3,FALSE)</f>
        <v>#N/A</v>
      </c>
      <c r="I365" s="3" t="e">
        <f>VLOOKUP(F365,Inventory!J:M,4,FALSE)</f>
        <v>#N/A</v>
      </c>
      <c r="O365" s="3" t="e">
        <f>VLOOKUP(N365,Lookup!A:D,2,FALSE)</f>
        <v>#N/A</v>
      </c>
      <c r="P365" s="3" t="e">
        <f>VLOOKUP(N365,Lookup!A:D,3,FALSE)</f>
        <v>#N/A</v>
      </c>
      <c r="Q365" s="3" t="e">
        <f>VLOOKUP(N365,Lookup!A:D,4,FALSE)</f>
        <v>#N/A</v>
      </c>
    </row>
    <row r="366" spans="7:17" x14ac:dyDescent="0.2">
      <c r="G366" s="3" t="e">
        <f>VLOOKUP(F366,Inventory!J:M,2,FALSE)</f>
        <v>#N/A</v>
      </c>
      <c r="H366" s="3" t="e">
        <f>VLOOKUP(F366,Inventory!J:M,3,FALSE)</f>
        <v>#N/A</v>
      </c>
      <c r="I366" s="3" t="e">
        <f>VLOOKUP(F366,Inventory!J:M,4,FALSE)</f>
        <v>#N/A</v>
      </c>
      <c r="O366" s="3" t="e">
        <f>VLOOKUP(N366,Lookup!A:D,2,FALSE)</f>
        <v>#N/A</v>
      </c>
      <c r="P366" s="3" t="e">
        <f>VLOOKUP(N366,Lookup!A:D,3,FALSE)</f>
        <v>#N/A</v>
      </c>
      <c r="Q366" s="3" t="e">
        <f>VLOOKUP(N366,Lookup!A:D,4,FALSE)</f>
        <v>#N/A</v>
      </c>
    </row>
    <row r="367" spans="7:17" x14ac:dyDescent="0.2">
      <c r="G367" s="3" t="e">
        <f>VLOOKUP(F367,Inventory!J:M,2,FALSE)</f>
        <v>#N/A</v>
      </c>
      <c r="H367" s="3" t="e">
        <f>VLOOKUP(F367,Inventory!J:M,3,FALSE)</f>
        <v>#N/A</v>
      </c>
      <c r="I367" s="3" t="e">
        <f>VLOOKUP(F367,Inventory!J:M,4,FALSE)</f>
        <v>#N/A</v>
      </c>
      <c r="O367" s="3" t="e">
        <f>VLOOKUP(N367,Lookup!A:D,2,FALSE)</f>
        <v>#N/A</v>
      </c>
      <c r="P367" s="3" t="e">
        <f>VLOOKUP(N367,Lookup!A:D,3,FALSE)</f>
        <v>#N/A</v>
      </c>
      <c r="Q367" s="3" t="e">
        <f>VLOOKUP(N367,Lookup!A:D,4,FALSE)</f>
        <v>#N/A</v>
      </c>
    </row>
    <row r="368" spans="7:17" x14ac:dyDescent="0.2">
      <c r="G368" s="3" t="e">
        <f>VLOOKUP(F368,Inventory!J:M,2,FALSE)</f>
        <v>#N/A</v>
      </c>
      <c r="H368" s="3" t="e">
        <f>VLOOKUP(F368,Inventory!J:M,3,FALSE)</f>
        <v>#N/A</v>
      </c>
      <c r="I368" s="3" t="e">
        <f>VLOOKUP(F368,Inventory!J:M,4,FALSE)</f>
        <v>#N/A</v>
      </c>
      <c r="O368" s="3" t="e">
        <f>VLOOKUP(N368,Lookup!A:D,2,FALSE)</f>
        <v>#N/A</v>
      </c>
      <c r="P368" s="3" t="e">
        <f>VLOOKUP(N368,Lookup!A:D,3,FALSE)</f>
        <v>#N/A</v>
      </c>
      <c r="Q368" s="3" t="e">
        <f>VLOOKUP(N368,Lookup!A:D,4,FALSE)</f>
        <v>#N/A</v>
      </c>
    </row>
    <row r="369" spans="7:17" x14ac:dyDescent="0.2">
      <c r="G369" s="3" t="e">
        <f>VLOOKUP(F369,Inventory!J:M,2,FALSE)</f>
        <v>#N/A</v>
      </c>
      <c r="H369" s="3" t="e">
        <f>VLOOKUP(F369,Inventory!J:M,3,FALSE)</f>
        <v>#N/A</v>
      </c>
      <c r="I369" s="3" t="e">
        <f>VLOOKUP(F369,Inventory!J:M,4,FALSE)</f>
        <v>#N/A</v>
      </c>
      <c r="O369" s="3" t="e">
        <f>VLOOKUP(N369,Lookup!A:D,2,FALSE)</f>
        <v>#N/A</v>
      </c>
      <c r="P369" s="3" t="e">
        <f>VLOOKUP(N369,Lookup!A:D,3,FALSE)</f>
        <v>#N/A</v>
      </c>
      <c r="Q369" s="3" t="e">
        <f>VLOOKUP(N369,Lookup!A:D,4,FALSE)</f>
        <v>#N/A</v>
      </c>
    </row>
    <row r="370" spans="7:17" x14ac:dyDescent="0.2">
      <c r="G370" s="3" t="e">
        <f>VLOOKUP(F370,Inventory!J:M,2,FALSE)</f>
        <v>#N/A</v>
      </c>
      <c r="H370" s="3" t="e">
        <f>VLOOKUP(F370,Inventory!J:M,3,FALSE)</f>
        <v>#N/A</v>
      </c>
      <c r="I370" s="3" t="e">
        <f>VLOOKUP(F370,Inventory!J:M,4,FALSE)</f>
        <v>#N/A</v>
      </c>
      <c r="O370" s="3" t="e">
        <f>VLOOKUP(N370,Lookup!A:D,2,FALSE)</f>
        <v>#N/A</v>
      </c>
      <c r="P370" s="3" t="e">
        <f>VLOOKUP(N370,Lookup!A:D,3,FALSE)</f>
        <v>#N/A</v>
      </c>
      <c r="Q370" s="3" t="e">
        <f>VLOOKUP(N370,Lookup!A:D,4,FALSE)</f>
        <v>#N/A</v>
      </c>
    </row>
    <row r="371" spans="7:17" x14ac:dyDescent="0.2">
      <c r="G371" s="3" t="e">
        <f>VLOOKUP(F371,Inventory!J:M,2,FALSE)</f>
        <v>#N/A</v>
      </c>
      <c r="H371" s="3" t="e">
        <f>VLOOKUP(F371,Inventory!J:M,3,FALSE)</f>
        <v>#N/A</v>
      </c>
      <c r="I371" s="3" t="e">
        <f>VLOOKUP(F371,Inventory!J:M,4,FALSE)</f>
        <v>#N/A</v>
      </c>
      <c r="O371" s="3" t="e">
        <f>VLOOKUP(N371,Lookup!A:D,2,FALSE)</f>
        <v>#N/A</v>
      </c>
      <c r="P371" s="3" t="e">
        <f>VLOOKUP(N371,Lookup!A:D,3,FALSE)</f>
        <v>#N/A</v>
      </c>
      <c r="Q371" s="3" t="e">
        <f>VLOOKUP(N371,Lookup!A:D,4,FALSE)</f>
        <v>#N/A</v>
      </c>
    </row>
  </sheetData>
  <autoFilter ref="A1:Z371" xr:uid="{356C1B22-1213-48E2-B185-45CAEECFC21C}"/>
  <sortState xmlns:xlrd2="http://schemas.microsoft.com/office/spreadsheetml/2017/richdata2" ref="A2:Z371">
    <sortCondition ref="F2:F37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68EE-3044-48D6-BFC1-6F28FA4605C3}">
  <dimension ref="A1:D284"/>
  <sheetViews>
    <sheetView workbookViewId="0">
      <selection activeCell="H77" sqref="H77:H79"/>
    </sheetView>
  </sheetViews>
  <sheetFormatPr baseColWidth="10" defaultColWidth="8.83203125" defaultRowHeight="15" x14ac:dyDescent="0.2"/>
  <cols>
    <col min="1" max="1" width="28.83203125" bestFit="1" customWidth="1"/>
    <col min="2" max="2" width="18.5" bestFit="1" customWidth="1"/>
    <col min="3" max="3" width="15" bestFit="1" customWidth="1"/>
    <col min="4" max="4" width="12.5" bestFit="1" customWidth="1"/>
  </cols>
  <sheetData>
    <row r="1" spans="1:4" x14ac:dyDescent="0.2">
      <c r="A1" t="s">
        <v>57</v>
      </c>
      <c r="B1" t="s">
        <v>56</v>
      </c>
      <c r="C1" t="s">
        <v>375</v>
      </c>
      <c r="D1" t="s">
        <v>54</v>
      </c>
    </row>
    <row r="2" spans="1:4" x14ac:dyDescent="0.2">
      <c r="A2" t="s">
        <v>374</v>
      </c>
      <c r="B2" t="s">
        <v>129</v>
      </c>
      <c r="C2" t="s">
        <v>96</v>
      </c>
      <c r="D2" t="s">
        <v>96</v>
      </c>
    </row>
    <row r="3" spans="1:4" x14ac:dyDescent="0.2">
      <c r="A3" t="s">
        <v>373</v>
      </c>
      <c r="B3" t="s">
        <v>373</v>
      </c>
      <c r="C3" t="s">
        <v>373</v>
      </c>
      <c r="D3" t="s">
        <v>346</v>
      </c>
    </row>
    <row r="4" spans="1:4" x14ac:dyDescent="0.2">
      <c r="A4" t="s">
        <v>372</v>
      </c>
      <c r="B4" t="s">
        <v>372</v>
      </c>
      <c r="C4" t="s">
        <v>111</v>
      </c>
      <c r="D4" t="s">
        <v>111</v>
      </c>
    </row>
    <row r="5" spans="1:4" x14ac:dyDescent="0.2">
      <c r="A5" t="s">
        <v>371</v>
      </c>
      <c r="B5" t="s">
        <v>144</v>
      </c>
      <c r="C5" t="s">
        <v>144</v>
      </c>
      <c r="D5" t="s">
        <v>73</v>
      </c>
    </row>
    <row r="6" spans="1:4" x14ac:dyDescent="0.2">
      <c r="A6" t="s">
        <v>370</v>
      </c>
      <c r="B6" t="s">
        <v>370</v>
      </c>
      <c r="C6" t="s">
        <v>86</v>
      </c>
      <c r="D6" t="s">
        <v>73</v>
      </c>
    </row>
    <row r="7" spans="1:4" x14ac:dyDescent="0.2">
      <c r="A7" t="s">
        <v>369</v>
      </c>
      <c r="B7" t="s">
        <v>368</v>
      </c>
      <c r="C7" t="s">
        <v>367</v>
      </c>
      <c r="D7" t="s">
        <v>73</v>
      </c>
    </row>
    <row r="8" spans="1:4" x14ac:dyDescent="0.2">
      <c r="A8" t="s">
        <v>366</v>
      </c>
      <c r="B8" t="s">
        <v>109</v>
      </c>
      <c r="C8" t="s">
        <v>67</v>
      </c>
      <c r="D8" t="s">
        <v>67</v>
      </c>
    </row>
    <row r="9" spans="1:4" x14ac:dyDescent="0.2">
      <c r="A9" t="s">
        <v>365</v>
      </c>
      <c r="B9" t="s">
        <v>222</v>
      </c>
      <c r="C9" t="s">
        <v>126</v>
      </c>
      <c r="D9" t="s">
        <v>126</v>
      </c>
    </row>
    <row r="10" spans="1:4" x14ac:dyDescent="0.2">
      <c r="A10" t="s">
        <v>364</v>
      </c>
      <c r="B10" t="s">
        <v>222</v>
      </c>
      <c r="C10" t="s">
        <v>126</v>
      </c>
      <c r="D10" t="s">
        <v>126</v>
      </c>
    </row>
    <row r="11" spans="1:4" x14ac:dyDescent="0.2">
      <c r="A11" t="s">
        <v>363</v>
      </c>
      <c r="B11" t="s">
        <v>363</v>
      </c>
      <c r="C11" t="s">
        <v>138</v>
      </c>
      <c r="D11" t="s">
        <v>73</v>
      </c>
    </row>
    <row r="12" spans="1:4" x14ac:dyDescent="0.2">
      <c r="A12" t="s">
        <v>362</v>
      </c>
      <c r="B12" t="s">
        <v>304</v>
      </c>
      <c r="C12" t="s">
        <v>67</v>
      </c>
      <c r="D12" t="s">
        <v>67</v>
      </c>
    </row>
    <row r="13" spans="1:4" x14ac:dyDescent="0.2">
      <c r="A13" t="s">
        <v>361</v>
      </c>
      <c r="B13" t="s">
        <v>304</v>
      </c>
      <c r="C13" t="s">
        <v>67</v>
      </c>
      <c r="D13" t="s">
        <v>67</v>
      </c>
    </row>
    <row r="14" spans="1:4" x14ac:dyDescent="0.2">
      <c r="A14" t="s">
        <v>360</v>
      </c>
      <c r="B14" t="s">
        <v>304</v>
      </c>
      <c r="C14" t="s">
        <v>67</v>
      </c>
      <c r="D14" t="s">
        <v>67</v>
      </c>
    </row>
    <row r="15" spans="1:4" x14ac:dyDescent="0.2">
      <c r="A15" t="s">
        <v>117</v>
      </c>
      <c r="B15" t="s">
        <v>117</v>
      </c>
      <c r="C15" t="s">
        <v>93</v>
      </c>
      <c r="D15" t="s">
        <v>93</v>
      </c>
    </row>
    <row r="16" spans="1:4" x14ac:dyDescent="0.2">
      <c r="A16" t="s">
        <v>359</v>
      </c>
      <c r="B16" t="s">
        <v>67</v>
      </c>
      <c r="C16" t="s">
        <v>67</v>
      </c>
      <c r="D16" t="s">
        <v>67</v>
      </c>
    </row>
    <row r="17" spans="1:4" x14ac:dyDescent="0.2">
      <c r="A17" t="s">
        <v>67</v>
      </c>
      <c r="B17" t="s">
        <v>67</v>
      </c>
      <c r="C17" t="s">
        <v>67</v>
      </c>
      <c r="D17" t="s">
        <v>67</v>
      </c>
    </row>
    <row r="18" spans="1:4" x14ac:dyDescent="0.2">
      <c r="A18" t="s">
        <v>399</v>
      </c>
      <c r="B18" t="s">
        <v>67</v>
      </c>
      <c r="C18" t="s">
        <v>67</v>
      </c>
      <c r="D18" t="s">
        <v>67</v>
      </c>
    </row>
    <row r="19" spans="1:4" x14ac:dyDescent="0.2">
      <c r="A19" t="s">
        <v>358</v>
      </c>
      <c r="B19" t="s">
        <v>233</v>
      </c>
      <c r="C19" t="s">
        <v>233</v>
      </c>
      <c r="D19" t="s">
        <v>233</v>
      </c>
    </row>
    <row r="20" spans="1:4" x14ac:dyDescent="0.2">
      <c r="A20" t="s">
        <v>357</v>
      </c>
      <c r="B20" t="s">
        <v>357</v>
      </c>
      <c r="C20" t="s">
        <v>90</v>
      </c>
      <c r="D20" t="s">
        <v>73</v>
      </c>
    </row>
    <row r="21" spans="1:4" x14ac:dyDescent="0.2">
      <c r="A21" t="s">
        <v>356</v>
      </c>
      <c r="B21" t="s">
        <v>355</v>
      </c>
      <c r="C21" t="s">
        <v>138</v>
      </c>
      <c r="D21" t="s">
        <v>73</v>
      </c>
    </row>
    <row r="22" spans="1:4" x14ac:dyDescent="0.2">
      <c r="A22" t="s">
        <v>354</v>
      </c>
      <c r="B22" t="s">
        <v>354</v>
      </c>
      <c r="C22" t="s">
        <v>140</v>
      </c>
      <c r="D22" t="s">
        <v>73</v>
      </c>
    </row>
    <row r="23" spans="1:4" x14ac:dyDescent="0.2">
      <c r="A23" t="s">
        <v>351</v>
      </c>
      <c r="B23" t="s">
        <v>351</v>
      </c>
      <c r="C23" t="s">
        <v>90</v>
      </c>
      <c r="D23" t="s">
        <v>73</v>
      </c>
    </row>
    <row r="24" spans="1:4" x14ac:dyDescent="0.2">
      <c r="A24" t="s">
        <v>353</v>
      </c>
      <c r="B24" t="s">
        <v>351</v>
      </c>
      <c r="C24" t="s">
        <v>90</v>
      </c>
      <c r="D24" t="s">
        <v>73</v>
      </c>
    </row>
    <row r="25" spans="1:4" x14ac:dyDescent="0.2">
      <c r="A25" t="s">
        <v>352</v>
      </c>
      <c r="B25" t="s">
        <v>351</v>
      </c>
      <c r="C25" t="s">
        <v>90</v>
      </c>
      <c r="D25" t="s">
        <v>73</v>
      </c>
    </row>
    <row r="26" spans="1:4" x14ac:dyDescent="0.2">
      <c r="A26" t="s">
        <v>350</v>
      </c>
      <c r="B26" t="s">
        <v>349</v>
      </c>
      <c r="C26" t="s">
        <v>140</v>
      </c>
      <c r="D26" t="s">
        <v>73</v>
      </c>
    </row>
    <row r="27" spans="1:4" x14ac:dyDescent="0.2">
      <c r="A27" t="s">
        <v>348</v>
      </c>
      <c r="B27" t="s">
        <v>347</v>
      </c>
      <c r="C27" t="s">
        <v>347</v>
      </c>
      <c r="D27" t="s">
        <v>346</v>
      </c>
    </row>
    <row r="28" spans="1:4" x14ac:dyDescent="0.2">
      <c r="A28" t="s">
        <v>347</v>
      </c>
      <c r="B28" t="s">
        <v>347</v>
      </c>
      <c r="C28" t="s">
        <v>347</v>
      </c>
      <c r="D28" t="s">
        <v>346</v>
      </c>
    </row>
    <row r="29" spans="1:4" x14ac:dyDescent="0.2">
      <c r="A29" t="s">
        <v>71</v>
      </c>
      <c r="B29" t="s">
        <v>71</v>
      </c>
      <c r="C29" t="s">
        <v>70</v>
      </c>
      <c r="D29" t="s">
        <v>70</v>
      </c>
    </row>
    <row r="30" spans="1:4" x14ac:dyDescent="0.2">
      <c r="A30" t="s">
        <v>345</v>
      </c>
      <c r="B30" t="s">
        <v>345</v>
      </c>
      <c r="C30" t="s">
        <v>70</v>
      </c>
      <c r="D30" t="s">
        <v>70</v>
      </c>
    </row>
    <row r="31" spans="1:4" x14ac:dyDescent="0.2">
      <c r="A31" t="s">
        <v>344</v>
      </c>
      <c r="B31" t="s">
        <v>87</v>
      </c>
      <c r="C31" t="s">
        <v>86</v>
      </c>
      <c r="D31" t="s">
        <v>73</v>
      </c>
    </row>
    <row r="32" spans="1:4" x14ac:dyDescent="0.2">
      <c r="A32" t="s">
        <v>343</v>
      </c>
      <c r="B32" t="s">
        <v>343</v>
      </c>
      <c r="C32" t="s">
        <v>138</v>
      </c>
      <c r="D32" t="s">
        <v>73</v>
      </c>
    </row>
    <row r="33" spans="1:4" x14ac:dyDescent="0.2">
      <c r="A33" t="s">
        <v>342</v>
      </c>
      <c r="B33" t="s">
        <v>341</v>
      </c>
      <c r="C33" t="s">
        <v>90</v>
      </c>
      <c r="D33" t="s">
        <v>73</v>
      </c>
    </row>
    <row r="34" spans="1:4" x14ac:dyDescent="0.2">
      <c r="A34" t="s">
        <v>340</v>
      </c>
      <c r="B34" t="s">
        <v>340</v>
      </c>
      <c r="C34" t="s">
        <v>140</v>
      </c>
      <c r="D34" t="s">
        <v>73</v>
      </c>
    </row>
    <row r="35" spans="1:4" x14ac:dyDescent="0.2">
      <c r="A35" t="s">
        <v>79</v>
      </c>
      <c r="B35" t="s">
        <v>79</v>
      </c>
      <c r="C35" t="s">
        <v>79</v>
      </c>
      <c r="D35" t="s">
        <v>79</v>
      </c>
    </row>
    <row r="36" spans="1:4" x14ac:dyDescent="0.2">
      <c r="A36" t="s">
        <v>339</v>
      </c>
      <c r="B36" t="s">
        <v>338</v>
      </c>
      <c r="C36" t="s">
        <v>126</v>
      </c>
      <c r="D36" t="s">
        <v>126</v>
      </c>
    </row>
    <row r="37" spans="1:4" x14ac:dyDescent="0.2">
      <c r="A37" t="s">
        <v>337</v>
      </c>
      <c r="B37" t="s">
        <v>337</v>
      </c>
      <c r="C37" t="s">
        <v>86</v>
      </c>
      <c r="D37" t="s">
        <v>73</v>
      </c>
    </row>
    <row r="38" spans="1:4" x14ac:dyDescent="0.2">
      <c r="A38" t="s">
        <v>336</v>
      </c>
      <c r="B38" t="s">
        <v>336</v>
      </c>
      <c r="C38" t="s">
        <v>140</v>
      </c>
      <c r="D38" t="s">
        <v>73</v>
      </c>
    </row>
    <row r="39" spans="1:4" x14ac:dyDescent="0.2">
      <c r="A39" t="s">
        <v>335</v>
      </c>
      <c r="B39" t="s">
        <v>335</v>
      </c>
      <c r="C39" t="s">
        <v>138</v>
      </c>
      <c r="D39" t="s">
        <v>73</v>
      </c>
    </row>
    <row r="40" spans="1:4" x14ac:dyDescent="0.2">
      <c r="A40" t="s">
        <v>180</v>
      </c>
      <c r="B40" t="s">
        <v>180</v>
      </c>
      <c r="C40" t="s">
        <v>96</v>
      </c>
      <c r="D40" t="s">
        <v>96</v>
      </c>
    </row>
    <row r="41" spans="1:4" x14ac:dyDescent="0.2">
      <c r="A41" t="s">
        <v>334</v>
      </c>
      <c r="B41" t="s">
        <v>334</v>
      </c>
      <c r="C41" t="s">
        <v>86</v>
      </c>
      <c r="D41" t="s">
        <v>73</v>
      </c>
    </row>
    <row r="42" spans="1:4" x14ac:dyDescent="0.2">
      <c r="A42" t="s">
        <v>333</v>
      </c>
      <c r="B42" t="s">
        <v>333</v>
      </c>
      <c r="C42" t="s">
        <v>76</v>
      </c>
      <c r="D42" t="s">
        <v>73</v>
      </c>
    </row>
    <row r="43" spans="1:4" x14ac:dyDescent="0.2">
      <c r="A43" t="s">
        <v>332</v>
      </c>
      <c r="B43" t="s">
        <v>332</v>
      </c>
      <c r="C43" t="s">
        <v>93</v>
      </c>
      <c r="D43" t="s">
        <v>93</v>
      </c>
    </row>
    <row r="44" spans="1:4" x14ac:dyDescent="0.2">
      <c r="A44" t="s">
        <v>331</v>
      </c>
      <c r="B44" t="s">
        <v>331</v>
      </c>
      <c r="C44" t="s">
        <v>76</v>
      </c>
      <c r="D44" t="s">
        <v>73</v>
      </c>
    </row>
    <row r="45" spans="1:4" x14ac:dyDescent="0.2">
      <c r="A45" t="s">
        <v>330</v>
      </c>
      <c r="B45" t="s">
        <v>330</v>
      </c>
      <c r="C45" t="s">
        <v>329</v>
      </c>
      <c r="D45" t="s">
        <v>329</v>
      </c>
    </row>
    <row r="46" spans="1:4" x14ac:dyDescent="0.2">
      <c r="A46" t="s">
        <v>328</v>
      </c>
      <c r="B46" t="s">
        <v>328</v>
      </c>
      <c r="C46" t="s">
        <v>86</v>
      </c>
      <c r="D46" t="s">
        <v>73</v>
      </c>
    </row>
    <row r="47" spans="1:4" x14ac:dyDescent="0.2">
      <c r="A47" t="s">
        <v>327</v>
      </c>
      <c r="B47" t="s">
        <v>327</v>
      </c>
      <c r="C47" t="s">
        <v>140</v>
      </c>
      <c r="D47" t="s">
        <v>73</v>
      </c>
    </row>
    <row r="48" spans="1:4" x14ac:dyDescent="0.2">
      <c r="A48" t="s">
        <v>326</v>
      </c>
      <c r="B48" t="s">
        <v>326</v>
      </c>
      <c r="C48" t="s">
        <v>140</v>
      </c>
      <c r="D48" t="s">
        <v>73</v>
      </c>
    </row>
    <row r="49" spans="1:4" x14ac:dyDescent="0.2">
      <c r="A49" t="s">
        <v>87</v>
      </c>
      <c r="B49" t="s">
        <v>87</v>
      </c>
      <c r="C49" t="s">
        <v>86</v>
      </c>
      <c r="D49" t="s">
        <v>73</v>
      </c>
    </row>
    <row r="50" spans="1:4" x14ac:dyDescent="0.2">
      <c r="A50" t="s">
        <v>325</v>
      </c>
      <c r="B50" t="s">
        <v>87</v>
      </c>
      <c r="C50" t="s">
        <v>86</v>
      </c>
      <c r="D50" t="s">
        <v>73</v>
      </c>
    </row>
    <row r="51" spans="1:4" x14ac:dyDescent="0.2">
      <c r="A51" t="s">
        <v>324</v>
      </c>
      <c r="B51" t="s">
        <v>156</v>
      </c>
      <c r="C51" t="s">
        <v>126</v>
      </c>
      <c r="D51" t="s">
        <v>126</v>
      </c>
    </row>
    <row r="52" spans="1:4" x14ac:dyDescent="0.2">
      <c r="A52" t="s">
        <v>323</v>
      </c>
      <c r="B52" t="s">
        <v>322</v>
      </c>
      <c r="C52" t="s">
        <v>197</v>
      </c>
      <c r="D52" t="s">
        <v>197</v>
      </c>
    </row>
    <row r="53" spans="1:4" x14ac:dyDescent="0.2">
      <c r="A53" t="s">
        <v>321</v>
      </c>
      <c r="B53" t="s">
        <v>321</v>
      </c>
      <c r="C53" t="s">
        <v>140</v>
      </c>
      <c r="D53" t="s">
        <v>73</v>
      </c>
    </row>
    <row r="54" spans="1:4" x14ac:dyDescent="0.2">
      <c r="A54" t="s">
        <v>320</v>
      </c>
      <c r="B54" t="s">
        <v>320</v>
      </c>
      <c r="C54" t="s">
        <v>86</v>
      </c>
      <c r="D54" t="s">
        <v>73</v>
      </c>
    </row>
    <row r="55" spans="1:4" x14ac:dyDescent="0.2">
      <c r="A55" t="s">
        <v>319</v>
      </c>
      <c r="B55" t="s">
        <v>284</v>
      </c>
      <c r="C55" t="s">
        <v>86</v>
      </c>
      <c r="D55" t="s">
        <v>73</v>
      </c>
    </row>
    <row r="56" spans="1:4" x14ac:dyDescent="0.2">
      <c r="A56" t="s">
        <v>318</v>
      </c>
      <c r="B56" t="s">
        <v>284</v>
      </c>
      <c r="C56" t="s">
        <v>86</v>
      </c>
      <c r="D56" t="s">
        <v>73</v>
      </c>
    </row>
    <row r="57" spans="1:4" x14ac:dyDescent="0.2">
      <c r="A57" t="s">
        <v>317</v>
      </c>
      <c r="B57" t="s">
        <v>317</v>
      </c>
      <c r="C57" t="s">
        <v>86</v>
      </c>
      <c r="D57" t="s">
        <v>73</v>
      </c>
    </row>
    <row r="58" spans="1:4" x14ac:dyDescent="0.2">
      <c r="A58" t="s">
        <v>316</v>
      </c>
      <c r="B58" t="s">
        <v>316</v>
      </c>
      <c r="C58" t="s">
        <v>86</v>
      </c>
      <c r="D58" t="s">
        <v>73</v>
      </c>
    </row>
    <row r="59" spans="1:4" x14ac:dyDescent="0.2">
      <c r="A59" t="s">
        <v>315</v>
      </c>
      <c r="B59" t="s">
        <v>315</v>
      </c>
      <c r="C59" t="s">
        <v>76</v>
      </c>
      <c r="D59" t="s">
        <v>73</v>
      </c>
    </row>
    <row r="60" spans="1:4" x14ac:dyDescent="0.2">
      <c r="A60" t="s">
        <v>222</v>
      </c>
      <c r="B60" t="s">
        <v>222</v>
      </c>
      <c r="C60" t="s">
        <v>126</v>
      </c>
      <c r="D60" t="s">
        <v>126</v>
      </c>
    </row>
    <row r="61" spans="1:4" x14ac:dyDescent="0.2">
      <c r="A61" t="s">
        <v>314</v>
      </c>
      <c r="B61" t="s">
        <v>222</v>
      </c>
      <c r="C61" t="s">
        <v>126</v>
      </c>
      <c r="D61" t="s">
        <v>126</v>
      </c>
    </row>
    <row r="62" spans="1:4" x14ac:dyDescent="0.2">
      <c r="A62" t="s">
        <v>313</v>
      </c>
      <c r="B62" t="s">
        <v>313</v>
      </c>
      <c r="C62" t="s">
        <v>90</v>
      </c>
      <c r="D62" t="s">
        <v>73</v>
      </c>
    </row>
    <row r="63" spans="1:4" x14ac:dyDescent="0.2">
      <c r="A63" t="s">
        <v>312</v>
      </c>
      <c r="B63" t="s">
        <v>312</v>
      </c>
      <c r="C63" t="s">
        <v>312</v>
      </c>
      <c r="D63" t="s">
        <v>312</v>
      </c>
    </row>
    <row r="64" spans="1:4" x14ac:dyDescent="0.2">
      <c r="A64" t="s">
        <v>126</v>
      </c>
      <c r="B64" t="s">
        <v>126</v>
      </c>
      <c r="C64" t="s">
        <v>126</v>
      </c>
      <c r="D64" t="s">
        <v>126</v>
      </c>
    </row>
    <row r="65" spans="1:4" x14ac:dyDescent="0.2">
      <c r="A65" t="s">
        <v>311</v>
      </c>
      <c r="B65" t="s">
        <v>126</v>
      </c>
      <c r="C65" t="s">
        <v>126</v>
      </c>
      <c r="D65" t="s">
        <v>126</v>
      </c>
    </row>
    <row r="66" spans="1:4" x14ac:dyDescent="0.2">
      <c r="A66" t="s">
        <v>310</v>
      </c>
      <c r="B66" t="s">
        <v>310</v>
      </c>
      <c r="C66" t="s">
        <v>76</v>
      </c>
      <c r="D66" t="s">
        <v>73</v>
      </c>
    </row>
    <row r="67" spans="1:4" x14ac:dyDescent="0.2">
      <c r="A67" t="s">
        <v>307</v>
      </c>
      <c r="B67" t="s">
        <v>307</v>
      </c>
      <c r="C67" t="s">
        <v>90</v>
      </c>
      <c r="D67" t="s">
        <v>73</v>
      </c>
    </row>
    <row r="68" spans="1:4" x14ac:dyDescent="0.2">
      <c r="A68" t="s">
        <v>309</v>
      </c>
      <c r="B68" t="s">
        <v>307</v>
      </c>
      <c r="C68" t="s">
        <v>90</v>
      </c>
      <c r="D68" t="s">
        <v>73</v>
      </c>
    </row>
    <row r="69" spans="1:4" x14ac:dyDescent="0.2">
      <c r="A69" t="s">
        <v>308</v>
      </c>
      <c r="B69" t="s">
        <v>307</v>
      </c>
      <c r="C69" t="s">
        <v>90</v>
      </c>
      <c r="D69" t="s">
        <v>73</v>
      </c>
    </row>
    <row r="70" spans="1:4" x14ac:dyDescent="0.2">
      <c r="A70" t="s">
        <v>306</v>
      </c>
      <c r="B70" t="s">
        <v>306</v>
      </c>
      <c r="C70" t="s">
        <v>134</v>
      </c>
      <c r="D70" t="s">
        <v>73</v>
      </c>
    </row>
    <row r="71" spans="1:4" x14ac:dyDescent="0.2">
      <c r="A71" t="s">
        <v>76</v>
      </c>
      <c r="B71" t="s">
        <v>76</v>
      </c>
      <c r="C71" t="s">
        <v>76</v>
      </c>
      <c r="D71" t="s">
        <v>73</v>
      </c>
    </row>
    <row r="72" spans="1:4" x14ac:dyDescent="0.2">
      <c r="A72" t="s">
        <v>153</v>
      </c>
      <c r="B72" t="s">
        <v>153</v>
      </c>
      <c r="C72" t="s">
        <v>153</v>
      </c>
      <c r="D72" t="s">
        <v>153</v>
      </c>
    </row>
    <row r="73" spans="1:4" x14ac:dyDescent="0.2">
      <c r="A73" t="s">
        <v>96</v>
      </c>
      <c r="B73" t="s">
        <v>96</v>
      </c>
      <c r="C73" t="s">
        <v>96</v>
      </c>
      <c r="D73" t="s">
        <v>96</v>
      </c>
    </row>
    <row r="74" spans="1:4" x14ac:dyDescent="0.2">
      <c r="A74" t="s">
        <v>305</v>
      </c>
      <c r="B74" t="s">
        <v>305</v>
      </c>
      <c r="C74" t="s">
        <v>90</v>
      </c>
      <c r="D74" t="s">
        <v>73</v>
      </c>
    </row>
    <row r="75" spans="1:4" x14ac:dyDescent="0.2">
      <c r="A75" t="s">
        <v>304</v>
      </c>
      <c r="B75" t="s">
        <v>304</v>
      </c>
      <c r="C75" t="s">
        <v>67</v>
      </c>
      <c r="D75" t="s">
        <v>67</v>
      </c>
    </row>
    <row r="76" spans="1:4" s="3" customFormat="1" ht="16" x14ac:dyDescent="0.2">
      <c r="A76" s="3" t="s">
        <v>395</v>
      </c>
      <c r="B76" t="s">
        <v>304</v>
      </c>
      <c r="C76" t="s">
        <v>67</v>
      </c>
      <c r="D76" t="s">
        <v>67</v>
      </c>
    </row>
    <row r="77" spans="1:4" s="3" customFormat="1" ht="16" x14ac:dyDescent="0.2">
      <c r="A77" s="3" t="s">
        <v>391</v>
      </c>
      <c r="B77" s="3" t="s">
        <v>400</v>
      </c>
      <c r="C77" s="3" t="s">
        <v>329</v>
      </c>
      <c r="D77" s="3" t="s">
        <v>329</v>
      </c>
    </row>
    <row r="78" spans="1:4" x14ac:dyDescent="0.2">
      <c r="A78" t="s">
        <v>303</v>
      </c>
      <c r="B78" t="s">
        <v>302</v>
      </c>
      <c r="C78" t="s">
        <v>67</v>
      </c>
      <c r="D78" t="s">
        <v>67</v>
      </c>
    </row>
    <row r="79" spans="1:4" x14ac:dyDescent="0.2">
      <c r="A79" t="s">
        <v>300</v>
      </c>
      <c r="B79" t="s">
        <v>300</v>
      </c>
      <c r="C79" t="s">
        <v>86</v>
      </c>
      <c r="D79" t="s">
        <v>73</v>
      </c>
    </row>
    <row r="80" spans="1:4" x14ac:dyDescent="0.2">
      <c r="A80" t="s">
        <v>301</v>
      </c>
      <c r="B80" t="s">
        <v>300</v>
      </c>
      <c r="C80" t="s">
        <v>86</v>
      </c>
      <c r="D80" t="s">
        <v>73</v>
      </c>
    </row>
    <row r="81" spans="1:4" x14ac:dyDescent="0.2">
      <c r="A81" t="s">
        <v>299</v>
      </c>
      <c r="B81" t="s">
        <v>299</v>
      </c>
      <c r="C81" t="s">
        <v>76</v>
      </c>
      <c r="D81" t="s">
        <v>73</v>
      </c>
    </row>
    <row r="82" spans="1:4" x14ac:dyDescent="0.2">
      <c r="A82" t="s">
        <v>129</v>
      </c>
      <c r="B82" t="s">
        <v>129</v>
      </c>
      <c r="C82" t="s">
        <v>96</v>
      </c>
      <c r="D82" t="s">
        <v>96</v>
      </c>
    </row>
    <row r="83" spans="1:4" x14ac:dyDescent="0.2">
      <c r="A83" t="s">
        <v>298</v>
      </c>
      <c r="B83" t="s">
        <v>297</v>
      </c>
      <c r="C83" t="s">
        <v>140</v>
      </c>
      <c r="D83" t="s">
        <v>73</v>
      </c>
    </row>
    <row r="84" spans="1:4" x14ac:dyDescent="0.2">
      <c r="A84" t="s">
        <v>296</v>
      </c>
      <c r="B84" t="s">
        <v>156</v>
      </c>
      <c r="C84" t="s">
        <v>126</v>
      </c>
      <c r="D84" t="s">
        <v>126</v>
      </c>
    </row>
    <row r="85" spans="1:4" x14ac:dyDescent="0.2">
      <c r="A85" t="s">
        <v>295</v>
      </c>
      <c r="B85" t="s">
        <v>156</v>
      </c>
      <c r="C85" t="s">
        <v>126</v>
      </c>
      <c r="D85" t="s">
        <v>126</v>
      </c>
    </row>
    <row r="86" spans="1:4" x14ac:dyDescent="0.2">
      <c r="A86" t="s">
        <v>156</v>
      </c>
      <c r="B86" t="s">
        <v>156</v>
      </c>
      <c r="C86" t="s">
        <v>126</v>
      </c>
      <c r="D86" t="s">
        <v>126</v>
      </c>
    </row>
    <row r="87" spans="1:4" x14ac:dyDescent="0.2">
      <c r="A87" t="s">
        <v>294</v>
      </c>
      <c r="B87" t="s">
        <v>294</v>
      </c>
      <c r="C87" t="s">
        <v>90</v>
      </c>
      <c r="D87" t="s">
        <v>73</v>
      </c>
    </row>
    <row r="88" spans="1:4" x14ac:dyDescent="0.2">
      <c r="A88" t="s">
        <v>293</v>
      </c>
      <c r="B88" t="s">
        <v>129</v>
      </c>
      <c r="C88" t="s">
        <v>96</v>
      </c>
      <c r="D88" t="s">
        <v>96</v>
      </c>
    </row>
    <row r="89" spans="1:4" x14ac:dyDescent="0.2">
      <c r="A89" t="s">
        <v>291</v>
      </c>
      <c r="B89" t="s">
        <v>291</v>
      </c>
      <c r="C89" t="s">
        <v>140</v>
      </c>
      <c r="D89" t="s">
        <v>73</v>
      </c>
    </row>
    <row r="90" spans="1:4" x14ac:dyDescent="0.2">
      <c r="A90" t="s">
        <v>292</v>
      </c>
      <c r="B90" t="s">
        <v>291</v>
      </c>
      <c r="C90" t="s">
        <v>140</v>
      </c>
      <c r="D90" t="s">
        <v>73</v>
      </c>
    </row>
    <row r="91" spans="1:4" x14ac:dyDescent="0.2">
      <c r="A91" t="s">
        <v>290</v>
      </c>
      <c r="B91" t="s">
        <v>180</v>
      </c>
      <c r="C91" t="s">
        <v>96</v>
      </c>
      <c r="D91" t="s">
        <v>96</v>
      </c>
    </row>
    <row r="92" spans="1:4" x14ac:dyDescent="0.2">
      <c r="A92" t="s">
        <v>289</v>
      </c>
      <c r="B92" t="s">
        <v>180</v>
      </c>
      <c r="C92" t="s">
        <v>96</v>
      </c>
      <c r="D92" t="s">
        <v>96</v>
      </c>
    </row>
    <row r="93" spans="1:4" x14ac:dyDescent="0.2">
      <c r="A93" t="s">
        <v>86</v>
      </c>
      <c r="B93" t="s">
        <v>86</v>
      </c>
      <c r="C93" t="s">
        <v>86</v>
      </c>
      <c r="D93" t="s">
        <v>73</v>
      </c>
    </row>
    <row r="94" spans="1:4" x14ac:dyDescent="0.2">
      <c r="A94" t="s">
        <v>288</v>
      </c>
      <c r="B94" t="s">
        <v>287</v>
      </c>
      <c r="C94" t="s">
        <v>86</v>
      </c>
      <c r="D94" t="s">
        <v>73</v>
      </c>
    </row>
    <row r="95" spans="1:4" x14ac:dyDescent="0.2">
      <c r="A95" t="s">
        <v>287</v>
      </c>
      <c r="B95" t="s">
        <v>287</v>
      </c>
      <c r="C95" t="s">
        <v>86</v>
      </c>
      <c r="D95" t="s">
        <v>73</v>
      </c>
    </row>
    <row r="96" spans="1:4" x14ac:dyDescent="0.2">
      <c r="A96" t="s">
        <v>286</v>
      </c>
      <c r="B96" t="s">
        <v>286</v>
      </c>
      <c r="C96" t="s">
        <v>86</v>
      </c>
      <c r="D96" t="s">
        <v>73</v>
      </c>
    </row>
    <row r="97" spans="1:4" x14ac:dyDescent="0.2">
      <c r="A97" t="s">
        <v>285</v>
      </c>
      <c r="B97" t="s">
        <v>285</v>
      </c>
      <c r="C97" t="s">
        <v>76</v>
      </c>
      <c r="D97" t="s">
        <v>73</v>
      </c>
    </row>
    <row r="98" spans="1:4" x14ac:dyDescent="0.2">
      <c r="A98" t="s">
        <v>77</v>
      </c>
      <c r="B98" t="s">
        <v>77</v>
      </c>
      <c r="C98" t="s">
        <v>76</v>
      </c>
      <c r="D98" t="s">
        <v>73</v>
      </c>
    </row>
    <row r="99" spans="1:4" x14ac:dyDescent="0.2">
      <c r="A99" t="s">
        <v>284</v>
      </c>
      <c r="B99" t="s">
        <v>284</v>
      </c>
      <c r="C99" t="s">
        <v>86</v>
      </c>
      <c r="D99" t="s">
        <v>73</v>
      </c>
    </row>
    <row r="100" spans="1:4" x14ac:dyDescent="0.2">
      <c r="A100" t="s">
        <v>283</v>
      </c>
      <c r="B100" t="s">
        <v>283</v>
      </c>
      <c r="C100" t="s">
        <v>283</v>
      </c>
      <c r="D100" t="s">
        <v>283</v>
      </c>
    </row>
    <row r="101" spans="1:4" x14ac:dyDescent="0.2">
      <c r="A101" t="s">
        <v>281</v>
      </c>
      <c r="B101" t="s">
        <v>281</v>
      </c>
      <c r="C101" t="s">
        <v>140</v>
      </c>
      <c r="D101" t="s">
        <v>73</v>
      </c>
    </row>
    <row r="102" spans="1:4" x14ac:dyDescent="0.2">
      <c r="A102" t="s">
        <v>282</v>
      </c>
      <c r="B102" t="s">
        <v>281</v>
      </c>
      <c r="C102" t="s">
        <v>140</v>
      </c>
      <c r="D102" t="s">
        <v>73</v>
      </c>
    </row>
    <row r="103" spans="1:4" x14ac:dyDescent="0.2">
      <c r="A103" t="s">
        <v>280</v>
      </c>
      <c r="B103" t="s">
        <v>280</v>
      </c>
      <c r="C103" t="s">
        <v>153</v>
      </c>
      <c r="D103" t="s">
        <v>153</v>
      </c>
    </row>
    <row r="104" spans="1:4" x14ac:dyDescent="0.2">
      <c r="A104" t="s">
        <v>279</v>
      </c>
      <c r="B104" t="s">
        <v>109</v>
      </c>
      <c r="C104" t="s">
        <v>67</v>
      </c>
      <c r="D104" t="s">
        <v>67</v>
      </c>
    </row>
    <row r="105" spans="1:4" x14ac:dyDescent="0.2">
      <c r="A105" t="s">
        <v>278</v>
      </c>
      <c r="B105" t="s">
        <v>278</v>
      </c>
      <c r="C105" t="s">
        <v>138</v>
      </c>
      <c r="D105" t="s">
        <v>73</v>
      </c>
    </row>
    <row r="106" spans="1:4" x14ac:dyDescent="0.2">
      <c r="A106" t="s">
        <v>138</v>
      </c>
      <c r="B106" t="s">
        <v>138</v>
      </c>
      <c r="C106" t="s">
        <v>138</v>
      </c>
      <c r="D106" t="s">
        <v>73</v>
      </c>
    </row>
    <row r="107" spans="1:4" x14ac:dyDescent="0.2">
      <c r="A107" t="s">
        <v>248</v>
      </c>
      <c r="B107" t="s">
        <v>248</v>
      </c>
      <c r="C107" t="s">
        <v>86</v>
      </c>
      <c r="D107" t="s">
        <v>73</v>
      </c>
    </row>
    <row r="108" spans="1:4" x14ac:dyDescent="0.2">
      <c r="A108" t="s">
        <v>277</v>
      </c>
      <c r="B108" t="s">
        <v>129</v>
      </c>
      <c r="C108" t="s">
        <v>96</v>
      </c>
      <c r="D108" t="s">
        <v>96</v>
      </c>
    </row>
    <row r="109" spans="1:4" x14ac:dyDescent="0.2">
      <c r="A109" t="s">
        <v>276</v>
      </c>
      <c r="B109" t="s">
        <v>276</v>
      </c>
      <c r="C109" t="s">
        <v>140</v>
      </c>
      <c r="D109" t="s">
        <v>73</v>
      </c>
    </row>
    <row r="110" spans="1:4" x14ac:dyDescent="0.2">
      <c r="A110" t="s">
        <v>275</v>
      </c>
      <c r="B110" t="s">
        <v>275</v>
      </c>
      <c r="C110" t="s">
        <v>140</v>
      </c>
      <c r="D110" t="s">
        <v>73</v>
      </c>
    </row>
    <row r="111" spans="1:4" x14ac:dyDescent="0.2">
      <c r="A111" t="s">
        <v>274</v>
      </c>
      <c r="B111" t="s">
        <v>222</v>
      </c>
      <c r="C111" t="s">
        <v>126</v>
      </c>
      <c r="D111" t="s">
        <v>126</v>
      </c>
    </row>
    <row r="112" spans="1:4" x14ac:dyDescent="0.2">
      <c r="A112" t="s">
        <v>162</v>
      </c>
      <c r="B112" t="s">
        <v>162</v>
      </c>
      <c r="C112" t="s">
        <v>162</v>
      </c>
      <c r="D112" t="s">
        <v>162</v>
      </c>
    </row>
    <row r="113" spans="1:4" x14ac:dyDescent="0.2">
      <c r="A113" t="s">
        <v>273</v>
      </c>
      <c r="B113" t="s">
        <v>273</v>
      </c>
      <c r="C113" t="s">
        <v>273</v>
      </c>
      <c r="D113" t="s">
        <v>273</v>
      </c>
    </row>
    <row r="114" spans="1:4" x14ac:dyDescent="0.2">
      <c r="A114" t="s">
        <v>272</v>
      </c>
      <c r="B114" t="s">
        <v>87</v>
      </c>
      <c r="C114" t="s">
        <v>86</v>
      </c>
      <c r="D114" t="s">
        <v>73</v>
      </c>
    </row>
    <row r="115" spans="1:4" x14ac:dyDescent="0.2">
      <c r="A115" t="s">
        <v>271</v>
      </c>
      <c r="B115" t="s">
        <v>87</v>
      </c>
      <c r="C115" t="s">
        <v>86</v>
      </c>
      <c r="D115" t="s">
        <v>73</v>
      </c>
    </row>
    <row r="116" spans="1:4" x14ac:dyDescent="0.2">
      <c r="A116" t="s">
        <v>269</v>
      </c>
      <c r="B116" t="s">
        <v>269</v>
      </c>
      <c r="C116" t="s">
        <v>140</v>
      </c>
      <c r="D116" t="s">
        <v>73</v>
      </c>
    </row>
    <row r="117" spans="1:4" x14ac:dyDescent="0.2">
      <c r="A117" t="s">
        <v>270</v>
      </c>
      <c r="B117" t="s">
        <v>269</v>
      </c>
      <c r="C117" t="s">
        <v>140</v>
      </c>
      <c r="D117" t="s">
        <v>73</v>
      </c>
    </row>
    <row r="118" spans="1:4" x14ac:dyDescent="0.2">
      <c r="A118" t="s">
        <v>109</v>
      </c>
      <c r="B118" t="s">
        <v>109</v>
      </c>
      <c r="C118" t="s">
        <v>67</v>
      </c>
      <c r="D118" t="s">
        <v>67</v>
      </c>
    </row>
    <row r="119" spans="1:4" x14ac:dyDescent="0.2">
      <c r="A119" t="s">
        <v>268</v>
      </c>
      <c r="B119" t="s">
        <v>172</v>
      </c>
      <c r="C119" t="s">
        <v>172</v>
      </c>
      <c r="D119" t="s">
        <v>172</v>
      </c>
    </row>
    <row r="120" spans="1:4" x14ac:dyDescent="0.2">
      <c r="A120" t="s">
        <v>172</v>
      </c>
      <c r="B120" t="s">
        <v>172</v>
      </c>
      <c r="C120" t="s">
        <v>172</v>
      </c>
      <c r="D120" t="s">
        <v>172</v>
      </c>
    </row>
    <row r="121" spans="1:4" x14ac:dyDescent="0.2">
      <c r="A121" t="s">
        <v>267</v>
      </c>
      <c r="B121" t="s">
        <v>267</v>
      </c>
      <c r="C121" t="s">
        <v>227</v>
      </c>
      <c r="D121" t="s">
        <v>73</v>
      </c>
    </row>
    <row r="122" spans="1:4" x14ac:dyDescent="0.2">
      <c r="A122" t="s">
        <v>266</v>
      </c>
      <c r="B122" t="s">
        <v>266</v>
      </c>
      <c r="C122" t="s">
        <v>90</v>
      </c>
      <c r="D122" t="s">
        <v>73</v>
      </c>
    </row>
    <row r="123" spans="1:4" x14ac:dyDescent="0.2">
      <c r="A123" t="s">
        <v>265</v>
      </c>
      <c r="B123" t="s">
        <v>152</v>
      </c>
      <c r="C123" t="s">
        <v>70</v>
      </c>
      <c r="D123" t="s">
        <v>70</v>
      </c>
    </row>
    <row r="124" spans="1:4" x14ac:dyDescent="0.2">
      <c r="A124" t="s">
        <v>264</v>
      </c>
      <c r="B124" t="s">
        <v>109</v>
      </c>
      <c r="C124" t="s">
        <v>67</v>
      </c>
      <c r="D124" t="s">
        <v>67</v>
      </c>
    </row>
    <row r="125" spans="1:4" x14ac:dyDescent="0.2">
      <c r="A125" t="s">
        <v>263</v>
      </c>
      <c r="B125" t="s">
        <v>263</v>
      </c>
      <c r="C125" t="s">
        <v>76</v>
      </c>
      <c r="D125" t="s">
        <v>73</v>
      </c>
    </row>
    <row r="126" spans="1:4" x14ac:dyDescent="0.2">
      <c r="A126" t="s">
        <v>262</v>
      </c>
      <c r="B126" t="s">
        <v>262</v>
      </c>
      <c r="C126" t="s">
        <v>140</v>
      </c>
      <c r="D126" t="s">
        <v>73</v>
      </c>
    </row>
    <row r="127" spans="1:4" x14ac:dyDescent="0.2">
      <c r="A127" t="s">
        <v>261</v>
      </c>
      <c r="B127" t="s">
        <v>129</v>
      </c>
      <c r="C127" t="s">
        <v>96</v>
      </c>
      <c r="D127" t="s">
        <v>96</v>
      </c>
    </row>
    <row r="128" spans="1:4" x14ac:dyDescent="0.2">
      <c r="A128" t="s">
        <v>260</v>
      </c>
      <c r="B128" t="s">
        <v>260</v>
      </c>
      <c r="C128" t="s">
        <v>76</v>
      </c>
      <c r="D128" t="s">
        <v>73</v>
      </c>
    </row>
    <row r="129" spans="1:4" x14ac:dyDescent="0.2">
      <c r="A129" t="s">
        <v>259</v>
      </c>
      <c r="B129" t="s">
        <v>259</v>
      </c>
      <c r="C129" t="s">
        <v>76</v>
      </c>
      <c r="D129" t="s">
        <v>73</v>
      </c>
    </row>
    <row r="130" spans="1:4" x14ac:dyDescent="0.2">
      <c r="A130" t="s">
        <v>97</v>
      </c>
      <c r="B130" t="s">
        <v>97</v>
      </c>
      <c r="C130" t="s">
        <v>96</v>
      </c>
      <c r="D130" t="s">
        <v>96</v>
      </c>
    </row>
    <row r="131" spans="1:4" x14ac:dyDescent="0.2">
      <c r="A131" t="s">
        <v>258</v>
      </c>
      <c r="B131" t="s">
        <v>257</v>
      </c>
      <c r="C131" t="s">
        <v>76</v>
      </c>
      <c r="D131" t="s">
        <v>73</v>
      </c>
    </row>
    <row r="132" spans="1:4" x14ac:dyDescent="0.2">
      <c r="A132" t="s">
        <v>90</v>
      </c>
      <c r="B132" t="s">
        <v>90</v>
      </c>
      <c r="C132" t="s">
        <v>90</v>
      </c>
      <c r="D132" t="s">
        <v>73</v>
      </c>
    </row>
    <row r="133" spans="1:4" x14ac:dyDescent="0.2">
      <c r="A133" t="s">
        <v>256</v>
      </c>
      <c r="B133" t="s">
        <v>90</v>
      </c>
      <c r="C133" t="s">
        <v>90</v>
      </c>
      <c r="D133" t="s">
        <v>73</v>
      </c>
    </row>
    <row r="134" spans="1:4" x14ac:dyDescent="0.2">
      <c r="A134" t="s">
        <v>255</v>
      </c>
      <c r="B134" t="s">
        <v>255</v>
      </c>
      <c r="C134" t="s">
        <v>255</v>
      </c>
      <c r="D134" t="s">
        <v>255</v>
      </c>
    </row>
    <row r="135" spans="1:4" x14ac:dyDescent="0.2">
      <c r="A135" t="s">
        <v>254</v>
      </c>
      <c r="B135" t="s">
        <v>90</v>
      </c>
      <c r="C135" t="s">
        <v>90</v>
      </c>
      <c r="D135" t="s">
        <v>73</v>
      </c>
    </row>
    <row r="136" spans="1:4" x14ac:dyDescent="0.2">
      <c r="A136" t="s">
        <v>253</v>
      </c>
      <c r="B136" t="s">
        <v>68</v>
      </c>
      <c r="C136" t="s">
        <v>67</v>
      </c>
      <c r="D136" t="s">
        <v>67</v>
      </c>
    </row>
    <row r="137" spans="1:4" x14ac:dyDescent="0.2">
      <c r="A137" t="s">
        <v>252</v>
      </c>
      <c r="B137" t="s">
        <v>68</v>
      </c>
      <c r="C137" t="s">
        <v>67</v>
      </c>
      <c r="D137" t="s">
        <v>67</v>
      </c>
    </row>
    <row r="138" spans="1:4" x14ac:dyDescent="0.2">
      <c r="A138" t="s">
        <v>251</v>
      </c>
      <c r="B138" t="s">
        <v>251</v>
      </c>
      <c r="C138" t="s">
        <v>86</v>
      </c>
      <c r="D138" t="s">
        <v>73</v>
      </c>
    </row>
    <row r="139" spans="1:4" x14ac:dyDescent="0.2">
      <c r="A139" t="s">
        <v>250</v>
      </c>
      <c r="B139" t="s">
        <v>250</v>
      </c>
      <c r="C139" t="s">
        <v>76</v>
      </c>
      <c r="D139" t="s">
        <v>73</v>
      </c>
    </row>
    <row r="140" spans="1:4" x14ac:dyDescent="0.2">
      <c r="A140" t="s">
        <v>249</v>
      </c>
      <c r="B140" t="s">
        <v>248</v>
      </c>
      <c r="C140" t="s">
        <v>86</v>
      </c>
      <c r="D140" t="s">
        <v>73</v>
      </c>
    </row>
    <row r="141" spans="1:4" x14ac:dyDescent="0.2">
      <c r="A141" t="s">
        <v>247</v>
      </c>
      <c r="B141" t="s">
        <v>247</v>
      </c>
      <c r="C141" t="s">
        <v>76</v>
      </c>
      <c r="D141" t="s">
        <v>73</v>
      </c>
    </row>
    <row r="142" spans="1:4" x14ac:dyDescent="0.2">
      <c r="A142" t="s">
        <v>246</v>
      </c>
      <c r="B142" t="s">
        <v>246</v>
      </c>
      <c r="C142" t="s">
        <v>74</v>
      </c>
      <c r="D142" t="s">
        <v>73</v>
      </c>
    </row>
    <row r="143" spans="1:4" x14ac:dyDescent="0.2">
      <c r="A143" t="s">
        <v>245</v>
      </c>
      <c r="B143" t="s">
        <v>244</v>
      </c>
      <c r="C143" t="s">
        <v>76</v>
      </c>
      <c r="D143" t="s">
        <v>73</v>
      </c>
    </row>
    <row r="144" spans="1:4" x14ac:dyDescent="0.2">
      <c r="A144" t="s">
        <v>242</v>
      </c>
      <c r="B144" t="s">
        <v>242</v>
      </c>
      <c r="C144" t="s">
        <v>242</v>
      </c>
      <c r="D144" t="s">
        <v>242</v>
      </c>
    </row>
    <row r="145" spans="1:4" x14ac:dyDescent="0.2">
      <c r="A145" t="s">
        <v>243</v>
      </c>
      <c r="B145" t="s">
        <v>242</v>
      </c>
      <c r="C145" t="s">
        <v>242</v>
      </c>
      <c r="D145" t="s">
        <v>242</v>
      </c>
    </row>
    <row r="146" spans="1:4" x14ac:dyDescent="0.2">
      <c r="A146" t="s">
        <v>140</v>
      </c>
      <c r="B146" t="s">
        <v>140</v>
      </c>
      <c r="C146" t="s">
        <v>140</v>
      </c>
      <c r="D146" t="s">
        <v>73</v>
      </c>
    </row>
    <row r="147" spans="1:4" x14ac:dyDescent="0.2">
      <c r="A147" t="s">
        <v>241</v>
      </c>
      <c r="B147" t="s">
        <v>241</v>
      </c>
      <c r="C147" t="s">
        <v>153</v>
      </c>
      <c r="D147" t="s">
        <v>153</v>
      </c>
    </row>
    <row r="148" spans="1:4" x14ac:dyDescent="0.2">
      <c r="A148" t="s">
        <v>240</v>
      </c>
      <c r="B148" t="s">
        <v>153</v>
      </c>
      <c r="C148" t="s">
        <v>153</v>
      </c>
      <c r="D148" t="s">
        <v>153</v>
      </c>
    </row>
    <row r="149" spans="1:4" x14ac:dyDescent="0.2">
      <c r="A149" t="s">
        <v>239</v>
      </c>
      <c r="B149" t="s">
        <v>239</v>
      </c>
      <c r="C149" t="s">
        <v>140</v>
      </c>
      <c r="D149" t="s">
        <v>73</v>
      </c>
    </row>
    <row r="150" spans="1:4" x14ac:dyDescent="0.2">
      <c r="A150" t="s">
        <v>238</v>
      </c>
      <c r="B150" t="s">
        <v>237</v>
      </c>
      <c r="C150" t="s">
        <v>126</v>
      </c>
      <c r="D150" t="s">
        <v>126</v>
      </c>
    </row>
    <row r="151" spans="1:4" x14ac:dyDescent="0.2">
      <c r="A151" t="s">
        <v>238</v>
      </c>
      <c r="B151" t="s">
        <v>237</v>
      </c>
      <c r="C151" t="s">
        <v>126</v>
      </c>
      <c r="D151" t="s">
        <v>126</v>
      </c>
    </row>
    <row r="152" spans="1:4" x14ac:dyDescent="0.2">
      <c r="A152" t="s">
        <v>236</v>
      </c>
      <c r="B152" t="s">
        <v>73</v>
      </c>
      <c r="C152" t="s">
        <v>73</v>
      </c>
      <c r="D152" t="s">
        <v>73</v>
      </c>
    </row>
    <row r="153" spans="1:4" x14ac:dyDescent="0.2">
      <c r="A153" t="s">
        <v>235</v>
      </c>
      <c r="B153" t="s">
        <v>73</v>
      </c>
      <c r="C153" t="s">
        <v>73</v>
      </c>
      <c r="D153" t="s">
        <v>73</v>
      </c>
    </row>
    <row r="154" spans="1:4" x14ac:dyDescent="0.2">
      <c r="A154" t="s">
        <v>73</v>
      </c>
      <c r="B154" t="s">
        <v>73</v>
      </c>
      <c r="C154" t="s">
        <v>73</v>
      </c>
      <c r="D154" t="s">
        <v>73</v>
      </c>
    </row>
    <row r="155" spans="1:4" x14ac:dyDescent="0.2">
      <c r="A155" t="s">
        <v>234</v>
      </c>
      <c r="B155" t="s">
        <v>233</v>
      </c>
      <c r="C155" t="s">
        <v>233</v>
      </c>
      <c r="D155" t="s">
        <v>233</v>
      </c>
    </row>
    <row r="156" spans="1:4" x14ac:dyDescent="0.2">
      <c r="A156" t="s">
        <v>70</v>
      </c>
      <c r="B156" t="s">
        <v>70</v>
      </c>
      <c r="C156" t="s">
        <v>70</v>
      </c>
      <c r="D156" t="s">
        <v>70</v>
      </c>
    </row>
    <row r="157" spans="1:4" x14ac:dyDescent="0.2">
      <c r="A157" t="s">
        <v>232</v>
      </c>
      <c r="B157" t="s">
        <v>232</v>
      </c>
      <c r="C157" t="s">
        <v>232</v>
      </c>
      <c r="D157" t="s">
        <v>73</v>
      </c>
    </row>
    <row r="158" spans="1:4" x14ac:dyDescent="0.2">
      <c r="A158" t="s">
        <v>231</v>
      </c>
      <c r="B158" t="s">
        <v>231</v>
      </c>
      <c r="C158" t="s">
        <v>153</v>
      </c>
      <c r="D158" t="s">
        <v>153</v>
      </c>
    </row>
    <row r="159" spans="1:4" x14ac:dyDescent="0.2">
      <c r="A159" t="s">
        <v>230</v>
      </c>
      <c r="B159" t="s">
        <v>97</v>
      </c>
      <c r="C159" t="s">
        <v>96</v>
      </c>
      <c r="D159" t="s">
        <v>96</v>
      </c>
    </row>
    <row r="160" spans="1:4" x14ac:dyDescent="0.2">
      <c r="A160" t="s">
        <v>229</v>
      </c>
      <c r="B160" t="s">
        <v>229</v>
      </c>
      <c r="C160" t="s">
        <v>76</v>
      </c>
      <c r="D160" t="s">
        <v>73</v>
      </c>
    </row>
    <row r="161" spans="1:4" x14ac:dyDescent="0.2">
      <c r="A161" t="s">
        <v>228</v>
      </c>
      <c r="B161" t="s">
        <v>228</v>
      </c>
      <c r="C161" t="s">
        <v>86</v>
      </c>
      <c r="D161" t="s">
        <v>73</v>
      </c>
    </row>
    <row r="162" spans="1:4" x14ac:dyDescent="0.2">
      <c r="A162" t="s">
        <v>227</v>
      </c>
      <c r="B162" t="s">
        <v>227</v>
      </c>
      <c r="C162" t="s">
        <v>227</v>
      </c>
      <c r="D162" t="s">
        <v>73</v>
      </c>
    </row>
    <row r="163" spans="1:4" x14ac:dyDescent="0.2">
      <c r="A163" t="s">
        <v>226</v>
      </c>
      <c r="B163" t="s">
        <v>226</v>
      </c>
      <c r="C163" t="s">
        <v>74</v>
      </c>
      <c r="D163" t="s">
        <v>73</v>
      </c>
    </row>
    <row r="164" spans="1:4" x14ac:dyDescent="0.2">
      <c r="A164" t="s">
        <v>225</v>
      </c>
      <c r="B164" t="s">
        <v>224</v>
      </c>
      <c r="C164" t="s">
        <v>126</v>
      </c>
      <c r="D164" t="s">
        <v>126</v>
      </c>
    </row>
    <row r="165" spans="1:4" x14ac:dyDescent="0.2">
      <c r="A165" t="s">
        <v>223</v>
      </c>
      <c r="B165" t="s">
        <v>222</v>
      </c>
      <c r="C165" t="s">
        <v>126</v>
      </c>
      <c r="D165" t="s">
        <v>126</v>
      </c>
    </row>
    <row r="166" spans="1:4" x14ac:dyDescent="0.2">
      <c r="A166" t="s">
        <v>221</v>
      </c>
      <c r="B166" t="s">
        <v>221</v>
      </c>
      <c r="C166" t="s">
        <v>74</v>
      </c>
      <c r="D166" t="s">
        <v>73</v>
      </c>
    </row>
    <row r="167" spans="1:4" x14ac:dyDescent="0.2">
      <c r="A167" t="s">
        <v>220</v>
      </c>
      <c r="B167" t="s">
        <v>220</v>
      </c>
      <c r="C167" t="s">
        <v>86</v>
      </c>
      <c r="D167" t="s">
        <v>73</v>
      </c>
    </row>
    <row r="168" spans="1:4" x14ac:dyDescent="0.2">
      <c r="A168" t="s">
        <v>219</v>
      </c>
      <c r="B168" t="s">
        <v>119</v>
      </c>
      <c r="C168" t="s">
        <v>93</v>
      </c>
      <c r="D168" t="s">
        <v>93</v>
      </c>
    </row>
    <row r="169" spans="1:4" x14ac:dyDescent="0.2">
      <c r="A169" t="s">
        <v>218</v>
      </c>
      <c r="B169" t="s">
        <v>119</v>
      </c>
      <c r="C169" t="s">
        <v>93</v>
      </c>
      <c r="D169" t="s">
        <v>93</v>
      </c>
    </row>
    <row r="170" spans="1:4" x14ac:dyDescent="0.2">
      <c r="A170" t="s">
        <v>217</v>
      </c>
      <c r="B170" t="s">
        <v>217</v>
      </c>
      <c r="C170" t="s">
        <v>217</v>
      </c>
      <c r="D170" t="s">
        <v>73</v>
      </c>
    </row>
    <row r="171" spans="1:4" x14ac:dyDescent="0.2">
      <c r="A171" t="s">
        <v>216</v>
      </c>
      <c r="B171" t="s">
        <v>216</v>
      </c>
      <c r="C171" t="s">
        <v>90</v>
      </c>
      <c r="D171" t="s">
        <v>73</v>
      </c>
    </row>
    <row r="172" spans="1:4" x14ac:dyDescent="0.2">
      <c r="A172" t="s">
        <v>215</v>
      </c>
      <c r="B172" t="s">
        <v>214</v>
      </c>
      <c r="C172" t="s">
        <v>126</v>
      </c>
      <c r="D172" t="s">
        <v>126</v>
      </c>
    </row>
    <row r="173" spans="1:4" x14ac:dyDescent="0.2">
      <c r="A173" t="s">
        <v>213</v>
      </c>
      <c r="B173" t="s">
        <v>109</v>
      </c>
      <c r="C173" t="s">
        <v>67</v>
      </c>
      <c r="D173" t="s">
        <v>67</v>
      </c>
    </row>
    <row r="174" spans="1:4" x14ac:dyDescent="0.2">
      <c r="A174" t="s">
        <v>212</v>
      </c>
      <c r="B174" t="s">
        <v>212</v>
      </c>
      <c r="C174" t="s">
        <v>70</v>
      </c>
      <c r="D174" t="s">
        <v>70</v>
      </c>
    </row>
    <row r="175" spans="1:4" x14ac:dyDescent="0.2">
      <c r="A175" t="s">
        <v>211</v>
      </c>
      <c r="B175" t="s">
        <v>211</v>
      </c>
      <c r="C175" t="s">
        <v>140</v>
      </c>
      <c r="D175" t="s">
        <v>73</v>
      </c>
    </row>
    <row r="176" spans="1:4" x14ac:dyDescent="0.2">
      <c r="A176" t="s">
        <v>83</v>
      </c>
      <c r="B176" t="s">
        <v>203</v>
      </c>
      <c r="C176" t="s">
        <v>203</v>
      </c>
      <c r="D176" t="s">
        <v>82</v>
      </c>
    </row>
    <row r="177" spans="1:4" x14ac:dyDescent="0.2">
      <c r="A177" t="s">
        <v>131</v>
      </c>
      <c r="B177" t="s">
        <v>131</v>
      </c>
      <c r="C177" t="s">
        <v>131</v>
      </c>
      <c r="D177" t="s">
        <v>131</v>
      </c>
    </row>
    <row r="178" spans="1:4" x14ac:dyDescent="0.2">
      <c r="A178" t="s">
        <v>210</v>
      </c>
      <c r="B178" t="s">
        <v>210</v>
      </c>
      <c r="C178" t="s">
        <v>90</v>
      </c>
      <c r="D178" t="s">
        <v>73</v>
      </c>
    </row>
    <row r="179" spans="1:4" x14ac:dyDescent="0.2">
      <c r="A179" t="s">
        <v>209</v>
      </c>
      <c r="B179" t="s">
        <v>207</v>
      </c>
      <c r="C179" t="s">
        <v>207</v>
      </c>
      <c r="D179" t="s">
        <v>207</v>
      </c>
    </row>
    <row r="180" spans="1:4" x14ac:dyDescent="0.2">
      <c r="A180" t="s">
        <v>208</v>
      </c>
      <c r="B180" t="s">
        <v>208</v>
      </c>
      <c r="C180" t="s">
        <v>86</v>
      </c>
      <c r="D180" t="s">
        <v>73</v>
      </c>
    </row>
    <row r="181" spans="1:4" x14ac:dyDescent="0.2">
      <c r="A181" t="s">
        <v>207</v>
      </c>
      <c r="B181" t="s">
        <v>207</v>
      </c>
      <c r="C181" t="s">
        <v>207</v>
      </c>
      <c r="D181" t="s">
        <v>207</v>
      </c>
    </row>
    <row r="182" spans="1:4" x14ac:dyDescent="0.2">
      <c r="A182" t="s">
        <v>206</v>
      </c>
      <c r="B182" t="s">
        <v>206</v>
      </c>
      <c r="C182" t="s">
        <v>206</v>
      </c>
      <c r="D182" t="s">
        <v>206</v>
      </c>
    </row>
    <row r="183" spans="1:4" x14ac:dyDescent="0.2">
      <c r="A183" t="s">
        <v>205</v>
      </c>
      <c r="B183" t="s">
        <v>205</v>
      </c>
      <c r="C183" t="s">
        <v>138</v>
      </c>
      <c r="D183" t="s">
        <v>73</v>
      </c>
    </row>
    <row r="184" spans="1:4" x14ac:dyDescent="0.2">
      <c r="A184" t="s">
        <v>204</v>
      </c>
      <c r="B184" t="s">
        <v>203</v>
      </c>
      <c r="C184" t="s">
        <v>203</v>
      </c>
      <c r="D184" t="s">
        <v>82</v>
      </c>
    </row>
    <row r="185" spans="1:4" x14ac:dyDescent="0.2">
      <c r="A185" t="s">
        <v>202</v>
      </c>
      <c r="B185" t="s">
        <v>202</v>
      </c>
      <c r="C185" t="s">
        <v>93</v>
      </c>
      <c r="D185" t="s">
        <v>93</v>
      </c>
    </row>
    <row r="186" spans="1:4" x14ac:dyDescent="0.2">
      <c r="A186" t="s">
        <v>99</v>
      </c>
      <c r="B186" t="s">
        <v>99</v>
      </c>
      <c r="C186" t="s">
        <v>93</v>
      </c>
      <c r="D186" t="s">
        <v>93</v>
      </c>
    </row>
    <row r="187" spans="1:4" x14ac:dyDescent="0.2">
      <c r="A187" t="s">
        <v>201</v>
      </c>
      <c r="B187" t="s">
        <v>201</v>
      </c>
      <c r="C187" t="s">
        <v>201</v>
      </c>
      <c r="D187" t="s">
        <v>73</v>
      </c>
    </row>
    <row r="188" spans="1:4" x14ac:dyDescent="0.2">
      <c r="A188" t="s">
        <v>200</v>
      </c>
      <c r="B188" t="s">
        <v>106</v>
      </c>
      <c r="C188" t="s">
        <v>106</v>
      </c>
      <c r="D188" t="s">
        <v>82</v>
      </c>
    </row>
    <row r="189" spans="1:4" x14ac:dyDescent="0.2">
      <c r="A189" t="s">
        <v>199</v>
      </c>
      <c r="B189" t="s">
        <v>199</v>
      </c>
      <c r="C189" t="s">
        <v>76</v>
      </c>
      <c r="D189" t="s">
        <v>73</v>
      </c>
    </row>
    <row r="190" spans="1:4" x14ac:dyDescent="0.2">
      <c r="A190" t="s">
        <v>198</v>
      </c>
      <c r="B190" t="s">
        <v>198</v>
      </c>
      <c r="C190" t="s">
        <v>90</v>
      </c>
      <c r="D190" t="s">
        <v>73</v>
      </c>
    </row>
    <row r="191" spans="1:4" x14ac:dyDescent="0.2">
      <c r="A191" t="s">
        <v>134</v>
      </c>
      <c r="B191" t="s">
        <v>134</v>
      </c>
      <c r="C191" t="s">
        <v>134</v>
      </c>
      <c r="D191" t="s">
        <v>73</v>
      </c>
    </row>
    <row r="192" spans="1:4" x14ac:dyDescent="0.2">
      <c r="A192" t="s">
        <v>197</v>
      </c>
      <c r="B192" t="s">
        <v>197</v>
      </c>
      <c r="C192" t="s">
        <v>197</v>
      </c>
      <c r="D192" t="s">
        <v>197</v>
      </c>
    </row>
    <row r="193" spans="1:4" x14ac:dyDescent="0.2">
      <c r="A193" t="s">
        <v>196</v>
      </c>
      <c r="B193" t="s">
        <v>196</v>
      </c>
      <c r="C193" t="s">
        <v>153</v>
      </c>
      <c r="D193" t="s">
        <v>153</v>
      </c>
    </row>
    <row r="194" spans="1:4" x14ac:dyDescent="0.2">
      <c r="A194" t="s">
        <v>195</v>
      </c>
      <c r="B194" t="s">
        <v>195</v>
      </c>
      <c r="C194" t="s">
        <v>195</v>
      </c>
      <c r="D194" t="s">
        <v>73</v>
      </c>
    </row>
    <row r="195" spans="1:4" x14ac:dyDescent="0.2">
      <c r="A195" t="s">
        <v>194</v>
      </c>
      <c r="B195" t="s">
        <v>162</v>
      </c>
      <c r="C195" t="s">
        <v>162</v>
      </c>
      <c r="D195" t="s">
        <v>162</v>
      </c>
    </row>
    <row r="196" spans="1:4" x14ac:dyDescent="0.2">
      <c r="A196" t="s">
        <v>193</v>
      </c>
      <c r="B196" t="s">
        <v>193</v>
      </c>
      <c r="C196" t="s">
        <v>193</v>
      </c>
      <c r="D196" t="s">
        <v>193</v>
      </c>
    </row>
    <row r="197" spans="1:4" x14ac:dyDescent="0.2">
      <c r="A197" t="s">
        <v>192</v>
      </c>
      <c r="B197" t="s">
        <v>176</v>
      </c>
      <c r="C197" t="s">
        <v>86</v>
      </c>
      <c r="D197" t="s">
        <v>73</v>
      </c>
    </row>
    <row r="198" spans="1:4" x14ac:dyDescent="0.2">
      <c r="A198" t="s">
        <v>191</v>
      </c>
      <c r="B198" t="s">
        <v>191</v>
      </c>
      <c r="C198" t="s">
        <v>144</v>
      </c>
      <c r="D198" t="s">
        <v>73</v>
      </c>
    </row>
    <row r="199" spans="1:4" x14ac:dyDescent="0.2">
      <c r="A199" t="s">
        <v>190</v>
      </c>
      <c r="B199" t="s">
        <v>190</v>
      </c>
      <c r="C199" t="s">
        <v>86</v>
      </c>
      <c r="D199" t="s">
        <v>73</v>
      </c>
    </row>
    <row r="200" spans="1:4" x14ac:dyDescent="0.2">
      <c r="A200" t="s">
        <v>189</v>
      </c>
      <c r="B200" t="s">
        <v>188</v>
      </c>
      <c r="C200" t="s">
        <v>172</v>
      </c>
      <c r="D200" t="s">
        <v>172</v>
      </c>
    </row>
    <row r="201" spans="1:4" x14ac:dyDescent="0.2">
      <c r="A201" t="s">
        <v>187</v>
      </c>
      <c r="B201" t="s">
        <v>187</v>
      </c>
      <c r="C201" t="s">
        <v>79</v>
      </c>
      <c r="D201" t="s">
        <v>79</v>
      </c>
    </row>
    <row r="202" spans="1:4" x14ac:dyDescent="0.2">
      <c r="A202" t="s">
        <v>186</v>
      </c>
      <c r="B202" t="s">
        <v>186</v>
      </c>
      <c r="C202" t="s">
        <v>186</v>
      </c>
      <c r="D202" t="s">
        <v>186</v>
      </c>
    </row>
    <row r="203" spans="1:4" x14ac:dyDescent="0.2">
      <c r="A203" t="s">
        <v>185</v>
      </c>
      <c r="B203" t="s">
        <v>185</v>
      </c>
      <c r="C203" t="s">
        <v>140</v>
      </c>
      <c r="D203" t="s">
        <v>73</v>
      </c>
    </row>
    <row r="204" spans="1:4" x14ac:dyDescent="0.2">
      <c r="A204" t="s">
        <v>184</v>
      </c>
      <c r="B204" t="s">
        <v>184</v>
      </c>
      <c r="C204" t="s">
        <v>140</v>
      </c>
      <c r="D204" t="s">
        <v>73</v>
      </c>
    </row>
    <row r="205" spans="1:4" x14ac:dyDescent="0.2">
      <c r="A205" t="s">
        <v>183</v>
      </c>
      <c r="B205" t="s">
        <v>183</v>
      </c>
      <c r="C205" t="s">
        <v>183</v>
      </c>
      <c r="D205" t="s">
        <v>73</v>
      </c>
    </row>
    <row r="206" spans="1:4" x14ac:dyDescent="0.2">
      <c r="A206" t="s">
        <v>93</v>
      </c>
      <c r="B206" t="s">
        <v>93</v>
      </c>
      <c r="C206" t="s">
        <v>93</v>
      </c>
      <c r="D206" t="s">
        <v>93</v>
      </c>
    </row>
    <row r="207" spans="1:4" x14ac:dyDescent="0.2">
      <c r="A207" t="s">
        <v>182</v>
      </c>
      <c r="B207" t="s">
        <v>182</v>
      </c>
      <c r="C207" t="s">
        <v>140</v>
      </c>
      <c r="D207" t="s">
        <v>73</v>
      </c>
    </row>
    <row r="208" spans="1:4" x14ac:dyDescent="0.2">
      <c r="A208" t="s">
        <v>181</v>
      </c>
      <c r="B208" t="s">
        <v>180</v>
      </c>
      <c r="C208" t="s">
        <v>96</v>
      </c>
      <c r="D208" t="s">
        <v>96</v>
      </c>
    </row>
    <row r="209" spans="1:4" x14ac:dyDescent="0.2">
      <c r="A209" t="s">
        <v>177</v>
      </c>
      <c r="B209" t="s">
        <v>177</v>
      </c>
      <c r="C209" t="s">
        <v>177</v>
      </c>
      <c r="D209" t="s">
        <v>73</v>
      </c>
    </row>
    <row r="210" spans="1:4" x14ac:dyDescent="0.2">
      <c r="A210" t="s">
        <v>179</v>
      </c>
      <c r="B210" t="s">
        <v>177</v>
      </c>
      <c r="C210" t="s">
        <v>177</v>
      </c>
      <c r="D210" t="s">
        <v>73</v>
      </c>
    </row>
    <row r="211" spans="1:4" x14ac:dyDescent="0.2">
      <c r="A211" t="s">
        <v>178</v>
      </c>
      <c r="B211" t="s">
        <v>177</v>
      </c>
      <c r="C211" t="s">
        <v>177</v>
      </c>
      <c r="D211" t="s">
        <v>73</v>
      </c>
    </row>
    <row r="212" spans="1:4" x14ac:dyDescent="0.2">
      <c r="A212" t="s">
        <v>176</v>
      </c>
      <c r="B212" t="s">
        <v>176</v>
      </c>
      <c r="C212" t="s">
        <v>86</v>
      </c>
      <c r="D212" t="s">
        <v>73</v>
      </c>
    </row>
    <row r="213" spans="1:4" x14ac:dyDescent="0.2">
      <c r="A213" t="s">
        <v>175</v>
      </c>
      <c r="B213" t="s">
        <v>175</v>
      </c>
      <c r="C213" t="s">
        <v>90</v>
      </c>
      <c r="D213" t="s">
        <v>73</v>
      </c>
    </row>
    <row r="214" spans="1:4" x14ac:dyDescent="0.2">
      <c r="A214" t="s">
        <v>174</v>
      </c>
      <c r="B214" t="s">
        <v>174</v>
      </c>
      <c r="C214" t="s">
        <v>140</v>
      </c>
      <c r="D214" t="s">
        <v>73</v>
      </c>
    </row>
    <row r="215" spans="1:4" x14ac:dyDescent="0.2">
      <c r="A215" t="s">
        <v>173</v>
      </c>
      <c r="B215" t="s">
        <v>172</v>
      </c>
      <c r="C215" t="s">
        <v>172</v>
      </c>
      <c r="D215" t="s">
        <v>172</v>
      </c>
    </row>
    <row r="216" spans="1:4" x14ac:dyDescent="0.2">
      <c r="A216" t="s">
        <v>171</v>
      </c>
      <c r="B216" t="s">
        <v>170</v>
      </c>
      <c r="C216" t="s">
        <v>67</v>
      </c>
      <c r="D216" t="s">
        <v>67</v>
      </c>
    </row>
    <row r="217" spans="1:4" x14ac:dyDescent="0.2">
      <c r="A217" t="s">
        <v>169</v>
      </c>
      <c r="B217" t="s">
        <v>169</v>
      </c>
      <c r="C217" t="s">
        <v>169</v>
      </c>
      <c r="D217" t="s">
        <v>169</v>
      </c>
    </row>
    <row r="218" spans="1:4" x14ac:dyDescent="0.2">
      <c r="A218" t="s">
        <v>168</v>
      </c>
      <c r="B218" t="s">
        <v>168</v>
      </c>
      <c r="C218" t="s">
        <v>90</v>
      </c>
      <c r="D218" t="s">
        <v>73</v>
      </c>
    </row>
    <row r="219" spans="1:4" x14ac:dyDescent="0.2">
      <c r="A219" t="s">
        <v>167</v>
      </c>
      <c r="B219" t="s">
        <v>156</v>
      </c>
      <c r="C219" t="s">
        <v>126</v>
      </c>
      <c r="D219" t="s">
        <v>126</v>
      </c>
    </row>
    <row r="220" spans="1:4" x14ac:dyDescent="0.2">
      <c r="A220" t="s">
        <v>166</v>
      </c>
      <c r="B220" t="s">
        <v>166</v>
      </c>
      <c r="C220" t="s">
        <v>140</v>
      </c>
      <c r="D220" t="s">
        <v>73</v>
      </c>
    </row>
    <row r="221" spans="1:4" x14ac:dyDescent="0.2">
      <c r="A221" t="s">
        <v>165</v>
      </c>
      <c r="B221" t="s">
        <v>165</v>
      </c>
      <c r="C221" t="s">
        <v>86</v>
      </c>
      <c r="D221" t="s">
        <v>73</v>
      </c>
    </row>
    <row r="222" spans="1:4" x14ac:dyDescent="0.2">
      <c r="A222" t="s">
        <v>164</v>
      </c>
      <c r="B222" t="s">
        <v>164</v>
      </c>
      <c r="C222" t="s">
        <v>86</v>
      </c>
      <c r="D222" t="s">
        <v>73</v>
      </c>
    </row>
    <row r="223" spans="1:4" x14ac:dyDescent="0.2">
      <c r="A223" t="s">
        <v>163</v>
      </c>
      <c r="B223" t="s">
        <v>163</v>
      </c>
      <c r="C223" t="s">
        <v>76</v>
      </c>
      <c r="D223" t="s">
        <v>73</v>
      </c>
    </row>
    <row r="224" spans="1:4" x14ac:dyDescent="0.2">
      <c r="A224" t="s">
        <v>8</v>
      </c>
      <c r="B224" t="s">
        <v>162</v>
      </c>
      <c r="C224" t="s">
        <v>162</v>
      </c>
      <c r="D224" t="s">
        <v>162</v>
      </c>
    </row>
    <row r="225" spans="1:4" x14ac:dyDescent="0.2">
      <c r="A225" t="s">
        <v>161</v>
      </c>
      <c r="B225" t="s">
        <v>87</v>
      </c>
      <c r="C225" t="s">
        <v>86</v>
      </c>
      <c r="D225" t="s">
        <v>73</v>
      </c>
    </row>
    <row r="226" spans="1:4" x14ac:dyDescent="0.2">
      <c r="A226" t="s">
        <v>160</v>
      </c>
      <c r="B226" t="s">
        <v>159</v>
      </c>
      <c r="C226" t="s">
        <v>126</v>
      </c>
      <c r="D226" t="s">
        <v>126</v>
      </c>
    </row>
    <row r="227" spans="1:4" x14ac:dyDescent="0.2">
      <c r="A227" t="s">
        <v>158</v>
      </c>
      <c r="B227" t="s">
        <v>158</v>
      </c>
      <c r="C227" t="s">
        <v>140</v>
      </c>
      <c r="D227" t="s">
        <v>73</v>
      </c>
    </row>
    <row r="228" spans="1:4" x14ac:dyDescent="0.2">
      <c r="A228" t="s">
        <v>157</v>
      </c>
      <c r="B228" t="s">
        <v>156</v>
      </c>
      <c r="C228" t="s">
        <v>126</v>
      </c>
      <c r="D228" t="s">
        <v>126</v>
      </c>
    </row>
    <row r="229" spans="1:4" x14ac:dyDescent="0.2">
      <c r="A229" t="s">
        <v>155</v>
      </c>
      <c r="B229" t="s">
        <v>155</v>
      </c>
      <c r="C229" t="s">
        <v>86</v>
      </c>
      <c r="D229" t="s">
        <v>73</v>
      </c>
    </row>
    <row r="230" spans="1:4" x14ac:dyDescent="0.2">
      <c r="A230" t="s">
        <v>154</v>
      </c>
      <c r="B230" t="s">
        <v>154</v>
      </c>
      <c r="C230" t="s">
        <v>153</v>
      </c>
      <c r="D230" t="s">
        <v>153</v>
      </c>
    </row>
    <row r="231" spans="1:4" x14ac:dyDescent="0.2">
      <c r="A231" t="s">
        <v>152</v>
      </c>
      <c r="B231" t="s">
        <v>152</v>
      </c>
      <c r="C231" t="s">
        <v>70</v>
      </c>
      <c r="D231" t="s">
        <v>70</v>
      </c>
    </row>
    <row r="232" spans="1:4" x14ac:dyDescent="0.2">
      <c r="A232" t="s">
        <v>151</v>
      </c>
      <c r="B232" t="s">
        <v>151</v>
      </c>
      <c r="C232" t="s">
        <v>140</v>
      </c>
      <c r="D232" t="s">
        <v>73</v>
      </c>
    </row>
    <row r="233" spans="1:4" x14ac:dyDescent="0.2">
      <c r="A233" t="s">
        <v>101</v>
      </c>
      <c r="B233" t="s">
        <v>101</v>
      </c>
      <c r="C233" t="s">
        <v>93</v>
      </c>
      <c r="D233" t="s">
        <v>93</v>
      </c>
    </row>
    <row r="234" spans="1:4" x14ac:dyDescent="0.2">
      <c r="A234" t="s">
        <v>149</v>
      </c>
      <c r="B234" t="s">
        <v>149</v>
      </c>
      <c r="C234" t="s">
        <v>76</v>
      </c>
      <c r="D234" t="s">
        <v>73</v>
      </c>
    </row>
    <row r="235" spans="1:4" x14ac:dyDescent="0.2">
      <c r="A235" t="s">
        <v>150</v>
      </c>
      <c r="B235" t="s">
        <v>149</v>
      </c>
      <c r="C235" t="s">
        <v>76</v>
      </c>
      <c r="D235" t="s">
        <v>73</v>
      </c>
    </row>
    <row r="236" spans="1:4" x14ac:dyDescent="0.2">
      <c r="A236" t="s">
        <v>148</v>
      </c>
      <c r="B236" t="s">
        <v>148</v>
      </c>
      <c r="C236" t="s">
        <v>93</v>
      </c>
      <c r="D236" t="s">
        <v>93</v>
      </c>
    </row>
    <row r="237" spans="1:4" x14ac:dyDescent="0.2">
      <c r="A237" t="s">
        <v>147</v>
      </c>
      <c r="B237" t="s">
        <v>147</v>
      </c>
      <c r="C237" t="s">
        <v>147</v>
      </c>
      <c r="D237" t="s">
        <v>147</v>
      </c>
    </row>
    <row r="238" spans="1:4" x14ac:dyDescent="0.2">
      <c r="A238" t="s">
        <v>146</v>
      </c>
      <c r="B238" t="s">
        <v>146</v>
      </c>
      <c r="C238" t="s">
        <v>140</v>
      </c>
      <c r="D238" t="s">
        <v>73</v>
      </c>
    </row>
    <row r="239" spans="1:4" x14ac:dyDescent="0.2">
      <c r="A239" t="s">
        <v>145</v>
      </c>
      <c r="B239" t="s">
        <v>145</v>
      </c>
      <c r="C239" t="s">
        <v>144</v>
      </c>
      <c r="D239" t="s">
        <v>73</v>
      </c>
    </row>
    <row r="240" spans="1:4" x14ac:dyDescent="0.2">
      <c r="A240" t="s">
        <v>144</v>
      </c>
      <c r="B240" t="s">
        <v>144</v>
      </c>
      <c r="C240" t="s">
        <v>144</v>
      </c>
      <c r="D240" t="s">
        <v>73</v>
      </c>
    </row>
    <row r="241" spans="1:4" x14ac:dyDescent="0.2">
      <c r="A241" t="s">
        <v>143</v>
      </c>
      <c r="B241" t="s">
        <v>143</v>
      </c>
      <c r="C241" t="s">
        <v>90</v>
      </c>
      <c r="D241" t="s">
        <v>73</v>
      </c>
    </row>
    <row r="242" spans="1:4" x14ac:dyDescent="0.2">
      <c r="A242" t="s">
        <v>142</v>
      </c>
      <c r="B242" t="s">
        <v>142</v>
      </c>
      <c r="C242" t="s">
        <v>86</v>
      </c>
      <c r="D242" t="s">
        <v>73</v>
      </c>
    </row>
    <row r="243" spans="1:4" x14ac:dyDescent="0.2">
      <c r="A243" t="s">
        <v>141</v>
      </c>
      <c r="B243" t="s">
        <v>141</v>
      </c>
      <c r="C243" t="s">
        <v>140</v>
      </c>
      <c r="D243" t="s">
        <v>73</v>
      </c>
    </row>
    <row r="244" spans="1:4" x14ac:dyDescent="0.2">
      <c r="A244" t="s">
        <v>74</v>
      </c>
      <c r="B244" t="s">
        <v>74</v>
      </c>
      <c r="C244" t="s">
        <v>74</v>
      </c>
      <c r="D244" t="s">
        <v>73</v>
      </c>
    </row>
    <row r="245" spans="1:4" x14ac:dyDescent="0.2">
      <c r="A245" t="s">
        <v>139</v>
      </c>
      <c r="B245" t="s">
        <v>139</v>
      </c>
      <c r="C245" t="s">
        <v>138</v>
      </c>
      <c r="D245" t="s">
        <v>73</v>
      </c>
    </row>
    <row r="246" spans="1:4" x14ac:dyDescent="0.2">
      <c r="A246" t="s">
        <v>137</v>
      </c>
      <c r="B246" t="s">
        <v>137</v>
      </c>
      <c r="C246" t="s">
        <v>137</v>
      </c>
      <c r="D246" t="s">
        <v>137</v>
      </c>
    </row>
    <row r="247" spans="1:4" x14ac:dyDescent="0.2">
      <c r="A247" t="s">
        <v>136</v>
      </c>
      <c r="B247" t="s">
        <v>136</v>
      </c>
      <c r="C247" t="s">
        <v>136</v>
      </c>
      <c r="D247" t="s">
        <v>136</v>
      </c>
    </row>
    <row r="248" spans="1:4" x14ac:dyDescent="0.2">
      <c r="A248" t="s">
        <v>135</v>
      </c>
      <c r="B248" t="s">
        <v>135</v>
      </c>
      <c r="C248" t="s">
        <v>134</v>
      </c>
      <c r="D248" t="s">
        <v>73</v>
      </c>
    </row>
    <row r="249" spans="1:4" x14ac:dyDescent="0.2">
      <c r="A249" t="s">
        <v>133</v>
      </c>
      <c r="B249" t="s">
        <v>133</v>
      </c>
      <c r="C249" t="s">
        <v>76</v>
      </c>
      <c r="D249" t="s">
        <v>73</v>
      </c>
    </row>
    <row r="250" spans="1:4" x14ac:dyDescent="0.2">
      <c r="A250" t="s">
        <v>132</v>
      </c>
      <c r="B250" t="s">
        <v>131</v>
      </c>
      <c r="C250" t="s">
        <v>131</v>
      </c>
      <c r="D250" t="s">
        <v>131</v>
      </c>
    </row>
    <row r="251" spans="1:4" x14ac:dyDescent="0.2">
      <c r="A251" t="s">
        <v>130</v>
      </c>
      <c r="B251" t="s">
        <v>129</v>
      </c>
      <c r="C251" t="s">
        <v>96</v>
      </c>
      <c r="D251" t="s">
        <v>96</v>
      </c>
    </row>
    <row r="252" spans="1:4" x14ac:dyDescent="0.2">
      <c r="A252" t="s">
        <v>128</v>
      </c>
      <c r="B252" t="s">
        <v>127</v>
      </c>
      <c r="C252" t="s">
        <v>126</v>
      </c>
      <c r="D252" t="s">
        <v>126</v>
      </c>
    </row>
    <row r="253" spans="1:4" x14ac:dyDescent="0.2">
      <c r="A253" t="s">
        <v>125</v>
      </c>
      <c r="B253" t="s">
        <v>119</v>
      </c>
      <c r="C253" t="s">
        <v>93</v>
      </c>
      <c r="D253" t="s">
        <v>93</v>
      </c>
    </row>
    <row r="254" spans="1:4" x14ac:dyDescent="0.2">
      <c r="A254" t="s">
        <v>124</v>
      </c>
      <c r="B254" t="s">
        <v>97</v>
      </c>
      <c r="C254" t="s">
        <v>96</v>
      </c>
      <c r="D254" t="s">
        <v>96</v>
      </c>
    </row>
    <row r="255" spans="1:4" x14ac:dyDescent="0.2">
      <c r="A255" t="s">
        <v>123</v>
      </c>
      <c r="B255" t="s">
        <v>122</v>
      </c>
      <c r="C255" t="s">
        <v>86</v>
      </c>
      <c r="D255" t="s">
        <v>73</v>
      </c>
    </row>
    <row r="256" spans="1:4" x14ac:dyDescent="0.2">
      <c r="A256" t="s">
        <v>121</v>
      </c>
      <c r="B256" t="s">
        <v>121</v>
      </c>
      <c r="C256" t="s">
        <v>121</v>
      </c>
      <c r="D256" t="s">
        <v>121</v>
      </c>
    </row>
    <row r="257" spans="1:4" x14ac:dyDescent="0.2">
      <c r="A257" t="s">
        <v>120</v>
      </c>
      <c r="B257" t="s">
        <v>119</v>
      </c>
      <c r="C257" t="s">
        <v>93</v>
      </c>
      <c r="D257" t="s">
        <v>93</v>
      </c>
    </row>
    <row r="258" spans="1:4" x14ac:dyDescent="0.2">
      <c r="A258" t="s">
        <v>118</v>
      </c>
      <c r="B258" t="s">
        <v>117</v>
      </c>
      <c r="C258" t="s">
        <v>93</v>
      </c>
      <c r="D258" t="s">
        <v>93</v>
      </c>
    </row>
    <row r="259" spans="1:4" x14ac:dyDescent="0.2">
      <c r="A259" t="s">
        <v>116</v>
      </c>
      <c r="B259" t="s">
        <v>116</v>
      </c>
      <c r="C259" t="s">
        <v>93</v>
      </c>
      <c r="D259" t="s">
        <v>93</v>
      </c>
    </row>
    <row r="260" spans="1:4" x14ac:dyDescent="0.2">
      <c r="A260" t="s">
        <v>114</v>
      </c>
      <c r="B260" t="s">
        <v>114</v>
      </c>
      <c r="C260" t="s">
        <v>114</v>
      </c>
      <c r="D260" t="s">
        <v>82</v>
      </c>
    </row>
    <row r="261" spans="1:4" x14ac:dyDescent="0.2">
      <c r="A261" t="s">
        <v>115</v>
      </c>
      <c r="B261" t="s">
        <v>114</v>
      </c>
      <c r="C261" t="s">
        <v>114</v>
      </c>
      <c r="D261" t="s">
        <v>82</v>
      </c>
    </row>
    <row r="262" spans="1:4" x14ac:dyDescent="0.2">
      <c r="A262" t="s">
        <v>113</v>
      </c>
      <c r="B262" t="s">
        <v>112</v>
      </c>
      <c r="C262" t="s">
        <v>111</v>
      </c>
      <c r="D262" t="s">
        <v>111</v>
      </c>
    </row>
    <row r="263" spans="1:4" x14ac:dyDescent="0.2">
      <c r="A263" t="s">
        <v>110</v>
      </c>
      <c r="B263" t="s">
        <v>109</v>
      </c>
      <c r="C263" t="s">
        <v>67</v>
      </c>
      <c r="D263" t="s">
        <v>67</v>
      </c>
    </row>
    <row r="264" spans="1:4" x14ac:dyDescent="0.2">
      <c r="A264" t="s">
        <v>108</v>
      </c>
      <c r="B264" t="s">
        <v>108</v>
      </c>
      <c r="C264" t="s">
        <v>93</v>
      </c>
      <c r="D264" t="s">
        <v>93</v>
      </c>
    </row>
    <row r="265" spans="1:4" x14ac:dyDescent="0.2">
      <c r="A265" t="s">
        <v>106</v>
      </c>
      <c r="B265" t="s">
        <v>106</v>
      </c>
      <c r="C265" t="s">
        <v>106</v>
      </c>
      <c r="D265" t="s">
        <v>82</v>
      </c>
    </row>
    <row r="266" spans="1:4" x14ac:dyDescent="0.2">
      <c r="A266" t="s">
        <v>107</v>
      </c>
      <c r="B266" t="s">
        <v>106</v>
      </c>
      <c r="C266" t="s">
        <v>106</v>
      </c>
      <c r="D266" t="s">
        <v>82</v>
      </c>
    </row>
    <row r="267" spans="1:4" x14ac:dyDescent="0.2">
      <c r="A267" t="s">
        <v>105</v>
      </c>
      <c r="B267" t="s">
        <v>99</v>
      </c>
      <c r="C267" t="s">
        <v>93</v>
      </c>
      <c r="D267" t="s">
        <v>93</v>
      </c>
    </row>
    <row r="268" spans="1:4" x14ac:dyDescent="0.2">
      <c r="A268" t="s">
        <v>104</v>
      </c>
      <c r="B268" t="s">
        <v>103</v>
      </c>
      <c r="C268" t="s">
        <v>67</v>
      </c>
      <c r="D268" t="s">
        <v>67</v>
      </c>
    </row>
    <row r="269" spans="1:4" x14ac:dyDescent="0.2">
      <c r="A269" t="s">
        <v>102</v>
      </c>
      <c r="B269" t="s">
        <v>101</v>
      </c>
      <c r="C269" t="s">
        <v>93</v>
      </c>
      <c r="D269" t="s">
        <v>93</v>
      </c>
    </row>
    <row r="270" spans="1:4" x14ac:dyDescent="0.2">
      <c r="A270" t="s">
        <v>100</v>
      </c>
      <c r="B270" t="s">
        <v>99</v>
      </c>
      <c r="C270" t="s">
        <v>93</v>
      </c>
      <c r="D270" t="s">
        <v>93</v>
      </c>
    </row>
    <row r="271" spans="1:4" x14ac:dyDescent="0.2">
      <c r="A271" t="s">
        <v>98</v>
      </c>
      <c r="B271" t="s">
        <v>97</v>
      </c>
      <c r="C271" t="s">
        <v>96</v>
      </c>
      <c r="D271" t="s">
        <v>96</v>
      </c>
    </row>
    <row r="272" spans="1:4" x14ac:dyDescent="0.2">
      <c r="A272" t="s">
        <v>95</v>
      </c>
      <c r="B272" t="s">
        <v>95</v>
      </c>
      <c r="C272" t="s">
        <v>86</v>
      </c>
      <c r="D272" t="s">
        <v>73</v>
      </c>
    </row>
    <row r="273" spans="1:4" x14ac:dyDescent="0.2">
      <c r="A273" t="s">
        <v>94</v>
      </c>
      <c r="B273" t="s">
        <v>94</v>
      </c>
      <c r="C273" t="s">
        <v>93</v>
      </c>
      <c r="D273" t="s">
        <v>93</v>
      </c>
    </row>
    <row r="274" spans="1:4" x14ac:dyDescent="0.2">
      <c r="A274" t="s">
        <v>92</v>
      </c>
      <c r="B274" t="s">
        <v>92</v>
      </c>
      <c r="C274" t="s">
        <v>92</v>
      </c>
      <c r="D274" t="s">
        <v>92</v>
      </c>
    </row>
    <row r="275" spans="1:4" x14ac:dyDescent="0.2">
      <c r="A275" t="s">
        <v>91</v>
      </c>
      <c r="B275" t="s">
        <v>91</v>
      </c>
      <c r="C275" t="s">
        <v>90</v>
      </c>
      <c r="D275" t="s">
        <v>73</v>
      </c>
    </row>
    <row r="276" spans="1:4" x14ac:dyDescent="0.2">
      <c r="A276" t="s">
        <v>89</v>
      </c>
      <c r="B276" t="s">
        <v>89</v>
      </c>
      <c r="C276" t="s">
        <v>86</v>
      </c>
      <c r="D276" t="s">
        <v>73</v>
      </c>
    </row>
    <row r="277" spans="1:4" x14ac:dyDescent="0.2">
      <c r="A277" t="s">
        <v>88</v>
      </c>
      <c r="B277" t="s">
        <v>87</v>
      </c>
      <c r="C277" t="s">
        <v>86</v>
      </c>
      <c r="D277" t="s">
        <v>73</v>
      </c>
    </row>
    <row r="278" spans="1:4" x14ac:dyDescent="0.2">
      <c r="A278" t="s">
        <v>85</v>
      </c>
      <c r="B278" t="s">
        <v>73</v>
      </c>
      <c r="C278" t="s">
        <v>73</v>
      </c>
      <c r="D278" t="s">
        <v>73</v>
      </c>
    </row>
    <row r="279" spans="1:4" x14ac:dyDescent="0.2">
      <c r="A279" t="s">
        <v>84</v>
      </c>
      <c r="B279" t="s">
        <v>84</v>
      </c>
      <c r="C279" t="s">
        <v>83</v>
      </c>
      <c r="D279" t="s">
        <v>82</v>
      </c>
    </row>
    <row r="280" spans="1:4" x14ac:dyDescent="0.2">
      <c r="A280" t="s">
        <v>81</v>
      </c>
      <c r="B280" t="s">
        <v>80</v>
      </c>
      <c r="C280" t="s">
        <v>79</v>
      </c>
      <c r="D280" t="s">
        <v>79</v>
      </c>
    </row>
    <row r="281" spans="1:4" x14ac:dyDescent="0.2">
      <c r="A281" t="s">
        <v>78</v>
      </c>
      <c r="B281" t="s">
        <v>77</v>
      </c>
      <c r="C281" t="s">
        <v>76</v>
      </c>
      <c r="D281" t="s">
        <v>73</v>
      </c>
    </row>
    <row r="282" spans="1:4" x14ac:dyDescent="0.2">
      <c r="A282" t="s">
        <v>75</v>
      </c>
      <c r="B282" t="s">
        <v>75</v>
      </c>
      <c r="C282" t="s">
        <v>74</v>
      </c>
      <c r="D282" t="s">
        <v>73</v>
      </c>
    </row>
    <row r="283" spans="1:4" x14ac:dyDescent="0.2">
      <c r="A283" t="s">
        <v>72</v>
      </c>
      <c r="B283" t="s">
        <v>71</v>
      </c>
      <c r="C283" t="s">
        <v>70</v>
      </c>
      <c r="D283" t="s">
        <v>70</v>
      </c>
    </row>
    <row r="284" spans="1:4" x14ac:dyDescent="0.2">
      <c r="A284" t="s">
        <v>69</v>
      </c>
      <c r="B284" t="s">
        <v>68</v>
      </c>
      <c r="C284" t="s">
        <v>67</v>
      </c>
      <c r="D28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6243-C2B2-4E17-96B3-CC4CF7B9D99F}">
  <dimension ref="A1:N313"/>
  <sheetViews>
    <sheetView tabSelected="1" zoomScaleNormal="100" workbookViewId="0">
      <pane ySplit="1" topLeftCell="A338" activePane="bottomLeft" state="frozen"/>
      <selection pane="bottomLeft" activeCell="A295" sqref="A295"/>
    </sheetView>
  </sheetViews>
  <sheetFormatPr baseColWidth="10" defaultColWidth="9.1640625" defaultRowHeight="15" x14ac:dyDescent="0.2"/>
  <cols>
    <col min="1" max="1" width="22" style="5" customWidth="1"/>
    <col min="2" max="2" width="11.5" style="5" hidden="1" customWidth="1"/>
    <col min="3" max="3" width="7.5" style="17" bestFit="1" customWidth="1"/>
    <col min="4" max="4" width="9.6640625" style="5" hidden="1" customWidth="1"/>
    <col min="5" max="5" width="10.6640625" style="5" hidden="1" customWidth="1"/>
    <col min="6" max="6" width="33.33203125" style="5" bestFit="1" customWidth="1"/>
    <col min="7" max="7" width="18.1640625" style="5" bestFit="1" customWidth="1"/>
    <col min="8" max="8" width="11.6640625" style="5" bestFit="1" customWidth="1"/>
    <col min="9" max="9" width="10.5" style="5" customWidth="1"/>
    <col min="10" max="10" width="8.33203125" style="5" bestFit="1" customWidth="1"/>
    <col min="11" max="11" width="21.33203125" style="5" bestFit="1" customWidth="1"/>
    <col min="12" max="12" width="10.1640625" style="5" customWidth="1"/>
    <col min="13" max="13" width="9" style="5" customWidth="1"/>
    <col min="14" max="14" width="83.6640625" style="11" customWidth="1"/>
    <col min="15" max="16384" width="9.1640625" style="5"/>
  </cols>
  <sheetData>
    <row r="1" spans="1:14" ht="32.25" customHeight="1" x14ac:dyDescent="0.2">
      <c r="A1" s="5" t="s">
        <v>0</v>
      </c>
      <c r="B1" s="5" t="s">
        <v>30</v>
      </c>
      <c r="C1" s="17" t="s">
        <v>1</v>
      </c>
      <c r="D1" s="5" t="s">
        <v>2</v>
      </c>
      <c r="E1" s="5" t="s">
        <v>3</v>
      </c>
      <c r="F1" s="5" t="s">
        <v>1047</v>
      </c>
      <c r="G1" s="5" t="s">
        <v>5</v>
      </c>
      <c r="H1" s="7" t="s">
        <v>28</v>
      </c>
      <c r="I1" s="7" t="s">
        <v>36</v>
      </c>
      <c r="J1" s="5" t="s">
        <v>835</v>
      </c>
      <c r="K1" s="5" t="s">
        <v>62</v>
      </c>
      <c r="L1" s="7" t="s">
        <v>570</v>
      </c>
      <c r="M1" s="7" t="s">
        <v>377</v>
      </c>
      <c r="N1" s="11" t="s">
        <v>6</v>
      </c>
    </row>
    <row r="2" spans="1:14" x14ac:dyDescent="0.2">
      <c r="A2" s="5" t="s">
        <v>4</v>
      </c>
      <c r="B2" s="5" t="s">
        <v>35</v>
      </c>
      <c r="C2" s="6">
        <v>44048</v>
      </c>
      <c r="D2" s="5">
        <v>46.51193</v>
      </c>
      <c r="E2" s="5">
        <v>124.01942</v>
      </c>
      <c r="F2" s="5" t="s">
        <v>7</v>
      </c>
      <c r="G2" s="5" t="s">
        <v>14</v>
      </c>
      <c r="H2" s="5" t="s">
        <v>39</v>
      </c>
      <c r="I2" s="5">
        <v>1</v>
      </c>
      <c r="J2" s="5" t="str">
        <f>CONCATENATE(H2,"_",I2)</f>
        <v>SS_1</v>
      </c>
      <c r="K2" s="5" t="str">
        <f>CONCATENATE(B2,"_",(TEXT(C2,"mmddyy")),"_",H2,"_",I2)</f>
        <v>W_P_080520_SS_1</v>
      </c>
      <c r="L2" s="5">
        <v>88</v>
      </c>
      <c r="M2" s="5">
        <v>7.49</v>
      </c>
      <c r="N2" s="11" t="s">
        <v>9</v>
      </c>
    </row>
    <row r="3" spans="1:14" x14ac:dyDescent="0.2">
      <c r="A3" s="5" t="s">
        <v>4</v>
      </c>
      <c r="B3" s="5" t="s">
        <v>35</v>
      </c>
      <c r="C3" s="6">
        <v>44048</v>
      </c>
      <c r="D3" s="5">
        <v>46.51193</v>
      </c>
      <c r="E3" s="5">
        <v>124.01942</v>
      </c>
      <c r="F3" s="5" t="s">
        <v>7</v>
      </c>
      <c r="G3" s="5" t="s">
        <v>10</v>
      </c>
      <c r="H3" s="5" t="s">
        <v>38</v>
      </c>
      <c r="I3" s="5">
        <v>2</v>
      </c>
      <c r="J3" s="5" t="str">
        <f t="shared" ref="J3:J66" si="0">CONCATENATE(H3,"_",I3)</f>
        <v>SP_2</v>
      </c>
      <c r="K3" s="5" t="str">
        <f t="shared" ref="K3:K66" si="1">CONCATENATE(B3,"_",(TEXT(C3,"mmddyy")),"_",H3,"_",I3)</f>
        <v>W_P_080520_SP_2</v>
      </c>
      <c r="L3" s="5">
        <v>72</v>
      </c>
      <c r="M3" s="5">
        <v>5.0999999999999996</v>
      </c>
      <c r="N3" s="11" t="s">
        <v>9</v>
      </c>
    </row>
    <row r="4" spans="1:14" x14ac:dyDescent="0.2">
      <c r="A4" s="5" t="s">
        <v>4</v>
      </c>
      <c r="B4" s="5" t="s">
        <v>35</v>
      </c>
      <c r="C4" s="6">
        <v>44048</v>
      </c>
      <c r="D4" s="5">
        <v>46.51193</v>
      </c>
      <c r="E4" s="5">
        <v>124.01942</v>
      </c>
      <c r="F4" s="5" t="s">
        <v>7</v>
      </c>
      <c r="G4" s="5" t="s">
        <v>10</v>
      </c>
      <c r="H4" s="5" t="s">
        <v>38</v>
      </c>
      <c r="I4" s="5">
        <v>3</v>
      </c>
      <c r="J4" s="5" t="str">
        <f t="shared" si="0"/>
        <v>SP_3</v>
      </c>
      <c r="K4" s="5" t="str">
        <f t="shared" si="1"/>
        <v>W_P_080520_SP_3</v>
      </c>
      <c r="L4" s="5">
        <v>59</v>
      </c>
      <c r="M4" s="5">
        <v>2.54</v>
      </c>
      <c r="N4" s="11" t="s">
        <v>9</v>
      </c>
    </row>
    <row r="5" spans="1:14" x14ac:dyDescent="0.2">
      <c r="A5" s="5" t="s">
        <v>4</v>
      </c>
      <c r="B5" s="5" t="s">
        <v>35</v>
      </c>
      <c r="C5" s="6">
        <v>44048</v>
      </c>
      <c r="D5" s="5">
        <v>46.51193</v>
      </c>
      <c r="E5" s="5">
        <v>124.01942</v>
      </c>
      <c r="F5" s="5" t="s">
        <v>7</v>
      </c>
      <c r="G5" s="5" t="s">
        <v>10</v>
      </c>
      <c r="H5" s="5" t="s">
        <v>38</v>
      </c>
      <c r="I5" s="5">
        <v>4</v>
      </c>
      <c r="J5" s="5" t="str">
        <f t="shared" si="0"/>
        <v>SP_4</v>
      </c>
      <c r="K5" s="5" t="str">
        <f t="shared" si="1"/>
        <v>W_P_080520_SP_4</v>
      </c>
      <c r="L5" s="5">
        <v>108</v>
      </c>
      <c r="M5" s="5">
        <v>17.579999999999998</v>
      </c>
      <c r="N5" s="11" t="s">
        <v>9</v>
      </c>
    </row>
    <row r="6" spans="1:14" x14ac:dyDescent="0.2">
      <c r="A6" s="5" t="s">
        <v>4</v>
      </c>
      <c r="B6" s="5" t="s">
        <v>35</v>
      </c>
      <c r="C6" s="6">
        <v>44048</v>
      </c>
      <c r="D6" s="5">
        <v>46.51193</v>
      </c>
      <c r="E6" s="5">
        <v>124.01942</v>
      </c>
      <c r="F6" s="5" t="s">
        <v>7</v>
      </c>
      <c r="G6" s="5" t="s">
        <v>10</v>
      </c>
      <c r="H6" s="5" t="s">
        <v>38</v>
      </c>
      <c r="I6" s="5">
        <v>5</v>
      </c>
      <c r="J6" s="5" t="str">
        <f t="shared" si="0"/>
        <v>SP_5</v>
      </c>
      <c r="K6" s="5" t="str">
        <f t="shared" si="1"/>
        <v>W_P_080520_SP_5</v>
      </c>
      <c r="L6" s="5">
        <v>106</v>
      </c>
      <c r="M6" s="5">
        <v>19.03</v>
      </c>
      <c r="N6" s="11" t="s">
        <v>9</v>
      </c>
    </row>
    <row r="7" spans="1:14" x14ac:dyDescent="0.2">
      <c r="A7" s="5" t="s">
        <v>4</v>
      </c>
      <c r="B7" s="5" t="s">
        <v>35</v>
      </c>
      <c r="C7" s="6">
        <v>44048</v>
      </c>
      <c r="D7" s="5">
        <v>46.51193</v>
      </c>
      <c r="E7" s="5">
        <v>124.01942</v>
      </c>
      <c r="F7" s="5" t="s">
        <v>7</v>
      </c>
      <c r="G7" s="5" t="s">
        <v>10</v>
      </c>
      <c r="H7" s="5" t="s">
        <v>38</v>
      </c>
      <c r="I7" s="5">
        <v>6</v>
      </c>
      <c r="J7" s="5" t="str">
        <f t="shared" si="0"/>
        <v>SP_6</v>
      </c>
      <c r="K7" s="5" t="str">
        <f t="shared" si="1"/>
        <v>W_P_080520_SP_6</v>
      </c>
      <c r="L7" s="5">
        <v>62</v>
      </c>
      <c r="M7" s="5">
        <v>3.52</v>
      </c>
      <c r="N7" s="11" t="s">
        <v>9</v>
      </c>
    </row>
    <row r="8" spans="1:14" x14ac:dyDescent="0.2">
      <c r="A8" s="5" t="s">
        <v>4</v>
      </c>
      <c r="B8" s="5" t="s">
        <v>35</v>
      </c>
      <c r="C8" s="6">
        <v>44050</v>
      </c>
      <c r="D8" s="5">
        <v>46.51193</v>
      </c>
      <c r="E8" s="5">
        <v>124.01942</v>
      </c>
      <c r="F8" s="5" t="s">
        <v>7</v>
      </c>
      <c r="G8" s="5" t="s">
        <v>14</v>
      </c>
      <c r="H8" s="5" t="s">
        <v>39</v>
      </c>
      <c r="I8" s="5">
        <v>7</v>
      </c>
      <c r="J8" s="5" t="str">
        <f t="shared" si="0"/>
        <v>SS_7</v>
      </c>
      <c r="K8" s="5" t="str">
        <f t="shared" si="1"/>
        <v>W_P_080720_SS_7</v>
      </c>
      <c r="L8" s="5">
        <v>99</v>
      </c>
      <c r="M8" s="5">
        <v>10.45</v>
      </c>
      <c r="N8" s="11" t="s">
        <v>9</v>
      </c>
    </row>
    <row r="9" spans="1:14" x14ac:dyDescent="0.2">
      <c r="A9" s="5" t="s">
        <v>4</v>
      </c>
      <c r="B9" s="5" t="s">
        <v>35</v>
      </c>
      <c r="C9" s="6">
        <v>44050</v>
      </c>
      <c r="D9" s="5">
        <v>46.51193</v>
      </c>
      <c r="E9" s="5">
        <v>124.01942</v>
      </c>
      <c r="F9" s="5" t="s">
        <v>7</v>
      </c>
      <c r="G9" s="5" t="s">
        <v>14</v>
      </c>
      <c r="H9" s="5" t="s">
        <v>39</v>
      </c>
      <c r="I9" s="5">
        <v>8</v>
      </c>
      <c r="J9" s="5" t="str">
        <f t="shared" si="0"/>
        <v>SS_8</v>
      </c>
      <c r="K9" s="5" t="str">
        <f t="shared" si="1"/>
        <v>W_P_080720_SS_8</v>
      </c>
      <c r="L9" s="5">
        <v>95</v>
      </c>
      <c r="M9" s="5">
        <v>9.32</v>
      </c>
      <c r="N9" s="11" t="s">
        <v>9</v>
      </c>
    </row>
    <row r="10" spans="1:14" x14ac:dyDescent="0.2">
      <c r="A10" s="5" t="s">
        <v>4</v>
      </c>
      <c r="B10" s="5" t="s">
        <v>35</v>
      </c>
      <c r="C10" s="6">
        <v>44050</v>
      </c>
      <c r="D10" s="5">
        <v>46.51193</v>
      </c>
      <c r="E10" s="5">
        <v>124.01942</v>
      </c>
      <c r="F10" s="5" t="s">
        <v>7</v>
      </c>
      <c r="G10" s="5" t="s">
        <v>14</v>
      </c>
      <c r="H10" s="5" t="s">
        <v>39</v>
      </c>
      <c r="I10" s="5">
        <v>9</v>
      </c>
      <c r="J10" s="5" t="str">
        <f t="shared" si="0"/>
        <v>SS_9</v>
      </c>
      <c r="K10" s="5" t="str">
        <f t="shared" si="1"/>
        <v>W_P_080720_SS_9</v>
      </c>
      <c r="L10" s="5">
        <v>109</v>
      </c>
      <c r="M10" s="5">
        <v>15.75</v>
      </c>
      <c r="N10" s="11" t="s">
        <v>9</v>
      </c>
    </row>
    <row r="11" spans="1:14" x14ac:dyDescent="0.2">
      <c r="A11" s="5" t="s">
        <v>4</v>
      </c>
      <c r="B11" s="5" t="s">
        <v>35</v>
      </c>
      <c r="C11" s="6">
        <v>44050</v>
      </c>
      <c r="D11" s="5">
        <v>46.51193</v>
      </c>
      <c r="E11" s="5">
        <v>124.01942</v>
      </c>
      <c r="F11" s="5" t="s">
        <v>7</v>
      </c>
      <c r="G11" s="5" t="s">
        <v>14</v>
      </c>
      <c r="H11" s="5" t="s">
        <v>39</v>
      </c>
      <c r="I11" s="5">
        <v>10</v>
      </c>
      <c r="J11" s="5" t="str">
        <f t="shared" si="0"/>
        <v>SS_10</v>
      </c>
      <c r="K11" s="5" t="str">
        <f t="shared" si="1"/>
        <v>W_P_080720_SS_10</v>
      </c>
      <c r="L11" s="5">
        <v>104</v>
      </c>
      <c r="M11" s="5">
        <v>14.33</v>
      </c>
      <c r="N11" s="11" t="s">
        <v>9</v>
      </c>
    </row>
    <row r="12" spans="1:14" x14ac:dyDescent="0.2">
      <c r="A12" s="5" t="s">
        <v>4</v>
      </c>
      <c r="B12" s="5" t="s">
        <v>35</v>
      </c>
      <c r="C12" s="6">
        <v>44047</v>
      </c>
      <c r="D12" s="5">
        <v>46.506630000000001</v>
      </c>
      <c r="E12" s="5">
        <v>124.02203</v>
      </c>
      <c r="F12" s="5" t="s">
        <v>11</v>
      </c>
      <c r="G12" s="5" t="s">
        <v>14</v>
      </c>
      <c r="H12" s="5" t="s">
        <v>39</v>
      </c>
      <c r="I12" s="5">
        <v>11</v>
      </c>
      <c r="J12" s="5" t="str">
        <f t="shared" si="0"/>
        <v>SS_11</v>
      </c>
      <c r="K12" s="5" t="str">
        <f t="shared" si="1"/>
        <v>W_P_080420_SS_11</v>
      </c>
      <c r="L12" s="5">
        <v>114</v>
      </c>
      <c r="M12" s="5">
        <v>16.29</v>
      </c>
      <c r="N12" s="11" t="s">
        <v>12</v>
      </c>
    </row>
    <row r="13" spans="1:14" x14ac:dyDescent="0.2">
      <c r="A13" s="5" t="s">
        <v>4</v>
      </c>
      <c r="B13" s="5" t="s">
        <v>35</v>
      </c>
      <c r="C13" s="6">
        <v>44047</v>
      </c>
      <c r="D13" s="5">
        <v>46.506630000000001</v>
      </c>
      <c r="E13" s="5">
        <v>124.02203</v>
      </c>
      <c r="F13" s="5" t="s">
        <v>11</v>
      </c>
      <c r="G13" s="5" t="s">
        <v>14</v>
      </c>
      <c r="H13" s="5" t="s">
        <v>39</v>
      </c>
      <c r="I13" s="5">
        <v>12</v>
      </c>
      <c r="J13" s="5" t="str">
        <f t="shared" si="0"/>
        <v>SS_12</v>
      </c>
      <c r="K13" s="5" t="str">
        <f t="shared" si="1"/>
        <v>W_P_080420_SS_12</v>
      </c>
      <c r="L13" s="5">
        <v>114</v>
      </c>
      <c r="M13" s="5">
        <v>18.68</v>
      </c>
      <c r="N13" s="11" t="s">
        <v>12</v>
      </c>
    </row>
    <row r="14" spans="1:14" x14ac:dyDescent="0.2">
      <c r="A14" s="5" t="s">
        <v>4</v>
      </c>
      <c r="B14" s="5" t="s">
        <v>35</v>
      </c>
      <c r="C14" s="6">
        <v>44047</v>
      </c>
      <c r="D14" s="5">
        <v>46.506630000000001</v>
      </c>
      <c r="E14" s="5">
        <v>124.02203</v>
      </c>
      <c r="F14" s="5" t="s">
        <v>11</v>
      </c>
      <c r="G14" s="5" t="s">
        <v>14</v>
      </c>
      <c r="H14" s="5" t="s">
        <v>39</v>
      </c>
      <c r="I14" s="5">
        <v>13</v>
      </c>
      <c r="J14" s="5" t="str">
        <f t="shared" si="0"/>
        <v>SS_13</v>
      </c>
      <c r="K14" s="5" t="str">
        <f t="shared" si="1"/>
        <v>W_P_080420_SS_13</v>
      </c>
      <c r="L14" s="5">
        <v>96</v>
      </c>
      <c r="M14" s="5">
        <v>10.35</v>
      </c>
      <c r="N14" s="11" t="s">
        <v>12</v>
      </c>
    </row>
    <row r="15" spans="1:14" x14ac:dyDescent="0.2">
      <c r="A15" s="5" t="s">
        <v>4</v>
      </c>
      <c r="B15" s="5" t="s">
        <v>35</v>
      </c>
      <c r="C15" s="6">
        <v>44047</v>
      </c>
      <c r="D15" s="5">
        <v>46.506630000000001</v>
      </c>
      <c r="E15" s="5">
        <v>124.02203</v>
      </c>
      <c r="F15" s="5" t="s">
        <v>11</v>
      </c>
      <c r="G15" s="5" t="s">
        <v>14</v>
      </c>
      <c r="H15" s="5" t="s">
        <v>39</v>
      </c>
      <c r="I15" s="5">
        <v>14</v>
      </c>
      <c r="J15" s="5" t="str">
        <f t="shared" si="0"/>
        <v>SS_14</v>
      </c>
      <c r="K15" s="5" t="str">
        <f t="shared" si="1"/>
        <v>W_P_080420_SS_14</v>
      </c>
      <c r="L15" s="5">
        <v>114</v>
      </c>
      <c r="M15" s="5">
        <v>18.100000000000001</v>
      </c>
      <c r="N15" s="11" t="s">
        <v>12</v>
      </c>
    </row>
    <row r="16" spans="1:14" x14ac:dyDescent="0.2">
      <c r="A16" s="5" t="s">
        <v>4</v>
      </c>
      <c r="B16" s="5" t="s">
        <v>35</v>
      </c>
      <c r="C16" s="6">
        <v>44047</v>
      </c>
      <c r="D16" s="5">
        <v>46.506630000000001</v>
      </c>
      <c r="E16" s="5">
        <v>124.02203</v>
      </c>
      <c r="F16" s="5" t="s">
        <v>11</v>
      </c>
      <c r="G16" s="5" t="s">
        <v>14</v>
      </c>
      <c r="H16" s="5" t="s">
        <v>39</v>
      </c>
      <c r="I16" s="5">
        <v>15</v>
      </c>
      <c r="J16" s="5" t="str">
        <f t="shared" si="0"/>
        <v>SS_15</v>
      </c>
      <c r="K16" s="5" t="str">
        <f t="shared" si="1"/>
        <v>W_P_080420_SS_15</v>
      </c>
      <c r="L16" s="5">
        <v>90</v>
      </c>
      <c r="M16" s="5">
        <v>7.7</v>
      </c>
      <c r="N16" s="11" t="s">
        <v>12</v>
      </c>
    </row>
    <row r="17" spans="1:14" x14ac:dyDescent="0.2">
      <c r="A17" s="5" t="s">
        <v>4</v>
      </c>
      <c r="B17" s="5" t="s">
        <v>35</v>
      </c>
      <c r="C17" s="6">
        <v>44047</v>
      </c>
      <c r="D17" s="5">
        <v>46.506630000000001</v>
      </c>
      <c r="E17" s="5">
        <v>124.02203</v>
      </c>
      <c r="F17" s="5" t="s">
        <v>11</v>
      </c>
      <c r="G17" s="5" t="s">
        <v>10</v>
      </c>
      <c r="H17" s="5" t="s">
        <v>38</v>
      </c>
      <c r="I17" s="5">
        <v>16</v>
      </c>
      <c r="J17" s="5" t="str">
        <f t="shared" si="0"/>
        <v>SP_16</v>
      </c>
      <c r="K17" s="5" t="str">
        <f t="shared" si="1"/>
        <v>W_P_080420_SP_16</v>
      </c>
      <c r="L17" s="5">
        <v>67</v>
      </c>
      <c r="M17" s="5">
        <v>3.69</v>
      </c>
      <c r="N17" s="11" t="s">
        <v>12</v>
      </c>
    </row>
    <row r="18" spans="1:14" x14ac:dyDescent="0.2">
      <c r="A18" s="5" t="s">
        <v>4</v>
      </c>
      <c r="B18" s="5" t="s">
        <v>35</v>
      </c>
      <c r="C18" s="6">
        <v>44047</v>
      </c>
      <c r="D18" s="8">
        <v>46.506630000000001</v>
      </c>
      <c r="E18" s="8">
        <v>124.02203</v>
      </c>
      <c r="F18" s="5" t="s">
        <v>11</v>
      </c>
      <c r="G18" s="5" t="s">
        <v>10</v>
      </c>
      <c r="H18" s="5" t="s">
        <v>38</v>
      </c>
      <c r="I18" s="5">
        <v>17</v>
      </c>
      <c r="J18" s="5" t="str">
        <f t="shared" si="0"/>
        <v>SP_17</v>
      </c>
      <c r="K18" s="5" t="str">
        <f t="shared" si="1"/>
        <v>W_P_080420_SP_17</v>
      </c>
      <c r="L18" s="5">
        <v>66</v>
      </c>
      <c r="M18" s="5">
        <v>4.43</v>
      </c>
      <c r="N18" s="11" t="s">
        <v>12</v>
      </c>
    </row>
    <row r="19" spans="1:14" x14ac:dyDescent="0.2">
      <c r="A19" s="5" t="s">
        <v>13</v>
      </c>
      <c r="B19" s="5" t="s">
        <v>33</v>
      </c>
      <c r="C19" s="6">
        <v>44051</v>
      </c>
      <c r="D19" s="8"/>
      <c r="E19" s="8"/>
      <c r="F19" s="5" t="s">
        <v>7</v>
      </c>
      <c r="G19" s="5" t="s">
        <v>14</v>
      </c>
      <c r="H19" s="5" t="s">
        <v>39</v>
      </c>
      <c r="I19" s="5">
        <v>18</v>
      </c>
      <c r="J19" s="5" t="str">
        <f t="shared" si="0"/>
        <v>SS_18</v>
      </c>
      <c r="K19" s="5" t="str">
        <f t="shared" si="1"/>
        <v>W_LI_080820_SS_18</v>
      </c>
      <c r="L19" s="5">
        <v>110</v>
      </c>
      <c r="M19" s="5">
        <v>17.25</v>
      </c>
    </row>
    <row r="20" spans="1:14" x14ac:dyDescent="0.2">
      <c r="A20" s="5" t="s">
        <v>13</v>
      </c>
      <c r="B20" s="5" t="s">
        <v>33</v>
      </c>
      <c r="C20" s="6">
        <v>44051</v>
      </c>
      <c r="D20" s="8"/>
      <c r="E20" s="8"/>
      <c r="F20" s="5" t="s">
        <v>7</v>
      </c>
      <c r="G20" s="5" t="s">
        <v>14</v>
      </c>
      <c r="H20" s="5" t="s">
        <v>39</v>
      </c>
      <c r="I20" s="5">
        <v>19</v>
      </c>
      <c r="J20" s="5" t="str">
        <f t="shared" si="0"/>
        <v>SS_19</v>
      </c>
      <c r="K20" s="5" t="str">
        <f t="shared" si="1"/>
        <v>W_LI_080820_SS_19</v>
      </c>
      <c r="L20" s="5">
        <v>158</v>
      </c>
      <c r="M20" s="5">
        <v>42.28</v>
      </c>
    </row>
    <row r="21" spans="1:14" x14ac:dyDescent="0.2">
      <c r="A21" s="5" t="s">
        <v>13</v>
      </c>
      <c r="B21" s="5" t="s">
        <v>33</v>
      </c>
      <c r="C21" s="6">
        <v>44051</v>
      </c>
      <c r="D21" s="8"/>
      <c r="E21" s="8"/>
      <c r="F21" s="5" t="s">
        <v>7</v>
      </c>
      <c r="G21" s="5" t="s">
        <v>10</v>
      </c>
      <c r="H21" s="5" t="s">
        <v>38</v>
      </c>
      <c r="I21" s="5">
        <v>20</v>
      </c>
      <c r="J21" s="5" t="str">
        <f t="shared" si="0"/>
        <v>SP_20</v>
      </c>
      <c r="K21" s="5" t="str">
        <f t="shared" si="1"/>
        <v>W_LI_080820_SP_20</v>
      </c>
      <c r="L21" s="5">
        <v>64</v>
      </c>
      <c r="M21" s="5">
        <v>3.42</v>
      </c>
    </row>
    <row r="22" spans="1:14" x14ac:dyDescent="0.2">
      <c r="A22" s="5" t="s">
        <v>13</v>
      </c>
      <c r="B22" s="5" t="s">
        <v>33</v>
      </c>
      <c r="C22" s="6">
        <v>44051</v>
      </c>
      <c r="D22" s="8"/>
      <c r="E22" s="8"/>
      <c r="F22" s="5" t="s">
        <v>7</v>
      </c>
      <c r="G22" s="5" t="s">
        <v>10</v>
      </c>
      <c r="H22" s="5" t="s">
        <v>38</v>
      </c>
      <c r="I22" s="5">
        <v>21</v>
      </c>
      <c r="J22" s="5" t="str">
        <f t="shared" si="0"/>
        <v>SP_21</v>
      </c>
      <c r="K22" s="5" t="str">
        <f t="shared" si="1"/>
        <v>W_LI_080820_SP_21</v>
      </c>
      <c r="L22" s="5">
        <v>74</v>
      </c>
      <c r="M22" s="5">
        <v>5.34</v>
      </c>
    </row>
    <row r="23" spans="1:14" x14ac:dyDescent="0.2">
      <c r="A23" s="5" t="s">
        <v>13</v>
      </c>
      <c r="B23" s="5" t="s">
        <v>33</v>
      </c>
      <c r="C23" s="6">
        <v>44051</v>
      </c>
      <c r="D23" s="8"/>
      <c r="E23" s="8"/>
      <c r="F23" s="5" t="s">
        <v>7</v>
      </c>
      <c r="G23" s="5" t="s">
        <v>10</v>
      </c>
      <c r="H23" s="5" t="s">
        <v>38</v>
      </c>
      <c r="I23" s="5">
        <v>22</v>
      </c>
      <c r="J23" s="5" t="str">
        <f t="shared" si="0"/>
        <v>SP_22</v>
      </c>
      <c r="K23" s="5" t="str">
        <f t="shared" si="1"/>
        <v>W_LI_080820_SP_22</v>
      </c>
      <c r="L23" s="5">
        <v>67</v>
      </c>
      <c r="M23" s="5">
        <v>3.93</v>
      </c>
    </row>
    <row r="24" spans="1:14" x14ac:dyDescent="0.2">
      <c r="A24" s="5" t="s">
        <v>13</v>
      </c>
      <c r="B24" s="5" t="s">
        <v>33</v>
      </c>
      <c r="C24" s="6">
        <v>44051</v>
      </c>
      <c r="D24" s="8"/>
      <c r="E24" s="8"/>
      <c r="F24" s="5" t="s">
        <v>7</v>
      </c>
      <c r="G24" s="5" t="s">
        <v>10</v>
      </c>
      <c r="H24" s="5" t="s">
        <v>38</v>
      </c>
      <c r="I24" s="5">
        <v>23</v>
      </c>
      <c r="J24" s="5" t="str">
        <f t="shared" si="0"/>
        <v>SP_23</v>
      </c>
      <c r="K24" s="5" t="str">
        <f t="shared" si="1"/>
        <v>W_LI_080820_SP_23</v>
      </c>
      <c r="L24" s="5">
        <v>63</v>
      </c>
      <c r="M24" s="5">
        <v>4.62</v>
      </c>
    </row>
    <row r="25" spans="1:14" x14ac:dyDescent="0.2">
      <c r="A25" s="5" t="s">
        <v>13</v>
      </c>
      <c r="B25" s="5" t="s">
        <v>33</v>
      </c>
      <c r="C25" s="6">
        <v>44051</v>
      </c>
      <c r="D25" s="8"/>
      <c r="E25" s="8"/>
      <c r="F25" s="5" t="s">
        <v>7</v>
      </c>
      <c r="G25" s="5" t="s">
        <v>10</v>
      </c>
      <c r="H25" s="5" t="s">
        <v>38</v>
      </c>
      <c r="I25" s="5">
        <v>24</v>
      </c>
      <c r="J25" s="5" t="str">
        <f t="shared" si="0"/>
        <v>SP_24</v>
      </c>
      <c r="K25" s="5" t="str">
        <f t="shared" si="1"/>
        <v>W_LI_080820_SP_24</v>
      </c>
      <c r="L25" s="5">
        <v>55</v>
      </c>
      <c r="M25" s="5">
        <v>2.02</v>
      </c>
    </row>
    <row r="26" spans="1:14" x14ac:dyDescent="0.2">
      <c r="A26" s="5" t="s">
        <v>13</v>
      </c>
      <c r="B26" s="5" t="s">
        <v>33</v>
      </c>
      <c r="C26" s="6">
        <v>44045</v>
      </c>
      <c r="D26" s="5">
        <v>46.511620000000001</v>
      </c>
      <c r="E26" s="5">
        <v>123.99451999999999</v>
      </c>
      <c r="F26" s="5" t="s">
        <v>11</v>
      </c>
      <c r="G26" s="5" t="s">
        <v>15</v>
      </c>
      <c r="H26" s="5" t="s">
        <v>37</v>
      </c>
      <c r="I26" s="5">
        <v>25</v>
      </c>
      <c r="J26" s="5" t="str">
        <f t="shared" si="0"/>
        <v>ES_25</v>
      </c>
      <c r="K26" s="5" t="str">
        <f t="shared" si="1"/>
        <v>W_LI_080220_ES_25</v>
      </c>
      <c r="L26" s="5">
        <v>68</v>
      </c>
      <c r="M26" s="5">
        <v>3.19</v>
      </c>
      <c r="N26" s="11" t="s">
        <v>12</v>
      </c>
    </row>
    <row r="27" spans="1:14" x14ac:dyDescent="0.2">
      <c r="A27" s="5" t="s">
        <v>13</v>
      </c>
      <c r="B27" s="5" t="s">
        <v>33</v>
      </c>
      <c r="C27" s="6">
        <v>44045</v>
      </c>
      <c r="D27" s="5">
        <v>46.511620000000001</v>
      </c>
      <c r="E27" s="5">
        <v>123.99451999999999</v>
      </c>
      <c r="F27" s="5" t="s">
        <v>11</v>
      </c>
      <c r="G27" s="5" t="s">
        <v>15</v>
      </c>
      <c r="H27" s="5" t="s">
        <v>37</v>
      </c>
      <c r="I27" s="5">
        <v>26</v>
      </c>
      <c r="J27" s="5" t="str">
        <f t="shared" si="0"/>
        <v>ES_26</v>
      </c>
      <c r="K27" s="5" t="str">
        <f t="shared" si="1"/>
        <v>W_LI_080220_ES_26</v>
      </c>
      <c r="L27" s="5">
        <v>81</v>
      </c>
      <c r="M27" s="5">
        <v>5.46</v>
      </c>
    </row>
    <row r="28" spans="1:14" x14ac:dyDescent="0.2">
      <c r="A28" s="5" t="s">
        <v>13</v>
      </c>
      <c r="B28" s="5" t="s">
        <v>33</v>
      </c>
      <c r="C28" s="6">
        <v>44045</v>
      </c>
      <c r="D28" s="5">
        <v>46.511620000000001</v>
      </c>
      <c r="E28" s="5">
        <v>123.99451999999999</v>
      </c>
      <c r="F28" s="5" t="s">
        <v>11</v>
      </c>
      <c r="G28" s="5" t="s">
        <v>15</v>
      </c>
      <c r="H28" s="5" t="s">
        <v>37</v>
      </c>
      <c r="I28" s="5">
        <v>27</v>
      </c>
      <c r="J28" s="5" t="str">
        <f t="shared" si="0"/>
        <v>ES_27</v>
      </c>
      <c r="K28" s="5" t="str">
        <f t="shared" si="1"/>
        <v>W_LI_080220_ES_27</v>
      </c>
      <c r="L28" s="5">
        <v>65</v>
      </c>
      <c r="M28" s="5">
        <v>2.89</v>
      </c>
    </row>
    <row r="29" spans="1:14" x14ac:dyDescent="0.2">
      <c r="A29" s="5" t="s">
        <v>13</v>
      </c>
      <c r="B29" s="5" t="s">
        <v>33</v>
      </c>
      <c r="C29" s="6">
        <v>44045</v>
      </c>
      <c r="D29" s="5">
        <v>46.511620000000001</v>
      </c>
      <c r="E29" s="5">
        <v>123.99451999999999</v>
      </c>
      <c r="F29" s="5" t="s">
        <v>11</v>
      </c>
      <c r="G29" s="5" t="s">
        <v>15</v>
      </c>
      <c r="H29" s="5" t="s">
        <v>37</v>
      </c>
      <c r="I29" s="5">
        <v>28</v>
      </c>
      <c r="J29" s="5" t="str">
        <f t="shared" si="0"/>
        <v>ES_28</v>
      </c>
      <c r="K29" s="5" t="str">
        <f t="shared" si="1"/>
        <v>W_LI_080220_ES_28</v>
      </c>
      <c r="L29" s="5">
        <v>64</v>
      </c>
      <c r="M29" s="5">
        <v>3.43</v>
      </c>
    </row>
    <row r="30" spans="1:14" x14ac:dyDescent="0.2">
      <c r="A30" s="5" t="s">
        <v>13</v>
      </c>
      <c r="B30" s="5" t="s">
        <v>33</v>
      </c>
      <c r="C30" s="6">
        <v>44045</v>
      </c>
      <c r="D30" s="5">
        <v>46.511620000000001</v>
      </c>
      <c r="E30" s="5">
        <v>123.99451999999999</v>
      </c>
      <c r="F30" s="5" t="s">
        <v>11</v>
      </c>
      <c r="G30" s="5" t="s">
        <v>15</v>
      </c>
      <c r="H30" s="5" t="s">
        <v>37</v>
      </c>
      <c r="I30" s="5">
        <v>29</v>
      </c>
      <c r="J30" s="5" t="str">
        <f t="shared" si="0"/>
        <v>ES_29</v>
      </c>
      <c r="K30" s="5" t="str">
        <f t="shared" si="1"/>
        <v>W_LI_080220_ES_29</v>
      </c>
      <c r="L30" s="5">
        <v>76</v>
      </c>
      <c r="M30" s="5">
        <v>4.8899999999999997</v>
      </c>
    </row>
    <row r="31" spans="1:14" x14ac:dyDescent="0.2">
      <c r="A31" s="5" t="s">
        <v>13</v>
      </c>
      <c r="B31" s="5" t="s">
        <v>33</v>
      </c>
      <c r="C31" s="6">
        <v>44045</v>
      </c>
      <c r="D31" s="5">
        <v>46.511620000000001</v>
      </c>
      <c r="E31" s="5">
        <v>123.99451999999999</v>
      </c>
      <c r="F31" s="5" t="s">
        <v>11</v>
      </c>
      <c r="G31" s="5" t="s">
        <v>10</v>
      </c>
      <c r="H31" s="5" t="s">
        <v>38</v>
      </c>
      <c r="I31" s="5">
        <v>30</v>
      </c>
      <c r="J31" s="5" t="str">
        <f t="shared" si="0"/>
        <v>SP_30</v>
      </c>
      <c r="K31" s="5" t="str">
        <f t="shared" si="1"/>
        <v>W_LI_080220_SP_30</v>
      </c>
      <c r="L31" s="5">
        <v>66</v>
      </c>
      <c r="M31" s="5">
        <v>3.54</v>
      </c>
    </row>
    <row r="32" spans="1:14" x14ac:dyDescent="0.2">
      <c r="A32" s="5" t="s">
        <v>13</v>
      </c>
      <c r="B32" s="5" t="s">
        <v>33</v>
      </c>
      <c r="C32" s="6">
        <v>44045</v>
      </c>
      <c r="D32" s="5">
        <v>46.511620000000001</v>
      </c>
      <c r="E32" s="5">
        <v>123.99451999999999</v>
      </c>
      <c r="F32" s="5" t="s">
        <v>11</v>
      </c>
      <c r="G32" s="5" t="s">
        <v>10</v>
      </c>
      <c r="H32" s="5" t="s">
        <v>38</v>
      </c>
      <c r="I32" s="5">
        <v>31</v>
      </c>
      <c r="J32" s="5" t="str">
        <f t="shared" si="0"/>
        <v>SP_31</v>
      </c>
      <c r="K32" s="5" t="str">
        <f t="shared" si="1"/>
        <v>W_LI_080220_SP_31</v>
      </c>
      <c r="L32" s="5">
        <v>66</v>
      </c>
      <c r="M32" s="5">
        <v>3.92</v>
      </c>
    </row>
    <row r="33" spans="1:14" x14ac:dyDescent="0.2">
      <c r="A33" s="5" t="s">
        <v>13</v>
      </c>
      <c r="B33" s="5" t="s">
        <v>33</v>
      </c>
      <c r="C33" s="6">
        <v>44045</v>
      </c>
      <c r="D33" s="5">
        <v>46.511620000000001</v>
      </c>
      <c r="E33" s="5">
        <v>123.99451999999999</v>
      </c>
      <c r="F33" s="5" t="s">
        <v>11</v>
      </c>
      <c r="G33" s="5" t="s">
        <v>10</v>
      </c>
      <c r="H33" s="5" t="s">
        <v>38</v>
      </c>
      <c r="I33" s="5">
        <v>32</v>
      </c>
      <c r="J33" s="5" t="str">
        <f t="shared" si="0"/>
        <v>SP_32</v>
      </c>
      <c r="K33" s="5" t="str">
        <f t="shared" si="1"/>
        <v>W_LI_080220_SP_32</v>
      </c>
      <c r="L33" s="5">
        <v>66</v>
      </c>
      <c r="M33" s="5">
        <v>3.21</v>
      </c>
    </row>
    <row r="34" spans="1:14" x14ac:dyDescent="0.2">
      <c r="A34" s="5" t="s">
        <v>13</v>
      </c>
      <c r="B34" s="5" t="s">
        <v>33</v>
      </c>
      <c r="C34" s="6">
        <v>44045</v>
      </c>
      <c r="D34" s="5">
        <v>46.511620000000001</v>
      </c>
      <c r="E34" s="5">
        <v>123.99451999999999</v>
      </c>
      <c r="F34" s="5" t="s">
        <v>11</v>
      </c>
      <c r="G34" s="5" t="s">
        <v>10</v>
      </c>
      <c r="H34" s="5" t="s">
        <v>38</v>
      </c>
      <c r="I34" s="5">
        <v>33</v>
      </c>
      <c r="J34" s="5" t="str">
        <f t="shared" si="0"/>
        <v>SP_33</v>
      </c>
      <c r="K34" s="5" t="str">
        <f t="shared" si="1"/>
        <v>W_LI_080220_SP_33</v>
      </c>
      <c r="L34" s="5">
        <v>77</v>
      </c>
      <c r="M34" s="5">
        <v>5.92</v>
      </c>
    </row>
    <row r="35" spans="1:14" x14ac:dyDescent="0.2">
      <c r="A35" s="5" t="s">
        <v>13</v>
      </c>
      <c r="B35" s="5" t="s">
        <v>33</v>
      </c>
      <c r="C35" s="6">
        <v>44045</v>
      </c>
      <c r="D35" s="5">
        <v>46.511620000000001</v>
      </c>
      <c r="E35" s="5">
        <v>123.99451999999999</v>
      </c>
      <c r="F35" s="5" t="s">
        <v>11</v>
      </c>
      <c r="G35" s="5" t="s">
        <v>14</v>
      </c>
      <c r="H35" s="5" t="s">
        <v>39</v>
      </c>
      <c r="I35" s="5">
        <v>34</v>
      </c>
      <c r="J35" s="5" t="str">
        <f t="shared" si="0"/>
        <v>SS_34</v>
      </c>
      <c r="K35" s="5" t="str">
        <f t="shared" si="1"/>
        <v>W_LI_080220_SS_34</v>
      </c>
      <c r="L35" s="5">
        <v>111</v>
      </c>
      <c r="M35" s="5">
        <v>14.88</v>
      </c>
    </row>
    <row r="36" spans="1:14" x14ac:dyDescent="0.2">
      <c r="A36" s="5" t="s">
        <v>13</v>
      </c>
      <c r="B36" s="5" t="s">
        <v>33</v>
      </c>
      <c r="C36" s="6">
        <v>44045</v>
      </c>
      <c r="D36" s="5">
        <v>46.511620000000001</v>
      </c>
      <c r="E36" s="5">
        <v>123.99451999999999</v>
      </c>
      <c r="F36" s="5" t="s">
        <v>11</v>
      </c>
      <c r="G36" s="5" t="s">
        <v>14</v>
      </c>
      <c r="H36" s="5" t="s">
        <v>39</v>
      </c>
      <c r="I36" s="5">
        <v>35</v>
      </c>
      <c r="J36" s="5" t="str">
        <f t="shared" si="0"/>
        <v>SS_35</v>
      </c>
      <c r="K36" s="5" t="str">
        <f t="shared" si="1"/>
        <v>W_LI_080220_SS_35</v>
      </c>
      <c r="L36" s="5">
        <v>120</v>
      </c>
      <c r="M36" s="5">
        <v>19.7</v>
      </c>
    </row>
    <row r="37" spans="1:14" x14ac:dyDescent="0.2">
      <c r="A37" s="5" t="s">
        <v>16</v>
      </c>
      <c r="B37" s="5" t="s">
        <v>34</v>
      </c>
      <c r="C37" s="6">
        <v>44052</v>
      </c>
      <c r="D37" s="5">
        <v>46.495240000000003</v>
      </c>
      <c r="E37" s="5">
        <v>124.02632</v>
      </c>
      <c r="F37" s="5" t="s">
        <v>7</v>
      </c>
      <c r="G37" s="8" t="s">
        <v>10</v>
      </c>
      <c r="H37" s="5" t="s">
        <v>38</v>
      </c>
      <c r="I37" s="5">
        <v>36</v>
      </c>
      <c r="J37" s="5" t="str">
        <f t="shared" si="0"/>
        <v>SP_36</v>
      </c>
      <c r="K37" s="5" t="str">
        <f t="shared" si="1"/>
        <v>W_MS_080920_SP_36</v>
      </c>
      <c r="L37" s="5">
        <v>70</v>
      </c>
      <c r="M37" s="5">
        <v>4.1900000000000004</v>
      </c>
    </row>
    <row r="38" spans="1:14" x14ac:dyDescent="0.2">
      <c r="A38" s="5" t="s">
        <v>16</v>
      </c>
      <c r="B38" s="5" t="s">
        <v>34</v>
      </c>
      <c r="C38" s="6">
        <v>44052</v>
      </c>
      <c r="D38" s="5">
        <v>46.486879999999999</v>
      </c>
      <c r="E38" s="5">
        <v>124.01770999999999</v>
      </c>
      <c r="F38" s="5" t="s">
        <v>7</v>
      </c>
      <c r="G38" s="8" t="s">
        <v>14</v>
      </c>
      <c r="H38" s="5" t="s">
        <v>39</v>
      </c>
      <c r="I38" s="5">
        <v>37</v>
      </c>
      <c r="J38" s="5" t="str">
        <f t="shared" si="0"/>
        <v>SS_37</v>
      </c>
      <c r="K38" s="5" t="str">
        <f t="shared" si="1"/>
        <v>W_MS_080920_SS_37</v>
      </c>
      <c r="L38" s="5">
        <v>110</v>
      </c>
      <c r="M38" s="5">
        <v>14.13</v>
      </c>
    </row>
    <row r="39" spans="1:14" x14ac:dyDescent="0.2">
      <c r="A39" s="5" t="s">
        <v>16</v>
      </c>
      <c r="B39" s="5" t="s">
        <v>34</v>
      </c>
      <c r="C39" s="6">
        <v>44052</v>
      </c>
      <c r="D39" s="5">
        <v>46.486879999999999</v>
      </c>
      <c r="E39" s="5">
        <v>124.01770999999999</v>
      </c>
      <c r="F39" s="5" t="s">
        <v>7</v>
      </c>
      <c r="G39" s="8" t="s">
        <v>10</v>
      </c>
      <c r="H39" s="5" t="s">
        <v>38</v>
      </c>
      <c r="I39" s="5">
        <v>38</v>
      </c>
      <c r="J39" s="5" t="str">
        <f t="shared" si="0"/>
        <v>SP_38</v>
      </c>
      <c r="K39" s="5" t="str">
        <f t="shared" si="1"/>
        <v>W_MS_080920_SP_38</v>
      </c>
      <c r="L39" s="5">
        <v>71</v>
      </c>
      <c r="M39" s="5">
        <v>4.68</v>
      </c>
    </row>
    <row r="40" spans="1:14" x14ac:dyDescent="0.2">
      <c r="A40" s="5" t="s">
        <v>16</v>
      </c>
      <c r="B40" s="5" t="s">
        <v>34</v>
      </c>
      <c r="C40" s="6">
        <v>44052</v>
      </c>
      <c r="D40" s="5">
        <v>46.486879999999999</v>
      </c>
      <c r="E40" s="5">
        <v>124.01770999999999</v>
      </c>
      <c r="F40" s="5" t="s">
        <v>7</v>
      </c>
      <c r="G40" s="8" t="s">
        <v>10</v>
      </c>
      <c r="H40" s="5" t="s">
        <v>38</v>
      </c>
      <c r="I40" s="5">
        <v>39</v>
      </c>
      <c r="J40" s="5" t="str">
        <f t="shared" si="0"/>
        <v>SP_39</v>
      </c>
      <c r="K40" s="5" t="str">
        <f t="shared" si="1"/>
        <v>W_MS_080920_SP_39</v>
      </c>
      <c r="L40" s="5">
        <v>55</v>
      </c>
      <c r="M40" s="5">
        <v>2.1800000000000002</v>
      </c>
    </row>
    <row r="41" spans="1:14" x14ac:dyDescent="0.2">
      <c r="A41" s="5" t="s">
        <v>16</v>
      </c>
      <c r="B41" s="5" t="s">
        <v>34</v>
      </c>
      <c r="C41" s="6">
        <v>44052</v>
      </c>
      <c r="D41" s="5">
        <v>46.486879999999999</v>
      </c>
      <c r="E41" s="5">
        <v>124.01770999999999</v>
      </c>
      <c r="F41" s="5" t="s">
        <v>7</v>
      </c>
      <c r="G41" s="8" t="s">
        <v>10</v>
      </c>
      <c r="H41" s="5" t="s">
        <v>38</v>
      </c>
      <c r="I41" s="5">
        <v>40</v>
      </c>
      <c r="J41" s="5" t="str">
        <f t="shared" si="0"/>
        <v>SP_40</v>
      </c>
      <c r="K41" s="5" t="str">
        <f t="shared" si="1"/>
        <v>W_MS_080920_SP_40</v>
      </c>
      <c r="L41" s="5">
        <v>67</v>
      </c>
      <c r="M41" s="5">
        <v>3.65</v>
      </c>
    </row>
    <row r="42" spans="1:14" x14ac:dyDescent="0.2">
      <c r="A42" s="5" t="s">
        <v>16</v>
      </c>
      <c r="B42" s="5" t="s">
        <v>34</v>
      </c>
      <c r="C42" s="6">
        <v>44052</v>
      </c>
      <c r="D42" s="5">
        <v>46.486879999999999</v>
      </c>
      <c r="E42" s="5">
        <v>124.01770999999999</v>
      </c>
      <c r="F42" s="5" t="s">
        <v>7</v>
      </c>
      <c r="G42" s="8" t="s">
        <v>10</v>
      </c>
      <c r="H42" s="5" t="s">
        <v>38</v>
      </c>
      <c r="I42" s="5">
        <v>41</v>
      </c>
      <c r="J42" s="5" t="str">
        <f t="shared" si="0"/>
        <v>SP_41</v>
      </c>
      <c r="K42" s="5" t="str">
        <f t="shared" si="1"/>
        <v>W_MS_080920_SP_41</v>
      </c>
      <c r="L42" s="5">
        <v>68</v>
      </c>
      <c r="M42" s="5">
        <v>4.49</v>
      </c>
    </row>
    <row r="43" spans="1:14" x14ac:dyDescent="0.2">
      <c r="A43" s="5" t="s">
        <v>16</v>
      </c>
      <c r="B43" s="5" t="s">
        <v>34</v>
      </c>
      <c r="C43" s="6">
        <v>44053</v>
      </c>
      <c r="D43" s="5">
        <v>46.490299999999998</v>
      </c>
      <c r="E43" s="5">
        <v>124.01733</v>
      </c>
      <c r="F43" s="5" t="s">
        <v>11</v>
      </c>
      <c r="G43" s="8" t="s">
        <v>14</v>
      </c>
      <c r="H43" s="5" t="s">
        <v>39</v>
      </c>
      <c r="I43" s="5">
        <v>42</v>
      </c>
      <c r="J43" s="5" t="str">
        <f t="shared" si="0"/>
        <v>SS_42</v>
      </c>
      <c r="K43" s="5" t="str">
        <f t="shared" si="1"/>
        <v>W_MS_081020_SS_42</v>
      </c>
      <c r="L43" s="5">
        <v>113</v>
      </c>
      <c r="M43" s="5">
        <v>16.71</v>
      </c>
      <c r="N43" s="11" t="s">
        <v>12</v>
      </c>
    </row>
    <row r="44" spans="1:14" x14ac:dyDescent="0.2">
      <c r="A44" s="5" t="s">
        <v>16</v>
      </c>
      <c r="B44" s="5" t="s">
        <v>34</v>
      </c>
      <c r="C44" s="6">
        <v>44053</v>
      </c>
      <c r="D44" s="5">
        <v>46.490299999999998</v>
      </c>
      <c r="E44" s="5">
        <v>124.01733</v>
      </c>
      <c r="F44" s="5" t="s">
        <v>11</v>
      </c>
      <c r="G44" s="8" t="s">
        <v>14</v>
      </c>
      <c r="H44" s="5" t="s">
        <v>39</v>
      </c>
      <c r="I44" s="5">
        <v>43</v>
      </c>
      <c r="J44" s="5" t="str">
        <f t="shared" si="0"/>
        <v>SS_43</v>
      </c>
      <c r="K44" s="5" t="str">
        <f t="shared" si="1"/>
        <v>W_MS_081020_SS_43</v>
      </c>
      <c r="L44" s="5">
        <v>105</v>
      </c>
      <c r="M44" s="5">
        <v>13.61</v>
      </c>
    </row>
    <row r="45" spans="1:14" x14ac:dyDescent="0.2">
      <c r="A45" s="5" t="s">
        <v>16</v>
      </c>
      <c r="B45" s="5" t="s">
        <v>34</v>
      </c>
      <c r="C45" s="6">
        <v>44053</v>
      </c>
      <c r="D45" s="5">
        <v>46.490299999999998</v>
      </c>
      <c r="E45" s="5">
        <v>124.01733</v>
      </c>
      <c r="F45" s="5" t="s">
        <v>11</v>
      </c>
      <c r="G45" s="8" t="s">
        <v>14</v>
      </c>
      <c r="H45" s="5" t="s">
        <v>39</v>
      </c>
      <c r="I45" s="5">
        <v>44</v>
      </c>
      <c r="J45" s="5" t="str">
        <f t="shared" si="0"/>
        <v>SS_44</v>
      </c>
      <c r="K45" s="5" t="str">
        <f t="shared" si="1"/>
        <v>W_MS_081020_SS_44</v>
      </c>
      <c r="L45" s="5">
        <v>102</v>
      </c>
      <c r="M45" s="5">
        <v>11.71</v>
      </c>
    </row>
    <row r="46" spans="1:14" x14ac:dyDescent="0.2">
      <c r="A46" s="5" t="s">
        <v>16</v>
      </c>
      <c r="B46" s="5" t="s">
        <v>34</v>
      </c>
      <c r="C46" s="6">
        <v>44053</v>
      </c>
      <c r="D46" s="5">
        <v>46.490299999999998</v>
      </c>
      <c r="E46" s="5">
        <v>124.01733</v>
      </c>
      <c r="F46" s="5" t="s">
        <v>11</v>
      </c>
      <c r="G46" s="8" t="s">
        <v>14</v>
      </c>
      <c r="H46" s="5" t="s">
        <v>39</v>
      </c>
      <c r="I46" s="5">
        <v>45</v>
      </c>
      <c r="J46" s="5" t="str">
        <f t="shared" si="0"/>
        <v>SS_45</v>
      </c>
      <c r="K46" s="5" t="str">
        <f t="shared" si="1"/>
        <v>W_MS_081020_SS_45</v>
      </c>
      <c r="L46" s="5">
        <v>99</v>
      </c>
      <c r="M46" s="5">
        <v>9.7200000000000006</v>
      </c>
    </row>
    <row r="47" spans="1:14" x14ac:dyDescent="0.2">
      <c r="A47" s="5" t="s">
        <v>16</v>
      </c>
      <c r="B47" s="5" t="s">
        <v>34</v>
      </c>
      <c r="C47" s="6">
        <v>44053</v>
      </c>
      <c r="D47" s="5">
        <v>46.490299999999998</v>
      </c>
      <c r="E47" s="5">
        <v>124.01733</v>
      </c>
      <c r="F47" s="5" t="s">
        <v>11</v>
      </c>
      <c r="G47" s="8" t="s">
        <v>10</v>
      </c>
      <c r="H47" s="5" t="s">
        <v>38</v>
      </c>
      <c r="I47" s="5">
        <v>46</v>
      </c>
      <c r="J47" s="5" t="str">
        <f t="shared" si="0"/>
        <v>SP_46</v>
      </c>
      <c r="K47" s="5" t="str">
        <f t="shared" si="1"/>
        <v>W_MS_081020_SP_46</v>
      </c>
      <c r="L47" s="5">
        <v>57</v>
      </c>
      <c r="M47" s="5">
        <v>3.27</v>
      </c>
    </row>
    <row r="48" spans="1:14" x14ac:dyDescent="0.2">
      <c r="A48" s="5" t="s">
        <v>16</v>
      </c>
      <c r="B48" s="5" t="s">
        <v>34</v>
      </c>
      <c r="C48" s="6">
        <v>44053</v>
      </c>
      <c r="D48" s="5">
        <v>46.490299999999998</v>
      </c>
      <c r="E48" s="5">
        <v>124.01733</v>
      </c>
      <c r="F48" s="5" t="s">
        <v>11</v>
      </c>
      <c r="G48" s="8" t="s">
        <v>10</v>
      </c>
      <c r="H48" s="5" t="s">
        <v>38</v>
      </c>
      <c r="I48" s="5">
        <v>47</v>
      </c>
      <c r="J48" s="5" t="str">
        <f t="shared" si="0"/>
        <v>SP_47</v>
      </c>
      <c r="K48" s="5" t="str">
        <f t="shared" si="1"/>
        <v>W_MS_081020_SP_47</v>
      </c>
      <c r="L48" s="5">
        <v>67</v>
      </c>
      <c r="M48" s="5">
        <v>3.82</v>
      </c>
    </row>
    <row r="49" spans="1:14" x14ac:dyDescent="0.2">
      <c r="A49" s="5" t="s">
        <v>16</v>
      </c>
      <c r="B49" s="5" t="s">
        <v>34</v>
      </c>
      <c r="C49" s="6">
        <v>44053</v>
      </c>
      <c r="D49" s="5">
        <v>46.490299999999998</v>
      </c>
      <c r="E49" s="5">
        <v>124.01733</v>
      </c>
      <c r="F49" s="5" t="s">
        <v>11</v>
      </c>
      <c r="G49" s="8" t="s">
        <v>10</v>
      </c>
      <c r="H49" s="5" t="s">
        <v>38</v>
      </c>
      <c r="I49" s="5">
        <v>48</v>
      </c>
      <c r="J49" s="5" t="str">
        <f t="shared" si="0"/>
        <v>SP_48</v>
      </c>
      <c r="K49" s="5" t="str">
        <f t="shared" si="1"/>
        <v>W_MS_081020_SP_48</v>
      </c>
      <c r="L49" s="5">
        <v>62</v>
      </c>
      <c r="M49" s="5">
        <v>3.04</v>
      </c>
    </row>
    <row r="50" spans="1:14" x14ac:dyDescent="0.2">
      <c r="A50" s="5" t="s">
        <v>16</v>
      </c>
      <c r="B50" s="5" t="s">
        <v>34</v>
      </c>
      <c r="C50" s="6">
        <v>44053</v>
      </c>
      <c r="D50" s="5">
        <v>46.490299999999998</v>
      </c>
      <c r="E50" s="5">
        <v>124.01733</v>
      </c>
      <c r="F50" s="5" t="s">
        <v>11</v>
      </c>
      <c r="G50" s="8" t="s">
        <v>10</v>
      </c>
      <c r="H50" s="5" t="s">
        <v>38</v>
      </c>
      <c r="I50" s="5">
        <v>49</v>
      </c>
      <c r="J50" s="5" t="str">
        <f t="shared" si="0"/>
        <v>SP_49</v>
      </c>
      <c r="K50" s="5" t="str">
        <f t="shared" si="1"/>
        <v>W_MS_081020_SP_49</v>
      </c>
      <c r="L50" s="5">
        <v>61</v>
      </c>
      <c r="M50" s="5">
        <v>2.76</v>
      </c>
    </row>
    <row r="51" spans="1:14" x14ac:dyDescent="0.2">
      <c r="A51" s="5" t="s">
        <v>16</v>
      </c>
      <c r="B51" s="5" t="s">
        <v>34</v>
      </c>
      <c r="C51" s="6">
        <v>44053</v>
      </c>
      <c r="D51" s="5">
        <v>46.490299999999998</v>
      </c>
      <c r="E51" s="5">
        <v>124.01733</v>
      </c>
      <c r="F51" s="5" t="s">
        <v>11</v>
      </c>
      <c r="G51" s="8" t="s">
        <v>10</v>
      </c>
      <c r="H51" s="5" t="s">
        <v>38</v>
      </c>
      <c r="I51" s="5">
        <v>50</v>
      </c>
      <c r="J51" s="5" t="str">
        <f t="shared" si="0"/>
        <v>SP_50</v>
      </c>
      <c r="K51" s="5" t="str">
        <f t="shared" si="1"/>
        <v>W_MS_081020_SP_50</v>
      </c>
      <c r="L51" s="5">
        <v>71</v>
      </c>
      <c r="M51" s="5">
        <v>4.74</v>
      </c>
    </row>
    <row r="52" spans="1:14" x14ac:dyDescent="0.2">
      <c r="A52" s="5" t="s">
        <v>17</v>
      </c>
      <c r="B52" s="5" t="s">
        <v>31</v>
      </c>
      <c r="C52" s="6">
        <v>44047</v>
      </c>
      <c r="F52" s="5" t="s">
        <v>7</v>
      </c>
      <c r="G52" s="5" t="s">
        <v>18</v>
      </c>
      <c r="H52" s="5" t="s">
        <v>40</v>
      </c>
      <c r="I52" s="5">
        <v>51</v>
      </c>
      <c r="J52" s="5" t="str">
        <f t="shared" si="0"/>
        <v>SF_51</v>
      </c>
      <c r="K52" s="5" t="str">
        <f t="shared" si="1"/>
        <v>HH_080420_SF_51</v>
      </c>
      <c r="L52" s="5">
        <v>71</v>
      </c>
      <c r="M52" s="5">
        <v>4.59</v>
      </c>
      <c r="N52" s="11" t="s">
        <v>21</v>
      </c>
    </row>
    <row r="53" spans="1:14" x14ac:dyDescent="0.2">
      <c r="A53" s="5" t="s">
        <v>17</v>
      </c>
      <c r="B53" s="5" t="s">
        <v>31</v>
      </c>
      <c r="C53" s="6">
        <v>44047</v>
      </c>
      <c r="F53" s="5" t="s">
        <v>7</v>
      </c>
      <c r="G53" s="5" t="s">
        <v>14</v>
      </c>
      <c r="H53" s="5" t="s">
        <v>39</v>
      </c>
      <c r="I53" s="5">
        <v>52</v>
      </c>
      <c r="J53" s="5" t="str">
        <f t="shared" si="0"/>
        <v>SS_52</v>
      </c>
      <c r="K53" s="5" t="str">
        <f t="shared" si="1"/>
        <v>HH_080420_SS_52</v>
      </c>
      <c r="L53" s="5">
        <v>121</v>
      </c>
      <c r="M53" s="5">
        <v>22.55</v>
      </c>
      <c r="N53" s="11" t="s">
        <v>21</v>
      </c>
    </row>
    <row r="54" spans="1:14" x14ac:dyDescent="0.2">
      <c r="A54" s="5" t="s">
        <v>17</v>
      </c>
      <c r="B54" s="5" t="s">
        <v>31</v>
      </c>
      <c r="C54" s="6">
        <v>44047</v>
      </c>
      <c r="F54" s="5" t="s">
        <v>7</v>
      </c>
      <c r="G54" s="5" t="s">
        <v>14</v>
      </c>
      <c r="H54" s="5" t="s">
        <v>39</v>
      </c>
      <c r="I54" s="5">
        <v>53</v>
      </c>
      <c r="J54" s="5" t="str">
        <f t="shared" si="0"/>
        <v>SS_53</v>
      </c>
      <c r="K54" s="5" t="str">
        <f t="shared" si="1"/>
        <v>HH_080420_SS_53</v>
      </c>
      <c r="L54" s="5">
        <v>120</v>
      </c>
      <c r="M54" s="5">
        <v>18.36</v>
      </c>
      <c r="N54" s="11" t="s">
        <v>21</v>
      </c>
    </row>
    <row r="55" spans="1:14" x14ac:dyDescent="0.2">
      <c r="A55" s="5" t="s">
        <v>17</v>
      </c>
      <c r="B55" s="5" t="s">
        <v>31</v>
      </c>
      <c r="C55" s="6">
        <v>44047</v>
      </c>
      <c r="F55" s="5" t="s">
        <v>7</v>
      </c>
      <c r="G55" s="5" t="s">
        <v>14</v>
      </c>
      <c r="H55" s="5" t="s">
        <v>39</v>
      </c>
      <c r="I55" s="5">
        <v>54</v>
      </c>
      <c r="J55" s="5" t="str">
        <f t="shared" si="0"/>
        <v>SS_54</v>
      </c>
      <c r="K55" s="5" t="str">
        <f t="shared" si="1"/>
        <v>HH_080420_SS_54</v>
      </c>
      <c r="L55" s="5">
        <v>88</v>
      </c>
      <c r="M55" s="5">
        <v>7.07</v>
      </c>
      <c r="N55" s="11" t="s">
        <v>21</v>
      </c>
    </row>
    <row r="56" spans="1:14" x14ac:dyDescent="0.2">
      <c r="A56" s="5" t="s">
        <v>17</v>
      </c>
      <c r="B56" s="5" t="s">
        <v>31</v>
      </c>
      <c r="C56" s="6">
        <v>44047</v>
      </c>
      <c r="F56" s="5" t="s">
        <v>7</v>
      </c>
      <c r="G56" s="5" t="s">
        <v>14</v>
      </c>
      <c r="H56" s="5" t="s">
        <v>39</v>
      </c>
      <c r="I56" s="5">
        <v>55</v>
      </c>
      <c r="J56" s="5" t="str">
        <f t="shared" si="0"/>
        <v>SS_55</v>
      </c>
      <c r="K56" s="5" t="str">
        <f t="shared" si="1"/>
        <v>HH_080420_SS_55</v>
      </c>
      <c r="L56" s="5">
        <v>89</v>
      </c>
      <c r="N56" s="11" t="s">
        <v>21</v>
      </c>
    </row>
    <row r="57" spans="1:14" s="8" customFormat="1" x14ac:dyDescent="0.2">
      <c r="A57" s="8" t="s">
        <v>17</v>
      </c>
      <c r="B57" s="8" t="s">
        <v>31</v>
      </c>
      <c r="C57" s="14">
        <v>44047</v>
      </c>
      <c r="F57" s="8" t="s">
        <v>7</v>
      </c>
      <c r="G57" s="8" t="s">
        <v>14</v>
      </c>
      <c r="H57" s="8" t="s">
        <v>39</v>
      </c>
      <c r="I57" s="8">
        <v>56</v>
      </c>
      <c r="J57" s="8" t="str">
        <f t="shared" si="0"/>
        <v>SS_56</v>
      </c>
      <c r="K57" s="8" t="str">
        <f t="shared" si="1"/>
        <v>HH_080420_SS_56</v>
      </c>
      <c r="L57" s="8">
        <v>95</v>
      </c>
      <c r="M57" s="15">
        <v>10.95</v>
      </c>
      <c r="N57" s="16" t="s">
        <v>1045</v>
      </c>
    </row>
    <row r="58" spans="1:14" s="8" customFormat="1" x14ac:dyDescent="0.2">
      <c r="A58" s="8" t="s">
        <v>17</v>
      </c>
      <c r="B58" s="8" t="s">
        <v>31</v>
      </c>
      <c r="C58" s="14">
        <v>44048</v>
      </c>
      <c r="F58" s="8" t="s">
        <v>7</v>
      </c>
      <c r="G58" s="8" t="s">
        <v>20</v>
      </c>
      <c r="H58" s="8" t="s">
        <v>41</v>
      </c>
      <c r="I58" s="8">
        <v>57</v>
      </c>
      <c r="J58" s="8" t="str">
        <f t="shared" si="0"/>
        <v>SG_57</v>
      </c>
      <c r="K58" s="8" t="str">
        <f t="shared" si="1"/>
        <v>HH_080520_SG_57</v>
      </c>
      <c r="L58" s="8">
        <v>71</v>
      </c>
      <c r="M58" s="8">
        <v>1.1499999999999999</v>
      </c>
      <c r="N58" s="16" t="s">
        <v>42</v>
      </c>
    </row>
    <row r="59" spans="1:14" s="8" customFormat="1" x14ac:dyDescent="0.2">
      <c r="A59" s="8" t="s">
        <v>17</v>
      </c>
      <c r="B59" s="8" t="s">
        <v>31</v>
      </c>
      <c r="C59" s="14">
        <v>44048</v>
      </c>
      <c r="F59" s="8" t="s">
        <v>7</v>
      </c>
      <c r="G59" s="8" t="s">
        <v>20</v>
      </c>
      <c r="H59" s="8" t="s">
        <v>41</v>
      </c>
      <c r="I59" s="8">
        <v>58</v>
      </c>
      <c r="J59" s="8" t="str">
        <f t="shared" si="0"/>
        <v>SG_58</v>
      </c>
      <c r="K59" s="8" t="str">
        <f t="shared" si="1"/>
        <v>HH_080520_SG_58</v>
      </c>
      <c r="L59" s="8">
        <v>57</v>
      </c>
      <c r="M59" s="8">
        <v>0.48720000000000002</v>
      </c>
      <c r="N59" s="16" t="s">
        <v>1044</v>
      </c>
    </row>
    <row r="60" spans="1:14" s="8" customFormat="1" x14ac:dyDescent="0.2">
      <c r="A60" s="8" t="s">
        <v>17</v>
      </c>
      <c r="B60" s="8" t="s">
        <v>31</v>
      </c>
      <c r="C60" s="14">
        <v>44048</v>
      </c>
      <c r="F60" s="8" t="s">
        <v>7</v>
      </c>
      <c r="G60" s="8" t="s">
        <v>20</v>
      </c>
      <c r="H60" s="8" t="s">
        <v>41</v>
      </c>
      <c r="I60" s="8">
        <v>59</v>
      </c>
      <c r="J60" s="8" t="str">
        <f t="shared" si="0"/>
        <v>SG_59</v>
      </c>
      <c r="K60" s="8" t="str">
        <f t="shared" si="1"/>
        <v>HH_080520_SG_59</v>
      </c>
      <c r="L60" s="8">
        <v>60</v>
      </c>
      <c r="M60" s="8">
        <v>0.62949999999999995</v>
      </c>
      <c r="N60" s="16" t="s">
        <v>1046</v>
      </c>
    </row>
    <row r="61" spans="1:14" s="8" customFormat="1" x14ac:dyDescent="0.2">
      <c r="A61" s="8" t="s">
        <v>17</v>
      </c>
      <c r="B61" s="8" t="s">
        <v>31</v>
      </c>
      <c r="C61" s="14">
        <v>44048</v>
      </c>
      <c r="F61" s="8" t="s">
        <v>7</v>
      </c>
      <c r="G61" s="8" t="s">
        <v>20</v>
      </c>
      <c r="H61" s="8" t="s">
        <v>41</v>
      </c>
      <c r="I61" s="8">
        <v>60</v>
      </c>
      <c r="J61" s="8" t="str">
        <f t="shared" si="0"/>
        <v>SG_60</v>
      </c>
      <c r="K61" s="8" t="str">
        <f t="shared" si="1"/>
        <v>HH_080520_SG_60</v>
      </c>
      <c r="L61" s="8">
        <v>66</v>
      </c>
      <c r="M61" s="8">
        <v>0.66159999999999997</v>
      </c>
      <c r="N61" s="16" t="s">
        <v>1044</v>
      </c>
    </row>
    <row r="62" spans="1:14" x14ac:dyDescent="0.2">
      <c r="A62" s="5" t="s">
        <v>17</v>
      </c>
      <c r="B62" s="5" t="s">
        <v>31</v>
      </c>
      <c r="C62" s="6">
        <v>44048</v>
      </c>
      <c r="F62" s="5" t="s">
        <v>11</v>
      </c>
      <c r="G62" s="5" t="s">
        <v>14</v>
      </c>
      <c r="H62" s="5" t="s">
        <v>39</v>
      </c>
      <c r="I62" s="5">
        <v>61</v>
      </c>
      <c r="J62" s="5" t="str">
        <f t="shared" si="0"/>
        <v>SS_61</v>
      </c>
      <c r="K62" s="5" t="str">
        <f t="shared" si="1"/>
        <v>HH_080520_SS_61</v>
      </c>
      <c r="L62" s="5">
        <v>73</v>
      </c>
      <c r="M62" s="5">
        <v>4.1500000000000004</v>
      </c>
      <c r="N62" s="11" t="s">
        <v>22</v>
      </c>
    </row>
    <row r="63" spans="1:14" x14ac:dyDescent="0.2">
      <c r="A63" s="5" t="s">
        <v>29</v>
      </c>
      <c r="B63" s="5" t="s">
        <v>32</v>
      </c>
      <c r="C63" s="6">
        <v>44043</v>
      </c>
      <c r="F63" s="5" t="s">
        <v>11</v>
      </c>
      <c r="G63" s="5" t="s">
        <v>14</v>
      </c>
      <c r="H63" s="5" t="s">
        <v>39</v>
      </c>
      <c r="I63" s="5">
        <v>62</v>
      </c>
      <c r="J63" s="5" t="str">
        <f t="shared" si="0"/>
        <v>SS_62</v>
      </c>
      <c r="K63" s="5" t="str">
        <f t="shared" si="1"/>
        <v>QU_RP_073120_SS_62</v>
      </c>
      <c r="L63" s="5">
        <v>93</v>
      </c>
      <c r="M63" s="5">
        <v>8.94</v>
      </c>
      <c r="N63" s="11" t="s">
        <v>23</v>
      </c>
    </row>
    <row r="64" spans="1:14" x14ac:dyDescent="0.2">
      <c r="A64" s="5" t="s">
        <v>29</v>
      </c>
      <c r="B64" s="5" t="s">
        <v>32</v>
      </c>
      <c r="C64" s="6">
        <v>44043</v>
      </c>
      <c r="F64" s="5" t="s">
        <v>11</v>
      </c>
      <c r="G64" s="5" t="s">
        <v>14</v>
      </c>
      <c r="H64" s="5" t="s">
        <v>39</v>
      </c>
      <c r="I64" s="5">
        <v>63</v>
      </c>
      <c r="J64" s="5" t="str">
        <f t="shared" si="0"/>
        <v>SS_63</v>
      </c>
      <c r="K64" s="5" t="str">
        <f t="shared" si="1"/>
        <v>QU_RP_073120_SS_63</v>
      </c>
      <c r="L64" s="5">
        <v>90</v>
      </c>
      <c r="M64" s="5">
        <v>7.62</v>
      </c>
      <c r="N64" s="11" t="s">
        <v>23</v>
      </c>
    </row>
    <row r="65" spans="1:14" x14ac:dyDescent="0.2">
      <c r="A65" s="5" t="s">
        <v>29</v>
      </c>
      <c r="B65" s="5" t="s">
        <v>32</v>
      </c>
      <c r="C65" s="6">
        <v>44043</v>
      </c>
      <c r="F65" s="5" t="s">
        <v>11</v>
      </c>
      <c r="G65" s="5" t="s">
        <v>14</v>
      </c>
      <c r="H65" s="5" t="s">
        <v>39</v>
      </c>
      <c r="I65" s="5">
        <v>64</v>
      </c>
      <c r="J65" s="5" t="str">
        <f t="shared" si="0"/>
        <v>SS_64</v>
      </c>
      <c r="K65" s="5" t="str">
        <f t="shared" si="1"/>
        <v>QU_RP_073120_SS_64</v>
      </c>
      <c r="L65" s="5">
        <v>93</v>
      </c>
      <c r="M65" s="5">
        <v>8.41</v>
      </c>
      <c r="N65" s="11" t="s">
        <v>23</v>
      </c>
    </row>
    <row r="66" spans="1:14" x14ac:dyDescent="0.2">
      <c r="A66" s="5" t="s">
        <v>29</v>
      </c>
      <c r="B66" s="5" t="s">
        <v>32</v>
      </c>
      <c r="C66" s="6">
        <v>44042</v>
      </c>
      <c r="F66" s="5" t="s">
        <v>7</v>
      </c>
      <c r="G66" s="5" t="s">
        <v>10</v>
      </c>
      <c r="H66" s="5" t="s">
        <v>38</v>
      </c>
      <c r="I66" s="5">
        <v>65</v>
      </c>
      <c r="J66" s="5" t="str">
        <f t="shared" si="0"/>
        <v>SP_65</v>
      </c>
      <c r="K66" s="5" t="str">
        <f t="shared" si="1"/>
        <v>QU_RP_073020_SP_65</v>
      </c>
      <c r="L66" s="5">
        <v>92</v>
      </c>
      <c r="M66" s="5">
        <v>6.98</v>
      </c>
      <c r="N66" s="11" t="s">
        <v>24</v>
      </c>
    </row>
    <row r="67" spans="1:14" x14ac:dyDescent="0.2">
      <c r="A67" s="5" t="s">
        <v>29</v>
      </c>
      <c r="B67" s="5" t="s">
        <v>32</v>
      </c>
      <c r="C67" s="6">
        <v>44036</v>
      </c>
      <c r="F67" s="5" t="s">
        <v>7</v>
      </c>
      <c r="G67" s="5" t="s">
        <v>18</v>
      </c>
      <c r="H67" s="5" t="s">
        <v>40</v>
      </c>
      <c r="I67" s="5">
        <v>66</v>
      </c>
      <c r="J67" s="5" t="str">
        <f t="shared" ref="J67:J78" si="2">CONCATENATE(H67,"_",I67)</f>
        <v>SF_66</v>
      </c>
      <c r="K67" s="5" t="str">
        <f t="shared" ref="K67:K77" si="3">CONCATENATE(B67,"_",(TEXT(C67,"mmddyy")),"_",H67,"_",I67)</f>
        <v>QU_RP_072420_SF_66</v>
      </c>
      <c r="L67" s="5">
        <v>68</v>
      </c>
      <c r="M67" s="5">
        <v>4.21</v>
      </c>
      <c r="N67" s="11" t="s">
        <v>26</v>
      </c>
    </row>
    <row r="68" spans="1:14" x14ac:dyDescent="0.2">
      <c r="A68" s="5" t="s">
        <v>29</v>
      </c>
      <c r="B68" s="5" t="s">
        <v>32</v>
      </c>
      <c r="C68" s="6">
        <v>44037</v>
      </c>
      <c r="F68" s="5" t="s">
        <v>11</v>
      </c>
      <c r="G68" s="5" t="s">
        <v>14</v>
      </c>
      <c r="H68" s="5" t="s">
        <v>39</v>
      </c>
      <c r="I68" s="5">
        <v>67</v>
      </c>
      <c r="J68" s="5" t="str">
        <f t="shared" si="2"/>
        <v>SS_67</v>
      </c>
      <c r="K68" s="5" t="str">
        <f t="shared" si="3"/>
        <v>QU_RP_072520_SS_67</v>
      </c>
      <c r="L68" s="5">
        <v>84</v>
      </c>
      <c r="M68" s="5">
        <v>7.07</v>
      </c>
      <c r="N68" s="11" t="s">
        <v>25</v>
      </c>
    </row>
    <row r="69" spans="1:14" x14ac:dyDescent="0.2">
      <c r="A69" s="5" t="s">
        <v>29</v>
      </c>
      <c r="B69" s="5" t="s">
        <v>32</v>
      </c>
      <c r="C69" s="6">
        <v>44037</v>
      </c>
      <c r="F69" s="5" t="s">
        <v>11</v>
      </c>
      <c r="G69" s="5" t="s">
        <v>14</v>
      </c>
      <c r="H69" s="5" t="s">
        <v>39</v>
      </c>
      <c r="I69" s="5">
        <v>68</v>
      </c>
      <c r="J69" s="5" t="str">
        <f t="shared" si="2"/>
        <v>SS_68</v>
      </c>
      <c r="K69" s="5" t="str">
        <f t="shared" si="3"/>
        <v>QU_RP_072520_SS_68</v>
      </c>
      <c r="L69" s="5">
        <v>74</v>
      </c>
      <c r="M69" s="5">
        <v>4.13</v>
      </c>
      <c r="N69" s="11" t="s">
        <v>25</v>
      </c>
    </row>
    <row r="70" spans="1:14" x14ac:dyDescent="0.2">
      <c r="A70" s="5" t="s">
        <v>29</v>
      </c>
      <c r="B70" s="5" t="s">
        <v>32</v>
      </c>
      <c r="C70" s="6">
        <v>44037</v>
      </c>
      <c r="F70" s="5" t="s">
        <v>11</v>
      </c>
      <c r="G70" s="5" t="s">
        <v>14</v>
      </c>
      <c r="H70" s="5" t="s">
        <v>39</v>
      </c>
      <c r="I70" s="5">
        <v>69</v>
      </c>
      <c r="J70" s="5" t="str">
        <f t="shared" si="2"/>
        <v>SS_69</v>
      </c>
      <c r="K70" s="5" t="str">
        <f t="shared" si="3"/>
        <v>QU_RP_072520_SS_69</v>
      </c>
      <c r="L70" s="5">
        <v>80</v>
      </c>
      <c r="M70" s="5">
        <v>5.42</v>
      </c>
      <c r="N70" s="11" t="s">
        <v>25</v>
      </c>
    </row>
    <row r="71" spans="1:14" x14ac:dyDescent="0.2">
      <c r="A71" s="5" t="s">
        <v>29</v>
      </c>
      <c r="B71" s="5" t="s">
        <v>32</v>
      </c>
      <c r="C71" s="6">
        <v>44037</v>
      </c>
      <c r="F71" s="5" t="s">
        <v>11</v>
      </c>
      <c r="G71" s="5" t="s">
        <v>14</v>
      </c>
      <c r="H71" s="5" t="s">
        <v>39</v>
      </c>
      <c r="I71" s="5">
        <v>70</v>
      </c>
      <c r="J71" s="5" t="str">
        <f t="shared" si="2"/>
        <v>SS_70</v>
      </c>
      <c r="K71" s="5" t="str">
        <f t="shared" si="3"/>
        <v>QU_RP_072520_SS_70</v>
      </c>
      <c r="L71" s="5">
        <v>83</v>
      </c>
      <c r="M71" s="5">
        <v>7.09</v>
      </c>
      <c r="N71" s="11" t="s">
        <v>25</v>
      </c>
    </row>
    <row r="72" spans="1:14" x14ac:dyDescent="0.2">
      <c r="A72" s="5" t="s">
        <v>29</v>
      </c>
      <c r="B72" s="5" t="s">
        <v>32</v>
      </c>
      <c r="C72" s="6">
        <v>44037</v>
      </c>
      <c r="F72" s="5" t="s">
        <v>11</v>
      </c>
      <c r="G72" s="5" t="s">
        <v>14</v>
      </c>
      <c r="H72" s="5" t="s">
        <v>39</v>
      </c>
      <c r="I72" s="5">
        <v>71</v>
      </c>
      <c r="J72" s="5" t="str">
        <f t="shared" si="2"/>
        <v>SS_71</v>
      </c>
      <c r="K72" s="5" t="str">
        <f t="shared" si="3"/>
        <v>QU_RP_072520_SS_71</v>
      </c>
      <c r="L72" s="5">
        <v>68</v>
      </c>
      <c r="M72" s="5">
        <v>3.64</v>
      </c>
      <c r="N72" s="11" t="s">
        <v>25</v>
      </c>
    </row>
    <row r="73" spans="1:14" x14ac:dyDescent="0.2">
      <c r="A73" s="5" t="s">
        <v>29</v>
      </c>
      <c r="B73" s="5" t="s">
        <v>32</v>
      </c>
      <c r="C73" s="6">
        <v>44036</v>
      </c>
      <c r="F73" s="5" t="s">
        <v>7</v>
      </c>
      <c r="G73" s="5" t="s">
        <v>10</v>
      </c>
      <c r="H73" s="5" t="s">
        <v>38</v>
      </c>
      <c r="I73" s="5">
        <v>72</v>
      </c>
      <c r="J73" s="5" t="str">
        <f t="shared" si="2"/>
        <v>SP_72</v>
      </c>
      <c r="K73" s="5" t="str">
        <f t="shared" si="3"/>
        <v>QU_RP_072420_SP_72</v>
      </c>
      <c r="L73" s="5">
        <v>87</v>
      </c>
      <c r="M73" s="5">
        <v>6.97</v>
      </c>
      <c r="N73" s="11" t="s">
        <v>26</v>
      </c>
    </row>
    <row r="74" spans="1:14" x14ac:dyDescent="0.2">
      <c r="A74" s="5" t="s">
        <v>29</v>
      </c>
      <c r="B74" s="5" t="s">
        <v>32</v>
      </c>
      <c r="C74" s="6">
        <v>44036</v>
      </c>
      <c r="F74" s="5" t="s">
        <v>7</v>
      </c>
      <c r="G74" s="5" t="s">
        <v>10</v>
      </c>
      <c r="H74" s="5" t="s">
        <v>38</v>
      </c>
      <c r="I74" s="5">
        <v>73</v>
      </c>
      <c r="J74" s="5" t="str">
        <f t="shared" si="2"/>
        <v>SP_73</v>
      </c>
      <c r="K74" s="5" t="str">
        <f t="shared" si="3"/>
        <v>QU_RP_072420_SP_73</v>
      </c>
      <c r="L74" s="5">
        <v>82</v>
      </c>
      <c r="M74" s="5">
        <v>7.54</v>
      </c>
      <c r="N74" s="11" t="s">
        <v>26</v>
      </c>
    </row>
    <row r="75" spans="1:14" x14ac:dyDescent="0.2">
      <c r="A75" s="5" t="s">
        <v>29</v>
      </c>
      <c r="B75" s="5" t="s">
        <v>32</v>
      </c>
      <c r="C75" s="6">
        <v>44036</v>
      </c>
      <c r="F75" s="5" t="s">
        <v>7</v>
      </c>
      <c r="G75" s="5" t="s">
        <v>10</v>
      </c>
      <c r="H75" s="5" t="s">
        <v>38</v>
      </c>
      <c r="I75" s="5">
        <v>74</v>
      </c>
      <c r="J75" s="5" t="str">
        <f t="shared" si="2"/>
        <v>SP_74</v>
      </c>
      <c r="K75" s="5" t="str">
        <f t="shared" si="3"/>
        <v>QU_RP_072420_SP_74</v>
      </c>
      <c r="L75" s="5">
        <v>87</v>
      </c>
      <c r="M75" s="5">
        <v>8.19</v>
      </c>
      <c r="N75" s="11" t="s">
        <v>26</v>
      </c>
    </row>
    <row r="76" spans="1:14" x14ac:dyDescent="0.2">
      <c r="A76" s="5" t="s">
        <v>29</v>
      </c>
      <c r="B76" s="5" t="s">
        <v>32</v>
      </c>
      <c r="C76" s="6">
        <v>44036</v>
      </c>
      <c r="F76" s="5" t="s">
        <v>7</v>
      </c>
      <c r="G76" s="5" t="s">
        <v>10</v>
      </c>
      <c r="H76" s="5" t="s">
        <v>38</v>
      </c>
      <c r="I76" s="5">
        <v>75</v>
      </c>
      <c r="J76" s="5" t="str">
        <f t="shared" si="2"/>
        <v>SP_75</v>
      </c>
      <c r="K76" s="5" t="str">
        <f t="shared" si="3"/>
        <v>QU_RP_072420_SP_75</v>
      </c>
      <c r="L76" s="5">
        <v>90</v>
      </c>
      <c r="M76" s="5">
        <v>8.82</v>
      </c>
      <c r="N76" s="11" t="s">
        <v>26</v>
      </c>
    </row>
    <row r="77" spans="1:14" x14ac:dyDescent="0.2">
      <c r="A77" s="5" t="s">
        <v>29</v>
      </c>
      <c r="B77" s="5" t="s">
        <v>32</v>
      </c>
      <c r="C77" s="6">
        <v>44036</v>
      </c>
      <c r="F77" s="5" t="s">
        <v>7</v>
      </c>
      <c r="G77" s="5" t="s">
        <v>10</v>
      </c>
      <c r="H77" s="5" t="s">
        <v>38</v>
      </c>
      <c r="I77" s="5">
        <v>76</v>
      </c>
      <c r="J77" s="5" t="str">
        <f t="shared" si="2"/>
        <v>SP_76</v>
      </c>
      <c r="K77" s="5" t="str">
        <f t="shared" si="3"/>
        <v>QU_RP_072420_SP_76</v>
      </c>
      <c r="L77" s="5">
        <v>84</v>
      </c>
      <c r="M77" s="5">
        <v>7.8</v>
      </c>
      <c r="N77" s="11" t="s">
        <v>26</v>
      </c>
    </row>
    <row r="78" spans="1:14" x14ac:dyDescent="0.2">
      <c r="A78" s="5" t="s">
        <v>519</v>
      </c>
      <c r="C78" s="17">
        <v>44404</v>
      </c>
      <c r="F78" s="5" t="s">
        <v>520</v>
      </c>
      <c r="G78" s="5" t="s">
        <v>14</v>
      </c>
      <c r="H78" s="5" t="s">
        <v>39</v>
      </c>
      <c r="I78" s="5">
        <v>77</v>
      </c>
      <c r="J78" s="5" t="str">
        <f t="shared" si="2"/>
        <v>SS_77</v>
      </c>
      <c r="K78" s="5" t="s">
        <v>522</v>
      </c>
      <c r="L78" s="5">
        <v>102</v>
      </c>
      <c r="M78" s="5">
        <v>12.648899999999999</v>
      </c>
      <c r="N78" s="11" t="s">
        <v>521</v>
      </c>
    </row>
    <row r="79" spans="1:14" x14ac:dyDescent="0.2">
      <c r="A79" s="5" t="s">
        <v>519</v>
      </c>
      <c r="C79" s="17">
        <v>44404</v>
      </c>
      <c r="F79" s="5" t="s">
        <v>520</v>
      </c>
      <c r="G79" s="5" t="s">
        <v>14</v>
      </c>
      <c r="H79" s="5" t="s">
        <v>39</v>
      </c>
      <c r="I79" s="5">
        <v>78</v>
      </c>
      <c r="J79" s="5" t="s">
        <v>523</v>
      </c>
      <c r="K79" s="5" t="s">
        <v>524</v>
      </c>
      <c r="L79" s="5">
        <v>119</v>
      </c>
      <c r="M79" s="5">
        <v>16.8751</v>
      </c>
      <c r="N79" s="11" t="s">
        <v>521</v>
      </c>
    </row>
    <row r="80" spans="1:14" x14ac:dyDescent="0.2">
      <c r="A80" s="5" t="s">
        <v>519</v>
      </c>
      <c r="C80" s="17">
        <v>44404</v>
      </c>
      <c r="F80" s="5" t="s">
        <v>520</v>
      </c>
      <c r="G80" s="5" t="s">
        <v>14</v>
      </c>
      <c r="H80" s="5" t="s">
        <v>39</v>
      </c>
      <c r="I80" s="5">
        <v>79</v>
      </c>
      <c r="J80" s="5" t="s">
        <v>526</v>
      </c>
      <c r="K80" s="5" t="s">
        <v>525</v>
      </c>
      <c r="L80" s="5">
        <v>102</v>
      </c>
      <c r="M80" s="5">
        <v>12.142099999999999</v>
      </c>
      <c r="N80" s="11" t="s">
        <v>521</v>
      </c>
    </row>
    <row r="81" spans="1:14" x14ac:dyDescent="0.2">
      <c r="A81" s="5" t="s">
        <v>519</v>
      </c>
      <c r="C81" s="17">
        <v>44404</v>
      </c>
      <c r="F81" s="5" t="s">
        <v>520</v>
      </c>
      <c r="G81" s="5" t="s">
        <v>14</v>
      </c>
      <c r="H81" s="5" t="s">
        <v>39</v>
      </c>
      <c r="I81" s="5">
        <v>80</v>
      </c>
      <c r="J81" s="5" t="s">
        <v>527</v>
      </c>
      <c r="K81" s="5" t="s">
        <v>531</v>
      </c>
      <c r="L81" s="5">
        <v>113</v>
      </c>
      <c r="M81" s="5">
        <v>17.398199999999999</v>
      </c>
      <c r="N81" s="11" t="s">
        <v>521</v>
      </c>
    </row>
    <row r="82" spans="1:14" x14ac:dyDescent="0.2">
      <c r="A82" s="5" t="s">
        <v>519</v>
      </c>
      <c r="C82" s="17">
        <v>44404</v>
      </c>
      <c r="F82" s="5" t="s">
        <v>520</v>
      </c>
      <c r="G82" s="5" t="s">
        <v>14</v>
      </c>
      <c r="H82" s="5" t="s">
        <v>39</v>
      </c>
      <c r="I82" s="5">
        <v>81</v>
      </c>
      <c r="J82" s="5" t="s">
        <v>528</v>
      </c>
      <c r="K82" s="5" t="s">
        <v>532</v>
      </c>
      <c r="L82" s="5">
        <v>76</v>
      </c>
      <c r="M82" s="5">
        <v>4.9736000000000002</v>
      </c>
      <c r="N82" s="11" t="s">
        <v>521</v>
      </c>
    </row>
    <row r="83" spans="1:14" x14ac:dyDescent="0.2">
      <c r="A83" s="5" t="s">
        <v>519</v>
      </c>
      <c r="C83" s="17">
        <v>44404</v>
      </c>
      <c r="F83" s="5" t="s">
        <v>533</v>
      </c>
      <c r="G83" s="5" t="s">
        <v>10</v>
      </c>
      <c r="H83" s="5" t="s">
        <v>38</v>
      </c>
      <c r="I83" s="5">
        <v>82</v>
      </c>
      <c r="J83" s="5" t="s">
        <v>529</v>
      </c>
      <c r="K83" s="5" t="s">
        <v>530</v>
      </c>
      <c r="L83" s="5">
        <v>50</v>
      </c>
      <c r="M83" s="5">
        <v>1.4098999999999999</v>
      </c>
      <c r="N83" s="11" t="s">
        <v>538</v>
      </c>
    </row>
    <row r="84" spans="1:14" x14ac:dyDescent="0.2">
      <c r="A84" s="5" t="s">
        <v>519</v>
      </c>
      <c r="C84" s="17">
        <v>44404</v>
      </c>
      <c r="F84" s="5" t="s">
        <v>533</v>
      </c>
      <c r="G84" s="5" t="s">
        <v>10</v>
      </c>
      <c r="H84" s="5" t="s">
        <v>38</v>
      </c>
      <c r="I84" s="5">
        <v>83</v>
      </c>
      <c r="J84" s="5" t="s">
        <v>534</v>
      </c>
      <c r="K84" s="5" t="s">
        <v>535</v>
      </c>
      <c r="L84" s="5">
        <v>58</v>
      </c>
      <c r="M84" s="5">
        <v>2.2654999999999998</v>
      </c>
      <c r="N84" s="11" t="s">
        <v>538</v>
      </c>
    </row>
    <row r="85" spans="1:14" x14ac:dyDescent="0.2">
      <c r="A85" s="5" t="s">
        <v>519</v>
      </c>
      <c r="C85" s="17">
        <v>44404</v>
      </c>
      <c r="F85" s="5" t="s">
        <v>533</v>
      </c>
      <c r="G85" s="5" t="s">
        <v>10</v>
      </c>
      <c r="H85" s="5" t="s">
        <v>38</v>
      </c>
      <c r="I85" s="5">
        <v>84</v>
      </c>
      <c r="J85" s="5" t="s">
        <v>541</v>
      </c>
      <c r="K85" s="5" t="s">
        <v>536</v>
      </c>
      <c r="L85" s="5">
        <v>60</v>
      </c>
      <c r="M85" s="5">
        <v>2.6410999999999998</v>
      </c>
      <c r="N85" s="11" t="s">
        <v>538</v>
      </c>
    </row>
    <row r="86" spans="1:14" x14ac:dyDescent="0.2">
      <c r="A86" s="5" t="s">
        <v>519</v>
      </c>
      <c r="C86" s="17">
        <v>44404</v>
      </c>
      <c r="F86" s="5" t="s">
        <v>533</v>
      </c>
      <c r="G86" s="5" t="s">
        <v>10</v>
      </c>
      <c r="H86" s="5" t="s">
        <v>38</v>
      </c>
      <c r="I86" s="5">
        <v>85</v>
      </c>
      <c r="J86" s="5" t="s">
        <v>542</v>
      </c>
      <c r="K86" s="5" t="s">
        <v>537</v>
      </c>
      <c r="L86" s="5">
        <v>61</v>
      </c>
      <c r="M86" s="5">
        <v>2.8683000000000001</v>
      </c>
      <c r="N86" s="11" t="s">
        <v>538</v>
      </c>
    </row>
    <row r="87" spans="1:14" x14ac:dyDescent="0.2">
      <c r="A87" s="5" t="s">
        <v>519</v>
      </c>
      <c r="C87" s="17">
        <v>44404</v>
      </c>
      <c r="F87" s="5" t="s">
        <v>533</v>
      </c>
      <c r="G87" s="5" t="s">
        <v>10</v>
      </c>
      <c r="H87" s="5" t="s">
        <v>38</v>
      </c>
      <c r="I87" s="5">
        <v>86</v>
      </c>
      <c r="J87" s="5" t="s">
        <v>543</v>
      </c>
      <c r="K87" s="5" t="s">
        <v>539</v>
      </c>
      <c r="L87" s="5">
        <v>50</v>
      </c>
      <c r="M87" s="5">
        <v>1.6818</v>
      </c>
      <c r="N87" s="11" t="s">
        <v>538</v>
      </c>
    </row>
    <row r="88" spans="1:14" x14ac:dyDescent="0.2">
      <c r="A88" s="5" t="s">
        <v>519</v>
      </c>
      <c r="C88" s="17">
        <v>44404</v>
      </c>
      <c r="F88" s="5" t="s">
        <v>533</v>
      </c>
      <c r="G88" s="5" t="s">
        <v>14</v>
      </c>
      <c r="H88" s="5" t="s">
        <v>39</v>
      </c>
      <c r="I88" s="5">
        <v>87</v>
      </c>
      <c r="J88" s="5" t="s">
        <v>540</v>
      </c>
      <c r="K88" s="5" t="s">
        <v>544</v>
      </c>
      <c r="L88" s="5">
        <v>72</v>
      </c>
      <c r="M88" s="5">
        <v>3.8769999999999998</v>
      </c>
      <c r="N88" s="11" t="s">
        <v>538</v>
      </c>
    </row>
    <row r="89" spans="1:14" x14ac:dyDescent="0.2">
      <c r="A89" s="5" t="s">
        <v>519</v>
      </c>
      <c r="C89" s="17">
        <v>44404</v>
      </c>
      <c r="F89" s="5" t="s">
        <v>533</v>
      </c>
      <c r="G89" s="5" t="s">
        <v>14</v>
      </c>
      <c r="H89" s="5" t="s">
        <v>39</v>
      </c>
      <c r="I89" s="5">
        <v>88</v>
      </c>
      <c r="J89" s="5" t="s">
        <v>549</v>
      </c>
      <c r="K89" s="5" t="s">
        <v>545</v>
      </c>
      <c r="L89" s="5">
        <v>94</v>
      </c>
      <c r="M89" s="5">
        <v>8.2833000000000006</v>
      </c>
      <c r="N89" s="11" t="s">
        <v>538</v>
      </c>
    </row>
    <row r="90" spans="1:14" x14ac:dyDescent="0.2">
      <c r="A90" s="5" t="s">
        <v>519</v>
      </c>
      <c r="C90" s="17">
        <v>44404</v>
      </c>
      <c r="F90" s="5" t="s">
        <v>533</v>
      </c>
      <c r="G90" s="5" t="s">
        <v>14</v>
      </c>
      <c r="H90" s="5" t="s">
        <v>39</v>
      </c>
      <c r="I90" s="5">
        <v>89</v>
      </c>
      <c r="J90" s="5" t="s">
        <v>550</v>
      </c>
      <c r="K90" s="5" t="s">
        <v>546</v>
      </c>
      <c r="L90" s="5">
        <v>105</v>
      </c>
      <c r="M90" s="5">
        <v>11.9808</v>
      </c>
      <c r="N90" s="11" t="s">
        <v>538</v>
      </c>
    </row>
    <row r="91" spans="1:14" x14ac:dyDescent="0.2">
      <c r="A91" s="5" t="s">
        <v>519</v>
      </c>
      <c r="C91" s="17">
        <v>44404</v>
      </c>
      <c r="F91" s="5" t="s">
        <v>533</v>
      </c>
      <c r="G91" s="5" t="s">
        <v>14</v>
      </c>
      <c r="H91" s="5" t="s">
        <v>39</v>
      </c>
      <c r="I91" s="5">
        <v>90</v>
      </c>
      <c r="J91" s="5" t="s">
        <v>551</v>
      </c>
      <c r="K91" s="5" t="s">
        <v>547</v>
      </c>
      <c r="L91" s="5">
        <v>109</v>
      </c>
      <c r="M91" s="5">
        <v>12.890700000000001</v>
      </c>
      <c r="N91" s="11" t="s">
        <v>538</v>
      </c>
    </row>
    <row r="92" spans="1:14" x14ac:dyDescent="0.2">
      <c r="A92" s="5" t="s">
        <v>519</v>
      </c>
      <c r="C92" s="17">
        <v>44404</v>
      </c>
      <c r="F92" s="5" t="s">
        <v>533</v>
      </c>
      <c r="G92" s="5" t="s">
        <v>14</v>
      </c>
      <c r="H92" s="5" t="s">
        <v>39</v>
      </c>
      <c r="I92" s="5">
        <v>91</v>
      </c>
      <c r="J92" s="5" t="s">
        <v>552</v>
      </c>
      <c r="K92" s="5" t="s">
        <v>548</v>
      </c>
      <c r="L92" s="5">
        <v>116</v>
      </c>
      <c r="M92" s="5">
        <v>17.798100000000002</v>
      </c>
      <c r="N92" s="11" t="s">
        <v>538</v>
      </c>
    </row>
    <row r="93" spans="1:14" x14ac:dyDescent="0.2">
      <c r="A93" s="5" t="s">
        <v>519</v>
      </c>
      <c r="C93" s="17">
        <v>44406</v>
      </c>
      <c r="F93" s="5" t="s">
        <v>553</v>
      </c>
      <c r="G93" s="5" t="s">
        <v>14</v>
      </c>
      <c r="H93" s="5" t="s">
        <v>39</v>
      </c>
      <c r="I93" s="5">
        <v>92</v>
      </c>
      <c r="J93" s="5" t="s">
        <v>554</v>
      </c>
      <c r="K93" s="5" t="s">
        <v>559</v>
      </c>
      <c r="L93" s="5">
        <v>91</v>
      </c>
      <c r="M93" s="5">
        <v>8.4515999999999991</v>
      </c>
      <c r="N93" s="11" t="s">
        <v>564</v>
      </c>
    </row>
    <row r="94" spans="1:14" x14ac:dyDescent="0.2">
      <c r="A94" s="5" t="s">
        <v>519</v>
      </c>
      <c r="C94" s="17">
        <v>44406</v>
      </c>
      <c r="F94" s="5" t="s">
        <v>553</v>
      </c>
      <c r="G94" s="5" t="s">
        <v>14</v>
      </c>
      <c r="H94" s="5" t="s">
        <v>39</v>
      </c>
      <c r="I94" s="5">
        <v>93</v>
      </c>
      <c r="J94" s="5" t="s">
        <v>555</v>
      </c>
      <c r="K94" s="5" t="s">
        <v>560</v>
      </c>
      <c r="L94" s="5">
        <v>75</v>
      </c>
      <c r="M94" s="5">
        <v>4.4448999999999996</v>
      </c>
      <c r="N94" s="11" t="s">
        <v>564</v>
      </c>
    </row>
    <row r="95" spans="1:14" x14ac:dyDescent="0.2">
      <c r="A95" s="5" t="s">
        <v>519</v>
      </c>
      <c r="C95" s="17">
        <v>44406</v>
      </c>
      <c r="F95" s="5" t="s">
        <v>553</v>
      </c>
      <c r="G95" s="5" t="s">
        <v>14</v>
      </c>
      <c r="H95" s="5" t="s">
        <v>39</v>
      </c>
      <c r="I95" s="5">
        <v>94</v>
      </c>
      <c r="J95" s="5" t="s">
        <v>556</v>
      </c>
      <c r="K95" s="5" t="s">
        <v>561</v>
      </c>
      <c r="L95" s="5">
        <v>82</v>
      </c>
      <c r="M95" s="5">
        <v>5.9458000000000002</v>
      </c>
      <c r="N95" s="11" t="s">
        <v>564</v>
      </c>
    </row>
    <row r="96" spans="1:14" x14ac:dyDescent="0.2">
      <c r="A96" s="5" t="s">
        <v>519</v>
      </c>
      <c r="C96" s="17">
        <v>44406</v>
      </c>
      <c r="F96" s="5" t="s">
        <v>553</v>
      </c>
      <c r="G96" s="5" t="s">
        <v>14</v>
      </c>
      <c r="H96" s="5" t="s">
        <v>39</v>
      </c>
      <c r="I96" s="5">
        <v>95</v>
      </c>
      <c r="J96" s="5" t="s">
        <v>557</v>
      </c>
      <c r="K96" s="5" t="s">
        <v>562</v>
      </c>
      <c r="L96" s="5">
        <v>80</v>
      </c>
      <c r="M96" s="5">
        <v>5.6875999999999998</v>
      </c>
      <c r="N96" s="11" t="s">
        <v>564</v>
      </c>
    </row>
    <row r="97" spans="1:14" x14ac:dyDescent="0.2">
      <c r="A97" s="5" t="s">
        <v>519</v>
      </c>
      <c r="C97" s="17">
        <v>44406</v>
      </c>
      <c r="F97" s="5" t="s">
        <v>553</v>
      </c>
      <c r="G97" s="5" t="s">
        <v>14</v>
      </c>
      <c r="H97" s="5" t="s">
        <v>39</v>
      </c>
      <c r="I97" s="5">
        <v>96</v>
      </c>
      <c r="J97" s="5" t="s">
        <v>558</v>
      </c>
      <c r="K97" s="5" t="s">
        <v>563</v>
      </c>
      <c r="L97" s="5">
        <v>103</v>
      </c>
      <c r="M97" s="5">
        <v>12.2103</v>
      </c>
      <c r="N97" s="11" t="s">
        <v>564</v>
      </c>
    </row>
    <row r="98" spans="1:14" x14ac:dyDescent="0.2">
      <c r="A98" s="5" t="s">
        <v>573</v>
      </c>
      <c r="C98" s="17">
        <v>44410</v>
      </c>
      <c r="F98" s="5" t="s">
        <v>565</v>
      </c>
      <c r="G98" s="5" t="s">
        <v>14</v>
      </c>
      <c r="H98" s="5" t="s">
        <v>39</v>
      </c>
      <c r="I98" s="5">
        <v>97</v>
      </c>
      <c r="J98" s="5" t="s">
        <v>566</v>
      </c>
      <c r="K98" s="5" t="s">
        <v>574</v>
      </c>
      <c r="L98" s="5">
        <v>78</v>
      </c>
      <c r="M98" s="5">
        <v>5.3156999999999996</v>
      </c>
      <c r="N98" s="11" t="s">
        <v>567</v>
      </c>
    </row>
    <row r="99" spans="1:14" x14ac:dyDescent="0.2">
      <c r="A99" s="5" t="s">
        <v>573</v>
      </c>
      <c r="C99" s="17">
        <v>44410</v>
      </c>
      <c r="F99" s="5" t="s">
        <v>565</v>
      </c>
      <c r="G99" s="5" t="s">
        <v>14</v>
      </c>
      <c r="H99" s="5" t="s">
        <v>39</v>
      </c>
      <c r="I99" s="5">
        <v>98</v>
      </c>
      <c r="J99" s="5" t="s">
        <v>568</v>
      </c>
      <c r="K99" s="5" t="s">
        <v>575</v>
      </c>
      <c r="L99" s="5">
        <v>105</v>
      </c>
      <c r="M99" s="5">
        <v>13.2912</v>
      </c>
      <c r="N99" s="11" t="s">
        <v>567</v>
      </c>
    </row>
    <row r="100" spans="1:14" x14ac:dyDescent="0.2">
      <c r="A100" s="5" t="s">
        <v>573</v>
      </c>
      <c r="C100" s="17">
        <v>44410</v>
      </c>
      <c r="F100" s="5" t="s">
        <v>565</v>
      </c>
      <c r="G100" s="5" t="s">
        <v>14</v>
      </c>
      <c r="H100" s="5" t="s">
        <v>39</v>
      </c>
      <c r="I100" s="5">
        <v>99</v>
      </c>
      <c r="J100" s="5" t="s">
        <v>569</v>
      </c>
      <c r="K100" s="5" t="s">
        <v>576</v>
      </c>
      <c r="L100" s="5">
        <v>123</v>
      </c>
      <c r="M100" s="5">
        <v>21.6279</v>
      </c>
      <c r="N100" s="11" t="s">
        <v>567</v>
      </c>
    </row>
    <row r="101" spans="1:14" x14ac:dyDescent="0.2">
      <c r="A101" s="5" t="s">
        <v>573</v>
      </c>
      <c r="C101" s="17">
        <v>44410</v>
      </c>
      <c r="F101" s="5" t="s">
        <v>565</v>
      </c>
      <c r="G101" s="5" t="s">
        <v>10</v>
      </c>
      <c r="H101" s="5" t="s">
        <v>38</v>
      </c>
      <c r="I101" s="5">
        <v>100</v>
      </c>
      <c r="J101" s="5" t="s">
        <v>571</v>
      </c>
      <c r="K101" s="5" t="s">
        <v>577</v>
      </c>
      <c r="L101" s="5">
        <v>70</v>
      </c>
      <c r="M101" s="5">
        <v>4.0357000000000003</v>
      </c>
      <c r="N101" s="11" t="s">
        <v>579</v>
      </c>
    </row>
    <row r="102" spans="1:14" x14ac:dyDescent="0.2">
      <c r="A102" s="5" t="s">
        <v>573</v>
      </c>
      <c r="C102" s="17">
        <v>44410</v>
      </c>
      <c r="F102" s="5" t="s">
        <v>565</v>
      </c>
      <c r="G102" s="5" t="s">
        <v>10</v>
      </c>
      <c r="H102" s="5" t="s">
        <v>38</v>
      </c>
      <c r="I102" s="5">
        <v>101</v>
      </c>
      <c r="J102" s="5" t="s">
        <v>572</v>
      </c>
      <c r="K102" s="5" t="s">
        <v>578</v>
      </c>
      <c r="L102" s="5">
        <v>62</v>
      </c>
      <c r="M102" s="5">
        <v>3.0144000000000002</v>
      </c>
      <c r="N102" s="11" t="s">
        <v>567</v>
      </c>
    </row>
    <row r="103" spans="1:14" x14ac:dyDescent="0.2">
      <c r="A103" s="5" t="s">
        <v>573</v>
      </c>
      <c r="C103" s="17">
        <v>44410</v>
      </c>
      <c r="F103" s="5" t="s">
        <v>565</v>
      </c>
      <c r="G103" s="5" t="s">
        <v>10</v>
      </c>
      <c r="H103" s="5" t="s">
        <v>38</v>
      </c>
      <c r="I103" s="5">
        <v>102</v>
      </c>
      <c r="J103" s="5" t="s">
        <v>580</v>
      </c>
      <c r="K103" s="5" t="s">
        <v>583</v>
      </c>
      <c r="L103" s="5">
        <v>57</v>
      </c>
      <c r="M103" s="5">
        <v>1.8891</v>
      </c>
      <c r="N103" s="11" t="s">
        <v>588</v>
      </c>
    </row>
    <row r="104" spans="1:14" x14ac:dyDescent="0.2">
      <c r="A104" s="5" t="s">
        <v>573</v>
      </c>
      <c r="C104" s="17">
        <v>44410</v>
      </c>
      <c r="F104" s="5" t="s">
        <v>565</v>
      </c>
      <c r="G104" s="5" t="s">
        <v>10</v>
      </c>
      <c r="H104" s="5" t="s">
        <v>38</v>
      </c>
      <c r="I104" s="5">
        <v>103</v>
      </c>
      <c r="J104" s="5" t="s">
        <v>581</v>
      </c>
      <c r="K104" s="5" t="s">
        <v>584</v>
      </c>
      <c r="L104" s="5">
        <v>58</v>
      </c>
      <c r="M104" s="5">
        <v>2.3117000000000001</v>
      </c>
      <c r="N104" s="11" t="s">
        <v>587</v>
      </c>
    </row>
    <row r="105" spans="1:14" x14ac:dyDescent="0.2">
      <c r="A105" s="5" t="s">
        <v>573</v>
      </c>
      <c r="C105" s="17">
        <v>44410</v>
      </c>
      <c r="F105" s="5" t="s">
        <v>565</v>
      </c>
      <c r="G105" s="5" t="s">
        <v>10</v>
      </c>
      <c r="H105" s="5" t="s">
        <v>38</v>
      </c>
      <c r="I105" s="5">
        <v>104</v>
      </c>
      <c r="J105" s="5" t="s">
        <v>582</v>
      </c>
      <c r="K105" s="5" t="s">
        <v>585</v>
      </c>
      <c r="L105" s="5">
        <v>65</v>
      </c>
      <c r="M105" s="5">
        <v>2.8957000000000002</v>
      </c>
      <c r="N105" s="11" t="s">
        <v>586</v>
      </c>
    </row>
    <row r="106" spans="1:14" x14ac:dyDescent="0.2">
      <c r="A106" s="5" t="s">
        <v>573</v>
      </c>
      <c r="C106" s="17">
        <v>44409</v>
      </c>
      <c r="F106" s="5" t="s">
        <v>589</v>
      </c>
      <c r="G106" s="5" t="s">
        <v>14</v>
      </c>
      <c r="H106" s="5" t="s">
        <v>39</v>
      </c>
      <c r="I106" s="5">
        <v>105</v>
      </c>
      <c r="J106" s="5" t="s">
        <v>590</v>
      </c>
      <c r="K106" s="5" t="s">
        <v>591</v>
      </c>
      <c r="L106" s="5">
        <v>79</v>
      </c>
      <c r="M106" s="5">
        <v>5.0965999999999996</v>
      </c>
      <c r="N106" s="11" t="s">
        <v>598</v>
      </c>
    </row>
    <row r="107" spans="1:14" x14ac:dyDescent="0.2">
      <c r="A107" s="5" t="s">
        <v>573</v>
      </c>
      <c r="C107" s="17">
        <v>44409</v>
      </c>
      <c r="F107" s="5" t="s">
        <v>589</v>
      </c>
      <c r="G107" s="5" t="s">
        <v>14</v>
      </c>
      <c r="H107" s="5" t="s">
        <v>39</v>
      </c>
      <c r="I107" s="5">
        <v>106</v>
      </c>
      <c r="J107" s="5" t="s">
        <v>592</v>
      </c>
      <c r="K107" s="5" t="s">
        <v>593</v>
      </c>
      <c r="L107" s="5">
        <v>72</v>
      </c>
      <c r="M107" s="5">
        <v>3.8033999999999999</v>
      </c>
      <c r="N107" s="11" t="s">
        <v>598</v>
      </c>
    </row>
    <row r="108" spans="1:14" x14ac:dyDescent="0.2">
      <c r="A108" s="5" t="s">
        <v>573</v>
      </c>
      <c r="C108" s="17">
        <v>44409</v>
      </c>
      <c r="F108" s="5" t="s">
        <v>589</v>
      </c>
      <c r="G108" s="5" t="s">
        <v>14</v>
      </c>
      <c r="H108" s="5" t="s">
        <v>39</v>
      </c>
      <c r="I108" s="5">
        <v>107</v>
      </c>
      <c r="J108" s="5" t="s">
        <v>594</v>
      </c>
      <c r="K108" s="5" t="s">
        <v>595</v>
      </c>
      <c r="L108" s="5">
        <v>79</v>
      </c>
      <c r="M108" s="5">
        <v>4.9005999999999998</v>
      </c>
      <c r="N108" s="11" t="s">
        <v>623</v>
      </c>
    </row>
    <row r="109" spans="1:14" x14ac:dyDescent="0.2">
      <c r="A109" s="5" t="s">
        <v>573</v>
      </c>
      <c r="C109" s="17">
        <v>44409</v>
      </c>
      <c r="F109" s="5" t="s">
        <v>589</v>
      </c>
      <c r="G109" s="5" t="s">
        <v>14</v>
      </c>
      <c r="H109" s="5" t="s">
        <v>39</v>
      </c>
      <c r="I109" s="5">
        <v>108</v>
      </c>
      <c r="J109" s="5" t="s">
        <v>597</v>
      </c>
      <c r="K109" s="5" t="s">
        <v>596</v>
      </c>
      <c r="L109" s="5">
        <v>80</v>
      </c>
      <c r="M109" s="5">
        <v>5.1081000000000003</v>
      </c>
      <c r="N109" s="11" t="s">
        <v>623</v>
      </c>
    </row>
    <row r="110" spans="1:14" x14ac:dyDescent="0.2">
      <c r="A110" s="5" t="s">
        <v>573</v>
      </c>
      <c r="C110" s="17">
        <v>44409</v>
      </c>
      <c r="F110" s="5" t="s">
        <v>589</v>
      </c>
      <c r="G110" s="5" t="s">
        <v>14</v>
      </c>
      <c r="H110" s="5" t="s">
        <v>39</v>
      </c>
      <c r="I110" s="5">
        <v>109</v>
      </c>
      <c r="J110" s="5" t="s">
        <v>599</v>
      </c>
      <c r="K110" s="5" t="s">
        <v>600</v>
      </c>
      <c r="L110" s="5">
        <v>98</v>
      </c>
      <c r="M110" s="5">
        <v>10.27</v>
      </c>
      <c r="N110" s="11" t="s">
        <v>598</v>
      </c>
    </row>
    <row r="111" spans="1:14" x14ac:dyDescent="0.2">
      <c r="A111" s="5" t="s">
        <v>573</v>
      </c>
      <c r="C111" s="17">
        <v>44409</v>
      </c>
      <c r="F111" s="5" t="s">
        <v>589</v>
      </c>
      <c r="G111" s="5" t="s">
        <v>10</v>
      </c>
      <c r="H111" s="5" t="s">
        <v>38</v>
      </c>
      <c r="I111" s="5">
        <v>110</v>
      </c>
      <c r="J111" s="5" t="s">
        <v>601</v>
      </c>
      <c r="K111" s="5" t="s">
        <v>602</v>
      </c>
      <c r="L111" s="5">
        <v>66</v>
      </c>
      <c r="M111" s="5">
        <v>3.1871</v>
      </c>
      <c r="N111" s="11" t="s">
        <v>611</v>
      </c>
    </row>
    <row r="112" spans="1:14" x14ac:dyDescent="0.2">
      <c r="A112" s="5" t="s">
        <v>573</v>
      </c>
      <c r="C112" s="17">
        <v>44409</v>
      </c>
      <c r="F112" s="5" t="s">
        <v>589</v>
      </c>
      <c r="G112" s="5" t="s">
        <v>10</v>
      </c>
      <c r="H112" s="5" t="s">
        <v>38</v>
      </c>
      <c r="I112" s="5">
        <v>111</v>
      </c>
      <c r="J112" s="5" t="s">
        <v>603</v>
      </c>
      <c r="K112" s="5" t="s">
        <v>607</v>
      </c>
      <c r="L112" s="5">
        <v>53</v>
      </c>
      <c r="M112" s="5">
        <v>1.5253000000000001</v>
      </c>
      <c r="N112" s="11" t="s">
        <v>611</v>
      </c>
    </row>
    <row r="113" spans="1:14" x14ac:dyDescent="0.2">
      <c r="A113" s="5" t="s">
        <v>573</v>
      </c>
      <c r="C113" s="17">
        <v>44409</v>
      </c>
      <c r="F113" s="5" t="s">
        <v>589</v>
      </c>
      <c r="G113" s="5" t="s">
        <v>10</v>
      </c>
      <c r="H113" s="5" t="s">
        <v>38</v>
      </c>
      <c r="I113" s="5">
        <v>112</v>
      </c>
      <c r="J113" s="5" t="s">
        <v>604</v>
      </c>
      <c r="K113" s="5" t="s">
        <v>608</v>
      </c>
      <c r="L113" s="5">
        <v>73</v>
      </c>
      <c r="M113" s="5">
        <v>5.0166000000000004</v>
      </c>
      <c r="N113" s="11" t="s">
        <v>611</v>
      </c>
    </row>
    <row r="114" spans="1:14" x14ac:dyDescent="0.2">
      <c r="A114" s="5" t="s">
        <v>573</v>
      </c>
      <c r="C114" s="17">
        <v>44409</v>
      </c>
      <c r="F114" s="5" t="s">
        <v>589</v>
      </c>
      <c r="G114" s="5" t="s">
        <v>10</v>
      </c>
      <c r="H114" s="5" t="s">
        <v>38</v>
      </c>
      <c r="I114" s="5">
        <v>113</v>
      </c>
      <c r="J114" s="5" t="s">
        <v>605</v>
      </c>
      <c r="K114" s="5" t="s">
        <v>609</v>
      </c>
      <c r="L114" s="5">
        <v>58</v>
      </c>
      <c r="M114" s="5">
        <v>2.0306999999999999</v>
      </c>
      <c r="N114" s="11" t="s">
        <v>611</v>
      </c>
    </row>
    <row r="115" spans="1:14" x14ac:dyDescent="0.2">
      <c r="A115" s="5" t="s">
        <v>573</v>
      </c>
      <c r="C115" s="17">
        <v>44409</v>
      </c>
      <c r="F115" s="5" t="s">
        <v>589</v>
      </c>
      <c r="G115" s="5" t="s">
        <v>10</v>
      </c>
      <c r="H115" s="5" t="s">
        <v>38</v>
      </c>
      <c r="I115" s="5">
        <v>114</v>
      </c>
      <c r="J115" s="5" t="s">
        <v>606</v>
      </c>
      <c r="K115" s="5" t="s">
        <v>610</v>
      </c>
      <c r="L115" s="5">
        <v>55</v>
      </c>
      <c r="M115" s="5">
        <v>2.0398000000000001</v>
      </c>
      <c r="N115" s="11" t="s">
        <v>611</v>
      </c>
    </row>
    <row r="116" spans="1:14" x14ac:dyDescent="0.2">
      <c r="A116" s="5" t="s">
        <v>519</v>
      </c>
      <c r="C116" s="17">
        <v>44404</v>
      </c>
      <c r="F116" s="5" t="s">
        <v>612</v>
      </c>
      <c r="G116" s="5" t="s">
        <v>18</v>
      </c>
      <c r="H116" s="5" t="s">
        <v>40</v>
      </c>
      <c r="I116" s="5">
        <v>115</v>
      </c>
      <c r="J116" s="5" t="s">
        <v>613</v>
      </c>
      <c r="K116" s="5" t="s">
        <v>614</v>
      </c>
      <c r="L116" s="5">
        <v>81</v>
      </c>
      <c r="M116" s="5">
        <v>6.0001899999999999</v>
      </c>
      <c r="N116" s="11" t="s">
        <v>538</v>
      </c>
    </row>
    <row r="117" spans="1:14" x14ac:dyDescent="0.2">
      <c r="A117" s="5" t="s">
        <v>519</v>
      </c>
      <c r="C117" s="17">
        <v>44404</v>
      </c>
      <c r="F117" s="5" t="s">
        <v>612</v>
      </c>
      <c r="G117" s="5" t="s">
        <v>18</v>
      </c>
      <c r="H117" s="5" t="s">
        <v>40</v>
      </c>
      <c r="I117" s="5">
        <v>116</v>
      </c>
      <c r="J117" s="5" t="s">
        <v>615</v>
      </c>
      <c r="K117" s="5" t="s">
        <v>619</v>
      </c>
      <c r="L117" s="5">
        <v>69</v>
      </c>
      <c r="M117" s="5">
        <v>3.5752000000000002</v>
      </c>
      <c r="N117" s="11" t="s">
        <v>630</v>
      </c>
    </row>
    <row r="118" spans="1:14" x14ac:dyDescent="0.2">
      <c r="A118" s="5" t="s">
        <v>519</v>
      </c>
      <c r="C118" s="17">
        <v>44404</v>
      </c>
      <c r="F118" s="5" t="s">
        <v>612</v>
      </c>
      <c r="G118" s="5" t="s">
        <v>18</v>
      </c>
      <c r="H118" s="5" t="s">
        <v>40</v>
      </c>
      <c r="I118" s="5">
        <v>117</v>
      </c>
      <c r="J118" s="5" t="s">
        <v>616</v>
      </c>
      <c r="K118" s="5" t="s">
        <v>620</v>
      </c>
      <c r="L118" s="5">
        <v>61</v>
      </c>
      <c r="M118" s="5">
        <v>2.7282999999999999</v>
      </c>
      <c r="N118" s="11" t="s">
        <v>631</v>
      </c>
    </row>
    <row r="119" spans="1:14" x14ac:dyDescent="0.2">
      <c r="A119" s="5" t="s">
        <v>519</v>
      </c>
      <c r="C119" s="17">
        <v>44404</v>
      </c>
      <c r="F119" s="5" t="s">
        <v>612</v>
      </c>
      <c r="G119" s="5" t="s">
        <v>18</v>
      </c>
      <c r="H119" s="5" t="s">
        <v>40</v>
      </c>
      <c r="I119" s="5">
        <v>118</v>
      </c>
      <c r="J119" s="5" t="s">
        <v>617</v>
      </c>
      <c r="K119" s="5" t="s">
        <v>621</v>
      </c>
      <c r="L119" s="5">
        <v>70</v>
      </c>
      <c r="M119" s="5">
        <v>3.6339999999999999</v>
      </c>
      <c r="N119" s="11" t="s">
        <v>631</v>
      </c>
    </row>
    <row r="120" spans="1:14" x14ac:dyDescent="0.2">
      <c r="A120" s="5" t="s">
        <v>519</v>
      </c>
      <c r="C120" s="17">
        <v>44404</v>
      </c>
      <c r="F120" s="5" t="s">
        <v>612</v>
      </c>
      <c r="G120" s="5" t="s">
        <v>18</v>
      </c>
      <c r="H120" s="5" t="s">
        <v>40</v>
      </c>
      <c r="I120" s="5">
        <v>119</v>
      </c>
      <c r="J120" s="5" t="s">
        <v>618</v>
      </c>
      <c r="K120" s="5" t="s">
        <v>622</v>
      </c>
      <c r="L120" s="5">
        <v>61</v>
      </c>
      <c r="M120" s="5">
        <v>2.6179000000000001</v>
      </c>
      <c r="N120" s="11" t="s">
        <v>631</v>
      </c>
    </row>
    <row r="121" spans="1:14" x14ac:dyDescent="0.2">
      <c r="A121" s="5" t="s">
        <v>573</v>
      </c>
      <c r="C121" s="17">
        <v>44410</v>
      </c>
      <c r="F121" s="5" t="s">
        <v>533</v>
      </c>
      <c r="G121" s="5" t="s">
        <v>18</v>
      </c>
      <c r="H121" s="5" t="s">
        <v>40</v>
      </c>
      <c r="I121" s="5">
        <v>120</v>
      </c>
      <c r="J121" s="5" t="s">
        <v>624</v>
      </c>
      <c r="K121" s="5" t="s">
        <v>627</v>
      </c>
      <c r="L121" s="5">
        <v>83</v>
      </c>
      <c r="M121" s="5">
        <v>6.9709000000000003</v>
      </c>
      <c r="N121" s="11" t="s">
        <v>636</v>
      </c>
    </row>
    <row r="122" spans="1:14" x14ac:dyDescent="0.2">
      <c r="A122" s="5" t="s">
        <v>573</v>
      </c>
      <c r="C122" s="17">
        <v>44410</v>
      </c>
      <c r="F122" s="5" t="s">
        <v>533</v>
      </c>
      <c r="G122" s="5" t="s">
        <v>18</v>
      </c>
      <c r="H122" s="5" t="s">
        <v>40</v>
      </c>
      <c r="I122" s="5">
        <v>121</v>
      </c>
      <c r="J122" s="5" t="s">
        <v>625</v>
      </c>
      <c r="K122" s="5" t="s">
        <v>628</v>
      </c>
      <c r="L122" s="5">
        <v>83</v>
      </c>
      <c r="M122" s="5">
        <v>5.9889000000000001</v>
      </c>
      <c r="N122" s="11" t="s">
        <v>636</v>
      </c>
    </row>
    <row r="123" spans="1:14" x14ac:dyDescent="0.2">
      <c r="A123" s="5" t="s">
        <v>573</v>
      </c>
      <c r="C123" s="17">
        <v>44410</v>
      </c>
      <c r="F123" s="5" t="s">
        <v>533</v>
      </c>
      <c r="G123" s="5" t="s">
        <v>18</v>
      </c>
      <c r="H123" s="5" t="s">
        <v>40</v>
      </c>
      <c r="I123" s="5">
        <v>122</v>
      </c>
      <c r="J123" s="5" t="s">
        <v>626</v>
      </c>
      <c r="K123" s="5" t="s">
        <v>629</v>
      </c>
      <c r="L123" s="5">
        <v>84</v>
      </c>
      <c r="M123" s="5">
        <v>6.6604999999999999</v>
      </c>
      <c r="N123" s="11" t="s">
        <v>636</v>
      </c>
    </row>
    <row r="124" spans="1:14" x14ac:dyDescent="0.2">
      <c r="A124" s="5" t="s">
        <v>573</v>
      </c>
      <c r="C124" s="17">
        <v>44410</v>
      </c>
      <c r="F124" s="5" t="s">
        <v>533</v>
      </c>
      <c r="G124" s="5" t="s">
        <v>18</v>
      </c>
      <c r="H124" s="5" t="s">
        <v>40</v>
      </c>
      <c r="I124" s="5">
        <v>123</v>
      </c>
      <c r="J124" s="5" t="s">
        <v>634</v>
      </c>
      <c r="K124" s="5" t="s">
        <v>632</v>
      </c>
      <c r="L124" s="5">
        <v>84</v>
      </c>
      <c r="M124" s="5">
        <v>4.8292000000000002</v>
      </c>
      <c r="N124" s="11" t="s">
        <v>636</v>
      </c>
    </row>
    <row r="125" spans="1:14" x14ac:dyDescent="0.2">
      <c r="A125" s="5" t="s">
        <v>573</v>
      </c>
      <c r="C125" s="17">
        <v>44410</v>
      </c>
      <c r="F125" s="5" t="s">
        <v>533</v>
      </c>
      <c r="G125" s="5" t="s">
        <v>18</v>
      </c>
      <c r="H125" s="5" t="s">
        <v>40</v>
      </c>
      <c r="I125" s="5">
        <v>124</v>
      </c>
      <c r="J125" s="5" t="s">
        <v>635</v>
      </c>
      <c r="K125" s="5" t="s">
        <v>633</v>
      </c>
      <c r="L125" s="5">
        <v>68</v>
      </c>
      <c r="M125" s="5">
        <v>3.4496000000000002</v>
      </c>
      <c r="N125" s="11" t="s">
        <v>636</v>
      </c>
    </row>
    <row r="126" spans="1:14" x14ac:dyDescent="0.2">
      <c r="A126" s="5" t="s">
        <v>650</v>
      </c>
      <c r="C126" s="6">
        <v>44357</v>
      </c>
      <c r="F126" s="5" t="s">
        <v>7</v>
      </c>
      <c r="G126" s="5" t="s">
        <v>640</v>
      </c>
      <c r="H126" s="5" t="s">
        <v>637</v>
      </c>
      <c r="I126" s="5">
        <v>125</v>
      </c>
      <c r="J126" s="5" t="s">
        <v>638</v>
      </c>
      <c r="K126" s="5" t="s">
        <v>639</v>
      </c>
      <c r="L126" s="5">
        <v>56</v>
      </c>
      <c r="M126" s="5">
        <v>1.55</v>
      </c>
      <c r="N126" s="11" t="s">
        <v>651</v>
      </c>
    </row>
    <row r="127" spans="1:14" x14ac:dyDescent="0.2">
      <c r="A127" s="5" t="s">
        <v>650</v>
      </c>
      <c r="C127" s="6">
        <v>44357</v>
      </c>
      <c r="F127" s="5" t="s">
        <v>7</v>
      </c>
      <c r="G127" s="5" t="s">
        <v>640</v>
      </c>
      <c r="H127" s="5" t="s">
        <v>637</v>
      </c>
      <c r="I127" s="5">
        <v>126</v>
      </c>
      <c r="J127" s="5" t="s">
        <v>641</v>
      </c>
      <c r="K127" s="5" t="s">
        <v>645</v>
      </c>
      <c r="L127" s="5">
        <v>54</v>
      </c>
      <c r="M127" s="5">
        <v>1.7332000000000001</v>
      </c>
      <c r="N127" s="11" t="s">
        <v>649</v>
      </c>
    </row>
    <row r="128" spans="1:14" x14ac:dyDescent="0.2">
      <c r="A128" s="5" t="s">
        <v>650</v>
      </c>
      <c r="C128" s="6">
        <v>44357</v>
      </c>
      <c r="F128" s="5" t="s">
        <v>7</v>
      </c>
      <c r="G128" s="5" t="s">
        <v>640</v>
      </c>
      <c r="H128" s="5" t="s">
        <v>637</v>
      </c>
      <c r="I128" s="5">
        <v>127</v>
      </c>
      <c r="J128" s="5" t="s">
        <v>642</v>
      </c>
      <c r="K128" s="5" t="s">
        <v>648</v>
      </c>
      <c r="L128" s="5">
        <v>56</v>
      </c>
      <c r="M128" s="5">
        <v>1.7878000000000001</v>
      </c>
      <c r="N128" s="11" t="s">
        <v>649</v>
      </c>
    </row>
    <row r="129" spans="1:14" x14ac:dyDescent="0.2">
      <c r="A129" s="5" t="s">
        <v>650</v>
      </c>
      <c r="C129" s="6">
        <v>44357</v>
      </c>
      <c r="F129" s="5" t="s">
        <v>7</v>
      </c>
      <c r="G129" s="5" t="s">
        <v>640</v>
      </c>
      <c r="H129" s="5" t="s">
        <v>637</v>
      </c>
      <c r="I129" s="5">
        <v>128</v>
      </c>
      <c r="J129" s="5" t="s">
        <v>643</v>
      </c>
      <c r="K129" s="5" t="s">
        <v>646</v>
      </c>
      <c r="L129" s="5">
        <v>56</v>
      </c>
      <c r="M129" s="5">
        <v>1.4095</v>
      </c>
      <c r="N129" s="11" t="s">
        <v>649</v>
      </c>
    </row>
    <row r="130" spans="1:14" x14ac:dyDescent="0.2">
      <c r="A130" s="5" t="s">
        <v>650</v>
      </c>
      <c r="C130" s="6">
        <v>44357</v>
      </c>
      <c r="F130" s="5" t="s">
        <v>7</v>
      </c>
      <c r="G130" s="5" t="s">
        <v>640</v>
      </c>
      <c r="H130" s="5" t="s">
        <v>637</v>
      </c>
      <c r="I130" s="5">
        <v>129</v>
      </c>
      <c r="J130" s="5" t="s">
        <v>644</v>
      </c>
      <c r="K130" s="5" t="s">
        <v>647</v>
      </c>
      <c r="L130" s="5">
        <v>58</v>
      </c>
      <c r="M130" s="5">
        <v>1.6928000000000001</v>
      </c>
      <c r="N130" s="11" t="s">
        <v>649</v>
      </c>
    </row>
    <row r="131" spans="1:14" x14ac:dyDescent="0.2">
      <c r="A131" s="5" t="s">
        <v>650</v>
      </c>
      <c r="C131" s="6">
        <v>44357</v>
      </c>
      <c r="F131" s="5" t="s">
        <v>7</v>
      </c>
      <c r="G131" s="5" t="s">
        <v>14</v>
      </c>
      <c r="H131" s="5" t="s">
        <v>39</v>
      </c>
      <c r="I131" s="5">
        <v>130</v>
      </c>
      <c r="J131" s="5" t="s">
        <v>652</v>
      </c>
      <c r="K131" s="5" t="s">
        <v>662</v>
      </c>
      <c r="L131" s="5">
        <v>87</v>
      </c>
      <c r="M131" s="5">
        <v>6.8479000000000001</v>
      </c>
    </row>
    <row r="132" spans="1:14" x14ac:dyDescent="0.2">
      <c r="A132" s="5" t="s">
        <v>650</v>
      </c>
      <c r="C132" s="6">
        <v>44357</v>
      </c>
      <c r="F132" s="5" t="s">
        <v>7</v>
      </c>
      <c r="G132" s="5" t="s">
        <v>14</v>
      </c>
      <c r="H132" s="5" t="s">
        <v>39</v>
      </c>
      <c r="I132" s="5">
        <v>131</v>
      </c>
      <c r="J132" s="5" t="s">
        <v>653</v>
      </c>
      <c r="K132" s="5" t="s">
        <v>668</v>
      </c>
      <c r="L132" s="5">
        <v>109</v>
      </c>
      <c r="M132" s="5">
        <v>16.630299999999998</v>
      </c>
    </row>
    <row r="133" spans="1:14" x14ac:dyDescent="0.2">
      <c r="A133" s="5" t="s">
        <v>650</v>
      </c>
      <c r="C133" s="6">
        <v>44357</v>
      </c>
      <c r="F133" s="5" t="s">
        <v>7</v>
      </c>
      <c r="G133" s="5" t="s">
        <v>14</v>
      </c>
      <c r="H133" s="5" t="s">
        <v>39</v>
      </c>
      <c r="I133" s="5">
        <v>132</v>
      </c>
      <c r="J133" s="5" t="s">
        <v>654</v>
      </c>
      <c r="K133" s="5" t="s">
        <v>669</v>
      </c>
      <c r="L133" s="5">
        <v>119</v>
      </c>
      <c r="M133" s="5">
        <v>21.6129</v>
      </c>
    </row>
    <row r="134" spans="1:14" x14ac:dyDescent="0.2">
      <c r="A134" s="5" t="s">
        <v>650</v>
      </c>
      <c r="C134" s="6">
        <v>44357</v>
      </c>
      <c r="F134" s="5" t="s">
        <v>7</v>
      </c>
      <c r="G134" s="5" t="s">
        <v>14</v>
      </c>
      <c r="H134" s="5" t="s">
        <v>39</v>
      </c>
      <c r="I134" s="5">
        <v>133</v>
      </c>
      <c r="J134" s="5" t="s">
        <v>655</v>
      </c>
      <c r="K134" s="5" t="s">
        <v>670</v>
      </c>
      <c r="L134" s="5">
        <v>81</v>
      </c>
      <c r="M134" s="5">
        <v>5.8676000000000004</v>
      </c>
    </row>
    <row r="135" spans="1:14" x14ac:dyDescent="0.2">
      <c r="A135" s="5" t="s">
        <v>650</v>
      </c>
      <c r="C135" s="6">
        <v>44357</v>
      </c>
      <c r="F135" s="5" t="s">
        <v>7</v>
      </c>
      <c r="G135" s="5" t="s">
        <v>14</v>
      </c>
      <c r="H135" s="5" t="s">
        <v>39</v>
      </c>
      <c r="I135" s="5">
        <v>134</v>
      </c>
      <c r="J135" s="5" t="s">
        <v>656</v>
      </c>
      <c r="K135" s="12" t="s">
        <v>671</v>
      </c>
      <c r="L135" s="5">
        <v>104</v>
      </c>
      <c r="M135" s="5">
        <v>12.2811</v>
      </c>
    </row>
    <row r="136" spans="1:14" x14ac:dyDescent="0.2">
      <c r="A136" s="5" t="s">
        <v>650</v>
      </c>
      <c r="C136" s="6">
        <v>44357</v>
      </c>
      <c r="F136" s="5" t="s">
        <v>11</v>
      </c>
      <c r="G136" s="5" t="s">
        <v>640</v>
      </c>
      <c r="H136" s="5" t="s">
        <v>637</v>
      </c>
      <c r="I136" s="5">
        <v>135</v>
      </c>
      <c r="J136" s="5" t="s">
        <v>657</v>
      </c>
      <c r="K136" s="5" t="s">
        <v>663</v>
      </c>
      <c r="L136" s="5">
        <v>55</v>
      </c>
      <c r="M136" s="5">
        <v>1.4838</v>
      </c>
    </row>
    <row r="137" spans="1:14" x14ac:dyDescent="0.2">
      <c r="A137" s="5" t="s">
        <v>650</v>
      </c>
      <c r="C137" s="6">
        <v>44357</v>
      </c>
      <c r="F137" s="5" t="s">
        <v>11</v>
      </c>
      <c r="G137" s="5" t="s">
        <v>640</v>
      </c>
      <c r="H137" s="5" t="s">
        <v>637</v>
      </c>
      <c r="I137" s="5">
        <v>136</v>
      </c>
      <c r="J137" s="5" t="s">
        <v>658</v>
      </c>
      <c r="K137" s="5" t="s">
        <v>664</v>
      </c>
      <c r="L137" s="5">
        <v>58</v>
      </c>
      <c r="M137" s="5">
        <v>1.883</v>
      </c>
    </row>
    <row r="138" spans="1:14" x14ac:dyDescent="0.2">
      <c r="A138" s="5" t="s">
        <v>650</v>
      </c>
      <c r="C138" s="6">
        <v>44357</v>
      </c>
      <c r="F138" s="5" t="s">
        <v>11</v>
      </c>
      <c r="G138" s="5" t="s">
        <v>640</v>
      </c>
      <c r="H138" s="5" t="s">
        <v>637</v>
      </c>
      <c r="I138" s="5">
        <v>137</v>
      </c>
      <c r="J138" s="5" t="s">
        <v>659</v>
      </c>
      <c r="K138" s="5" t="s">
        <v>665</v>
      </c>
      <c r="L138" s="5">
        <v>45</v>
      </c>
      <c r="M138" s="5">
        <v>0.76719999999999999</v>
      </c>
    </row>
    <row r="139" spans="1:14" x14ac:dyDescent="0.2">
      <c r="A139" s="5" t="s">
        <v>650</v>
      </c>
      <c r="C139" s="6">
        <v>44357</v>
      </c>
      <c r="F139" s="5" t="s">
        <v>11</v>
      </c>
      <c r="G139" s="5" t="s">
        <v>640</v>
      </c>
      <c r="H139" s="5" t="s">
        <v>637</v>
      </c>
      <c r="I139" s="5">
        <v>138</v>
      </c>
      <c r="J139" s="5" t="s">
        <v>660</v>
      </c>
      <c r="K139" s="5" t="s">
        <v>666</v>
      </c>
      <c r="N139" s="11" t="s">
        <v>688</v>
      </c>
    </row>
    <row r="140" spans="1:14" x14ac:dyDescent="0.2">
      <c r="A140" s="5" t="s">
        <v>650</v>
      </c>
      <c r="C140" s="6">
        <v>44357</v>
      </c>
      <c r="F140" s="5" t="s">
        <v>11</v>
      </c>
      <c r="G140" s="5" t="s">
        <v>640</v>
      </c>
      <c r="H140" s="5" t="s">
        <v>637</v>
      </c>
      <c r="I140" s="5">
        <v>139</v>
      </c>
      <c r="J140" s="5" t="s">
        <v>661</v>
      </c>
      <c r="K140" s="5" t="s">
        <v>667</v>
      </c>
      <c r="N140" s="11" t="s">
        <v>688</v>
      </c>
    </row>
    <row r="141" spans="1:14" x14ac:dyDescent="0.2">
      <c r="A141" s="5" t="s">
        <v>650</v>
      </c>
      <c r="C141" s="6">
        <v>44357</v>
      </c>
      <c r="F141" s="5" t="s">
        <v>11</v>
      </c>
      <c r="G141" s="5" t="s">
        <v>15</v>
      </c>
      <c r="H141" s="5" t="s">
        <v>37</v>
      </c>
      <c r="I141" s="5">
        <v>140</v>
      </c>
      <c r="J141" s="5" t="s">
        <v>672</v>
      </c>
      <c r="K141" s="5" t="s">
        <v>677</v>
      </c>
      <c r="L141" s="5">
        <v>59</v>
      </c>
      <c r="M141" s="5">
        <v>1.8540000000000001</v>
      </c>
    </row>
    <row r="142" spans="1:14" x14ac:dyDescent="0.2">
      <c r="A142" s="5" t="s">
        <v>650</v>
      </c>
      <c r="C142" s="6">
        <v>44357</v>
      </c>
      <c r="F142" s="5" t="s">
        <v>11</v>
      </c>
      <c r="G142" s="5" t="s">
        <v>15</v>
      </c>
      <c r="H142" s="5" t="s">
        <v>37</v>
      </c>
      <c r="I142" s="5">
        <v>141</v>
      </c>
      <c r="J142" s="5" t="s">
        <v>673</v>
      </c>
      <c r="K142" s="5" t="s">
        <v>681</v>
      </c>
      <c r="L142" s="5">
        <v>57</v>
      </c>
      <c r="M142" s="5">
        <v>1.9103000000000001</v>
      </c>
    </row>
    <row r="143" spans="1:14" x14ac:dyDescent="0.2">
      <c r="A143" s="5" t="s">
        <v>650</v>
      </c>
      <c r="C143" s="6">
        <v>44357</v>
      </c>
      <c r="F143" s="5" t="s">
        <v>11</v>
      </c>
      <c r="G143" s="5" t="s">
        <v>15</v>
      </c>
      <c r="H143" s="5" t="s">
        <v>37</v>
      </c>
      <c r="I143" s="5">
        <v>142</v>
      </c>
      <c r="J143" s="5" t="s">
        <v>674</v>
      </c>
      <c r="K143" s="5" t="s">
        <v>685</v>
      </c>
      <c r="L143" s="5">
        <v>71</v>
      </c>
      <c r="M143" s="5">
        <v>3.3208000000000002</v>
      </c>
    </row>
    <row r="144" spans="1:14" x14ac:dyDescent="0.2">
      <c r="A144" s="5" t="s">
        <v>650</v>
      </c>
      <c r="C144" s="6">
        <v>44357</v>
      </c>
      <c r="F144" s="5" t="s">
        <v>11</v>
      </c>
      <c r="G144" s="5" t="s">
        <v>15</v>
      </c>
      <c r="H144" s="5" t="s">
        <v>37</v>
      </c>
      <c r="I144" s="5">
        <v>143</v>
      </c>
      <c r="J144" s="5" t="s">
        <v>675</v>
      </c>
      <c r="K144" s="5" t="s">
        <v>686</v>
      </c>
      <c r="L144" s="5">
        <v>74</v>
      </c>
      <c r="M144" s="5">
        <v>3.5373000000000001</v>
      </c>
    </row>
    <row r="145" spans="1:14" x14ac:dyDescent="0.2">
      <c r="A145" s="5" t="s">
        <v>650</v>
      </c>
      <c r="C145" s="6">
        <v>44357</v>
      </c>
      <c r="F145" s="5" t="s">
        <v>11</v>
      </c>
      <c r="G145" s="5" t="s">
        <v>15</v>
      </c>
      <c r="H145" s="5" t="s">
        <v>37</v>
      </c>
      <c r="I145" s="5">
        <v>144</v>
      </c>
      <c r="J145" s="5" t="s">
        <v>676</v>
      </c>
      <c r="K145" s="5" t="s">
        <v>687</v>
      </c>
      <c r="L145" s="5">
        <v>55</v>
      </c>
      <c r="M145" s="5">
        <v>1.9525999999999999</v>
      </c>
    </row>
    <row r="146" spans="1:14" x14ac:dyDescent="0.2">
      <c r="A146" s="5" t="s">
        <v>650</v>
      </c>
      <c r="C146" s="6">
        <v>44357</v>
      </c>
      <c r="F146" s="5" t="s">
        <v>11</v>
      </c>
      <c r="G146" s="5" t="s">
        <v>14</v>
      </c>
      <c r="H146" s="5" t="s">
        <v>39</v>
      </c>
      <c r="I146" s="5">
        <v>145</v>
      </c>
      <c r="J146" s="5" t="s">
        <v>678</v>
      </c>
      <c r="K146" s="5" t="s">
        <v>682</v>
      </c>
      <c r="L146" s="5">
        <v>91</v>
      </c>
      <c r="M146" s="5">
        <v>8.5525000000000002</v>
      </c>
    </row>
    <row r="147" spans="1:14" x14ac:dyDescent="0.2">
      <c r="A147" s="5" t="s">
        <v>650</v>
      </c>
      <c r="C147" s="6">
        <v>44357</v>
      </c>
      <c r="F147" s="5" t="s">
        <v>11</v>
      </c>
      <c r="G147" s="5" t="s">
        <v>14</v>
      </c>
      <c r="H147" s="5" t="s">
        <v>39</v>
      </c>
      <c r="I147" s="5">
        <v>146</v>
      </c>
      <c r="J147" s="5" t="s">
        <v>679</v>
      </c>
      <c r="K147" s="5" t="s">
        <v>683</v>
      </c>
      <c r="L147" s="5">
        <v>73</v>
      </c>
      <c r="M147" s="5">
        <v>3.9704000000000002</v>
      </c>
    </row>
    <row r="148" spans="1:14" x14ac:dyDescent="0.2">
      <c r="A148" s="5" t="s">
        <v>650</v>
      </c>
      <c r="C148" s="6">
        <v>44357</v>
      </c>
      <c r="F148" s="5" t="s">
        <v>11</v>
      </c>
      <c r="G148" s="5" t="s">
        <v>14</v>
      </c>
      <c r="H148" s="5" t="s">
        <v>39</v>
      </c>
      <c r="I148" s="5">
        <v>147</v>
      </c>
      <c r="J148" s="5" t="s">
        <v>680</v>
      </c>
      <c r="K148" s="5" t="s">
        <v>684</v>
      </c>
      <c r="L148" s="5">
        <v>101</v>
      </c>
      <c r="M148" s="5">
        <v>11.63</v>
      </c>
    </row>
    <row r="149" spans="1:14" x14ac:dyDescent="0.2">
      <c r="A149" s="5" t="s">
        <v>650</v>
      </c>
      <c r="C149" s="6">
        <v>44357</v>
      </c>
      <c r="F149" s="5" t="s">
        <v>7</v>
      </c>
      <c r="G149" s="5" t="s">
        <v>15</v>
      </c>
      <c r="H149" s="5" t="s">
        <v>37</v>
      </c>
      <c r="I149" s="5">
        <v>148</v>
      </c>
      <c r="J149" s="5" t="s">
        <v>689</v>
      </c>
      <c r="K149" s="5" t="s">
        <v>698</v>
      </c>
      <c r="L149" s="5">
        <v>64</v>
      </c>
      <c r="M149" s="5">
        <v>2.6480000000000001</v>
      </c>
    </row>
    <row r="150" spans="1:14" x14ac:dyDescent="0.2">
      <c r="A150" s="5" t="s">
        <v>650</v>
      </c>
      <c r="C150" s="6">
        <v>44357</v>
      </c>
      <c r="F150" s="5" t="s">
        <v>7</v>
      </c>
      <c r="G150" s="5" t="s">
        <v>15</v>
      </c>
      <c r="H150" s="5" t="s">
        <v>37</v>
      </c>
      <c r="I150" s="5">
        <v>149</v>
      </c>
      <c r="J150" s="5" t="s">
        <v>690</v>
      </c>
      <c r="K150" s="5" t="s">
        <v>699</v>
      </c>
      <c r="L150" s="5">
        <v>71</v>
      </c>
      <c r="M150" s="5">
        <v>3.1196999999999999</v>
      </c>
    </row>
    <row r="151" spans="1:14" x14ac:dyDescent="0.2">
      <c r="A151" s="5" t="s">
        <v>650</v>
      </c>
      <c r="C151" s="6">
        <v>44357</v>
      </c>
      <c r="F151" s="5" t="s">
        <v>7</v>
      </c>
      <c r="G151" s="5" t="s">
        <v>15</v>
      </c>
      <c r="H151" s="5" t="s">
        <v>37</v>
      </c>
      <c r="I151" s="5">
        <v>150</v>
      </c>
      <c r="J151" s="5" t="s">
        <v>691</v>
      </c>
      <c r="K151" s="5" t="s">
        <v>700</v>
      </c>
      <c r="L151" s="5">
        <v>99</v>
      </c>
      <c r="M151" s="5">
        <v>9.5431000000000008</v>
      </c>
    </row>
    <row r="152" spans="1:14" x14ac:dyDescent="0.2">
      <c r="A152" s="5" t="s">
        <v>650</v>
      </c>
      <c r="C152" s="6">
        <v>44357</v>
      </c>
      <c r="F152" s="5" t="s">
        <v>7</v>
      </c>
      <c r="G152" s="5" t="s">
        <v>15</v>
      </c>
      <c r="H152" s="5" t="s">
        <v>37</v>
      </c>
      <c r="I152" s="5">
        <v>151</v>
      </c>
      <c r="J152" s="5" t="s">
        <v>692</v>
      </c>
      <c r="K152" s="5" t="s">
        <v>701</v>
      </c>
      <c r="L152" s="5">
        <v>91</v>
      </c>
      <c r="M152" s="5">
        <v>6.8398000000000003</v>
      </c>
    </row>
    <row r="153" spans="1:14" x14ac:dyDescent="0.2">
      <c r="A153" s="5" t="s">
        <v>650</v>
      </c>
      <c r="C153" s="6">
        <v>44357</v>
      </c>
      <c r="F153" s="5" t="s">
        <v>7</v>
      </c>
      <c r="G153" s="5" t="s">
        <v>15</v>
      </c>
      <c r="H153" s="5" t="s">
        <v>37</v>
      </c>
      <c r="I153" s="5">
        <v>152</v>
      </c>
      <c r="J153" s="5" t="s">
        <v>693</v>
      </c>
      <c r="K153" s="5" t="s">
        <v>706</v>
      </c>
      <c r="L153" s="5">
        <v>75</v>
      </c>
      <c r="M153" s="5">
        <v>4.1063000000000001</v>
      </c>
    </row>
    <row r="154" spans="1:14" x14ac:dyDescent="0.2">
      <c r="A154" s="5" t="s">
        <v>650</v>
      </c>
      <c r="C154" s="6">
        <v>44357</v>
      </c>
      <c r="F154" s="5" t="s">
        <v>7</v>
      </c>
      <c r="G154" s="5" t="s">
        <v>10</v>
      </c>
      <c r="H154" s="5" t="s">
        <v>38</v>
      </c>
      <c r="I154" s="5">
        <v>153</v>
      </c>
      <c r="J154" s="5" t="s">
        <v>694</v>
      </c>
      <c r="K154" s="5" t="s">
        <v>702</v>
      </c>
      <c r="L154" s="5">
        <v>44</v>
      </c>
      <c r="M154" s="5">
        <v>0.84670000000000001</v>
      </c>
    </row>
    <row r="155" spans="1:14" x14ac:dyDescent="0.2">
      <c r="A155" s="5" t="s">
        <v>650</v>
      </c>
      <c r="C155" s="6">
        <v>44357</v>
      </c>
      <c r="F155" s="5" t="s">
        <v>7</v>
      </c>
      <c r="G155" s="5" t="s">
        <v>10</v>
      </c>
      <c r="H155" s="5" t="s">
        <v>38</v>
      </c>
      <c r="I155" s="5">
        <v>154</v>
      </c>
      <c r="J155" s="5" t="s">
        <v>695</v>
      </c>
      <c r="K155" s="5" t="s">
        <v>703</v>
      </c>
      <c r="L155" s="5">
        <v>41</v>
      </c>
      <c r="M155" s="5">
        <v>0.8518</v>
      </c>
      <c r="N155" s="11" t="s">
        <v>893</v>
      </c>
    </row>
    <row r="156" spans="1:14" x14ac:dyDescent="0.2">
      <c r="A156" s="5" t="s">
        <v>650</v>
      </c>
      <c r="C156" s="6">
        <v>44357</v>
      </c>
      <c r="F156" s="5" t="s">
        <v>7</v>
      </c>
      <c r="G156" s="5" t="s">
        <v>10</v>
      </c>
      <c r="H156" s="5" t="s">
        <v>38</v>
      </c>
      <c r="I156" s="5">
        <v>155</v>
      </c>
      <c r="J156" s="5" t="s">
        <v>696</v>
      </c>
      <c r="K156" s="5" t="s">
        <v>704</v>
      </c>
      <c r="L156" s="5">
        <v>43</v>
      </c>
      <c r="M156" s="5">
        <v>0.875</v>
      </c>
    </row>
    <row r="157" spans="1:14" x14ac:dyDescent="0.2">
      <c r="A157" s="5" t="s">
        <v>650</v>
      </c>
      <c r="C157" s="6">
        <v>44357</v>
      </c>
      <c r="F157" s="5" t="s">
        <v>7</v>
      </c>
      <c r="G157" s="5" t="s">
        <v>10</v>
      </c>
      <c r="H157" s="5" t="s">
        <v>38</v>
      </c>
      <c r="I157" s="5">
        <v>156</v>
      </c>
      <c r="J157" s="5" t="s">
        <v>697</v>
      </c>
      <c r="K157" s="5" t="s">
        <v>705</v>
      </c>
      <c r="L157" s="5">
        <v>41</v>
      </c>
      <c r="M157" s="5">
        <v>0.73109999999999997</v>
      </c>
    </row>
    <row r="158" spans="1:14" x14ac:dyDescent="0.2">
      <c r="A158" s="5" t="s">
        <v>650</v>
      </c>
      <c r="C158" s="6">
        <v>44357</v>
      </c>
      <c r="F158" s="5" t="s">
        <v>7</v>
      </c>
      <c r="G158" s="5" t="s">
        <v>10</v>
      </c>
      <c r="H158" s="5" t="s">
        <v>38</v>
      </c>
      <c r="I158" s="5">
        <v>157</v>
      </c>
      <c r="J158" s="5" t="s">
        <v>707</v>
      </c>
      <c r="K158" s="5" t="s">
        <v>708</v>
      </c>
      <c r="L158" s="5">
        <v>46</v>
      </c>
      <c r="M158" s="5">
        <v>1.1566000000000001</v>
      </c>
    </row>
    <row r="159" spans="1:14" x14ac:dyDescent="0.2">
      <c r="A159" s="5" t="s">
        <v>709</v>
      </c>
      <c r="C159" s="6">
        <v>44304</v>
      </c>
      <c r="F159" s="5" t="s">
        <v>7</v>
      </c>
      <c r="G159" s="5" t="s">
        <v>15</v>
      </c>
      <c r="H159" s="5" t="s">
        <v>37</v>
      </c>
      <c r="I159" s="5">
        <v>158</v>
      </c>
      <c r="J159" s="5" t="s">
        <v>710</v>
      </c>
      <c r="K159" s="5" t="s">
        <v>714</v>
      </c>
      <c r="L159" s="5">
        <v>41</v>
      </c>
      <c r="M159" s="5">
        <v>0.48089999999999999</v>
      </c>
      <c r="N159" s="11" t="s">
        <v>894</v>
      </c>
    </row>
    <row r="160" spans="1:14" x14ac:dyDescent="0.2">
      <c r="A160" s="5" t="s">
        <v>709</v>
      </c>
      <c r="C160" s="6">
        <v>44304</v>
      </c>
      <c r="F160" s="5" t="s">
        <v>7</v>
      </c>
      <c r="G160" s="5" t="s">
        <v>15</v>
      </c>
      <c r="H160" s="5" t="s">
        <v>37</v>
      </c>
      <c r="I160" s="5">
        <v>159</v>
      </c>
      <c r="J160" s="5" t="s">
        <v>711</v>
      </c>
      <c r="K160" s="5" t="s">
        <v>715</v>
      </c>
      <c r="L160" s="5">
        <v>38</v>
      </c>
      <c r="M160" s="5">
        <v>0.37509999999999999</v>
      </c>
    </row>
    <row r="161" spans="1:14" x14ac:dyDescent="0.2">
      <c r="A161" s="5" t="s">
        <v>709</v>
      </c>
      <c r="C161" s="6">
        <v>44304</v>
      </c>
      <c r="F161" s="5" t="s">
        <v>7</v>
      </c>
      <c r="G161" s="5" t="s">
        <v>15</v>
      </c>
      <c r="H161" s="5" t="s">
        <v>37</v>
      </c>
      <c r="I161" s="5">
        <v>160</v>
      </c>
      <c r="J161" s="5" t="s">
        <v>712</v>
      </c>
      <c r="K161" s="5" t="s">
        <v>716</v>
      </c>
      <c r="L161" s="5">
        <v>46</v>
      </c>
      <c r="M161" s="5">
        <v>0.71350000000000002</v>
      </c>
    </row>
    <row r="162" spans="1:14" x14ac:dyDescent="0.2">
      <c r="A162" s="5" t="s">
        <v>709</v>
      </c>
      <c r="C162" s="6">
        <v>44304</v>
      </c>
      <c r="F162" s="5" t="s">
        <v>7</v>
      </c>
      <c r="G162" s="5" t="s">
        <v>15</v>
      </c>
      <c r="H162" s="5" t="s">
        <v>37</v>
      </c>
      <c r="I162" s="5">
        <v>161</v>
      </c>
      <c r="J162" s="5" t="s">
        <v>713</v>
      </c>
      <c r="K162" s="5" t="s">
        <v>717</v>
      </c>
      <c r="L162" s="5">
        <v>38</v>
      </c>
      <c r="M162" s="5">
        <v>0.46350000000000002</v>
      </c>
    </row>
    <row r="163" spans="1:14" x14ac:dyDescent="0.2">
      <c r="A163" s="5" t="s">
        <v>709</v>
      </c>
      <c r="C163" s="6">
        <v>44304</v>
      </c>
      <c r="F163" s="5" t="s">
        <v>7</v>
      </c>
      <c r="G163" s="5" t="s">
        <v>14</v>
      </c>
      <c r="H163" s="5" t="s">
        <v>39</v>
      </c>
      <c r="I163" s="5">
        <v>162</v>
      </c>
      <c r="J163" s="5" t="s">
        <v>718</v>
      </c>
      <c r="K163" s="5" t="s">
        <v>721</v>
      </c>
      <c r="L163" s="5">
        <v>64</v>
      </c>
      <c r="M163" s="5">
        <v>2.2324999999999999</v>
      </c>
    </row>
    <row r="164" spans="1:14" x14ac:dyDescent="0.2">
      <c r="A164" s="5" t="s">
        <v>709</v>
      </c>
      <c r="C164" s="6">
        <v>44304</v>
      </c>
      <c r="F164" s="5" t="s">
        <v>7</v>
      </c>
      <c r="G164" s="5" t="s">
        <v>14</v>
      </c>
      <c r="H164" s="5" t="s">
        <v>39</v>
      </c>
      <c r="I164" s="5">
        <v>163</v>
      </c>
      <c r="J164" s="5" t="s">
        <v>719</v>
      </c>
      <c r="K164" s="5" t="s">
        <v>722</v>
      </c>
      <c r="L164" s="5">
        <v>70</v>
      </c>
      <c r="M164" s="5">
        <v>3.3835999999999999</v>
      </c>
    </row>
    <row r="165" spans="1:14" x14ac:dyDescent="0.2">
      <c r="A165" s="5" t="s">
        <v>709</v>
      </c>
      <c r="C165" s="6">
        <v>44304</v>
      </c>
      <c r="F165" s="5" t="s">
        <v>7</v>
      </c>
      <c r="G165" s="5" t="s">
        <v>14</v>
      </c>
      <c r="H165" s="5" t="s">
        <v>39</v>
      </c>
      <c r="I165" s="5">
        <v>164</v>
      </c>
      <c r="J165" s="5" t="s">
        <v>720</v>
      </c>
      <c r="K165" s="5" t="s">
        <v>723</v>
      </c>
      <c r="L165" s="5">
        <v>71</v>
      </c>
      <c r="M165" s="5">
        <v>3.6394000000000002</v>
      </c>
    </row>
    <row r="166" spans="1:14" x14ac:dyDescent="0.2">
      <c r="A166" s="5" t="s">
        <v>724</v>
      </c>
      <c r="C166" s="6">
        <v>44301</v>
      </c>
      <c r="F166" s="5" t="s">
        <v>7</v>
      </c>
      <c r="G166" s="5" t="s">
        <v>15</v>
      </c>
      <c r="H166" s="5" t="s">
        <v>37</v>
      </c>
      <c r="I166" s="5">
        <v>165</v>
      </c>
      <c r="J166" s="5" t="s">
        <v>725</v>
      </c>
      <c r="K166" s="5" t="s">
        <v>727</v>
      </c>
      <c r="L166" s="5">
        <v>31</v>
      </c>
      <c r="M166" s="5">
        <v>0.34079999999999999</v>
      </c>
      <c r="N166" s="11" t="s">
        <v>893</v>
      </c>
    </row>
    <row r="167" spans="1:14" x14ac:dyDescent="0.2">
      <c r="A167" s="5" t="s">
        <v>724</v>
      </c>
      <c r="C167" s="6">
        <v>44301</v>
      </c>
      <c r="F167" s="5" t="s">
        <v>7</v>
      </c>
      <c r="G167" s="5" t="s">
        <v>15</v>
      </c>
      <c r="H167" s="5" t="s">
        <v>37</v>
      </c>
      <c r="I167" s="5">
        <v>166</v>
      </c>
      <c r="J167" s="5" t="s">
        <v>726</v>
      </c>
      <c r="K167" s="5" t="s">
        <v>728</v>
      </c>
      <c r="L167" s="5">
        <v>40</v>
      </c>
      <c r="M167" s="5">
        <v>0.61880000000000002</v>
      </c>
    </row>
    <row r="168" spans="1:14" x14ac:dyDescent="0.2">
      <c r="A168" s="5" t="s">
        <v>519</v>
      </c>
      <c r="C168" s="17">
        <v>44404</v>
      </c>
      <c r="F168" s="5" t="s">
        <v>520</v>
      </c>
      <c r="G168" s="5" t="s">
        <v>640</v>
      </c>
      <c r="H168" s="5" t="s">
        <v>637</v>
      </c>
      <c r="I168" s="5">
        <v>167</v>
      </c>
      <c r="J168" s="5" t="s">
        <v>729</v>
      </c>
      <c r="K168" s="5" t="s">
        <v>734</v>
      </c>
      <c r="L168" s="5">
        <v>62</v>
      </c>
      <c r="M168" s="5">
        <v>2.2532000000000001</v>
      </c>
    </row>
    <row r="169" spans="1:14" x14ac:dyDescent="0.2">
      <c r="A169" s="5" t="s">
        <v>519</v>
      </c>
      <c r="C169" s="17">
        <v>44404</v>
      </c>
      <c r="F169" s="5" t="s">
        <v>520</v>
      </c>
      <c r="G169" s="5" t="s">
        <v>640</v>
      </c>
      <c r="H169" s="5" t="s">
        <v>637</v>
      </c>
      <c r="I169" s="5">
        <v>168</v>
      </c>
      <c r="J169" s="5" t="s">
        <v>730</v>
      </c>
      <c r="K169" s="5" t="s">
        <v>735</v>
      </c>
      <c r="L169" s="5">
        <v>72</v>
      </c>
      <c r="M169" s="5">
        <v>3.0388000000000002</v>
      </c>
    </row>
    <row r="170" spans="1:14" x14ac:dyDescent="0.2">
      <c r="A170" s="5" t="s">
        <v>519</v>
      </c>
      <c r="C170" s="17">
        <v>44404</v>
      </c>
      <c r="F170" s="5" t="s">
        <v>520</v>
      </c>
      <c r="G170" s="5" t="s">
        <v>640</v>
      </c>
      <c r="H170" s="5" t="s">
        <v>637</v>
      </c>
      <c r="I170" s="5">
        <v>169</v>
      </c>
      <c r="J170" s="5" t="s">
        <v>731</v>
      </c>
      <c r="K170" s="5" t="s">
        <v>736</v>
      </c>
      <c r="L170" s="5">
        <v>70</v>
      </c>
      <c r="M170" s="5">
        <v>2.7625000000000002</v>
      </c>
    </row>
    <row r="171" spans="1:14" x14ac:dyDescent="0.2">
      <c r="A171" s="5" t="s">
        <v>519</v>
      </c>
      <c r="C171" s="17">
        <v>44404</v>
      </c>
      <c r="F171" s="5" t="s">
        <v>520</v>
      </c>
      <c r="G171" s="5" t="s">
        <v>640</v>
      </c>
      <c r="H171" s="5" t="s">
        <v>637</v>
      </c>
      <c r="I171" s="5">
        <v>170</v>
      </c>
      <c r="J171" s="5" t="s">
        <v>732</v>
      </c>
      <c r="K171" s="5" t="s">
        <v>737</v>
      </c>
      <c r="L171" s="5">
        <v>76</v>
      </c>
      <c r="M171" s="5">
        <v>3.3849</v>
      </c>
      <c r="N171" s="11" t="s">
        <v>895</v>
      </c>
    </row>
    <row r="172" spans="1:14" x14ac:dyDescent="0.2">
      <c r="A172" s="5" t="s">
        <v>519</v>
      </c>
      <c r="C172" s="17">
        <v>44404</v>
      </c>
      <c r="F172" s="5" t="s">
        <v>520</v>
      </c>
      <c r="G172" s="5" t="s">
        <v>640</v>
      </c>
      <c r="H172" s="5" t="s">
        <v>637</v>
      </c>
      <c r="I172" s="5">
        <v>171</v>
      </c>
      <c r="J172" s="5" t="s">
        <v>733</v>
      </c>
      <c r="K172" s="5" t="s">
        <v>738</v>
      </c>
      <c r="L172" s="5">
        <v>67</v>
      </c>
      <c r="M172" s="5">
        <v>2.7464</v>
      </c>
    </row>
    <row r="173" spans="1:14" x14ac:dyDescent="0.2">
      <c r="A173" s="5" t="s">
        <v>573</v>
      </c>
      <c r="C173" s="17">
        <v>44410</v>
      </c>
      <c r="F173" s="5" t="s">
        <v>565</v>
      </c>
      <c r="G173" s="5" t="s">
        <v>18</v>
      </c>
      <c r="H173" s="5" t="s">
        <v>40</v>
      </c>
      <c r="I173" s="5">
        <v>172</v>
      </c>
      <c r="J173" s="5" t="s">
        <v>739</v>
      </c>
      <c r="K173" s="5" t="s">
        <v>744</v>
      </c>
      <c r="L173" s="5">
        <v>73</v>
      </c>
      <c r="M173" s="5">
        <v>4.1763000000000003</v>
      </c>
    </row>
    <row r="174" spans="1:14" x14ac:dyDescent="0.2">
      <c r="A174" s="5" t="s">
        <v>573</v>
      </c>
      <c r="C174" s="17">
        <v>44410</v>
      </c>
      <c r="F174" s="5" t="s">
        <v>565</v>
      </c>
      <c r="G174" s="5" t="s">
        <v>18</v>
      </c>
      <c r="H174" s="5" t="s">
        <v>40</v>
      </c>
      <c r="I174" s="5">
        <v>173</v>
      </c>
      <c r="J174" s="5" t="s">
        <v>740</v>
      </c>
      <c r="K174" s="5" t="s">
        <v>745</v>
      </c>
      <c r="L174" s="5">
        <v>93</v>
      </c>
      <c r="M174" s="5">
        <v>10.1091</v>
      </c>
    </row>
    <row r="175" spans="1:14" x14ac:dyDescent="0.2">
      <c r="A175" s="5" t="s">
        <v>573</v>
      </c>
      <c r="C175" s="17">
        <v>44410</v>
      </c>
      <c r="F175" s="5" t="s">
        <v>565</v>
      </c>
      <c r="G175" s="5" t="s">
        <v>18</v>
      </c>
      <c r="H175" s="5" t="s">
        <v>40</v>
      </c>
      <c r="I175" s="5">
        <v>174</v>
      </c>
      <c r="J175" s="5" t="s">
        <v>741</v>
      </c>
      <c r="K175" s="5" t="s">
        <v>746</v>
      </c>
      <c r="L175" s="5">
        <v>77</v>
      </c>
      <c r="M175" s="5">
        <v>5.1134000000000004</v>
      </c>
    </row>
    <row r="176" spans="1:14" x14ac:dyDescent="0.2">
      <c r="A176" s="5" t="s">
        <v>573</v>
      </c>
      <c r="C176" s="17">
        <v>44410</v>
      </c>
      <c r="F176" s="5" t="s">
        <v>565</v>
      </c>
      <c r="G176" s="5" t="s">
        <v>18</v>
      </c>
      <c r="H176" s="5" t="s">
        <v>40</v>
      </c>
      <c r="I176" s="5">
        <v>175</v>
      </c>
      <c r="J176" s="5" t="s">
        <v>742</v>
      </c>
      <c r="K176" s="5" t="s">
        <v>747</v>
      </c>
      <c r="L176" s="5">
        <v>80</v>
      </c>
      <c r="M176" s="5">
        <v>6.0083000000000002</v>
      </c>
    </row>
    <row r="177" spans="1:14" x14ac:dyDescent="0.2">
      <c r="A177" s="13" t="s">
        <v>573</v>
      </c>
      <c r="B177" s="13"/>
      <c r="C177" s="18">
        <v>44410</v>
      </c>
      <c r="D177" s="13"/>
      <c r="E177" s="13"/>
      <c r="F177" s="13" t="s">
        <v>565</v>
      </c>
      <c r="G177" s="13" t="s">
        <v>18</v>
      </c>
      <c r="H177" s="13" t="s">
        <v>40</v>
      </c>
      <c r="I177" s="13">
        <v>176</v>
      </c>
      <c r="J177" s="13" t="s">
        <v>743</v>
      </c>
      <c r="K177" s="13" t="s">
        <v>748</v>
      </c>
    </row>
    <row r="178" spans="1:14" x14ac:dyDescent="0.2">
      <c r="A178" s="5" t="s">
        <v>573</v>
      </c>
      <c r="C178" s="17">
        <v>44410</v>
      </c>
      <c r="F178" s="5" t="s">
        <v>565</v>
      </c>
      <c r="G178" s="5" t="s">
        <v>10</v>
      </c>
      <c r="H178" s="5" t="s">
        <v>38</v>
      </c>
      <c r="I178" s="5">
        <v>177</v>
      </c>
      <c r="J178" s="5" t="s">
        <v>749</v>
      </c>
      <c r="K178" s="5" t="s">
        <v>766</v>
      </c>
      <c r="L178" s="5">
        <v>52</v>
      </c>
      <c r="M178" s="5">
        <v>1.4089</v>
      </c>
      <c r="N178" s="11" t="s">
        <v>896</v>
      </c>
    </row>
    <row r="179" spans="1:14" x14ac:dyDescent="0.2">
      <c r="A179" s="5" t="s">
        <v>573</v>
      </c>
      <c r="C179" s="17">
        <v>44410</v>
      </c>
      <c r="F179" s="5" t="s">
        <v>565</v>
      </c>
      <c r="G179" s="5" t="s">
        <v>10</v>
      </c>
      <c r="H179" s="5" t="s">
        <v>38</v>
      </c>
      <c r="I179" s="5">
        <v>178</v>
      </c>
      <c r="J179" s="5" t="s">
        <v>750</v>
      </c>
      <c r="K179" s="5" t="s">
        <v>767</v>
      </c>
      <c r="L179" s="5">
        <v>60</v>
      </c>
      <c r="M179" s="5">
        <v>2.5425</v>
      </c>
      <c r="N179" s="11" t="s">
        <v>896</v>
      </c>
    </row>
    <row r="180" spans="1:14" x14ac:dyDescent="0.2">
      <c r="A180" s="5" t="s">
        <v>573</v>
      </c>
      <c r="C180" s="17">
        <v>44410</v>
      </c>
      <c r="F180" s="5" t="s">
        <v>533</v>
      </c>
      <c r="G180" s="5" t="s">
        <v>10</v>
      </c>
      <c r="H180" s="5" t="s">
        <v>38</v>
      </c>
      <c r="I180" s="5">
        <v>179</v>
      </c>
      <c r="J180" s="5" t="s">
        <v>751</v>
      </c>
      <c r="K180" s="5" t="s">
        <v>768</v>
      </c>
      <c r="L180" s="5">
        <v>56</v>
      </c>
      <c r="M180" s="5">
        <v>2.1549999999999998</v>
      </c>
    </row>
    <row r="181" spans="1:14" x14ac:dyDescent="0.2">
      <c r="A181" s="5" t="s">
        <v>573</v>
      </c>
      <c r="C181" s="17">
        <v>44410</v>
      </c>
      <c r="F181" s="5" t="s">
        <v>533</v>
      </c>
      <c r="G181" s="5" t="s">
        <v>10</v>
      </c>
      <c r="H181" s="5" t="s">
        <v>38</v>
      </c>
      <c r="I181" s="5">
        <v>180</v>
      </c>
      <c r="J181" s="5" t="s">
        <v>752</v>
      </c>
      <c r="K181" s="5" t="s">
        <v>769</v>
      </c>
      <c r="L181" s="5">
        <v>49</v>
      </c>
      <c r="M181" s="5">
        <v>1.1473</v>
      </c>
    </row>
    <row r="182" spans="1:14" x14ac:dyDescent="0.2">
      <c r="A182" s="5" t="s">
        <v>573</v>
      </c>
      <c r="C182" s="17">
        <v>44410</v>
      </c>
      <c r="F182" s="5" t="s">
        <v>533</v>
      </c>
      <c r="G182" s="5" t="s">
        <v>10</v>
      </c>
      <c r="H182" s="5" t="s">
        <v>38</v>
      </c>
      <c r="I182" s="5">
        <v>181</v>
      </c>
      <c r="J182" s="5" t="s">
        <v>753</v>
      </c>
      <c r="K182" s="5" t="s">
        <v>770</v>
      </c>
      <c r="L182" s="5">
        <v>80</v>
      </c>
      <c r="M182" s="5">
        <v>6.0974000000000004</v>
      </c>
    </row>
    <row r="183" spans="1:14" x14ac:dyDescent="0.2">
      <c r="A183" s="5" t="s">
        <v>573</v>
      </c>
      <c r="C183" s="17">
        <v>44410</v>
      </c>
      <c r="F183" s="5" t="s">
        <v>533</v>
      </c>
      <c r="G183" s="5" t="s">
        <v>10</v>
      </c>
      <c r="H183" s="5" t="s">
        <v>38</v>
      </c>
      <c r="I183" s="5">
        <v>182</v>
      </c>
      <c r="J183" s="5" t="s">
        <v>754</v>
      </c>
      <c r="K183" s="5" t="s">
        <v>771</v>
      </c>
      <c r="L183" s="5">
        <v>60</v>
      </c>
      <c r="M183" s="5">
        <v>2.4251</v>
      </c>
    </row>
    <row r="184" spans="1:14" x14ac:dyDescent="0.2">
      <c r="A184" s="5" t="s">
        <v>573</v>
      </c>
      <c r="C184" s="17">
        <v>44410</v>
      </c>
      <c r="F184" s="5" t="s">
        <v>755</v>
      </c>
      <c r="G184" s="5" t="s">
        <v>10</v>
      </c>
      <c r="H184" s="5" t="s">
        <v>38</v>
      </c>
      <c r="I184" s="5">
        <v>183</v>
      </c>
      <c r="J184" s="5" t="s">
        <v>756</v>
      </c>
      <c r="K184" s="5" t="s">
        <v>772</v>
      </c>
      <c r="L184" s="5">
        <v>54</v>
      </c>
      <c r="M184" s="5">
        <v>1.901</v>
      </c>
    </row>
    <row r="185" spans="1:14" x14ac:dyDescent="0.2">
      <c r="A185" s="5" t="s">
        <v>573</v>
      </c>
      <c r="C185" s="17">
        <v>44410</v>
      </c>
      <c r="F185" s="5" t="s">
        <v>755</v>
      </c>
      <c r="G185" s="5" t="s">
        <v>10</v>
      </c>
      <c r="H185" s="5" t="s">
        <v>38</v>
      </c>
      <c r="I185" s="5">
        <v>184</v>
      </c>
      <c r="J185" s="5" t="s">
        <v>757</v>
      </c>
      <c r="K185" s="5" t="s">
        <v>773</v>
      </c>
      <c r="L185" s="5">
        <v>55</v>
      </c>
      <c r="M185" s="5">
        <v>2.0062000000000002</v>
      </c>
    </row>
    <row r="186" spans="1:14" x14ac:dyDescent="0.2">
      <c r="A186" s="5" t="s">
        <v>573</v>
      </c>
      <c r="C186" s="17">
        <v>44410</v>
      </c>
      <c r="F186" s="5" t="s">
        <v>755</v>
      </c>
      <c r="G186" s="5" t="s">
        <v>10</v>
      </c>
      <c r="H186" s="5" t="s">
        <v>38</v>
      </c>
      <c r="I186" s="5">
        <v>185</v>
      </c>
      <c r="J186" s="5" t="s">
        <v>758</v>
      </c>
      <c r="K186" s="5" t="s">
        <v>774</v>
      </c>
      <c r="L186" s="5">
        <v>62</v>
      </c>
      <c r="M186" s="5">
        <v>2.8397999999999999</v>
      </c>
    </row>
    <row r="187" spans="1:14" x14ac:dyDescent="0.2">
      <c r="A187" s="5" t="s">
        <v>573</v>
      </c>
      <c r="C187" s="17">
        <v>44410</v>
      </c>
      <c r="F187" s="5" t="s">
        <v>755</v>
      </c>
      <c r="G187" s="5" t="s">
        <v>10</v>
      </c>
      <c r="H187" s="5" t="s">
        <v>38</v>
      </c>
      <c r="I187" s="5">
        <v>186</v>
      </c>
      <c r="J187" s="5" t="s">
        <v>759</v>
      </c>
      <c r="K187" s="5" t="s">
        <v>775</v>
      </c>
      <c r="L187" s="5">
        <v>55</v>
      </c>
      <c r="M187" s="5">
        <v>2.0783999999999998</v>
      </c>
    </row>
    <row r="188" spans="1:14" x14ac:dyDescent="0.2">
      <c r="A188" s="5" t="s">
        <v>573</v>
      </c>
      <c r="C188" s="17">
        <v>44410</v>
      </c>
      <c r="F188" s="5" t="s">
        <v>755</v>
      </c>
      <c r="G188" s="5" t="s">
        <v>10</v>
      </c>
      <c r="H188" s="5" t="s">
        <v>38</v>
      </c>
      <c r="I188" s="5">
        <v>187</v>
      </c>
      <c r="J188" s="5" t="s">
        <v>760</v>
      </c>
      <c r="K188" s="5" t="s">
        <v>776</v>
      </c>
      <c r="L188" s="5">
        <v>54</v>
      </c>
      <c r="M188" s="5">
        <v>5.827</v>
      </c>
    </row>
    <row r="189" spans="1:14" x14ac:dyDescent="0.2">
      <c r="A189" s="5" t="s">
        <v>573</v>
      </c>
      <c r="C189" s="17">
        <v>44410</v>
      </c>
      <c r="F189" s="5" t="s">
        <v>755</v>
      </c>
      <c r="G189" s="5" t="s">
        <v>10</v>
      </c>
      <c r="H189" s="5" t="s">
        <v>38</v>
      </c>
      <c r="I189" s="5">
        <v>188</v>
      </c>
      <c r="J189" s="5" t="s">
        <v>761</v>
      </c>
      <c r="K189" s="5" t="s">
        <v>777</v>
      </c>
      <c r="L189" s="5">
        <v>77</v>
      </c>
      <c r="M189" s="5">
        <v>5.5304000000000002</v>
      </c>
    </row>
    <row r="190" spans="1:14" x14ac:dyDescent="0.2">
      <c r="A190" s="5" t="s">
        <v>573</v>
      </c>
      <c r="C190" s="17">
        <v>44410</v>
      </c>
      <c r="F190" s="5" t="s">
        <v>755</v>
      </c>
      <c r="G190" s="5" t="s">
        <v>18</v>
      </c>
      <c r="H190" s="5" t="s">
        <v>40</v>
      </c>
      <c r="I190" s="5">
        <v>189</v>
      </c>
      <c r="J190" s="5" t="s">
        <v>764</v>
      </c>
      <c r="K190" s="5" t="s">
        <v>778</v>
      </c>
      <c r="L190" s="5">
        <v>79</v>
      </c>
      <c r="M190" s="5">
        <v>6.2209000000000003</v>
      </c>
    </row>
    <row r="191" spans="1:14" x14ac:dyDescent="0.2">
      <c r="A191" s="5" t="s">
        <v>573</v>
      </c>
      <c r="C191" s="17">
        <v>44410</v>
      </c>
      <c r="F191" s="5" t="s">
        <v>755</v>
      </c>
      <c r="G191" s="5" t="s">
        <v>18</v>
      </c>
      <c r="H191" s="5" t="s">
        <v>40</v>
      </c>
      <c r="I191" s="5">
        <v>190</v>
      </c>
      <c r="J191" s="5" t="s">
        <v>762</v>
      </c>
      <c r="K191" s="5" t="s">
        <v>779</v>
      </c>
      <c r="L191" s="5">
        <v>74</v>
      </c>
      <c r="M191" s="5">
        <v>4.4240000000000004</v>
      </c>
    </row>
    <row r="192" spans="1:14" x14ac:dyDescent="0.2">
      <c r="A192" s="5" t="s">
        <v>573</v>
      </c>
      <c r="C192" s="17">
        <v>44410</v>
      </c>
      <c r="F192" s="5" t="s">
        <v>755</v>
      </c>
      <c r="G192" s="5" t="s">
        <v>18</v>
      </c>
      <c r="H192" s="5" t="s">
        <v>40</v>
      </c>
      <c r="I192" s="5">
        <v>191</v>
      </c>
      <c r="J192" s="5" t="s">
        <v>763</v>
      </c>
      <c r="K192" s="5" t="s">
        <v>780</v>
      </c>
      <c r="L192" s="5">
        <v>94</v>
      </c>
      <c r="M192" s="5">
        <v>9.6318999999999999</v>
      </c>
    </row>
    <row r="193" spans="1:14" x14ac:dyDescent="0.2">
      <c r="A193" s="5" t="s">
        <v>573</v>
      </c>
      <c r="C193" s="17">
        <v>44410</v>
      </c>
      <c r="F193" s="5" t="s">
        <v>755</v>
      </c>
      <c r="G193" s="5" t="s">
        <v>14</v>
      </c>
      <c r="H193" s="5" t="s">
        <v>39</v>
      </c>
      <c r="I193" s="5">
        <v>192</v>
      </c>
      <c r="J193" s="5" t="s">
        <v>765</v>
      </c>
      <c r="K193" s="5" t="s">
        <v>781</v>
      </c>
      <c r="L193" s="5">
        <v>100</v>
      </c>
      <c r="M193" s="5">
        <v>13.9094</v>
      </c>
    </row>
    <row r="194" spans="1:14" x14ac:dyDescent="0.2">
      <c r="A194" s="8" t="s">
        <v>787</v>
      </c>
      <c r="C194" s="6">
        <v>44303</v>
      </c>
      <c r="F194" s="5" t="s">
        <v>533</v>
      </c>
      <c r="G194" s="5" t="s">
        <v>15</v>
      </c>
      <c r="H194" s="5" t="s">
        <v>37</v>
      </c>
      <c r="I194" s="5">
        <v>193</v>
      </c>
      <c r="J194" s="5" t="s">
        <v>782</v>
      </c>
      <c r="K194" s="5" t="s">
        <v>788</v>
      </c>
      <c r="L194" s="5">
        <v>32</v>
      </c>
      <c r="M194" s="5">
        <v>0.26719999999999999</v>
      </c>
      <c r="N194" s="11" t="s">
        <v>803</v>
      </c>
    </row>
    <row r="195" spans="1:14" x14ac:dyDescent="0.2">
      <c r="A195" s="5" t="s">
        <v>787</v>
      </c>
      <c r="C195" s="6">
        <v>44303</v>
      </c>
      <c r="F195" s="5" t="s">
        <v>533</v>
      </c>
      <c r="G195" s="5" t="s">
        <v>15</v>
      </c>
      <c r="H195" s="5" t="s">
        <v>37</v>
      </c>
      <c r="I195" s="5">
        <v>194</v>
      </c>
      <c r="J195" s="5" t="s">
        <v>783</v>
      </c>
      <c r="K195" s="5" t="s">
        <v>789</v>
      </c>
      <c r="L195" s="5">
        <v>30</v>
      </c>
      <c r="M195" s="5">
        <v>0.21299999999999999</v>
      </c>
    </row>
    <row r="196" spans="1:14" x14ac:dyDescent="0.2">
      <c r="A196" s="5" t="s">
        <v>787</v>
      </c>
      <c r="C196" s="6">
        <v>44303</v>
      </c>
      <c r="F196" s="5" t="s">
        <v>533</v>
      </c>
      <c r="G196" s="5" t="s">
        <v>15</v>
      </c>
      <c r="H196" s="5" t="s">
        <v>37</v>
      </c>
      <c r="I196" s="5">
        <v>195</v>
      </c>
      <c r="J196" s="5" t="s">
        <v>784</v>
      </c>
      <c r="K196" s="5" t="s">
        <v>790</v>
      </c>
      <c r="L196" s="5">
        <v>33</v>
      </c>
      <c r="M196" s="5">
        <v>0.28649999999999998</v>
      </c>
    </row>
    <row r="197" spans="1:14" x14ac:dyDescent="0.2">
      <c r="A197" s="5" t="s">
        <v>787</v>
      </c>
      <c r="C197" s="6">
        <v>44303</v>
      </c>
      <c r="F197" s="5" t="s">
        <v>533</v>
      </c>
      <c r="G197" s="5" t="s">
        <v>15</v>
      </c>
      <c r="H197" s="5" t="s">
        <v>37</v>
      </c>
      <c r="I197" s="5">
        <v>196</v>
      </c>
      <c r="J197" s="5" t="s">
        <v>785</v>
      </c>
      <c r="K197" s="5" t="s">
        <v>791</v>
      </c>
      <c r="L197" s="5">
        <v>31</v>
      </c>
      <c r="M197" s="5">
        <v>0.26019999999999999</v>
      </c>
    </row>
    <row r="198" spans="1:14" x14ac:dyDescent="0.2">
      <c r="A198" s="5" t="s">
        <v>787</v>
      </c>
      <c r="C198" s="6">
        <v>44303</v>
      </c>
      <c r="F198" s="5" t="s">
        <v>533</v>
      </c>
      <c r="G198" s="5" t="s">
        <v>15</v>
      </c>
      <c r="H198" s="5" t="s">
        <v>37</v>
      </c>
      <c r="I198" s="5">
        <v>197</v>
      </c>
      <c r="J198" s="5" t="s">
        <v>786</v>
      </c>
      <c r="K198" s="5" t="s">
        <v>792</v>
      </c>
      <c r="L198" s="5">
        <v>45</v>
      </c>
      <c r="M198" s="5">
        <v>0.72050000000000003</v>
      </c>
    </row>
    <row r="199" spans="1:14" x14ac:dyDescent="0.2">
      <c r="A199" s="5" t="s">
        <v>787</v>
      </c>
      <c r="C199" s="6">
        <v>44303</v>
      </c>
      <c r="F199" s="5" t="s">
        <v>565</v>
      </c>
      <c r="G199" s="5" t="s">
        <v>15</v>
      </c>
      <c r="H199" s="5" t="s">
        <v>37</v>
      </c>
      <c r="I199" s="5">
        <v>198</v>
      </c>
      <c r="J199" s="5" t="s">
        <v>793</v>
      </c>
      <c r="K199" s="5" t="s">
        <v>794</v>
      </c>
      <c r="L199" s="5">
        <v>22</v>
      </c>
      <c r="M199" s="5">
        <v>6.6699999999999995E-2</v>
      </c>
      <c r="N199" s="11" t="s">
        <v>804</v>
      </c>
    </row>
    <row r="200" spans="1:14" x14ac:dyDescent="0.2">
      <c r="A200" s="5" t="s">
        <v>787</v>
      </c>
      <c r="C200" s="6">
        <v>44303</v>
      </c>
      <c r="F200" s="5" t="s">
        <v>565</v>
      </c>
      <c r="G200" s="5" t="s">
        <v>15</v>
      </c>
      <c r="H200" s="5" t="s">
        <v>37</v>
      </c>
      <c r="I200" s="5">
        <v>199</v>
      </c>
      <c r="J200" s="5" t="s">
        <v>799</v>
      </c>
      <c r="K200" s="5" t="s">
        <v>795</v>
      </c>
      <c r="L200" s="5">
        <v>34</v>
      </c>
      <c r="M200" s="5">
        <v>0.27</v>
      </c>
    </row>
    <row r="201" spans="1:14" x14ac:dyDescent="0.2">
      <c r="A201" s="5" t="s">
        <v>787</v>
      </c>
      <c r="C201" s="6">
        <v>44303</v>
      </c>
      <c r="F201" s="5" t="s">
        <v>565</v>
      </c>
      <c r="G201" s="5" t="s">
        <v>15</v>
      </c>
      <c r="H201" s="5" t="s">
        <v>37</v>
      </c>
      <c r="I201" s="5">
        <v>200</v>
      </c>
      <c r="J201" s="5" t="s">
        <v>800</v>
      </c>
      <c r="K201" s="5" t="s">
        <v>796</v>
      </c>
      <c r="L201" s="5">
        <v>32</v>
      </c>
      <c r="M201" s="5">
        <v>0.24970000000000001</v>
      </c>
    </row>
    <row r="202" spans="1:14" x14ac:dyDescent="0.2">
      <c r="A202" s="5" t="s">
        <v>787</v>
      </c>
      <c r="C202" s="6">
        <v>44303</v>
      </c>
      <c r="F202" s="5" t="s">
        <v>565</v>
      </c>
      <c r="G202" s="5" t="s">
        <v>15</v>
      </c>
      <c r="H202" s="5" t="s">
        <v>37</v>
      </c>
      <c r="I202" s="5">
        <v>201</v>
      </c>
      <c r="J202" s="5" t="s">
        <v>801</v>
      </c>
      <c r="K202" s="5" t="s">
        <v>797</v>
      </c>
      <c r="L202" s="5">
        <v>37</v>
      </c>
      <c r="M202" s="5">
        <v>0.49590000000000001</v>
      </c>
    </row>
    <row r="203" spans="1:14" x14ac:dyDescent="0.2">
      <c r="A203" s="5" t="s">
        <v>787</v>
      </c>
      <c r="C203" s="6">
        <v>44303</v>
      </c>
      <c r="F203" s="5" t="s">
        <v>565</v>
      </c>
      <c r="G203" s="5" t="s">
        <v>15</v>
      </c>
      <c r="H203" s="5" t="s">
        <v>37</v>
      </c>
      <c r="I203" s="5">
        <v>202</v>
      </c>
      <c r="J203" s="5" t="s">
        <v>802</v>
      </c>
      <c r="K203" s="5" t="s">
        <v>798</v>
      </c>
      <c r="L203" s="5">
        <v>41</v>
      </c>
      <c r="M203" s="5">
        <v>0.53590000000000004</v>
      </c>
    </row>
    <row r="204" spans="1:14" x14ac:dyDescent="0.2">
      <c r="A204" s="8" t="s">
        <v>787</v>
      </c>
      <c r="C204" s="6">
        <v>44303</v>
      </c>
      <c r="F204" s="5" t="s">
        <v>565</v>
      </c>
      <c r="G204" s="5" t="s">
        <v>14</v>
      </c>
      <c r="H204" s="5" t="s">
        <v>39</v>
      </c>
      <c r="I204" s="5">
        <v>203</v>
      </c>
      <c r="J204" s="5" t="s">
        <v>805</v>
      </c>
      <c r="K204" s="5" t="s">
        <v>810</v>
      </c>
      <c r="L204" s="5">
        <v>25</v>
      </c>
      <c r="M204" s="5">
        <v>0.12920000000000001</v>
      </c>
    </row>
    <row r="205" spans="1:14" x14ac:dyDescent="0.2">
      <c r="A205" s="5" t="s">
        <v>787</v>
      </c>
      <c r="C205" s="6">
        <v>44303</v>
      </c>
      <c r="F205" s="5" t="s">
        <v>565</v>
      </c>
      <c r="G205" s="5" t="s">
        <v>14</v>
      </c>
      <c r="H205" s="5" t="s">
        <v>39</v>
      </c>
      <c r="I205" s="5">
        <v>204</v>
      </c>
      <c r="J205" s="5" t="s">
        <v>806</v>
      </c>
      <c r="K205" s="5" t="s">
        <v>811</v>
      </c>
      <c r="L205" s="5">
        <v>20</v>
      </c>
      <c r="M205" s="5">
        <v>6.5199999999999994E-2</v>
      </c>
      <c r="N205" s="11" t="s">
        <v>899</v>
      </c>
    </row>
    <row r="206" spans="1:14" x14ac:dyDescent="0.2">
      <c r="A206" s="5" t="s">
        <v>787</v>
      </c>
      <c r="C206" s="6">
        <v>44303</v>
      </c>
      <c r="F206" s="5" t="s">
        <v>565</v>
      </c>
      <c r="G206" s="5" t="s">
        <v>14</v>
      </c>
      <c r="H206" s="5" t="s">
        <v>39</v>
      </c>
      <c r="I206" s="5">
        <v>205</v>
      </c>
      <c r="J206" s="5" t="s">
        <v>807</v>
      </c>
      <c r="K206" s="5" t="s">
        <v>812</v>
      </c>
      <c r="L206" s="5">
        <v>45</v>
      </c>
      <c r="M206" s="5">
        <v>0.97760000000000002</v>
      </c>
    </row>
    <row r="207" spans="1:14" x14ac:dyDescent="0.2">
      <c r="A207" s="5" t="s">
        <v>787</v>
      </c>
      <c r="C207" s="6">
        <v>44303</v>
      </c>
      <c r="F207" s="5" t="s">
        <v>565</v>
      </c>
      <c r="G207" s="5" t="s">
        <v>14</v>
      </c>
      <c r="H207" s="5" t="s">
        <v>39</v>
      </c>
      <c r="I207" s="5">
        <v>206</v>
      </c>
      <c r="J207" s="5" t="s">
        <v>808</v>
      </c>
      <c r="K207" s="5" t="s">
        <v>813</v>
      </c>
      <c r="L207" s="5">
        <v>49</v>
      </c>
      <c r="M207" s="5">
        <v>0.97950000000000004</v>
      </c>
    </row>
    <row r="208" spans="1:14" x14ac:dyDescent="0.2">
      <c r="A208" s="5" t="s">
        <v>787</v>
      </c>
      <c r="C208" s="6">
        <v>44303</v>
      </c>
      <c r="F208" s="5" t="s">
        <v>565</v>
      </c>
      <c r="G208" s="5" t="s">
        <v>14</v>
      </c>
      <c r="H208" s="5" t="s">
        <v>39</v>
      </c>
      <c r="I208" s="5">
        <v>207</v>
      </c>
      <c r="J208" s="5" t="s">
        <v>809</v>
      </c>
      <c r="K208" s="5" t="s">
        <v>814</v>
      </c>
      <c r="L208" s="5">
        <v>98</v>
      </c>
      <c r="M208" s="5">
        <v>7.4</v>
      </c>
      <c r="N208" s="11" t="s">
        <v>898</v>
      </c>
    </row>
    <row r="209" spans="1:14" x14ac:dyDescent="0.2">
      <c r="A209" s="5" t="s">
        <v>787</v>
      </c>
      <c r="C209" s="6">
        <v>44304</v>
      </c>
      <c r="F209" s="5" t="s">
        <v>755</v>
      </c>
      <c r="G209" s="5" t="s">
        <v>15</v>
      </c>
      <c r="H209" s="5" t="s">
        <v>37</v>
      </c>
      <c r="I209" s="5">
        <v>208</v>
      </c>
      <c r="J209" s="5" t="s">
        <v>815</v>
      </c>
      <c r="K209" s="5" t="s">
        <v>816</v>
      </c>
      <c r="L209" s="5">
        <v>41</v>
      </c>
      <c r="M209" s="5">
        <v>0.57530000000000003</v>
      </c>
    </row>
    <row r="210" spans="1:14" x14ac:dyDescent="0.2">
      <c r="A210" s="5" t="s">
        <v>787</v>
      </c>
      <c r="C210" s="6">
        <v>44304</v>
      </c>
      <c r="F210" s="5" t="s">
        <v>755</v>
      </c>
      <c r="G210" s="5" t="s">
        <v>15</v>
      </c>
      <c r="H210" s="5" t="s">
        <v>37</v>
      </c>
      <c r="I210" s="5">
        <v>209</v>
      </c>
      <c r="J210" s="5" t="s">
        <v>821</v>
      </c>
      <c r="K210" s="5" t="s">
        <v>817</v>
      </c>
      <c r="L210" s="5">
        <v>37</v>
      </c>
      <c r="M210" s="5">
        <v>0.40189999999999998</v>
      </c>
    </row>
    <row r="211" spans="1:14" x14ac:dyDescent="0.2">
      <c r="A211" s="5" t="s">
        <v>787</v>
      </c>
      <c r="C211" s="6">
        <v>44304</v>
      </c>
      <c r="F211" s="5" t="s">
        <v>755</v>
      </c>
      <c r="G211" s="5" t="s">
        <v>15</v>
      </c>
      <c r="H211" s="5" t="s">
        <v>37</v>
      </c>
      <c r="I211" s="5">
        <v>210</v>
      </c>
      <c r="J211" s="5" t="s">
        <v>822</v>
      </c>
      <c r="K211" s="5" t="s">
        <v>818</v>
      </c>
      <c r="L211" s="5">
        <v>29</v>
      </c>
      <c r="M211" s="5">
        <v>0.19400000000000001</v>
      </c>
    </row>
    <row r="212" spans="1:14" x14ac:dyDescent="0.2">
      <c r="A212" s="5" t="s">
        <v>787</v>
      </c>
      <c r="C212" s="6">
        <v>44304</v>
      </c>
      <c r="F212" s="5" t="s">
        <v>755</v>
      </c>
      <c r="G212" s="5" t="s">
        <v>15</v>
      </c>
      <c r="H212" s="5" t="s">
        <v>37</v>
      </c>
      <c r="I212" s="5">
        <v>211</v>
      </c>
      <c r="J212" s="5" t="s">
        <v>823</v>
      </c>
      <c r="K212" s="5" t="s">
        <v>819</v>
      </c>
      <c r="L212" s="5">
        <v>43</v>
      </c>
      <c r="M212" s="5">
        <v>0.67589999999999995</v>
      </c>
    </row>
    <row r="213" spans="1:14" x14ac:dyDescent="0.2">
      <c r="A213" s="5" t="s">
        <v>787</v>
      </c>
      <c r="C213" s="6">
        <v>44304</v>
      </c>
      <c r="F213" s="5" t="s">
        <v>755</v>
      </c>
      <c r="G213" s="5" t="s">
        <v>15</v>
      </c>
      <c r="H213" s="5" t="s">
        <v>37</v>
      </c>
      <c r="I213" s="5">
        <v>212</v>
      </c>
      <c r="J213" s="5" t="s">
        <v>824</v>
      </c>
      <c r="K213" s="5" t="s">
        <v>820</v>
      </c>
      <c r="L213" s="5">
        <v>43</v>
      </c>
      <c r="M213" s="5">
        <v>0.70040000000000002</v>
      </c>
    </row>
    <row r="214" spans="1:14" x14ac:dyDescent="0.2">
      <c r="A214" s="5" t="s">
        <v>787</v>
      </c>
      <c r="C214" s="6">
        <v>44304</v>
      </c>
      <c r="F214" s="5" t="s">
        <v>755</v>
      </c>
      <c r="G214" s="5" t="s">
        <v>14</v>
      </c>
      <c r="H214" s="5" t="s">
        <v>39</v>
      </c>
      <c r="I214" s="5">
        <v>213</v>
      </c>
      <c r="J214" s="5" t="s">
        <v>830</v>
      </c>
      <c r="K214" s="5" t="s">
        <v>825</v>
      </c>
      <c r="L214" s="5">
        <v>65</v>
      </c>
      <c r="M214" s="5">
        <v>2.8691</v>
      </c>
    </row>
    <row r="215" spans="1:14" x14ac:dyDescent="0.2">
      <c r="A215" s="5" t="s">
        <v>787</v>
      </c>
      <c r="C215" s="6">
        <v>44304</v>
      </c>
      <c r="F215" s="5" t="s">
        <v>755</v>
      </c>
      <c r="G215" s="5" t="s">
        <v>14</v>
      </c>
      <c r="H215" s="5" t="s">
        <v>39</v>
      </c>
      <c r="I215" s="5">
        <v>214</v>
      </c>
      <c r="J215" s="5" t="s">
        <v>831</v>
      </c>
      <c r="K215" s="5" t="s">
        <v>826</v>
      </c>
      <c r="L215" s="5">
        <v>21</v>
      </c>
      <c r="M215" s="5">
        <v>6.5000000000000002E-2</v>
      </c>
      <c r="N215" s="11" t="s">
        <v>897</v>
      </c>
    </row>
    <row r="216" spans="1:14" x14ac:dyDescent="0.2">
      <c r="A216" s="5" t="s">
        <v>787</v>
      </c>
      <c r="C216" s="6">
        <v>44304</v>
      </c>
      <c r="F216" s="5" t="s">
        <v>755</v>
      </c>
      <c r="G216" s="5" t="s">
        <v>14</v>
      </c>
      <c r="H216" s="5" t="s">
        <v>39</v>
      </c>
      <c r="I216" s="5">
        <v>215</v>
      </c>
      <c r="J216" s="5" t="s">
        <v>832</v>
      </c>
      <c r="K216" s="5" t="s">
        <v>827</v>
      </c>
      <c r="L216" s="5">
        <v>22</v>
      </c>
      <c r="M216" s="5">
        <v>8.2000000000000003E-2</v>
      </c>
      <c r="N216" s="11" t="s">
        <v>897</v>
      </c>
    </row>
    <row r="217" spans="1:14" x14ac:dyDescent="0.2">
      <c r="A217" s="5" t="s">
        <v>787</v>
      </c>
      <c r="C217" s="6">
        <v>44304</v>
      </c>
      <c r="F217" s="5" t="s">
        <v>755</v>
      </c>
      <c r="G217" s="5" t="s">
        <v>14</v>
      </c>
      <c r="H217" s="5" t="s">
        <v>39</v>
      </c>
      <c r="I217" s="5">
        <v>216</v>
      </c>
      <c r="J217" s="5" t="s">
        <v>833</v>
      </c>
      <c r="K217" s="5" t="s">
        <v>828</v>
      </c>
      <c r="L217" s="5">
        <v>29</v>
      </c>
      <c r="M217" s="5">
        <v>0.18149999999999999</v>
      </c>
    </row>
    <row r="218" spans="1:14" x14ac:dyDescent="0.2">
      <c r="A218" s="5" t="s">
        <v>787</v>
      </c>
      <c r="C218" s="6">
        <v>44304</v>
      </c>
      <c r="F218" s="5" t="s">
        <v>755</v>
      </c>
      <c r="G218" s="5" t="s">
        <v>14</v>
      </c>
      <c r="H218" s="5" t="s">
        <v>39</v>
      </c>
      <c r="I218" s="5">
        <v>217</v>
      </c>
      <c r="J218" s="5" t="s">
        <v>834</v>
      </c>
      <c r="K218" s="5" t="s">
        <v>829</v>
      </c>
      <c r="L218" s="5">
        <v>53</v>
      </c>
      <c r="M218" s="5">
        <v>1.3841000000000001</v>
      </c>
    </row>
    <row r="219" spans="1:14" x14ac:dyDescent="0.2">
      <c r="A219" s="5" t="s">
        <v>787</v>
      </c>
      <c r="C219" s="6">
        <v>44305</v>
      </c>
      <c r="F219" s="5" t="s">
        <v>520</v>
      </c>
      <c r="G219" s="5" t="s">
        <v>15</v>
      </c>
      <c r="H219" s="5" t="s">
        <v>37</v>
      </c>
      <c r="I219" s="5">
        <v>218</v>
      </c>
      <c r="J219" s="5" t="s">
        <v>836</v>
      </c>
      <c r="K219" s="5" t="s">
        <v>837</v>
      </c>
      <c r="L219" s="5">
        <v>36</v>
      </c>
      <c r="M219" s="5">
        <v>0.47239999999999999</v>
      </c>
      <c r="N219" s="11" t="s">
        <v>521</v>
      </c>
    </row>
    <row r="220" spans="1:14" x14ac:dyDescent="0.2">
      <c r="A220" s="5" t="s">
        <v>787</v>
      </c>
      <c r="C220" s="6">
        <v>44305</v>
      </c>
      <c r="F220" s="5" t="s">
        <v>520</v>
      </c>
      <c r="G220" s="5" t="s">
        <v>15</v>
      </c>
      <c r="H220" s="5" t="s">
        <v>37</v>
      </c>
      <c r="I220" s="5">
        <v>219</v>
      </c>
      <c r="J220" s="5" t="s">
        <v>842</v>
      </c>
      <c r="K220" s="5" t="s">
        <v>838</v>
      </c>
      <c r="L220" s="5">
        <v>44</v>
      </c>
      <c r="M220" s="5">
        <v>0.78539999999999999</v>
      </c>
    </row>
    <row r="221" spans="1:14" x14ac:dyDescent="0.2">
      <c r="A221" s="5" t="s">
        <v>787</v>
      </c>
      <c r="C221" s="6">
        <v>44305</v>
      </c>
      <c r="F221" s="5" t="s">
        <v>520</v>
      </c>
      <c r="G221" s="5" t="s">
        <v>15</v>
      </c>
      <c r="H221" s="5" t="s">
        <v>37</v>
      </c>
      <c r="I221" s="5">
        <v>220</v>
      </c>
      <c r="J221" s="5" t="s">
        <v>843</v>
      </c>
      <c r="K221" s="5" t="s">
        <v>839</v>
      </c>
      <c r="L221" s="5">
        <v>38</v>
      </c>
      <c r="M221" s="5">
        <v>0.40110000000000001</v>
      </c>
    </row>
    <row r="222" spans="1:14" x14ac:dyDescent="0.2">
      <c r="A222" s="5" t="s">
        <v>787</v>
      </c>
      <c r="C222" s="6">
        <v>44305</v>
      </c>
      <c r="F222" s="5" t="s">
        <v>520</v>
      </c>
      <c r="G222" s="5" t="s">
        <v>15</v>
      </c>
      <c r="H222" s="5" t="s">
        <v>37</v>
      </c>
      <c r="I222" s="5">
        <v>221</v>
      </c>
      <c r="J222" s="5" t="s">
        <v>844</v>
      </c>
      <c r="K222" s="5" t="s">
        <v>840</v>
      </c>
      <c r="L222" s="5">
        <v>41</v>
      </c>
      <c r="M222" s="5">
        <v>0.70689999999999997</v>
      </c>
    </row>
    <row r="223" spans="1:14" x14ac:dyDescent="0.2">
      <c r="A223" s="5" t="s">
        <v>787</v>
      </c>
      <c r="C223" s="6">
        <v>44305</v>
      </c>
      <c r="F223" s="5" t="s">
        <v>520</v>
      </c>
      <c r="G223" s="5" t="s">
        <v>15</v>
      </c>
      <c r="H223" s="5" t="s">
        <v>37</v>
      </c>
      <c r="I223" s="5">
        <v>222</v>
      </c>
      <c r="J223" s="5" t="s">
        <v>845</v>
      </c>
      <c r="K223" s="5" t="s">
        <v>841</v>
      </c>
      <c r="L223" s="5">
        <v>43</v>
      </c>
      <c r="M223" s="5">
        <v>0.44769999999999999</v>
      </c>
    </row>
    <row r="224" spans="1:14" x14ac:dyDescent="0.2">
      <c r="A224" s="5" t="s">
        <v>787</v>
      </c>
      <c r="C224" s="6">
        <v>44305</v>
      </c>
      <c r="F224" s="5" t="s">
        <v>520</v>
      </c>
      <c r="G224" s="5" t="s">
        <v>14</v>
      </c>
      <c r="H224" s="5" t="s">
        <v>39</v>
      </c>
      <c r="I224" s="5">
        <v>223</v>
      </c>
      <c r="J224" s="5" t="s">
        <v>846</v>
      </c>
      <c r="K224" s="5" t="s">
        <v>847</v>
      </c>
      <c r="L224" s="5">
        <v>52</v>
      </c>
      <c r="M224" s="5">
        <v>1.5721000000000001</v>
      </c>
    </row>
    <row r="225" spans="1:14" x14ac:dyDescent="0.2">
      <c r="A225" s="5" t="s">
        <v>787</v>
      </c>
      <c r="C225" s="6">
        <v>44305</v>
      </c>
      <c r="F225" s="5" t="s">
        <v>520</v>
      </c>
      <c r="G225" s="5" t="s">
        <v>14</v>
      </c>
      <c r="H225" s="5" t="s">
        <v>39</v>
      </c>
      <c r="I225" s="5">
        <v>224</v>
      </c>
      <c r="J225" s="5" t="s">
        <v>852</v>
      </c>
      <c r="K225" s="5" t="s">
        <v>848</v>
      </c>
      <c r="L225" s="5">
        <v>26</v>
      </c>
      <c r="M225" s="5">
        <v>0.16689999999999999</v>
      </c>
    </row>
    <row r="226" spans="1:14" x14ac:dyDescent="0.2">
      <c r="A226" s="5" t="s">
        <v>787</v>
      </c>
      <c r="C226" s="6">
        <v>44305</v>
      </c>
      <c r="F226" s="5" t="s">
        <v>520</v>
      </c>
      <c r="G226" s="5" t="s">
        <v>14</v>
      </c>
      <c r="H226" s="5" t="s">
        <v>39</v>
      </c>
      <c r="I226" s="5">
        <v>225</v>
      </c>
      <c r="J226" s="5" t="s">
        <v>853</v>
      </c>
      <c r="K226" s="5" t="s">
        <v>849</v>
      </c>
      <c r="L226" s="5">
        <v>40</v>
      </c>
      <c r="M226" s="5">
        <v>0.69269999999999998</v>
      </c>
    </row>
    <row r="227" spans="1:14" x14ac:dyDescent="0.2">
      <c r="A227" s="5" t="s">
        <v>787</v>
      </c>
      <c r="C227" s="6">
        <v>44305</v>
      </c>
      <c r="F227" s="5" t="s">
        <v>520</v>
      </c>
      <c r="G227" s="5" t="s">
        <v>14</v>
      </c>
      <c r="H227" s="5" t="s">
        <v>39</v>
      </c>
      <c r="I227" s="5">
        <v>226</v>
      </c>
      <c r="J227" s="5" t="s">
        <v>854</v>
      </c>
      <c r="K227" s="5" t="s">
        <v>850</v>
      </c>
      <c r="L227" s="5">
        <v>39</v>
      </c>
      <c r="M227" s="5">
        <v>0.71830000000000005</v>
      </c>
    </row>
    <row r="228" spans="1:14" x14ac:dyDescent="0.2">
      <c r="A228" s="5" t="s">
        <v>787</v>
      </c>
      <c r="C228" s="6">
        <v>44305</v>
      </c>
      <c r="F228" s="5" t="s">
        <v>520</v>
      </c>
      <c r="G228" s="5" t="s">
        <v>14</v>
      </c>
      <c r="H228" s="5" t="s">
        <v>39</v>
      </c>
      <c r="I228" s="5">
        <v>227</v>
      </c>
      <c r="J228" s="5" t="s">
        <v>855</v>
      </c>
      <c r="K228" s="5" t="s">
        <v>851</v>
      </c>
      <c r="L228" s="5">
        <v>49</v>
      </c>
      <c r="M228" s="5">
        <v>1.1707000000000001</v>
      </c>
    </row>
    <row r="229" spans="1:14" x14ac:dyDescent="0.2">
      <c r="A229" s="5" t="s">
        <v>787</v>
      </c>
      <c r="C229" s="6">
        <v>44305</v>
      </c>
      <c r="F229" s="5" t="s">
        <v>589</v>
      </c>
      <c r="G229" s="5" t="s">
        <v>14</v>
      </c>
      <c r="H229" s="5" t="s">
        <v>39</v>
      </c>
      <c r="I229" s="5">
        <v>228</v>
      </c>
      <c r="J229" s="5" t="s">
        <v>856</v>
      </c>
      <c r="K229" s="5" t="s">
        <v>857</v>
      </c>
      <c r="L229" s="5">
        <v>22</v>
      </c>
      <c r="M229" s="5">
        <v>8.2000000000000003E-2</v>
      </c>
      <c r="N229" s="11" t="s">
        <v>900</v>
      </c>
    </row>
    <row r="230" spans="1:14" x14ac:dyDescent="0.2">
      <c r="A230" s="5" t="s">
        <v>787</v>
      </c>
      <c r="C230" s="6">
        <v>44305</v>
      </c>
      <c r="F230" s="5" t="s">
        <v>589</v>
      </c>
      <c r="G230" s="5" t="s">
        <v>14</v>
      </c>
      <c r="H230" s="5" t="s">
        <v>39</v>
      </c>
      <c r="I230" s="5">
        <v>229</v>
      </c>
      <c r="J230" s="5" t="s">
        <v>862</v>
      </c>
      <c r="K230" s="5" t="s">
        <v>858</v>
      </c>
      <c r="L230" s="5">
        <v>25</v>
      </c>
      <c r="M230" s="5">
        <v>0.15459999999999999</v>
      </c>
      <c r="N230" s="11" t="s">
        <v>901</v>
      </c>
    </row>
    <row r="231" spans="1:14" x14ac:dyDescent="0.2">
      <c r="A231" s="5" t="s">
        <v>787</v>
      </c>
      <c r="C231" s="6">
        <v>44305</v>
      </c>
      <c r="F231" s="5" t="s">
        <v>589</v>
      </c>
      <c r="G231" s="5" t="s">
        <v>14</v>
      </c>
      <c r="H231" s="5" t="s">
        <v>39</v>
      </c>
      <c r="I231" s="5">
        <v>230</v>
      </c>
      <c r="J231" s="5" t="s">
        <v>863</v>
      </c>
      <c r="K231" s="5" t="s">
        <v>859</v>
      </c>
      <c r="L231" s="5">
        <v>24</v>
      </c>
      <c r="M231" s="5">
        <v>0.10340000000000001</v>
      </c>
      <c r="N231" s="11" t="s">
        <v>901</v>
      </c>
    </row>
    <row r="232" spans="1:14" x14ac:dyDescent="0.2">
      <c r="A232" s="5" t="s">
        <v>787</v>
      </c>
      <c r="C232" s="6">
        <v>44305</v>
      </c>
      <c r="F232" s="5" t="s">
        <v>589</v>
      </c>
      <c r="G232" s="5" t="s">
        <v>14</v>
      </c>
      <c r="H232" s="5" t="s">
        <v>39</v>
      </c>
      <c r="I232" s="5">
        <v>231</v>
      </c>
      <c r="J232" s="5" t="s">
        <v>864</v>
      </c>
      <c r="K232" s="5" t="s">
        <v>860</v>
      </c>
      <c r="L232" s="5">
        <v>23</v>
      </c>
      <c r="M232" s="5">
        <v>8.8900000000000007E-2</v>
      </c>
      <c r="N232" s="11" t="s">
        <v>901</v>
      </c>
    </row>
    <row r="233" spans="1:14" x14ac:dyDescent="0.2">
      <c r="A233" s="5" t="s">
        <v>787</v>
      </c>
      <c r="C233" s="6">
        <v>44305</v>
      </c>
      <c r="F233" s="5" t="s">
        <v>589</v>
      </c>
      <c r="G233" s="5" t="s">
        <v>14</v>
      </c>
      <c r="H233" s="5" t="s">
        <v>39</v>
      </c>
      <c r="I233" s="5">
        <v>232</v>
      </c>
      <c r="J233" s="5" t="s">
        <v>865</v>
      </c>
      <c r="K233" s="5" t="s">
        <v>861</v>
      </c>
      <c r="L233" s="5">
        <v>43</v>
      </c>
      <c r="M233" s="5">
        <v>0.69040000000000001</v>
      </c>
    </row>
    <row r="234" spans="1:14" x14ac:dyDescent="0.2">
      <c r="A234" s="5" t="s">
        <v>787</v>
      </c>
      <c r="C234" s="6">
        <v>44305</v>
      </c>
      <c r="F234" s="5" t="s">
        <v>553</v>
      </c>
      <c r="G234" s="5" t="s">
        <v>14</v>
      </c>
      <c r="H234" s="5" t="s">
        <v>39</v>
      </c>
      <c r="I234" s="5">
        <v>233</v>
      </c>
      <c r="J234" s="5" t="s">
        <v>868</v>
      </c>
      <c r="K234" s="5" t="s">
        <v>866</v>
      </c>
      <c r="L234" s="5">
        <v>21</v>
      </c>
      <c r="M234" s="5">
        <v>0.1007</v>
      </c>
      <c r="N234" s="11" t="s">
        <v>867</v>
      </c>
    </row>
    <row r="235" spans="1:14" x14ac:dyDescent="0.2">
      <c r="A235" s="5" t="s">
        <v>787</v>
      </c>
      <c r="C235" s="6">
        <v>44305</v>
      </c>
      <c r="F235" s="5" t="s">
        <v>553</v>
      </c>
      <c r="G235" s="5" t="s">
        <v>14</v>
      </c>
      <c r="H235" s="5" t="s">
        <v>39</v>
      </c>
      <c r="I235" s="5">
        <v>234</v>
      </c>
      <c r="J235" s="5" t="s">
        <v>869</v>
      </c>
      <c r="K235" s="5" t="s">
        <v>873</v>
      </c>
      <c r="L235" s="5">
        <v>22</v>
      </c>
      <c r="M235" s="5">
        <v>0.11</v>
      </c>
      <c r="N235" s="11" t="s">
        <v>901</v>
      </c>
    </row>
    <row r="236" spans="1:14" x14ac:dyDescent="0.2">
      <c r="A236" s="5" t="s">
        <v>787</v>
      </c>
      <c r="C236" s="6">
        <v>44305</v>
      </c>
      <c r="F236" s="5" t="s">
        <v>553</v>
      </c>
      <c r="G236" s="5" t="s">
        <v>14</v>
      </c>
      <c r="H236" s="5" t="s">
        <v>39</v>
      </c>
      <c r="I236" s="5">
        <v>235</v>
      </c>
      <c r="J236" s="5" t="s">
        <v>870</v>
      </c>
      <c r="K236" s="5" t="s">
        <v>874</v>
      </c>
      <c r="L236" s="5">
        <v>27</v>
      </c>
      <c r="M236" s="5">
        <v>0.186</v>
      </c>
      <c r="N236" s="11" t="s">
        <v>901</v>
      </c>
    </row>
    <row r="237" spans="1:14" x14ac:dyDescent="0.2">
      <c r="A237" s="5" t="s">
        <v>787</v>
      </c>
      <c r="C237" s="6">
        <v>44305</v>
      </c>
      <c r="F237" s="5" t="s">
        <v>553</v>
      </c>
      <c r="G237" s="5" t="s">
        <v>14</v>
      </c>
      <c r="H237" s="5" t="s">
        <v>39</v>
      </c>
      <c r="I237" s="5">
        <v>236</v>
      </c>
      <c r="J237" s="5" t="s">
        <v>871</v>
      </c>
      <c r="K237" s="5" t="s">
        <v>875</v>
      </c>
      <c r="L237" s="5">
        <v>29</v>
      </c>
      <c r="M237" s="5">
        <v>0.2707</v>
      </c>
      <c r="N237" s="11" t="s">
        <v>902</v>
      </c>
    </row>
    <row r="238" spans="1:14" x14ac:dyDescent="0.2">
      <c r="A238" s="5" t="s">
        <v>787</v>
      </c>
      <c r="C238" s="6">
        <v>44305</v>
      </c>
      <c r="F238" s="5" t="s">
        <v>553</v>
      </c>
      <c r="G238" s="5" t="s">
        <v>14</v>
      </c>
      <c r="H238" s="5" t="s">
        <v>39</v>
      </c>
      <c r="I238" s="5">
        <v>237</v>
      </c>
      <c r="J238" s="5" t="s">
        <v>872</v>
      </c>
      <c r="K238" s="5" t="s">
        <v>876</v>
      </c>
      <c r="L238" s="5">
        <v>31</v>
      </c>
      <c r="M238" s="5">
        <v>0.30669999999999997</v>
      </c>
      <c r="N238" s="11" t="s">
        <v>903</v>
      </c>
    </row>
    <row r="239" spans="1:14" x14ac:dyDescent="0.2">
      <c r="A239" s="5" t="s">
        <v>787</v>
      </c>
      <c r="C239" s="6">
        <v>44304</v>
      </c>
      <c r="F239" s="5" t="s">
        <v>877</v>
      </c>
      <c r="G239" s="5" t="s">
        <v>15</v>
      </c>
      <c r="H239" s="5" t="s">
        <v>37</v>
      </c>
      <c r="I239" s="5">
        <v>238</v>
      </c>
      <c r="J239" s="5" t="s">
        <v>878</v>
      </c>
      <c r="K239" s="5" t="s">
        <v>883</v>
      </c>
      <c r="L239" s="5">
        <v>23</v>
      </c>
      <c r="M239" s="5">
        <v>6.9699999999999998E-2</v>
      </c>
      <c r="N239" s="11" t="s">
        <v>904</v>
      </c>
    </row>
    <row r="240" spans="1:14" x14ac:dyDescent="0.2">
      <c r="A240" s="5" t="s">
        <v>787</v>
      </c>
      <c r="C240" s="6">
        <v>44304</v>
      </c>
      <c r="F240" s="5" t="s">
        <v>877</v>
      </c>
      <c r="G240" s="5" t="s">
        <v>15</v>
      </c>
      <c r="H240" s="5" t="s">
        <v>37</v>
      </c>
      <c r="I240" s="5">
        <v>239</v>
      </c>
      <c r="J240" s="5" t="s">
        <v>879</v>
      </c>
      <c r="K240" s="5" t="s">
        <v>884</v>
      </c>
      <c r="L240" s="5">
        <v>28</v>
      </c>
      <c r="M240" s="5">
        <v>0.19819999999999999</v>
      </c>
      <c r="N240" s="11" t="s">
        <v>901</v>
      </c>
    </row>
    <row r="241" spans="1:14" x14ac:dyDescent="0.2">
      <c r="A241" s="5" t="s">
        <v>787</v>
      </c>
      <c r="C241" s="6">
        <v>44304</v>
      </c>
      <c r="F241" s="5" t="s">
        <v>877</v>
      </c>
      <c r="G241" s="5" t="s">
        <v>15</v>
      </c>
      <c r="H241" s="5" t="s">
        <v>37</v>
      </c>
      <c r="I241" s="5">
        <v>240</v>
      </c>
      <c r="J241" s="5" t="s">
        <v>880</v>
      </c>
      <c r="K241" s="5" t="s">
        <v>885</v>
      </c>
      <c r="L241" s="5">
        <v>29</v>
      </c>
      <c r="M241" s="5">
        <v>0.1691</v>
      </c>
    </row>
    <row r="242" spans="1:14" x14ac:dyDescent="0.2">
      <c r="A242" s="5" t="s">
        <v>787</v>
      </c>
      <c r="C242" s="6">
        <v>44304</v>
      </c>
      <c r="F242" s="5" t="s">
        <v>877</v>
      </c>
      <c r="G242" s="5" t="s">
        <v>15</v>
      </c>
      <c r="H242" s="5" t="s">
        <v>37</v>
      </c>
      <c r="I242" s="5">
        <v>241</v>
      </c>
      <c r="J242" s="5" t="s">
        <v>881</v>
      </c>
      <c r="K242" s="5" t="s">
        <v>886</v>
      </c>
      <c r="L242" s="5">
        <v>34</v>
      </c>
      <c r="M242" s="5">
        <v>0.31840000000000002</v>
      </c>
    </row>
    <row r="243" spans="1:14" x14ac:dyDescent="0.2">
      <c r="A243" s="5" t="s">
        <v>787</v>
      </c>
      <c r="C243" s="6">
        <v>44304</v>
      </c>
      <c r="F243" s="5" t="s">
        <v>877</v>
      </c>
      <c r="G243" s="5" t="s">
        <v>15</v>
      </c>
      <c r="H243" s="5" t="s">
        <v>37</v>
      </c>
      <c r="I243" s="5">
        <v>242</v>
      </c>
      <c r="J243" s="5" t="s">
        <v>882</v>
      </c>
      <c r="K243" s="5" t="s">
        <v>887</v>
      </c>
      <c r="L243" s="5">
        <v>34</v>
      </c>
      <c r="M243" s="5">
        <v>0.26889999999999997</v>
      </c>
    </row>
    <row r="244" spans="1:14" x14ac:dyDescent="0.2">
      <c r="A244" s="5" t="s">
        <v>787</v>
      </c>
      <c r="C244" s="6">
        <v>44304</v>
      </c>
      <c r="F244" s="5" t="s">
        <v>877</v>
      </c>
      <c r="G244" s="5" t="s">
        <v>14</v>
      </c>
      <c r="H244" s="5" t="s">
        <v>39</v>
      </c>
      <c r="I244" s="5">
        <v>243</v>
      </c>
      <c r="J244" s="5" t="s">
        <v>888</v>
      </c>
      <c r="K244" s="5" t="s">
        <v>907</v>
      </c>
      <c r="L244" s="5">
        <v>23</v>
      </c>
      <c r="M244" s="5">
        <v>9.0200000000000002E-2</v>
      </c>
      <c r="N244" s="11" t="s">
        <v>1018</v>
      </c>
    </row>
    <row r="245" spans="1:14" x14ac:dyDescent="0.2">
      <c r="A245" s="5" t="s">
        <v>787</v>
      </c>
      <c r="C245" s="6">
        <v>44304</v>
      </c>
      <c r="F245" s="5" t="s">
        <v>877</v>
      </c>
      <c r="G245" s="5" t="s">
        <v>14</v>
      </c>
      <c r="H245" s="5" t="s">
        <v>39</v>
      </c>
      <c r="I245" s="5">
        <v>244</v>
      </c>
      <c r="J245" s="5" t="s">
        <v>889</v>
      </c>
      <c r="K245" s="5" t="s">
        <v>908</v>
      </c>
      <c r="L245" s="5">
        <v>21</v>
      </c>
      <c r="M245" s="5">
        <v>6.6400000000000001E-2</v>
      </c>
      <c r="N245" s="11" t="s">
        <v>901</v>
      </c>
    </row>
    <row r="246" spans="1:14" x14ac:dyDescent="0.2">
      <c r="A246" s="5" t="s">
        <v>787</v>
      </c>
      <c r="C246" s="6">
        <v>44304</v>
      </c>
      <c r="F246" s="5" t="s">
        <v>877</v>
      </c>
      <c r="G246" s="5" t="s">
        <v>14</v>
      </c>
      <c r="H246" s="5" t="s">
        <v>39</v>
      </c>
      <c r="I246" s="5">
        <v>245</v>
      </c>
      <c r="J246" s="5" t="s">
        <v>890</v>
      </c>
      <c r="K246" s="5" t="s">
        <v>909</v>
      </c>
      <c r="L246" s="5">
        <v>26</v>
      </c>
      <c r="M246" s="5">
        <v>0.12959999999999999</v>
      </c>
      <c r="N246" s="11" t="s">
        <v>901</v>
      </c>
    </row>
    <row r="247" spans="1:14" x14ac:dyDescent="0.2">
      <c r="A247" s="5" t="s">
        <v>787</v>
      </c>
      <c r="C247" s="6">
        <v>44304</v>
      </c>
      <c r="F247" s="5" t="s">
        <v>877</v>
      </c>
      <c r="G247" s="5" t="s">
        <v>14</v>
      </c>
      <c r="H247" s="5" t="s">
        <v>39</v>
      </c>
      <c r="I247" s="5">
        <v>246</v>
      </c>
      <c r="J247" s="5" t="s">
        <v>891</v>
      </c>
      <c r="K247" s="5" t="s">
        <v>910</v>
      </c>
      <c r="L247" s="5">
        <v>46</v>
      </c>
      <c r="M247" s="5">
        <v>1.0011000000000001</v>
      </c>
    </row>
    <row r="248" spans="1:14" x14ac:dyDescent="0.2">
      <c r="A248" s="5" t="s">
        <v>787</v>
      </c>
      <c r="C248" s="6">
        <v>44304</v>
      </c>
      <c r="F248" s="5" t="s">
        <v>877</v>
      </c>
      <c r="G248" s="5" t="s">
        <v>14</v>
      </c>
      <c r="H248" s="5" t="s">
        <v>39</v>
      </c>
      <c r="I248" s="5">
        <v>247</v>
      </c>
      <c r="J248" s="5" t="s">
        <v>892</v>
      </c>
      <c r="K248" s="5" t="s">
        <v>911</v>
      </c>
      <c r="L248" s="5">
        <v>45</v>
      </c>
      <c r="M248" s="5">
        <v>1.0770999999999999</v>
      </c>
    </row>
    <row r="249" spans="1:14" x14ac:dyDescent="0.2">
      <c r="A249" s="5" t="s">
        <v>787</v>
      </c>
      <c r="C249" s="6">
        <v>44305</v>
      </c>
      <c r="F249" s="5" t="s">
        <v>553</v>
      </c>
      <c r="G249" s="5" t="s">
        <v>15</v>
      </c>
      <c r="H249" s="5" t="s">
        <v>37</v>
      </c>
      <c r="I249" s="5">
        <v>248</v>
      </c>
      <c r="J249" s="5" t="s">
        <v>905</v>
      </c>
      <c r="K249" s="5" t="s">
        <v>912</v>
      </c>
      <c r="L249" s="5">
        <v>30</v>
      </c>
      <c r="M249" s="5">
        <v>0.27860000000000001</v>
      </c>
    </row>
    <row r="250" spans="1:14" x14ac:dyDescent="0.2">
      <c r="A250" s="5" t="s">
        <v>787</v>
      </c>
      <c r="C250" s="6">
        <v>44305</v>
      </c>
      <c r="F250" s="5" t="s">
        <v>553</v>
      </c>
      <c r="G250" s="5" t="s">
        <v>15</v>
      </c>
      <c r="H250" s="5" t="s">
        <v>37</v>
      </c>
      <c r="I250" s="5">
        <v>249</v>
      </c>
      <c r="J250" s="5" t="s">
        <v>906</v>
      </c>
      <c r="K250" s="5" t="s">
        <v>913</v>
      </c>
      <c r="L250" s="5">
        <v>38</v>
      </c>
      <c r="M250" s="5">
        <v>0.46479999999999999</v>
      </c>
    </row>
    <row r="251" spans="1:14" x14ac:dyDescent="0.2">
      <c r="A251" s="8" t="s">
        <v>787</v>
      </c>
      <c r="C251" s="6">
        <v>44405</v>
      </c>
      <c r="F251" s="5" t="s">
        <v>533</v>
      </c>
      <c r="G251" s="5" t="s">
        <v>10</v>
      </c>
      <c r="H251" s="5" t="s">
        <v>38</v>
      </c>
      <c r="I251" s="5">
        <v>250</v>
      </c>
      <c r="J251" s="5" t="s">
        <v>914</v>
      </c>
      <c r="K251" s="5" t="s">
        <v>915</v>
      </c>
      <c r="L251" s="5">
        <v>45</v>
      </c>
      <c r="M251" s="5">
        <v>0.99390000000000001</v>
      </c>
    </row>
    <row r="252" spans="1:14" x14ac:dyDescent="0.2">
      <c r="A252" s="5" t="s">
        <v>787</v>
      </c>
      <c r="C252" s="6">
        <v>44405</v>
      </c>
      <c r="F252" s="5" t="s">
        <v>533</v>
      </c>
      <c r="G252" s="5" t="s">
        <v>10</v>
      </c>
      <c r="H252" s="5" t="s">
        <v>38</v>
      </c>
      <c r="I252" s="5">
        <v>251</v>
      </c>
      <c r="J252" s="5" t="s">
        <v>920</v>
      </c>
      <c r="K252" s="5" t="s">
        <v>916</v>
      </c>
      <c r="L252" s="5">
        <v>41</v>
      </c>
      <c r="M252" s="5">
        <v>0.73050000000000004</v>
      </c>
    </row>
    <row r="253" spans="1:14" x14ac:dyDescent="0.2">
      <c r="A253" s="5" t="s">
        <v>787</v>
      </c>
      <c r="C253" s="6">
        <v>44405</v>
      </c>
      <c r="F253" s="5" t="s">
        <v>533</v>
      </c>
      <c r="G253" s="5" t="s">
        <v>10</v>
      </c>
      <c r="H253" s="5" t="s">
        <v>38</v>
      </c>
      <c r="I253" s="5">
        <v>252</v>
      </c>
      <c r="J253" s="5" t="s">
        <v>921</v>
      </c>
      <c r="K253" s="5" t="s">
        <v>917</v>
      </c>
      <c r="L253" s="5">
        <v>44</v>
      </c>
      <c r="M253" s="5">
        <v>0.98309999999999997</v>
      </c>
    </row>
    <row r="254" spans="1:14" x14ac:dyDescent="0.2">
      <c r="A254" s="5" t="s">
        <v>787</v>
      </c>
      <c r="C254" s="6">
        <v>44405</v>
      </c>
      <c r="F254" s="5" t="s">
        <v>533</v>
      </c>
      <c r="G254" s="5" t="s">
        <v>10</v>
      </c>
      <c r="H254" s="5" t="s">
        <v>38</v>
      </c>
      <c r="I254" s="5">
        <v>253</v>
      </c>
      <c r="J254" s="5" t="s">
        <v>922</v>
      </c>
      <c r="K254" s="5" t="s">
        <v>918</v>
      </c>
      <c r="L254" s="5">
        <v>52</v>
      </c>
      <c r="M254" s="5">
        <v>1.462</v>
      </c>
    </row>
    <row r="255" spans="1:14" x14ac:dyDescent="0.2">
      <c r="A255" s="5" t="s">
        <v>787</v>
      </c>
      <c r="C255" s="6">
        <v>44405</v>
      </c>
      <c r="F255" s="5" t="s">
        <v>533</v>
      </c>
      <c r="G255" s="5" t="s">
        <v>10</v>
      </c>
      <c r="H255" s="5" t="s">
        <v>38</v>
      </c>
      <c r="I255" s="5">
        <v>254</v>
      </c>
      <c r="J255" s="5" t="s">
        <v>923</v>
      </c>
      <c r="K255" s="5" t="s">
        <v>919</v>
      </c>
      <c r="L255" s="5">
        <v>41</v>
      </c>
      <c r="M255" s="5">
        <v>0.81169999999999998</v>
      </c>
    </row>
    <row r="256" spans="1:14" x14ac:dyDescent="0.2">
      <c r="A256" s="5" t="s">
        <v>787</v>
      </c>
      <c r="C256" s="6">
        <v>44405</v>
      </c>
      <c r="F256" s="5" t="s">
        <v>533</v>
      </c>
      <c r="G256" s="5" t="s">
        <v>15</v>
      </c>
      <c r="H256" s="5" t="s">
        <v>37</v>
      </c>
      <c r="I256" s="5">
        <v>255</v>
      </c>
      <c r="J256" s="5" t="s">
        <v>924</v>
      </c>
      <c r="K256" s="5" t="s">
        <v>928</v>
      </c>
      <c r="L256" s="5">
        <v>81</v>
      </c>
      <c r="M256" s="5">
        <v>5.3747999999999996</v>
      </c>
    </row>
    <row r="257" spans="1:14" x14ac:dyDescent="0.2">
      <c r="A257" s="5" t="s">
        <v>787</v>
      </c>
      <c r="C257" s="6">
        <v>44405</v>
      </c>
      <c r="F257" s="5" t="s">
        <v>533</v>
      </c>
      <c r="G257" s="5" t="s">
        <v>15</v>
      </c>
      <c r="H257" s="5" t="s">
        <v>37</v>
      </c>
      <c r="I257" s="5">
        <v>256</v>
      </c>
      <c r="J257" s="5" t="s">
        <v>925</v>
      </c>
      <c r="K257" s="5" t="s">
        <v>929</v>
      </c>
      <c r="L257" s="5">
        <v>85</v>
      </c>
      <c r="M257" s="5">
        <v>5.1014999999999997</v>
      </c>
    </row>
    <row r="258" spans="1:14" x14ac:dyDescent="0.2">
      <c r="A258" s="5" t="s">
        <v>787</v>
      </c>
      <c r="C258" s="6">
        <v>44405</v>
      </c>
      <c r="F258" s="5" t="s">
        <v>755</v>
      </c>
      <c r="G258" s="5" t="s">
        <v>10</v>
      </c>
      <c r="H258" s="5" t="s">
        <v>38</v>
      </c>
      <c r="I258" s="5">
        <v>257</v>
      </c>
      <c r="J258" s="5" t="s">
        <v>926</v>
      </c>
      <c r="K258" s="5" t="s">
        <v>927</v>
      </c>
      <c r="L258" s="5">
        <v>35</v>
      </c>
      <c r="M258" s="5">
        <v>0.63390000000000002</v>
      </c>
    </row>
    <row r="259" spans="1:14" x14ac:dyDescent="0.2">
      <c r="A259" s="5" t="s">
        <v>787</v>
      </c>
      <c r="C259" s="6">
        <v>44405</v>
      </c>
      <c r="F259" s="5" t="s">
        <v>755</v>
      </c>
      <c r="G259" s="5" t="s">
        <v>10</v>
      </c>
      <c r="H259" s="5" t="s">
        <v>38</v>
      </c>
      <c r="I259" s="5">
        <v>258</v>
      </c>
      <c r="J259" s="5" t="s">
        <v>934</v>
      </c>
      <c r="K259" s="5" t="s">
        <v>930</v>
      </c>
      <c r="L259" s="5">
        <v>47</v>
      </c>
      <c r="M259" s="5">
        <v>1.2450000000000001</v>
      </c>
    </row>
    <row r="260" spans="1:14" x14ac:dyDescent="0.2">
      <c r="A260" s="5" t="s">
        <v>787</v>
      </c>
      <c r="C260" s="6">
        <v>44405</v>
      </c>
      <c r="F260" s="5" t="s">
        <v>755</v>
      </c>
      <c r="G260" s="5" t="s">
        <v>10</v>
      </c>
      <c r="H260" s="5" t="s">
        <v>38</v>
      </c>
      <c r="I260" s="5">
        <v>259</v>
      </c>
      <c r="J260" s="5" t="s">
        <v>935</v>
      </c>
      <c r="K260" s="5" t="s">
        <v>931</v>
      </c>
      <c r="L260" s="5">
        <v>48</v>
      </c>
      <c r="M260" s="5">
        <v>1.2826</v>
      </c>
    </row>
    <row r="261" spans="1:14" x14ac:dyDescent="0.2">
      <c r="A261" s="5" t="s">
        <v>787</v>
      </c>
      <c r="C261" s="6">
        <v>44405</v>
      </c>
      <c r="F261" s="5" t="s">
        <v>755</v>
      </c>
      <c r="G261" s="5" t="s">
        <v>10</v>
      </c>
      <c r="H261" s="5" t="s">
        <v>38</v>
      </c>
      <c r="I261" s="5">
        <v>260</v>
      </c>
      <c r="J261" s="5" t="s">
        <v>936</v>
      </c>
      <c r="K261" s="5" t="s">
        <v>932</v>
      </c>
      <c r="L261" s="5">
        <v>43</v>
      </c>
      <c r="M261" s="5">
        <v>0.94169999999999998</v>
      </c>
    </row>
    <row r="262" spans="1:14" x14ac:dyDescent="0.2">
      <c r="A262" s="5" t="s">
        <v>787</v>
      </c>
      <c r="C262" s="6">
        <v>44405</v>
      </c>
      <c r="F262" s="5" t="s">
        <v>755</v>
      </c>
      <c r="G262" s="5" t="s">
        <v>10</v>
      </c>
      <c r="H262" s="5" t="s">
        <v>38</v>
      </c>
      <c r="I262" s="5">
        <v>261</v>
      </c>
      <c r="J262" s="5" t="s">
        <v>937</v>
      </c>
      <c r="K262" s="5" t="s">
        <v>933</v>
      </c>
      <c r="L262" s="5">
        <v>48</v>
      </c>
      <c r="M262" s="5">
        <v>1.419</v>
      </c>
    </row>
    <row r="263" spans="1:14" x14ac:dyDescent="0.2">
      <c r="A263" s="5" t="s">
        <v>787</v>
      </c>
      <c r="C263" s="6">
        <v>44405</v>
      </c>
      <c r="F263" s="5" t="s">
        <v>755</v>
      </c>
      <c r="G263" s="5" t="s">
        <v>14</v>
      </c>
      <c r="H263" s="5" t="s">
        <v>39</v>
      </c>
      <c r="I263" s="5">
        <v>262</v>
      </c>
      <c r="J263" s="5" t="s">
        <v>938</v>
      </c>
      <c r="K263" s="5" t="s">
        <v>939</v>
      </c>
      <c r="L263" s="5">
        <v>93</v>
      </c>
      <c r="M263" s="5">
        <v>9.1</v>
      </c>
    </row>
    <row r="264" spans="1:14" x14ac:dyDescent="0.2">
      <c r="A264" s="5" t="s">
        <v>787</v>
      </c>
      <c r="C264" s="6">
        <v>44405</v>
      </c>
      <c r="F264" s="5" t="s">
        <v>755</v>
      </c>
      <c r="G264" s="5" t="s">
        <v>14</v>
      </c>
      <c r="H264" s="5" t="s">
        <v>39</v>
      </c>
      <c r="I264" s="5">
        <v>263</v>
      </c>
      <c r="J264" s="5" t="s">
        <v>941</v>
      </c>
      <c r="K264" s="5" t="s">
        <v>940</v>
      </c>
      <c r="L264" s="5">
        <v>151</v>
      </c>
      <c r="M264" s="5">
        <v>41.63</v>
      </c>
      <c r="N264" s="11" t="s">
        <v>1019</v>
      </c>
    </row>
    <row r="265" spans="1:14" x14ac:dyDescent="0.2">
      <c r="A265" s="5" t="s">
        <v>787</v>
      </c>
      <c r="C265" s="6">
        <v>44405</v>
      </c>
      <c r="F265" s="5" t="s">
        <v>520</v>
      </c>
      <c r="G265" s="5" t="s">
        <v>10</v>
      </c>
      <c r="H265" s="5" t="s">
        <v>38</v>
      </c>
      <c r="I265" s="5">
        <v>264</v>
      </c>
      <c r="J265" s="5" t="s">
        <v>942</v>
      </c>
      <c r="K265" s="5" t="s">
        <v>943</v>
      </c>
      <c r="L265" s="5">
        <v>38</v>
      </c>
      <c r="M265" s="5">
        <v>0.46529999999999999</v>
      </c>
    </row>
    <row r="266" spans="1:14" x14ac:dyDescent="0.2">
      <c r="A266" s="5" t="s">
        <v>787</v>
      </c>
      <c r="C266" s="6">
        <v>44405</v>
      </c>
      <c r="F266" s="5" t="s">
        <v>520</v>
      </c>
      <c r="G266" s="5" t="s">
        <v>10</v>
      </c>
      <c r="H266" s="5" t="s">
        <v>38</v>
      </c>
      <c r="I266" s="5">
        <v>265</v>
      </c>
      <c r="J266" s="5" t="s">
        <v>948</v>
      </c>
      <c r="K266" s="5" t="s">
        <v>944</v>
      </c>
      <c r="L266" s="5">
        <v>44</v>
      </c>
      <c r="M266" s="5">
        <v>0.80800000000000005</v>
      </c>
    </row>
    <row r="267" spans="1:14" x14ac:dyDescent="0.2">
      <c r="A267" s="5" t="s">
        <v>787</v>
      </c>
      <c r="C267" s="6">
        <v>44405</v>
      </c>
      <c r="F267" s="5" t="s">
        <v>520</v>
      </c>
      <c r="G267" s="5" t="s">
        <v>10</v>
      </c>
      <c r="H267" s="5" t="s">
        <v>38</v>
      </c>
      <c r="I267" s="5">
        <v>266</v>
      </c>
      <c r="J267" s="5" t="s">
        <v>949</v>
      </c>
      <c r="K267" s="5" t="s">
        <v>945</v>
      </c>
      <c r="L267" s="5">
        <v>47</v>
      </c>
      <c r="M267" s="5">
        <v>1.2778</v>
      </c>
    </row>
    <row r="268" spans="1:14" x14ac:dyDescent="0.2">
      <c r="A268" s="5" t="s">
        <v>787</v>
      </c>
      <c r="C268" s="6">
        <v>44405</v>
      </c>
      <c r="F268" s="5" t="s">
        <v>520</v>
      </c>
      <c r="G268" s="5" t="s">
        <v>10</v>
      </c>
      <c r="H268" s="5" t="s">
        <v>38</v>
      </c>
      <c r="I268" s="5">
        <v>267</v>
      </c>
      <c r="J268" s="5" t="s">
        <v>950</v>
      </c>
      <c r="K268" s="5" t="s">
        <v>946</v>
      </c>
      <c r="L268" s="5">
        <v>48</v>
      </c>
      <c r="M268" s="5">
        <v>1.4338</v>
      </c>
    </row>
    <row r="269" spans="1:14" x14ac:dyDescent="0.2">
      <c r="A269" s="5" t="s">
        <v>787</v>
      </c>
      <c r="C269" s="6">
        <v>44405</v>
      </c>
      <c r="F269" s="5" t="s">
        <v>520</v>
      </c>
      <c r="G269" s="5" t="s">
        <v>10</v>
      </c>
      <c r="H269" s="5" t="s">
        <v>38</v>
      </c>
      <c r="I269" s="5">
        <v>268</v>
      </c>
      <c r="J269" s="5" t="s">
        <v>951</v>
      </c>
      <c r="K269" s="5" t="s">
        <v>947</v>
      </c>
      <c r="L269" s="5">
        <v>62</v>
      </c>
      <c r="M269" s="5">
        <v>2.9512999999999998</v>
      </c>
    </row>
    <row r="270" spans="1:14" x14ac:dyDescent="0.2">
      <c r="A270" s="5" t="s">
        <v>787</v>
      </c>
      <c r="C270" s="6">
        <v>44406</v>
      </c>
      <c r="F270" s="5" t="s">
        <v>553</v>
      </c>
      <c r="G270" s="5" t="s">
        <v>15</v>
      </c>
      <c r="H270" s="5" t="s">
        <v>37</v>
      </c>
      <c r="I270" s="5">
        <v>269</v>
      </c>
      <c r="J270" s="5" t="s">
        <v>952</v>
      </c>
      <c r="K270" s="5" t="s">
        <v>953</v>
      </c>
      <c r="L270" s="5">
        <v>93</v>
      </c>
      <c r="M270" s="5">
        <v>7.5711000000000004</v>
      </c>
    </row>
    <row r="271" spans="1:14" x14ac:dyDescent="0.2">
      <c r="A271" s="5" t="s">
        <v>787</v>
      </c>
      <c r="C271" s="6">
        <v>44406</v>
      </c>
      <c r="F271" s="5" t="s">
        <v>553</v>
      </c>
      <c r="G271" s="5" t="s">
        <v>15</v>
      </c>
      <c r="H271" s="5" t="s">
        <v>37</v>
      </c>
      <c r="I271" s="5">
        <v>270</v>
      </c>
      <c r="J271" s="5" t="s">
        <v>957</v>
      </c>
      <c r="K271" s="5" t="s">
        <v>954</v>
      </c>
      <c r="L271" s="5">
        <v>73</v>
      </c>
      <c r="M271" s="5">
        <v>4.3183999999999996</v>
      </c>
    </row>
    <row r="272" spans="1:14" x14ac:dyDescent="0.2">
      <c r="A272" s="5" t="s">
        <v>787</v>
      </c>
      <c r="C272" s="6">
        <v>44406</v>
      </c>
      <c r="F272" s="5" t="s">
        <v>553</v>
      </c>
      <c r="G272" s="5" t="s">
        <v>15</v>
      </c>
      <c r="H272" s="5" t="s">
        <v>37</v>
      </c>
      <c r="I272" s="5">
        <v>271</v>
      </c>
      <c r="J272" s="5" t="s">
        <v>958</v>
      </c>
      <c r="K272" s="5" t="s">
        <v>955</v>
      </c>
      <c r="L272" s="5">
        <v>71</v>
      </c>
      <c r="M272" s="5">
        <v>3.7162000000000002</v>
      </c>
    </row>
    <row r="273" spans="1:13" x14ac:dyDescent="0.2">
      <c r="A273" s="5" t="s">
        <v>787</v>
      </c>
      <c r="C273" s="6">
        <v>44406</v>
      </c>
      <c r="F273" s="5" t="s">
        <v>553</v>
      </c>
      <c r="G273" s="5" t="s">
        <v>15</v>
      </c>
      <c r="H273" s="5" t="s">
        <v>37</v>
      </c>
      <c r="I273" s="5">
        <v>272</v>
      </c>
      <c r="J273" s="5" t="s">
        <v>959</v>
      </c>
      <c r="K273" s="5" t="s">
        <v>956</v>
      </c>
      <c r="L273" s="5">
        <v>78</v>
      </c>
      <c r="M273" s="5">
        <v>4.5552000000000001</v>
      </c>
    </row>
    <row r="274" spans="1:13" x14ac:dyDescent="0.2">
      <c r="A274" s="5" t="s">
        <v>787</v>
      </c>
      <c r="C274" s="6">
        <v>44406</v>
      </c>
      <c r="F274" s="5" t="s">
        <v>553</v>
      </c>
      <c r="G274" s="5" t="s">
        <v>14</v>
      </c>
      <c r="H274" s="5" t="s">
        <v>39</v>
      </c>
      <c r="I274" s="5">
        <v>273</v>
      </c>
      <c r="J274" s="5" t="s">
        <v>960</v>
      </c>
      <c r="K274" s="5" t="s">
        <v>961</v>
      </c>
      <c r="L274" s="5">
        <v>80</v>
      </c>
      <c r="M274" s="5">
        <v>4.7533000000000003</v>
      </c>
    </row>
    <row r="275" spans="1:13" x14ac:dyDescent="0.2">
      <c r="A275" s="5" t="s">
        <v>787</v>
      </c>
      <c r="C275" s="6">
        <v>44406</v>
      </c>
      <c r="F275" s="5" t="s">
        <v>553</v>
      </c>
      <c r="G275" s="5" t="s">
        <v>14</v>
      </c>
      <c r="H275" s="5" t="s">
        <v>39</v>
      </c>
      <c r="I275" s="5">
        <v>274</v>
      </c>
      <c r="J275" s="5" t="s">
        <v>966</v>
      </c>
      <c r="K275" s="5" t="s">
        <v>962</v>
      </c>
      <c r="L275" s="5">
        <v>99</v>
      </c>
      <c r="M275" s="5">
        <v>9.5879999999999992</v>
      </c>
    </row>
    <row r="276" spans="1:13" x14ac:dyDescent="0.2">
      <c r="A276" s="5" t="s">
        <v>787</v>
      </c>
      <c r="C276" s="6">
        <v>44406</v>
      </c>
      <c r="F276" s="5" t="s">
        <v>553</v>
      </c>
      <c r="G276" s="5" t="s">
        <v>14</v>
      </c>
      <c r="H276" s="5" t="s">
        <v>39</v>
      </c>
      <c r="I276" s="5">
        <v>275</v>
      </c>
      <c r="J276" s="5" t="s">
        <v>967</v>
      </c>
      <c r="K276" s="5" t="s">
        <v>963</v>
      </c>
      <c r="L276" s="5">
        <v>89</v>
      </c>
      <c r="M276" s="5">
        <v>6.6140999999999996</v>
      </c>
    </row>
    <row r="277" spans="1:13" x14ac:dyDescent="0.2">
      <c r="A277" s="5" t="s">
        <v>787</v>
      </c>
      <c r="C277" s="6">
        <v>44406</v>
      </c>
      <c r="F277" s="5" t="s">
        <v>553</v>
      </c>
      <c r="G277" s="5" t="s">
        <v>14</v>
      </c>
      <c r="H277" s="5" t="s">
        <v>39</v>
      </c>
      <c r="I277" s="5">
        <v>276</v>
      </c>
      <c r="J277" s="5" t="s">
        <v>968</v>
      </c>
      <c r="K277" s="5" t="s">
        <v>964</v>
      </c>
      <c r="L277" s="5">
        <v>84</v>
      </c>
      <c r="M277" s="5">
        <v>6.0660999999999996</v>
      </c>
    </row>
    <row r="278" spans="1:13" x14ac:dyDescent="0.2">
      <c r="A278" s="5" t="s">
        <v>787</v>
      </c>
      <c r="C278" s="6">
        <v>44406</v>
      </c>
      <c r="F278" s="5" t="s">
        <v>553</v>
      </c>
      <c r="G278" s="5" t="s">
        <v>14</v>
      </c>
      <c r="H278" s="5" t="s">
        <v>39</v>
      </c>
      <c r="I278" s="5">
        <v>277</v>
      </c>
      <c r="J278" s="5" t="s">
        <v>969</v>
      </c>
      <c r="K278" s="5" t="s">
        <v>965</v>
      </c>
      <c r="L278" s="5">
        <v>82</v>
      </c>
      <c r="M278" s="5">
        <v>5.4519000000000002</v>
      </c>
    </row>
    <row r="279" spans="1:13" x14ac:dyDescent="0.2">
      <c r="A279" s="5" t="s">
        <v>787</v>
      </c>
      <c r="C279" s="6">
        <v>44406</v>
      </c>
      <c r="F279" s="5" t="s">
        <v>589</v>
      </c>
      <c r="G279" s="5" t="s">
        <v>14</v>
      </c>
      <c r="H279" s="5" t="s">
        <v>39</v>
      </c>
      <c r="I279" s="5">
        <v>278</v>
      </c>
      <c r="J279" s="5" t="s">
        <v>970</v>
      </c>
      <c r="K279" s="5" t="s">
        <v>971</v>
      </c>
      <c r="L279" s="5">
        <v>72</v>
      </c>
      <c r="M279" s="5">
        <v>3.8885999999999998</v>
      </c>
    </row>
    <row r="280" spans="1:13" x14ac:dyDescent="0.2">
      <c r="A280" s="5" t="s">
        <v>787</v>
      </c>
      <c r="C280" s="6">
        <v>44406</v>
      </c>
      <c r="F280" s="5" t="s">
        <v>589</v>
      </c>
      <c r="G280" s="5" t="s">
        <v>14</v>
      </c>
      <c r="H280" s="5" t="s">
        <v>39</v>
      </c>
      <c r="I280" s="5">
        <v>279</v>
      </c>
      <c r="J280" s="5" t="s">
        <v>972</v>
      </c>
      <c r="K280" s="5" t="s">
        <v>976</v>
      </c>
      <c r="L280" s="5">
        <v>64</v>
      </c>
      <c r="M280" s="5">
        <v>3.2488000000000001</v>
      </c>
    </row>
    <row r="281" spans="1:13" x14ac:dyDescent="0.2">
      <c r="A281" s="5" t="s">
        <v>787</v>
      </c>
      <c r="C281" s="6">
        <v>44406</v>
      </c>
      <c r="F281" s="5" t="s">
        <v>589</v>
      </c>
      <c r="G281" s="5" t="s">
        <v>14</v>
      </c>
      <c r="H281" s="5" t="s">
        <v>39</v>
      </c>
      <c r="I281" s="5">
        <v>280</v>
      </c>
      <c r="J281" s="5" t="s">
        <v>973</v>
      </c>
      <c r="K281" s="5" t="s">
        <v>977</v>
      </c>
      <c r="L281" s="5">
        <v>51</v>
      </c>
      <c r="M281" s="5">
        <v>1.2854000000000001</v>
      </c>
    </row>
    <row r="282" spans="1:13" x14ac:dyDescent="0.2">
      <c r="A282" s="5" t="s">
        <v>787</v>
      </c>
      <c r="C282" s="6">
        <v>44406</v>
      </c>
      <c r="F282" s="5" t="s">
        <v>589</v>
      </c>
      <c r="G282" s="5" t="s">
        <v>14</v>
      </c>
      <c r="H282" s="5" t="s">
        <v>39</v>
      </c>
      <c r="I282" s="5">
        <v>281</v>
      </c>
      <c r="J282" s="5" t="s">
        <v>974</v>
      </c>
      <c r="K282" s="5" t="s">
        <v>978</v>
      </c>
      <c r="L282" s="5">
        <v>64</v>
      </c>
      <c r="M282" s="5">
        <v>3.2589000000000001</v>
      </c>
    </row>
    <row r="283" spans="1:13" x14ac:dyDescent="0.2">
      <c r="A283" s="5" t="s">
        <v>787</v>
      </c>
      <c r="C283" s="6">
        <v>44406</v>
      </c>
      <c r="F283" s="5" t="s">
        <v>589</v>
      </c>
      <c r="G283" s="5" t="s">
        <v>14</v>
      </c>
      <c r="H283" s="5" t="s">
        <v>39</v>
      </c>
      <c r="I283" s="5">
        <v>282</v>
      </c>
      <c r="J283" s="5" t="s">
        <v>975</v>
      </c>
      <c r="K283" s="5" t="s">
        <v>979</v>
      </c>
      <c r="L283" s="5">
        <v>57</v>
      </c>
      <c r="M283" s="5">
        <v>1.9104000000000001</v>
      </c>
    </row>
    <row r="284" spans="1:13" x14ac:dyDescent="0.2">
      <c r="A284" s="5" t="s">
        <v>787</v>
      </c>
      <c r="C284" s="6">
        <v>44406</v>
      </c>
      <c r="F284" s="5" t="s">
        <v>589</v>
      </c>
      <c r="G284" s="5" t="s">
        <v>15</v>
      </c>
      <c r="H284" s="5" t="s">
        <v>37</v>
      </c>
      <c r="I284" s="5">
        <v>283</v>
      </c>
      <c r="J284" s="5" t="s">
        <v>980</v>
      </c>
      <c r="K284" s="5" t="s">
        <v>981</v>
      </c>
      <c r="L284" s="5">
        <v>91</v>
      </c>
      <c r="M284" s="5">
        <v>7.2093999999999996</v>
      </c>
    </row>
    <row r="285" spans="1:13" x14ac:dyDescent="0.2">
      <c r="A285" s="5" t="s">
        <v>787</v>
      </c>
      <c r="C285" s="6">
        <v>44406</v>
      </c>
      <c r="F285" s="5" t="s">
        <v>589</v>
      </c>
      <c r="G285" s="5" t="s">
        <v>15</v>
      </c>
      <c r="H285" s="5" t="s">
        <v>37</v>
      </c>
      <c r="I285" s="5">
        <v>284</v>
      </c>
      <c r="J285" s="5" t="s">
        <v>986</v>
      </c>
      <c r="K285" s="5" t="s">
        <v>982</v>
      </c>
      <c r="L285" s="5">
        <v>96</v>
      </c>
      <c r="M285" s="5">
        <v>8.8033000000000001</v>
      </c>
    </row>
    <row r="286" spans="1:13" x14ac:dyDescent="0.2">
      <c r="A286" s="5" t="s">
        <v>787</v>
      </c>
      <c r="C286" s="6">
        <v>44406</v>
      </c>
      <c r="F286" s="5" t="s">
        <v>589</v>
      </c>
      <c r="G286" s="5" t="s">
        <v>15</v>
      </c>
      <c r="H286" s="5" t="s">
        <v>37</v>
      </c>
      <c r="I286" s="5">
        <v>285</v>
      </c>
      <c r="J286" s="5" t="s">
        <v>987</v>
      </c>
      <c r="K286" s="5" t="s">
        <v>983</v>
      </c>
      <c r="L286" s="5">
        <v>67</v>
      </c>
      <c r="M286" s="5">
        <v>2.8933</v>
      </c>
    </row>
    <row r="287" spans="1:13" x14ac:dyDescent="0.2">
      <c r="A287" s="5" t="s">
        <v>787</v>
      </c>
      <c r="C287" s="6">
        <v>44406</v>
      </c>
      <c r="F287" s="5" t="s">
        <v>589</v>
      </c>
      <c r="G287" s="5" t="s">
        <v>15</v>
      </c>
      <c r="H287" s="5" t="s">
        <v>37</v>
      </c>
      <c r="I287" s="5">
        <v>286</v>
      </c>
      <c r="J287" s="5" t="s">
        <v>988</v>
      </c>
      <c r="K287" s="5" t="s">
        <v>984</v>
      </c>
      <c r="L287" s="5">
        <v>79</v>
      </c>
      <c r="M287" s="5">
        <v>5.1910999999999996</v>
      </c>
    </row>
    <row r="288" spans="1:13" x14ac:dyDescent="0.2">
      <c r="A288" s="5" t="s">
        <v>787</v>
      </c>
      <c r="C288" s="6">
        <v>44406</v>
      </c>
      <c r="F288" s="5" t="s">
        <v>589</v>
      </c>
      <c r="G288" s="5" t="s">
        <v>15</v>
      </c>
      <c r="H288" s="5" t="s">
        <v>37</v>
      </c>
      <c r="I288" s="5">
        <v>287</v>
      </c>
      <c r="J288" s="5" t="s">
        <v>989</v>
      </c>
      <c r="K288" s="5" t="s">
        <v>985</v>
      </c>
      <c r="L288" s="5">
        <v>76</v>
      </c>
      <c r="M288" s="5">
        <v>4.5354000000000001</v>
      </c>
    </row>
    <row r="289" spans="1:14" x14ac:dyDescent="0.2">
      <c r="A289" s="5" t="s">
        <v>787</v>
      </c>
      <c r="C289" s="6">
        <v>44406</v>
      </c>
      <c r="F289" s="5" t="s">
        <v>877</v>
      </c>
      <c r="G289" s="5" t="s">
        <v>14</v>
      </c>
      <c r="H289" s="5" t="s">
        <v>39</v>
      </c>
      <c r="I289" s="5">
        <v>288</v>
      </c>
      <c r="J289" s="5" t="s">
        <v>990</v>
      </c>
      <c r="K289" s="5" t="s">
        <v>991</v>
      </c>
      <c r="L289" s="5">
        <v>73</v>
      </c>
      <c r="M289" s="5">
        <v>3.5895000000000001</v>
      </c>
    </row>
    <row r="290" spans="1:14" x14ac:dyDescent="0.2">
      <c r="A290" s="5" t="s">
        <v>787</v>
      </c>
      <c r="C290" s="6">
        <v>44406</v>
      </c>
      <c r="F290" s="5" t="s">
        <v>877</v>
      </c>
      <c r="G290" s="5" t="s">
        <v>14</v>
      </c>
      <c r="H290" s="5" t="s">
        <v>39</v>
      </c>
      <c r="I290" s="5">
        <v>289</v>
      </c>
      <c r="J290" s="5" t="s">
        <v>994</v>
      </c>
      <c r="K290" s="5" t="s">
        <v>992</v>
      </c>
      <c r="L290" s="5">
        <v>84</v>
      </c>
      <c r="M290" s="5">
        <v>7.4109999999999996</v>
      </c>
    </row>
    <row r="291" spans="1:14" x14ac:dyDescent="0.2">
      <c r="A291" s="5" t="s">
        <v>787</v>
      </c>
      <c r="C291" s="6">
        <v>44406</v>
      </c>
      <c r="F291" s="5" t="s">
        <v>877</v>
      </c>
      <c r="G291" s="5" t="s">
        <v>14</v>
      </c>
      <c r="H291" s="5" t="s">
        <v>39</v>
      </c>
      <c r="I291" s="5">
        <v>290</v>
      </c>
      <c r="J291" s="5" t="s">
        <v>995</v>
      </c>
      <c r="K291" s="5" t="s">
        <v>993</v>
      </c>
      <c r="L291" s="5">
        <v>99</v>
      </c>
      <c r="M291" s="5">
        <v>9.5797000000000008</v>
      </c>
    </row>
    <row r="292" spans="1:14" x14ac:dyDescent="0.2">
      <c r="A292" s="5" t="s">
        <v>787</v>
      </c>
      <c r="C292" s="6">
        <v>44406</v>
      </c>
      <c r="F292" s="5" t="s">
        <v>533</v>
      </c>
      <c r="G292" s="5" t="s">
        <v>14</v>
      </c>
      <c r="H292" s="5" t="s">
        <v>39</v>
      </c>
      <c r="I292" s="5">
        <v>291</v>
      </c>
      <c r="J292" s="5" t="s">
        <v>996</v>
      </c>
      <c r="K292" s="5" t="s">
        <v>999</v>
      </c>
      <c r="L292" s="5">
        <v>107</v>
      </c>
      <c r="M292" s="5">
        <v>11.8177</v>
      </c>
    </row>
    <row r="293" spans="1:14" x14ac:dyDescent="0.2">
      <c r="A293" s="5" t="s">
        <v>787</v>
      </c>
      <c r="C293" s="6">
        <v>44406</v>
      </c>
      <c r="F293" s="5" t="s">
        <v>533</v>
      </c>
      <c r="G293" s="5" t="s">
        <v>14</v>
      </c>
      <c r="H293" s="5" t="s">
        <v>39</v>
      </c>
      <c r="I293" s="5">
        <v>292</v>
      </c>
      <c r="J293" s="5" t="s">
        <v>997</v>
      </c>
      <c r="K293" s="5" t="s">
        <v>1000</v>
      </c>
      <c r="L293" s="5">
        <v>78</v>
      </c>
      <c r="M293" s="5">
        <v>4.9393000000000002</v>
      </c>
    </row>
    <row r="294" spans="1:14" x14ac:dyDescent="0.2">
      <c r="A294" s="5" t="s">
        <v>787</v>
      </c>
      <c r="C294" s="6">
        <v>44406</v>
      </c>
      <c r="F294" s="5" t="s">
        <v>533</v>
      </c>
      <c r="G294" s="5" t="s">
        <v>14</v>
      </c>
      <c r="H294" s="5" t="s">
        <v>39</v>
      </c>
      <c r="I294" s="5">
        <v>293</v>
      </c>
      <c r="J294" s="5" t="s">
        <v>998</v>
      </c>
      <c r="K294" s="5" t="s">
        <v>1001</v>
      </c>
      <c r="L294" s="5">
        <v>112</v>
      </c>
      <c r="M294" s="5">
        <v>14.176299999999999</v>
      </c>
    </row>
    <row r="295" spans="1:14" x14ac:dyDescent="0.2">
      <c r="A295" s="5" t="s">
        <v>787</v>
      </c>
      <c r="C295" s="6">
        <v>44406</v>
      </c>
      <c r="F295" s="5" t="s">
        <v>533</v>
      </c>
      <c r="G295" s="5" t="s">
        <v>15</v>
      </c>
      <c r="H295" s="5" t="s">
        <v>37</v>
      </c>
      <c r="I295" s="5">
        <v>294</v>
      </c>
      <c r="J295" s="5" t="s">
        <v>1002</v>
      </c>
      <c r="K295" s="5" t="s">
        <v>1003</v>
      </c>
      <c r="L295" s="5">
        <v>76</v>
      </c>
      <c r="M295" s="5">
        <v>4.3777999999999997</v>
      </c>
    </row>
    <row r="296" spans="1:14" x14ac:dyDescent="0.2">
      <c r="A296" s="5" t="s">
        <v>787</v>
      </c>
      <c r="C296" s="6">
        <v>44406</v>
      </c>
      <c r="F296" s="5" t="s">
        <v>533</v>
      </c>
      <c r="G296" s="5" t="s">
        <v>15</v>
      </c>
      <c r="H296" s="5" t="s">
        <v>37</v>
      </c>
      <c r="I296" s="5">
        <v>295</v>
      </c>
      <c r="J296" s="5" t="s">
        <v>1006</v>
      </c>
      <c r="K296" s="5" t="s">
        <v>1004</v>
      </c>
      <c r="L296" s="5">
        <v>93</v>
      </c>
      <c r="M296" s="5">
        <v>6.6802999999999999</v>
      </c>
    </row>
    <row r="297" spans="1:14" x14ac:dyDescent="0.2">
      <c r="A297" s="5" t="s">
        <v>787</v>
      </c>
      <c r="C297" s="6">
        <v>44406</v>
      </c>
      <c r="F297" s="5" t="s">
        <v>533</v>
      </c>
      <c r="G297" s="5" t="s">
        <v>15</v>
      </c>
      <c r="H297" s="5" t="s">
        <v>37</v>
      </c>
      <c r="I297" s="5">
        <v>296</v>
      </c>
      <c r="J297" s="5" t="s">
        <v>1007</v>
      </c>
      <c r="K297" s="5" t="s">
        <v>1005</v>
      </c>
      <c r="L297" s="5">
        <v>63</v>
      </c>
      <c r="M297" s="5">
        <v>2.4293999999999998</v>
      </c>
    </row>
    <row r="298" spans="1:14" x14ac:dyDescent="0.2">
      <c r="A298" s="5" t="s">
        <v>787</v>
      </c>
      <c r="C298" s="6">
        <v>44406</v>
      </c>
      <c r="F298" s="5" t="s">
        <v>565</v>
      </c>
      <c r="G298" s="5" t="s">
        <v>10</v>
      </c>
      <c r="H298" s="5" t="s">
        <v>38</v>
      </c>
      <c r="I298" s="5">
        <v>297</v>
      </c>
      <c r="J298" s="5" t="s">
        <v>1008</v>
      </c>
      <c r="K298" s="5" t="s">
        <v>1009</v>
      </c>
      <c r="L298" s="5">
        <v>51</v>
      </c>
      <c r="M298" s="5">
        <v>1.6385000000000001</v>
      </c>
    </row>
    <row r="299" spans="1:14" x14ac:dyDescent="0.2">
      <c r="A299" s="5" t="s">
        <v>787</v>
      </c>
      <c r="C299" s="6">
        <v>44406</v>
      </c>
      <c r="F299" s="5" t="s">
        <v>565</v>
      </c>
      <c r="G299" s="5" t="s">
        <v>10</v>
      </c>
      <c r="H299" s="5" t="s">
        <v>38</v>
      </c>
      <c r="I299" s="5">
        <v>298</v>
      </c>
      <c r="J299" s="5" t="s">
        <v>1014</v>
      </c>
      <c r="K299" s="5" t="s">
        <v>1010</v>
      </c>
      <c r="L299" s="5">
        <v>46</v>
      </c>
      <c r="M299" s="5">
        <v>1.2537</v>
      </c>
    </row>
    <row r="300" spans="1:14" x14ac:dyDescent="0.2">
      <c r="A300" s="5" t="s">
        <v>787</v>
      </c>
      <c r="C300" s="6">
        <v>44406</v>
      </c>
      <c r="F300" s="5" t="s">
        <v>565</v>
      </c>
      <c r="G300" s="5" t="s">
        <v>10</v>
      </c>
      <c r="H300" s="5" t="s">
        <v>38</v>
      </c>
      <c r="I300" s="5">
        <v>299</v>
      </c>
      <c r="J300" s="5" t="s">
        <v>1015</v>
      </c>
      <c r="K300" s="5" t="s">
        <v>1011</v>
      </c>
      <c r="L300" s="5">
        <v>57</v>
      </c>
      <c r="M300" s="5">
        <v>2.1920000000000002</v>
      </c>
    </row>
    <row r="301" spans="1:14" x14ac:dyDescent="0.2">
      <c r="A301" s="5" t="s">
        <v>787</v>
      </c>
      <c r="C301" s="6">
        <v>44406</v>
      </c>
      <c r="F301" s="5" t="s">
        <v>565</v>
      </c>
      <c r="G301" s="5" t="s">
        <v>10</v>
      </c>
      <c r="H301" s="5" t="s">
        <v>38</v>
      </c>
      <c r="I301" s="5">
        <v>300</v>
      </c>
      <c r="J301" s="5" t="s">
        <v>1016</v>
      </c>
      <c r="K301" s="5" t="s">
        <v>1012</v>
      </c>
      <c r="L301" s="5">
        <v>59</v>
      </c>
      <c r="M301" s="5">
        <v>2.7118000000000002</v>
      </c>
    </row>
    <row r="302" spans="1:14" x14ac:dyDescent="0.2">
      <c r="A302" s="5" t="s">
        <v>787</v>
      </c>
      <c r="C302" s="6">
        <v>44406</v>
      </c>
      <c r="F302" s="5" t="s">
        <v>565</v>
      </c>
      <c r="G302" s="5" t="s">
        <v>10</v>
      </c>
      <c r="H302" s="5" t="s">
        <v>38</v>
      </c>
      <c r="I302" s="5">
        <v>301</v>
      </c>
      <c r="J302" s="5" t="s">
        <v>1017</v>
      </c>
      <c r="K302" s="5" t="s">
        <v>1013</v>
      </c>
      <c r="L302" s="5">
        <v>54</v>
      </c>
      <c r="M302" s="5">
        <v>1.772</v>
      </c>
    </row>
    <row r="303" spans="1:14" x14ac:dyDescent="0.2">
      <c r="A303" s="5" t="s">
        <v>519</v>
      </c>
      <c r="C303" s="17">
        <v>44404</v>
      </c>
      <c r="F303" s="5" t="s">
        <v>533</v>
      </c>
      <c r="G303" s="5" t="s">
        <v>640</v>
      </c>
      <c r="H303" s="5" t="s">
        <v>637</v>
      </c>
      <c r="I303" s="5">
        <v>302</v>
      </c>
      <c r="J303" s="5" t="s">
        <v>1020</v>
      </c>
      <c r="K303" s="5" t="s">
        <v>1025</v>
      </c>
      <c r="L303" s="5">
        <v>26</v>
      </c>
      <c r="M303" s="5">
        <v>0.11600000000000001</v>
      </c>
      <c r="N303" s="11" t="s">
        <v>1030</v>
      </c>
    </row>
    <row r="304" spans="1:14" x14ac:dyDescent="0.2">
      <c r="A304" s="5" t="s">
        <v>519</v>
      </c>
      <c r="C304" s="17">
        <v>44404</v>
      </c>
      <c r="F304" s="5" t="s">
        <v>533</v>
      </c>
      <c r="G304" s="5" t="s">
        <v>640</v>
      </c>
      <c r="H304" s="5" t="s">
        <v>637</v>
      </c>
      <c r="I304" s="5">
        <v>303</v>
      </c>
      <c r="J304" s="5" t="s">
        <v>1021</v>
      </c>
      <c r="K304" s="5" t="s">
        <v>1026</v>
      </c>
      <c r="L304" s="5">
        <v>33</v>
      </c>
      <c r="M304" s="5">
        <v>0.23100000000000001</v>
      </c>
      <c r="N304" s="11" t="s">
        <v>1030</v>
      </c>
    </row>
    <row r="305" spans="1:14" x14ac:dyDescent="0.2">
      <c r="A305" s="5" t="s">
        <v>519</v>
      </c>
      <c r="C305" s="17">
        <v>44404</v>
      </c>
      <c r="F305" s="5" t="s">
        <v>533</v>
      </c>
      <c r="G305" s="5" t="s">
        <v>640</v>
      </c>
      <c r="H305" s="5" t="s">
        <v>637</v>
      </c>
      <c r="I305" s="5">
        <v>304</v>
      </c>
      <c r="J305" s="5" t="s">
        <v>1022</v>
      </c>
      <c r="K305" s="5" t="s">
        <v>1027</v>
      </c>
      <c r="L305" s="5">
        <v>29</v>
      </c>
      <c r="M305" s="5">
        <v>0.1333</v>
      </c>
      <c r="N305" s="11" t="s">
        <v>1030</v>
      </c>
    </row>
    <row r="306" spans="1:14" x14ac:dyDescent="0.2">
      <c r="A306" s="5" t="s">
        <v>519</v>
      </c>
      <c r="C306" s="17">
        <v>44404</v>
      </c>
      <c r="F306" s="5" t="s">
        <v>533</v>
      </c>
      <c r="G306" s="5" t="s">
        <v>640</v>
      </c>
      <c r="H306" s="5" t="s">
        <v>637</v>
      </c>
      <c r="I306" s="5">
        <v>305</v>
      </c>
      <c r="J306" s="5" t="s">
        <v>1023</v>
      </c>
      <c r="K306" s="5" t="s">
        <v>1028</v>
      </c>
      <c r="L306" s="5">
        <v>31</v>
      </c>
      <c r="M306" s="5">
        <v>0.19040000000000001</v>
      </c>
      <c r="N306" s="11" t="s">
        <v>1030</v>
      </c>
    </row>
    <row r="307" spans="1:14" x14ac:dyDescent="0.2">
      <c r="A307" s="5" t="s">
        <v>519</v>
      </c>
      <c r="C307" s="17">
        <v>44404</v>
      </c>
      <c r="F307" s="5" t="s">
        <v>533</v>
      </c>
      <c r="G307" s="5" t="s">
        <v>640</v>
      </c>
      <c r="H307" s="5" t="s">
        <v>637</v>
      </c>
      <c r="I307" s="5">
        <v>306</v>
      </c>
      <c r="J307" s="5" t="s">
        <v>1024</v>
      </c>
      <c r="K307" s="5" t="s">
        <v>1029</v>
      </c>
      <c r="L307" s="5">
        <v>22</v>
      </c>
      <c r="M307" s="5">
        <v>5.8500000000000003E-2</v>
      </c>
      <c r="N307" s="11" t="s">
        <v>1030</v>
      </c>
    </row>
    <row r="308" spans="1:14" x14ac:dyDescent="0.2">
      <c r="A308" s="5" t="s">
        <v>573</v>
      </c>
      <c r="C308" s="17">
        <v>44410</v>
      </c>
      <c r="F308" s="5" t="s">
        <v>755</v>
      </c>
      <c r="G308" s="5" t="s">
        <v>640</v>
      </c>
      <c r="H308" s="5" t="s">
        <v>637</v>
      </c>
      <c r="I308" s="5">
        <v>307</v>
      </c>
      <c r="J308" s="5" t="s">
        <v>1031</v>
      </c>
      <c r="K308" s="5" t="s">
        <v>1032</v>
      </c>
      <c r="L308" s="5">
        <v>22</v>
      </c>
      <c r="M308" s="5">
        <v>5.1499999999999997E-2</v>
      </c>
    </row>
    <row r="309" spans="1:14" x14ac:dyDescent="0.2">
      <c r="A309" s="5" t="s">
        <v>573</v>
      </c>
      <c r="C309" s="17">
        <v>44410</v>
      </c>
      <c r="F309" s="5" t="s">
        <v>755</v>
      </c>
      <c r="G309" s="5" t="s">
        <v>640</v>
      </c>
      <c r="H309" s="5" t="s">
        <v>637</v>
      </c>
      <c r="I309" s="5">
        <v>308</v>
      </c>
      <c r="J309" s="5" t="s">
        <v>1033</v>
      </c>
      <c r="K309" s="5" t="s">
        <v>1034</v>
      </c>
      <c r="L309" s="5">
        <v>16</v>
      </c>
      <c r="M309" s="5">
        <v>1.55E-2</v>
      </c>
    </row>
    <row r="310" spans="1:14" x14ac:dyDescent="0.2">
      <c r="A310" s="5" t="s">
        <v>519</v>
      </c>
      <c r="C310" s="17">
        <v>44404</v>
      </c>
      <c r="F310" s="5" t="s">
        <v>1035</v>
      </c>
      <c r="G310" s="5" t="s">
        <v>640</v>
      </c>
      <c r="H310" s="5" t="s">
        <v>637</v>
      </c>
      <c r="I310" s="5">
        <v>309</v>
      </c>
      <c r="J310" s="5" t="s">
        <v>1036</v>
      </c>
      <c r="K310" s="5" t="s">
        <v>1037</v>
      </c>
      <c r="L310" s="5">
        <v>22</v>
      </c>
      <c r="M310" s="5">
        <v>6.5600000000000006E-2</v>
      </c>
    </row>
    <row r="311" spans="1:14" x14ac:dyDescent="0.2">
      <c r="A311" s="5" t="s">
        <v>519</v>
      </c>
      <c r="C311" s="17">
        <v>44404</v>
      </c>
      <c r="F311" s="5" t="s">
        <v>1035</v>
      </c>
      <c r="G311" s="5" t="s">
        <v>640</v>
      </c>
      <c r="H311" s="5" t="s">
        <v>637</v>
      </c>
      <c r="I311" s="5">
        <v>310</v>
      </c>
      <c r="J311" s="5" t="s">
        <v>1041</v>
      </c>
      <c r="K311" s="5" t="s">
        <v>1038</v>
      </c>
      <c r="L311" s="5">
        <v>21</v>
      </c>
      <c r="M311" s="5">
        <v>6.4699999999999994E-2</v>
      </c>
    </row>
    <row r="312" spans="1:14" x14ac:dyDescent="0.2">
      <c r="A312" s="5" t="s">
        <v>519</v>
      </c>
      <c r="C312" s="17">
        <v>44404</v>
      </c>
      <c r="F312" s="5" t="s">
        <v>1035</v>
      </c>
      <c r="G312" s="5" t="s">
        <v>640</v>
      </c>
      <c r="H312" s="5" t="s">
        <v>637</v>
      </c>
      <c r="I312" s="5">
        <v>311</v>
      </c>
      <c r="J312" s="5" t="s">
        <v>1042</v>
      </c>
      <c r="K312" s="5" t="s">
        <v>1039</v>
      </c>
      <c r="L312" s="5">
        <v>23</v>
      </c>
      <c r="M312" s="5">
        <v>8.3799999999999999E-2</v>
      </c>
    </row>
    <row r="313" spans="1:14" x14ac:dyDescent="0.2">
      <c r="A313" s="5" t="s">
        <v>519</v>
      </c>
      <c r="C313" s="17">
        <v>44404</v>
      </c>
      <c r="F313" s="5" t="s">
        <v>1035</v>
      </c>
      <c r="G313" s="5" t="s">
        <v>640</v>
      </c>
      <c r="H313" s="5" t="s">
        <v>637</v>
      </c>
      <c r="I313" s="5">
        <v>312</v>
      </c>
      <c r="J313" s="5" t="s">
        <v>1043</v>
      </c>
      <c r="K313" s="5" t="s">
        <v>1040</v>
      </c>
      <c r="L313" s="5">
        <v>21</v>
      </c>
      <c r="M313" s="5">
        <v>4.7E-2</v>
      </c>
    </row>
  </sheetData>
  <autoFilter ref="A1:N313" xr:uid="{E2DC0497-B54A-485A-8B14-F236813A5657}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1399-0283-B645-8808-C1421BE17B7D}">
  <dimension ref="A1:K86"/>
  <sheetViews>
    <sheetView workbookViewId="0">
      <selection activeCell="E10" sqref="E10"/>
    </sheetView>
  </sheetViews>
  <sheetFormatPr baseColWidth="10" defaultRowHeight="15" x14ac:dyDescent="0.2"/>
  <cols>
    <col min="1" max="1" width="13.83203125" customWidth="1"/>
  </cols>
  <sheetData>
    <row r="1" spans="1:11" x14ac:dyDescent="0.2">
      <c r="A1" t="s">
        <v>0</v>
      </c>
      <c r="B1" t="s">
        <v>1</v>
      </c>
      <c r="C1" t="s">
        <v>1047</v>
      </c>
      <c r="D1" t="s">
        <v>5</v>
      </c>
      <c r="E1" t="s">
        <v>28</v>
      </c>
      <c r="F1" t="s">
        <v>36</v>
      </c>
      <c r="G1" t="s">
        <v>835</v>
      </c>
      <c r="H1" t="s">
        <v>62</v>
      </c>
      <c r="I1" t="s">
        <v>570</v>
      </c>
      <c r="J1" t="s">
        <v>377</v>
      </c>
      <c r="K1" t="s">
        <v>6</v>
      </c>
    </row>
    <row r="2" spans="1:11" x14ac:dyDescent="0.2">
      <c r="A2" t="s">
        <v>519</v>
      </c>
      <c r="B2">
        <v>44404</v>
      </c>
      <c r="C2" t="s">
        <v>520</v>
      </c>
      <c r="D2" t="s">
        <v>14</v>
      </c>
      <c r="E2" t="s">
        <v>39</v>
      </c>
      <c r="F2">
        <v>77</v>
      </c>
      <c r="G2" t="s">
        <v>1049</v>
      </c>
      <c r="H2" t="s">
        <v>522</v>
      </c>
      <c r="I2">
        <v>102</v>
      </c>
      <c r="J2">
        <v>12.648899999999999</v>
      </c>
      <c r="K2" t="s">
        <v>521</v>
      </c>
    </row>
    <row r="3" spans="1:11" x14ac:dyDescent="0.2">
      <c r="A3" t="s">
        <v>519</v>
      </c>
      <c r="B3">
        <v>44404</v>
      </c>
      <c r="C3" t="s">
        <v>520</v>
      </c>
      <c r="D3" t="s">
        <v>14</v>
      </c>
      <c r="E3" t="s">
        <v>39</v>
      </c>
      <c r="F3">
        <v>78</v>
      </c>
      <c r="G3" t="s">
        <v>523</v>
      </c>
      <c r="H3" t="s">
        <v>524</v>
      </c>
      <c r="I3">
        <v>119</v>
      </c>
      <c r="J3">
        <v>16.8751</v>
      </c>
      <c r="K3" t="s">
        <v>521</v>
      </c>
    </row>
    <row r="4" spans="1:11" x14ac:dyDescent="0.2">
      <c r="A4" t="s">
        <v>519</v>
      </c>
      <c r="B4">
        <v>44404</v>
      </c>
      <c r="C4" t="s">
        <v>520</v>
      </c>
      <c r="D4" t="s">
        <v>14</v>
      </c>
      <c r="E4" t="s">
        <v>39</v>
      </c>
      <c r="F4">
        <v>79</v>
      </c>
      <c r="G4" t="s">
        <v>526</v>
      </c>
      <c r="H4" t="s">
        <v>525</v>
      </c>
      <c r="I4">
        <v>102</v>
      </c>
      <c r="J4">
        <v>12.142099999999999</v>
      </c>
      <c r="K4" t="s">
        <v>521</v>
      </c>
    </row>
    <row r="5" spans="1:11" x14ac:dyDescent="0.2">
      <c r="A5" t="s">
        <v>519</v>
      </c>
      <c r="B5">
        <v>44404</v>
      </c>
      <c r="C5" t="s">
        <v>520</v>
      </c>
      <c r="D5" t="s">
        <v>14</v>
      </c>
      <c r="E5" t="s">
        <v>39</v>
      </c>
      <c r="F5">
        <v>80</v>
      </c>
      <c r="G5" t="s">
        <v>527</v>
      </c>
      <c r="H5" t="s">
        <v>531</v>
      </c>
      <c r="I5">
        <v>113</v>
      </c>
      <c r="J5">
        <v>17.398199999999999</v>
      </c>
      <c r="K5" t="s">
        <v>521</v>
      </c>
    </row>
    <row r="6" spans="1:11" x14ac:dyDescent="0.2">
      <c r="A6" t="s">
        <v>519</v>
      </c>
      <c r="B6">
        <v>44404</v>
      </c>
      <c r="C6" t="s">
        <v>520</v>
      </c>
      <c r="D6" t="s">
        <v>14</v>
      </c>
      <c r="E6" t="s">
        <v>39</v>
      </c>
      <c r="F6">
        <v>81</v>
      </c>
      <c r="G6" t="s">
        <v>528</v>
      </c>
      <c r="H6" t="s">
        <v>532</v>
      </c>
      <c r="I6">
        <v>76</v>
      </c>
      <c r="J6">
        <v>4.9736000000000002</v>
      </c>
      <c r="K6" t="s">
        <v>521</v>
      </c>
    </row>
    <row r="7" spans="1:11" x14ac:dyDescent="0.2">
      <c r="A7" t="s">
        <v>519</v>
      </c>
      <c r="B7">
        <v>44404</v>
      </c>
      <c r="C7" t="s">
        <v>533</v>
      </c>
      <c r="D7" t="s">
        <v>10</v>
      </c>
      <c r="E7" t="s">
        <v>38</v>
      </c>
      <c r="F7">
        <v>82</v>
      </c>
      <c r="G7" t="s">
        <v>529</v>
      </c>
      <c r="H7" t="s">
        <v>530</v>
      </c>
      <c r="I7">
        <v>50</v>
      </c>
      <c r="J7">
        <v>1.4098999999999999</v>
      </c>
      <c r="K7" t="s">
        <v>538</v>
      </c>
    </row>
    <row r="8" spans="1:11" x14ac:dyDescent="0.2">
      <c r="A8" t="s">
        <v>519</v>
      </c>
      <c r="B8">
        <v>44404</v>
      </c>
      <c r="C8" t="s">
        <v>533</v>
      </c>
      <c r="D8" t="s">
        <v>10</v>
      </c>
      <c r="E8" t="s">
        <v>38</v>
      </c>
      <c r="F8">
        <v>83</v>
      </c>
      <c r="G8" t="s">
        <v>534</v>
      </c>
      <c r="H8" t="s">
        <v>535</v>
      </c>
      <c r="I8">
        <v>58</v>
      </c>
      <c r="J8">
        <v>2.2654999999999998</v>
      </c>
      <c r="K8" t="s">
        <v>538</v>
      </c>
    </row>
    <row r="9" spans="1:11" x14ac:dyDescent="0.2">
      <c r="A9" t="s">
        <v>519</v>
      </c>
      <c r="B9">
        <v>44404</v>
      </c>
      <c r="C9" t="s">
        <v>533</v>
      </c>
      <c r="D9" t="s">
        <v>10</v>
      </c>
      <c r="E9" t="s">
        <v>38</v>
      </c>
      <c r="F9">
        <v>84</v>
      </c>
      <c r="G9" t="s">
        <v>541</v>
      </c>
      <c r="H9" t="s">
        <v>536</v>
      </c>
      <c r="I9">
        <v>60</v>
      </c>
      <c r="J9">
        <v>2.6410999999999998</v>
      </c>
      <c r="K9" t="s">
        <v>538</v>
      </c>
    </row>
    <row r="10" spans="1:11" x14ac:dyDescent="0.2">
      <c r="A10" t="s">
        <v>519</v>
      </c>
      <c r="B10">
        <v>44404</v>
      </c>
      <c r="C10" t="s">
        <v>533</v>
      </c>
      <c r="D10" t="s">
        <v>10</v>
      </c>
      <c r="E10" t="s">
        <v>38</v>
      </c>
      <c r="F10">
        <v>85</v>
      </c>
      <c r="G10" t="s">
        <v>542</v>
      </c>
      <c r="H10" t="s">
        <v>537</v>
      </c>
      <c r="I10">
        <v>61</v>
      </c>
      <c r="J10">
        <v>2.8683000000000001</v>
      </c>
      <c r="K10" t="s">
        <v>538</v>
      </c>
    </row>
    <row r="11" spans="1:11" x14ac:dyDescent="0.2">
      <c r="A11" t="s">
        <v>519</v>
      </c>
      <c r="B11">
        <v>44404</v>
      </c>
      <c r="C11" t="s">
        <v>533</v>
      </c>
      <c r="D11" t="s">
        <v>10</v>
      </c>
      <c r="E11" t="s">
        <v>38</v>
      </c>
      <c r="F11">
        <v>86</v>
      </c>
      <c r="G11" t="s">
        <v>543</v>
      </c>
      <c r="H11" t="s">
        <v>539</v>
      </c>
      <c r="I11">
        <v>50</v>
      </c>
      <c r="J11">
        <v>1.6818</v>
      </c>
      <c r="K11" t="s">
        <v>538</v>
      </c>
    </row>
    <row r="12" spans="1:11" x14ac:dyDescent="0.2">
      <c r="A12" t="s">
        <v>519</v>
      </c>
      <c r="B12">
        <v>44404</v>
      </c>
      <c r="C12" t="s">
        <v>533</v>
      </c>
      <c r="D12" t="s">
        <v>14</v>
      </c>
      <c r="E12" t="s">
        <v>39</v>
      </c>
      <c r="F12">
        <v>87</v>
      </c>
      <c r="G12" t="s">
        <v>540</v>
      </c>
      <c r="H12" t="s">
        <v>544</v>
      </c>
      <c r="I12">
        <v>72</v>
      </c>
      <c r="J12">
        <v>3.8769999999999998</v>
      </c>
      <c r="K12" t="s">
        <v>538</v>
      </c>
    </row>
    <row r="13" spans="1:11" x14ac:dyDescent="0.2">
      <c r="A13" t="s">
        <v>519</v>
      </c>
      <c r="B13">
        <v>44404</v>
      </c>
      <c r="C13" t="s">
        <v>533</v>
      </c>
      <c r="D13" t="s">
        <v>14</v>
      </c>
      <c r="E13" t="s">
        <v>39</v>
      </c>
      <c r="F13">
        <v>88</v>
      </c>
      <c r="G13" t="s">
        <v>549</v>
      </c>
      <c r="H13" t="s">
        <v>545</v>
      </c>
      <c r="I13">
        <v>94</v>
      </c>
      <c r="J13">
        <v>8.2833000000000006</v>
      </c>
      <c r="K13" t="s">
        <v>538</v>
      </c>
    </row>
    <row r="14" spans="1:11" x14ac:dyDescent="0.2">
      <c r="A14" t="s">
        <v>519</v>
      </c>
      <c r="B14">
        <v>44404</v>
      </c>
      <c r="C14" t="s">
        <v>533</v>
      </c>
      <c r="D14" t="s">
        <v>14</v>
      </c>
      <c r="E14" t="s">
        <v>39</v>
      </c>
      <c r="F14">
        <v>89</v>
      </c>
      <c r="G14" t="s">
        <v>550</v>
      </c>
      <c r="H14" t="s">
        <v>546</v>
      </c>
      <c r="I14">
        <v>105</v>
      </c>
      <c r="J14">
        <v>11.9808</v>
      </c>
      <c r="K14" t="s">
        <v>538</v>
      </c>
    </row>
    <row r="15" spans="1:11" x14ac:dyDescent="0.2">
      <c r="A15" t="s">
        <v>519</v>
      </c>
      <c r="B15">
        <v>44404</v>
      </c>
      <c r="C15" t="s">
        <v>533</v>
      </c>
      <c r="D15" t="s">
        <v>14</v>
      </c>
      <c r="E15" t="s">
        <v>39</v>
      </c>
      <c r="F15">
        <v>90</v>
      </c>
      <c r="G15" t="s">
        <v>551</v>
      </c>
      <c r="H15" t="s">
        <v>547</v>
      </c>
      <c r="I15">
        <v>109</v>
      </c>
      <c r="J15">
        <v>12.890700000000001</v>
      </c>
      <c r="K15" t="s">
        <v>538</v>
      </c>
    </row>
    <row r="16" spans="1:11" x14ac:dyDescent="0.2">
      <c r="A16" t="s">
        <v>519</v>
      </c>
      <c r="B16">
        <v>44404</v>
      </c>
      <c r="C16" t="s">
        <v>533</v>
      </c>
      <c r="D16" t="s">
        <v>14</v>
      </c>
      <c r="E16" t="s">
        <v>39</v>
      </c>
      <c r="F16">
        <v>91</v>
      </c>
      <c r="G16" t="s">
        <v>552</v>
      </c>
      <c r="H16" t="s">
        <v>548</v>
      </c>
      <c r="I16">
        <v>116</v>
      </c>
      <c r="J16">
        <v>17.798100000000002</v>
      </c>
      <c r="K16" t="s">
        <v>538</v>
      </c>
    </row>
    <row r="17" spans="1:11" x14ac:dyDescent="0.2">
      <c r="A17" t="s">
        <v>519</v>
      </c>
      <c r="B17">
        <v>44406</v>
      </c>
      <c r="C17" t="s">
        <v>553</v>
      </c>
      <c r="D17" t="s">
        <v>14</v>
      </c>
      <c r="E17" t="s">
        <v>39</v>
      </c>
      <c r="F17">
        <v>92</v>
      </c>
      <c r="G17" t="s">
        <v>554</v>
      </c>
      <c r="H17" t="s">
        <v>559</v>
      </c>
      <c r="I17">
        <v>91</v>
      </c>
      <c r="J17">
        <v>8.4515999999999991</v>
      </c>
      <c r="K17" t="s">
        <v>564</v>
      </c>
    </row>
    <row r="18" spans="1:11" x14ac:dyDescent="0.2">
      <c r="A18" t="s">
        <v>519</v>
      </c>
      <c r="B18">
        <v>44406</v>
      </c>
      <c r="C18" t="s">
        <v>553</v>
      </c>
      <c r="D18" t="s">
        <v>14</v>
      </c>
      <c r="E18" t="s">
        <v>39</v>
      </c>
      <c r="F18">
        <v>93</v>
      </c>
      <c r="G18" t="s">
        <v>555</v>
      </c>
      <c r="H18" t="s">
        <v>560</v>
      </c>
      <c r="I18">
        <v>75</v>
      </c>
      <c r="J18">
        <v>4.4448999999999996</v>
      </c>
      <c r="K18" t="s">
        <v>564</v>
      </c>
    </row>
    <row r="19" spans="1:11" x14ac:dyDescent="0.2">
      <c r="A19" t="s">
        <v>519</v>
      </c>
      <c r="B19">
        <v>44406</v>
      </c>
      <c r="C19" t="s">
        <v>553</v>
      </c>
      <c r="D19" t="s">
        <v>14</v>
      </c>
      <c r="E19" t="s">
        <v>39</v>
      </c>
      <c r="F19">
        <v>94</v>
      </c>
      <c r="G19" t="s">
        <v>556</v>
      </c>
      <c r="H19" t="s">
        <v>561</v>
      </c>
      <c r="I19">
        <v>82</v>
      </c>
      <c r="J19">
        <v>5.9458000000000002</v>
      </c>
      <c r="K19" t="s">
        <v>564</v>
      </c>
    </row>
    <row r="20" spans="1:11" x14ac:dyDescent="0.2">
      <c r="A20" t="s">
        <v>519</v>
      </c>
      <c r="B20">
        <v>44406</v>
      </c>
      <c r="C20" t="s">
        <v>553</v>
      </c>
      <c r="D20" t="s">
        <v>14</v>
      </c>
      <c r="E20" t="s">
        <v>39</v>
      </c>
      <c r="F20">
        <v>95</v>
      </c>
      <c r="G20" t="s">
        <v>557</v>
      </c>
      <c r="H20" t="s">
        <v>562</v>
      </c>
      <c r="I20">
        <v>80</v>
      </c>
      <c r="J20">
        <v>5.6875999999999998</v>
      </c>
      <c r="K20" t="s">
        <v>564</v>
      </c>
    </row>
    <row r="21" spans="1:11" x14ac:dyDescent="0.2">
      <c r="A21" t="s">
        <v>519</v>
      </c>
      <c r="B21">
        <v>44406</v>
      </c>
      <c r="C21" t="s">
        <v>553</v>
      </c>
      <c r="D21" t="s">
        <v>14</v>
      </c>
      <c r="E21" t="s">
        <v>39</v>
      </c>
      <c r="F21">
        <v>96</v>
      </c>
      <c r="G21" t="s">
        <v>558</v>
      </c>
      <c r="H21" t="s">
        <v>563</v>
      </c>
      <c r="I21">
        <v>103</v>
      </c>
      <c r="J21">
        <v>12.2103</v>
      </c>
      <c r="K21" t="s">
        <v>564</v>
      </c>
    </row>
    <row r="22" spans="1:11" x14ac:dyDescent="0.2">
      <c r="A22" t="s">
        <v>573</v>
      </c>
      <c r="B22">
        <v>44410</v>
      </c>
      <c r="C22" t="s">
        <v>565</v>
      </c>
      <c r="D22" t="s">
        <v>14</v>
      </c>
      <c r="E22" t="s">
        <v>39</v>
      </c>
      <c r="F22">
        <v>97</v>
      </c>
      <c r="G22" t="s">
        <v>566</v>
      </c>
      <c r="H22" t="s">
        <v>574</v>
      </c>
      <c r="I22">
        <v>78</v>
      </c>
      <c r="J22">
        <v>5.3156999999999996</v>
      </c>
      <c r="K22" t="s">
        <v>567</v>
      </c>
    </row>
    <row r="23" spans="1:11" x14ac:dyDescent="0.2">
      <c r="A23" t="s">
        <v>573</v>
      </c>
      <c r="B23">
        <v>44410</v>
      </c>
      <c r="C23" t="s">
        <v>565</v>
      </c>
      <c r="D23" t="s">
        <v>14</v>
      </c>
      <c r="E23" t="s">
        <v>39</v>
      </c>
      <c r="F23">
        <v>98</v>
      </c>
      <c r="G23" t="s">
        <v>568</v>
      </c>
      <c r="H23" t="s">
        <v>575</v>
      </c>
      <c r="I23">
        <v>105</v>
      </c>
      <c r="J23">
        <v>13.2912</v>
      </c>
      <c r="K23" t="s">
        <v>567</v>
      </c>
    </row>
    <row r="24" spans="1:11" x14ac:dyDescent="0.2">
      <c r="A24" t="s">
        <v>573</v>
      </c>
      <c r="B24">
        <v>44410</v>
      </c>
      <c r="C24" t="s">
        <v>565</v>
      </c>
      <c r="D24" t="s">
        <v>14</v>
      </c>
      <c r="E24" t="s">
        <v>39</v>
      </c>
      <c r="F24">
        <v>99</v>
      </c>
      <c r="G24" t="s">
        <v>569</v>
      </c>
      <c r="H24" t="s">
        <v>576</v>
      </c>
      <c r="I24">
        <v>123</v>
      </c>
      <c r="J24">
        <v>21.6279</v>
      </c>
      <c r="K24" t="s">
        <v>567</v>
      </c>
    </row>
    <row r="25" spans="1:11" x14ac:dyDescent="0.2">
      <c r="A25" t="s">
        <v>573</v>
      </c>
      <c r="B25">
        <v>44410</v>
      </c>
      <c r="C25" t="s">
        <v>565</v>
      </c>
      <c r="D25" t="s">
        <v>10</v>
      </c>
      <c r="E25" t="s">
        <v>38</v>
      </c>
      <c r="F25">
        <v>100</v>
      </c>
      <c r="G25" t="s">
        <v>571</v>
      </c>
      <c r="H25" t="s">
        <v>577</v>
      </c>
      <c r="I25">
        <v>70</v>
      </c>
      <c r="J25">
        <v>4.0357000000000003</v>
      </c>
      <c r="K25" t="s">
        <v>579</v>
      </c>
    </row>
    <row r="26" spans="1:11" x14ac:dyDescent="0.2">
      <c r="A26" t="s">
        <v>573</v>
      </c>
      <c r="B26">
        <v>44410</v>
      </c>
      <c r="C26" t="s">
        <v>565</v>
      </c>
      <c r="D26" t="s">
        <v>10</v>
      </c>
      <c r="E26" t="s">
        <v>38</v>
      </c>
      <c r="F26">
        <v>101</v>
      </c>
      <c r="G26" t="s">
        <v>572</v>
      </c>
      <c r="H26" t="s">
        <v>578</v>
      </c>
      <c r="I26">
        <v>62</v>
      </c>
      <c r="J26">
        <v>3.0144000000000002</v>
      </c>
      <c r="K26" t="s">
        <v>567</v>
      </c>
    </row>
    <row r="27" spans="1:11" x14ac:dyDescent="0.2">
      <c r="A27" t="s">
        <v>573</v>
      </c>
      <c r="B27">
        <v>44410</v>
      </c>
      <c r="C27" t="s">
        <v>565</v>
      </c>
      <c r="D27" t="s">
        <v>10</v>
      </c>
      <c r="E27" t="s">
        <v>38</v>
      </c>
      <c r="F27">
        <v>102</v>
      </c>
      <c r="G27" t="s">
        <v>580</v>
      </c>
      <c r="H27" t="s">
        <v>583</v>
      </c>
      <c r="I27">
        <v>57</v>
      </c>
      <c r="J27">
        <v>1.8891</v>
      </c>
      <c r="K27" t="s">
        <v>588</v>
      </c>
    </row>
    <row r="28" spans="1:11" x14ac:dyDescent="0.2">
      <c r="A28" t="s">
        <v>573</v>
      </c>
      <c r="B28">
        <v>44410</v>
      </c>
      <c r="C28" t="s">
        <v>565</v>
      </c>
      <c r="D28" t="s">
        <v>10</v>
      </c>
      <c r="E28" t="s">
        <v>38</v>
      </c>
      <c r="F28">
        <v>103</v>
      </c>
      <c r="G28" t="s">
        <v>581</v>
      </c>
      <c r="H28" t="s">
        <v>584</v>
      </c>
      <c r="I28">
        <v>58</v>
      </c>
      <c r="J28">
        <v>2.3117000000000001</v>
      </c>
      <c r="K28" t="s">
        <v>587</v>
      </c>
    </row>
    <row r="29" spans="1:11" x14ac:dyDescent="0.2">
      <c r="A29" t="s">
        <v>573</v>
      </c>
      <c r="B29">
        <v>44410</v>
      </c>
      <c r="C29" t="s">
        <v>565</v>
      </c>
      <c r="D29" t="s">
        <v>10</v>
      </c>
      <c r="E29" t="s">
        <v>38</v>
      </c>
      <c r="F29">
        <v>104</v>
      </c>
      <c r="G29" t="s">
        <v>582</v>
      </c>
      <c r="H29" t="s">
        <v>585</v>
      </c>
      <c r="I29">
        <v>65</v>
      </c>
      <c r="J29">
        <v>2.8957000000000002</v>
      </c>
      <c r="K29" t="s">
        <v>586</v>
      </c>
    </row>
    <row r="30" spans="1:11" x14ac:dyDescent="0.2">
      <c r="A30" t="s">
        <v>573</v>
      </c>
      <c r="B30">
        <v>44409</v>
      </c>
      <c r="C30" t="s">
        <v>589</v>
      </c>
      <c r="D30" t="s">
        <v>14</v>
      </c>
      <c r="E30" t="s">
        <v>39</v>
      </c>
      <c r="F30">
        <v>105</v>
      </c>
      <c r="G30" t="s">
        <v>590</v>
      </c>
      <c r="H30" t="s">
        <v>591</v>
      </c>
      <c r="I30">
        <v>79</v>
      </c>
      <c r="J30">
        <v>5.0965999999999996</v>
      </c>
      <c r="K30" t="s">
        <v>598</v>
      </c>
    </row>
    <row r="31" spans="1:11" x14ac:dyDescent="0.2">
      <c r="A31" t="s">
        <v>573</v>
      </c>
      <c r="B31">
        <v>44409</v>
      </c>
      <c r="C31" t="s">
        <v>589</v>
      </c>
      <c r="D31" t="s">
        <v>14</v>
      </c>
      <c r="E31" t="s">
        <v>39</v>
      </c>
      <c r="F31">
        <v>106</v>
      </c>
      <c r="G31" t="s">
        <v>592</v>
      </c>
      <c r="H31" t="s">
        <v>593</v>
      </c>
      <c r="I31">
        <v>72</v>
      </c>
      <c r="J31">
        <v>3.8033999999999999</v>
      </c>
      <c r="K31" t="s">
        <v>598</v>
      </c>
    </row>
    <row r="32" spans="1:11" x14ac:dyDescent="0.2">
      <c r="A32" t="s">
        <v>573</v>
      </c>
      <c r="B32">
        <v>44409</v>
      </c>
      <c r="C32" t="s">
        <v>589</v>
      </c>
      <c r="D32" t="s">
        <v>14</v>
      </c>
      <c r="E32" t="s">
        <v>39</v>
      </c>
      <c r="F32">
        <v>107</v>
      </c>
      <c r="G32" t="s">
        <v>594</v>
      </c>
      <c r="H32" t="s">
        <v>595</v>
      </c>
      <c r="I32">
        <v>79</v>
      </c>
      <c r="J32">
        <v>4.9005999999999998</v>
      </c>
      <c r="K32" t="s">
        <v>623</v>
      </c>
    </row>
    <row r="33" spans="1:11" x14ac:dyDescent="0.2">
      <c r="A33" t="s">
        <v>573</v>
      </c>
      <c r="B33">
        <v>44409</v>
      </c>
      <c r="C33" t="s">
        <v>589</v>
      </c>
      <c r="D33" t="s">
        <v>14</v>
      </c>
      <c r="E33" t="s">
        <v>39</v>
      </c>
      <c r="F33">
        <v>108</v>
      </c>
      <c r="G33" t="s">
        <v>597</v>
      </c>
      <c r="H33" t="s">
        <v>596</v>
      </c>
      <c r="I33">
        <v>80</v>
      </c>
      <c r="J33">
        <v>5.1081000000000003</v>
      </c>
      <c r="K33" t="s">
        <v>623</v>
      </c>
    </row>
    <row r="34" spans="1:11" x14ac:dyDescent="0.2">
      <c r="A34" t="s">
        <v>573</v>
      </c>
      <c r="B34">
        <v>44409</v>
      </c>
      <c r="C34" t="s">
        <v>589</v>
      </c>
      <c r="D34" t="s">
        <v>14</v>
      </c>
      <c r="E34" t="s">
        <v>39</v>
      </c>
      <c r="F34">
        <v>109</v>
      </c>
      <c r="G34" t="s">
        <v>599</v>
      </c>
      <c r="H34" t="s">
        <v>600</v>
      </c>
      <c r="I34">
        <v>98</v>
      </c>
      <c r="J34">
        <v>10.27</v>
      </c>
      <c r="K34" t="s">
        <v>598</v>
      </c>
    </row>
    <row r="35" spans="1:11" x14ac:dyDescent="0.2">
      <c r="A35" t="s">
        <v>573</v>
      </c>
      <c r="B35">
        <v>44409</v>
      </c>
      <c r="C35" t="s">
        <v>589</v>
      </c>
      <c r="D35" t="s">
        <v>10</v>
      </c>
      <c r="E35" t="s">
        <v>38</v>
      </c>
      <c r="F35">
        <v>110</v>
      </c>
      <c r="G35" t="s">
        <v>601</v>
      </c>
      <c r="H35" t="s">
        <v>602</v>
      </c>
      <c r="I35">
        <v>66</v>
      </c>
      <c r="J35">
        <v>3.1871</v>
      </c>
      <c r="K35" t="s">
        <v>611</v>
      </c>
    </row>
    <row r="36" spans="1:11" x14ac:dyDescent="0.2">
      <c r="A36" t="s">
        <v>573</v>
      </c>
      <c r="B36">
        <v>44409</v>
      </c>
      <c r="C36" t="s">
        <v>589</v>
      </c>
      <c r="D36" t="s">
        <v>10</v>
      </c>
      <c r="E36" t="s">
        <v>38</v>
      </c>
      <c r="F36">
        <v>111</v>
      </c>
      <c r="G36" t="s">
        <v>603</v>
      </c>
      <c r="H36" t="s">
        <v>607</v>
      </c>
      <c r="I36">
        <v>53</v>
      </c>
      <c r="J36">
        <v>1.5253000000000001</v>
      </c>
      <c r="K36" t="s">
        <v>611</v>
      </c>
    </row>
    <row r="37" spans="1:11" x14ac:dyDescent="0.2">
      <c r="A37" t="s">
        <v>573</v>
      </c>
      <c r="B37">
        <v>44409</v>
      </c>
      <c r="C37" t="s">
        <v>589</v>
      </c>
      <c r="D37" t="s">
        <v>10</v>
      </c>
      <c r="E37" t="s">
        <v>38</v>
      </c>
      <c r="F37">
        <v>112</v>
      </c>
      <c r="G37" t="s">
        <v>604</v>
      </c>
      <c r="H37" t="s">
        <v>608</v>
      </c>
      <c r="I37">
        <v>73</v>
      </c>
      <c r="J37">
        <v>5.0166000000000004</v>
      </c>
      <c r="K37" t="s">
        <v>611</v>
      </c>
    </row>
    <row r="38" spans="1:11" x14ac:dyDescent="0.2">
      <c r="A38" t="s">
        <v>573</v>
      </c>
      <c r="B38">
        <v>44409</v>
      </c>
      <c r="C38" t="s">
        <v>589</v>
      </c>
      <c r="D38" t="s">
        <v>10</v>
      </c>
      <c r="E38" t="s">
        <v>38</v>
      </c>
      <c r="F38">
        <v>113</v>
      </c>
      <c r="G38" t="s">
        <v>605</v>
      </c>
      <c r="H38" t="s">
        <v>609</v>
      </c>
      <c r="I38">
        <v>58</v>
      </c>
      <c r="J38">
        <v>2.0306999999999999</v>
      </c>
      <c r="K38" t="s">
        <v>611</v>
      </c>
    </row>
    <row r="39" spans="1:11" x14ac:dyDescent="0.2">
      <c r="A39" t="s">
        <v>573</v>
      </c>
      <c r="B39">
        <v>44409</v>
      </c>
      <c r="C39" t="s">
        <v>589</v>
      </c>
      <c r="D39" t="s">
        <v>10</v>
      </c>
      <c r="E39" t="s">
        <v>38</v>
      </c>
      <c r="F39">
        <v>114</v>
      </c>
      <c r="G39" t="s">
        <v>606</v>
      </c>
      <c r="H39" t="s">
        <v>610</v>
      </c>
      <c r="I39">
        <v>55</v>
      </c>
      <c r="J39">
        <v>2.0398000000000001</v>
      </c>
      <c r="K39" t="s">
        <v>611</v>
      </c>
    </row>
    <row r="40" spans="1:11" x14ac:dyDescent="0.2">
      <c r="A40" t="s">
        <v>519</v>
      </c>
      <c r="B40">
        <v>44404</v>
      </c>
      <c r="C40" t="s">
        <v>612</v>
      </c>
      <c r="D40" t="s">
        <v>18</v>
      </c>
      <c r="E40" t="s">
        <v>40</v>
      </c>
      <c r="F40">
        <v>115</v>
      </c>
      <c r="G40" t="s">
        <v>613</v>
      </c>
      <c r="H40" t="s">
        <v>614</v>
      </c>
      <c r="I40">
        <v>81</v>
      </c>
      <c r="J40">
        <v>6.0001899999999999</v>
      </c>
      <c r="K40" t="s">
        <v>538</v>
      </c>
    </row>
    <row r="41" spans="1:11" x14ac:dyDescent="0.2">
      <c r="A41" t="s">
        <v>519</v>
      </c>
      <c r="B41">
        <v>44404</v>
      </c>
      <c r="C41" t="s">
        <v>612</v>
      </c>
      <c r="D41" t="s">
        <v>18</v>
      </c>
      <c r="E41" t="s">
        <v>40</v>
      </c>
      <c r="F41">
        <v>116</v>
      </c>
      <c r="G41" t="s">
        <v>615</v>
      </c>
      <c r="H41" t="s">
        <v>619</v>
      </c>
      <c r="I41">
        <v>69</v>
      </c>
      <c r="J41">
        <v>3.5752000000000002</v>
      </c>
      <c r="K41" t="s">
        <v>630</v>
      </c>
    </row>
    <row r="42" spans="1:11" x14ac:dyDescent="0.2">
      <c r="A42" t="s">
        <v>519</v>
      </c>
      <c r="B42">
        <v>44404</v>
      </c>
      <c r="C42" t="s">
        <v>612</v>
      </c>
      <c r="D42" t="s">
        <v>18</v>
      </c>
      <c r="E42" t="s">
        <v>40</v>
      </c>
      <c r="F42">
        <v>117</v>
      </c>
      <c r="G42" t="s">
        <v>616</v>
      </c>
      <c r="H42" t="s">
        <v>620</v>
      </c>
      <c r="I42">
        <v>61</v>
      </c>
      <c r="J42">
        <v>2.7282999999999999</v>
      </c>
      <c r="K42" t="s">
        <v>631</v>
      </c>
    </row>
    <row r="43" spans="1:11" x14ac:dyDescent="0.2">
      <c r="A43" t="s">
        <v>519</v>
      </c>
      <c r="B43">
        <v>44404</v>
      </c>
      <c r="C43" t="s">
        <v>612</v>
      </c>
      <c r="D43" t="s">
        <v>18</v>
      </c>
      <c r="E43" t="s">
        <v>40</v>
      </c>
      <c r="F43">
        <v>118</v>
      </c>
      <c r="G43" t="s">
        <v>617</v>
      </c>
      <c r="H43" t="s">
        <v>621</v>
      </c>
      <c r="I43">
        <v>70</v>
      </c>
      <c r="J43">
        <v>3.6339999999999999</v>
      </c>
      <c r="K43" t="s">
        <v>631</v>
      </c>
    </row>
    <row r="44" spans="1:11" x14ac:dyDescent="0.2">
      <c r="A44" t="s">
        <v>519</v>
      </c>
      <c r="B44">
        <v>44404</v>
      </c>
      <c r="C44" t="s">
        <v>612</v>
      </c>
      <c r="D44" t="s">
        <v>18</v>
      </c>
      <c r="E44" t="s">
        <v>40</v>
      </c>
      <c r="F44">
        <v>119</v>
      </c>
      <c r="G44" t="s">
        <v>618</v>
      </c>
      <c r="H44" t="s">
        <v>622</v>
      </c>
      <c r="I44">
        <v>61</v>
      </c>
      <c r="J44">
        <v>2.6179000000000001</v>
      </c>
      <c r="K44" t="s">
        <v>631</v>
      </c>
    </row>
    <row r="45" spans="1:11" x14ac:dyDescent="0.2">
      <c r="A45" t="s">
        <v>573</v>
      </c>
      <c r="B45">
        <v>44410</v>
      </c>
      <c r="C45" t="s">
        <v>533</v>
      </c>
      <c r="D45" t="s">
        <v>18</v>
      </c>
      <c r="E45" t="s">
        <v>40</v>
      </c>
      <c r="F45">
        <v>120</v>
      </c>
      <c r="G45" t="s">
        <v>624</v>
      </c>
      <c r="H45" t="s">
        <v>627</v>
      </c>
      <c r="I45">
        <v>83</v>
      </c>
      <c r="J45">
        <v>6.9709000000000003</v>
      </c>
      <c r="K45" t="s">
        <v>636</v>
      </c>
    </row>
    <row r="46" spans="1:11" x14ac:dyDescent="0.2">
      <c r="A46" t="s">
        <v>573</v>
      </c>
      <c r="B46">
        <v>44410</v>
      </c>
      <c r="C46" t="s">
        <v>533</v>
      </c>
      <c r="D46" t="s">
        <v>18</v>
      </c>
      <c r="E46" t="s">
        <v>40</v>
      </c>
      <c r="F46">
        <v>121</v>
      </c>
      <c r="G46" t="s">
        <v>625</v>
      </c>
      <c r="H46" t="s">
        <v>628</v>
      </c>
      <c r="I46">
        <v>83</v>
      </c>
      <c r="J46">
        <v>5.9889000000000001</v>
      </c>
      <c r="K46" t="s">
        <v>636</v>
      </c>
    </row>
    <row r="47" spans="1:11" x14ac:dyDescent="0.2">
      <c r="A47" t="s">
        <v>573</v>
      </c>
      <c r="B47">
        <v>44410</v>
      </c>
      <c r="C47" t="s">
        <v>533</v>
      </c>
      <c r="D47" t="s">
        <v>18</v>
      </c>
      <c r="E47" t="s">
        <v>40</v>
      </c>
      <c r="F47">
        <v>122</v>
      </c>
      <c r="G47" t="s">
        <v>626</v>
      </c>
      <c r="H47" t="s">
        <v>629</v>
      </c>
      <c r="I47">
        <v>84</v>
      </c>
      <c r="J47">
        <v>6.6604999999999999</v>
      </c>
      <c r="K47" t="s">
        <v>636</v>
      </c>
    </row>
    <row r="48" spans="1:11" x14ac:dyDescent="0.2">
      <c r="A48" t="s">
        <v>573</v>
      </c>
      <c r="B48">
        <v>44410</v>
      </c>
      <c r="C48" t="s">
        <v>533</v>
      </c>
      <c r="D48" t="s">
        <v>18</v>
      </c>
      <c r="E48" t="s">
        <v>40</v>
      </c>
      <c r="F48">
        <v>123</v>
      </c>
      <c r="G48" t="s">
        <v>634</v>
      </c>
      <c r="H48" t="s">
        <v>632</v>
      </c>
      <c r="I48">
        <v>84</v>
      </c>
      <c r="J48">
        <v>4.8292000000000002</v>
      </c>
      <c r="K48" t="s">
        <v>636</v>
      </c>
    </row>
    <row r="49" spans="1:11" x14ac:dyDescent="0.2">
      <c r="A49" t="s">
        <v>573</v>
      </c>
      <c r="B49">
        <v>44410</v>
      </c>
      <c r="C49" t="s">
        <v>533</v>
      </c>
      <c r="D49" t="s">
        <v>18</v>
      </c>
      <c r="E49" t="s">
        <v>40</v>
      </c>
      <c r="F49">
        <v>124</v>
      </c>
      <c r="G49" t="s">
        <v>635</v>
      </c>
      <c r="H49" t="s">
        <v>633</v>
      </c>
      <c r="I49">
        <v>68</v>
      </c>
      <c r="J49">
        <v>3.4496000000000002</v>
      </c>
      <c r="K49" t="s">
        <v>636</v>
      </c>
    </row>
    <row r="50" spans="1:11" x14ac:dyDescent="0.2">
      <c r="A50" t="s">
        <v>519</v>
      </c>
      <c r="B50">
        <v>44404</v>
      </c>
      <c r="C50" t="s">
        <v>520</v>
      </c>
      <c r="D50" t="s">
        <v>640</v>
      </c>
      <c r="E50" t="s">
        <v>637</v>
      </c>
      <c r="F50">
        <v>167</v>
      </c>
      <c r="G50" t="s">
        <v>729</v>
      </c>
      <c r="H50" t="s">
        <v>734</v>
      </c>
      <c r="I50">
        <v>62</v>
      </c>
      <c r="J50">
        <v>2.2532000000000001</v>
      </c>
    </row>
    <row r="51" spans="1:11" x14ac:dyDescent="0.2">
      <c r="A51" t="s">
        <v>519</v>
      </c>
      <c r="B51">
        <v>44404</v>
      </c>
      <c r="C51" t="s">
        <v>520</v>
      </c>
      <c r="D51" t="s">
        <v>640</v>
      </c>
      <c r="E51" t="s">
        <v>637</v>
      </c>
      <c r="F51">
        <v>168</v>
      </c>
      <c r="G51" t="s">
        <v>730</v>
      </c>
      <c r="H51" t="s">
        <v>735</v>
      </c>
      <c r="I51">
        <v>72</v>
      </c>
      <c r="J51">
        <v>3.0388000000000002</v>
      </c>
    </row>
    <row r="52" spans="1:11" x14ac:dyDescent="0.2">
      <c r="A52" t="s">
        <v>519</v>
      </c>
      <c r="B52">
        <v>44404</v>
      </c>
      <c r="C52" t="s">
        <v>520</v>
      </c>
      <c r="D52" t="s">
        <v>640</v>
      </c>
      <c r="E52" t="s">
        <v>637</v>
      </c>
      <c r="F52">
        <v>169</v>
      </c>
      <c r="G52" t="s">
        <v>731</v>
      </c>
      <c r="H52" t="s">
        <v>736</v>
      </c>
      <c r="I52">
        <v>70</v>
      </c>
      <c r="J52">
        <v>2.7625000000000002</v>
      </c>
    </row>
    <row r="53" spans="1:11" x14ac:dyDescent="0.2">
      <c r="A53" t="s">
        <v>519</v>
      </c>
      <c r="B53">
        <v>44404</v>
      </c>
      <c r="C53" t="s">
        <v>520</v>
      </c>
      <c r="D53" t="s">
        <v>640</v>
      </c>
      <c r="E53" t="s">
        <v>637</v>
      </c>
      <c r="F53">
        <v>170</v>
      </c>
      <c r="G53" t="s">
        <v>732</v>
      </c>
      <c r="H53" t="s">
        <v>737</v>
      </c>
      <c r="I53">
        <v>76</v>
      </c>
      <c r="J53">
        <v>3.3849</v>
      </c>
      <c r="K53" t="s">
        <v>895</v>
      </c>
    </row>
    <row r="54" spans="1:11" x14ac:dyDescent="0.2">
      <c r="A54" t="s">
        <v>519</v>
      </c>
      <c r="B54">
        <v>44404</v>
      </c>
      <c r="C54" t="s">
        <v>520</v>
      </c>
      <c r="D54" t="s">
        <v>640</v>
      </c>
      <c r="E54" t="s">
        <v>637</v>
      </c>
      <c r="F54">
        <v>171</v>
      </c>
      <c r="G54" t="s">
        <v>733</v>
      </c>
      <c r="H54" t="s">
        <v>738</v>
      </c>
      <c r="I54">
        <v>67</v>
      </c>
      <c r="J54">
        <v>2.7464</v>
      </c>
    </row>
    <row r="55" spans="1:11" x14ac:dyDescent="0.2">
      <c r="A55" t="s">
        <v>573</v>
      </c>
      <c r="B55">
        <v>44410</v>
      </c>
      <c r="C55" t="s">
        <v>565</v>
      </c>
      <c r="D55" t="s">
        <v>18</v>
      </c>
      <c r="E55" t="s">
        <v>40</v>
      </c>
      <c r="F55">
        <v>172</v>
      </c>
      <c r="G55" t="s">
        <v>739</v>
      </c>
      <c r="H55" t="s">
        <v>744</v>
      </c>
      <c r="I55">
        <v>73</v>
      </c>
      <c r="J55">
        <v>4.1763000000000003</v>
      </c>
    </row>
    <row r="56" spans="1:11" x14ac:dyDescent="0.2">
      <c r="A56" t="s">
        <v>573</v>
      </c>
      <c r="B56">
        <v>44410</v>
      </c>
      <c r="C56" t="s">
        <v>565</v>
      </c>
      <c r="D56" t="s">
        <v>18</v>
      </c>
      <c r="E56" t="s">
        <v>40</v>
      </c>
      <c r="F56">
        <v>173</v>
      </c>
      <c r="G56" t="s">
        <v>740</v>
      </c>
      <c r="H56" t="s">
        <v>745</v>
      </c>
      <c r="I56">
        <v>93</v>
      </c>
      <c r="J56">
        <v>10.1091</v>
      </c>
    </row>
    <row r="57" spans="1:11" x14ac:dyDescent="0.2">
      <c r="A57" t="s">
        <v>573</v>
      </c>
      <c r="B57">
        <v>44410</v>
      </c>
      <c r="C57" t="s">
        <v>565</v>
      </c>
      <c r="D57" t="s">
        <v>18</v>
      </c>
      <c r="E57" t="s">
        <v>40</v>
      </c>
      <c r="F57">
        <v>174</v>
      </c>
      <c r="G57" t="s">
        <v>741</v>
      </c>
      <c r="H57" t="s">
        <v>746</v>
      </c>
      <c r="I57">
        <v>77</v>
      </c>
      <c r="J57">
        <v>5.1134000000000004</v>
      </c>
    </row>
    <row r="58" spans="1:11" x14ac:dyDescent="0.2">
      <c r="A58" t="s">
        <v>573</v>
      </c>
      <c r="B58">
        <v>44410</v>
      </c>
      <c r="C58" t="s">
        <v>565</v>
      </c>
      <c r="D58" t="s">
        <v>18</v>
      </c>
      <c r="E58" t="s">
        <v>40</v>
      </c>
      <c r="F58">
        <v>175</v>
      </c>
      <c r="G58" t="s">
        <v>742</v>
      </c>
      <c r="H58" t="s">
        <v>747</v>
      </c>
      <c r="I58">
        <v>80</v>
      </c>
      <c r="J58">
        <v>6.0083000000000002</v>
      </c>
    </row>
    <row r="59" spans="1:11" x14ac:dyDescent="0.2">
      <c r="A59" t="s">
        <v>573</v>
      </c>
      <c r="B59">
        <v>44410</v>
      </c>
      <c r="C59" t="s">
        <v>565</v>
      </c>
      <c r="D59" t="s">
        <v>18</v>
      </c>
      <c r="E59" t="s">
        <v>40</v>
      </c>
      <c r="F59">
        <v>176</v>
      </c>
      <c r="G59" t="s">
        <v>743</v>
      </c>
      <c r="H59" t="s">
        <v>748</v>
      </c>
    </row>
    <row r="60" spans="1:11" x14ac:dyDescent="0.2">
      <c r="A60" t="s">
        <v>573</v>
      </c>
      <c r="B60">
        <v>44410</v>
      </c>
      <c r="C60" t="s">
        <v>565</v>
      </c>
      <c r="D60" t="s">
        <v>10</v>
      </c>
      <c r="E60" t="s">
        <v>38</v>
      </c>
      <c r="F60">
        <v>177</v>
      </c>
      <c r="G60" t="s">
        <v>749</v>
      </c>
      <c r="H60" t="s">
        <v>766</v>
      </c>
      <c r="I60">
        <v>52</v>
      </c>
      <c r="J60">
        <v>1.4089</v>
      </c>
      <c r="K60" t="s">
        <v>896</v>
      </c>
    </row>
    <row r="61" spans="1:11" x14ac:dyDescent="0.2">
      <c r="A61" t="s">
        <v>573</v>
      </c>
      <c r="B61">
        <v>44410</v>
      </c>
      <c r="C61" t="s">
        <v>565</v>
      </c>
      <c r="D61" t="s">
        <v>10</v>
      </c>
      <c r="E61" t="s">
        <v>38</v>
      </c>
      <c r="F61">
        <v>178</v>
      </c>
      <c r="G61" t="s">
        <v>750</v>
      </c>
      <c r="H61" t="s">
        <v>767</v>
      </c>
      <c r="I61">
        <v>60</v>
      </c>
      <c r="J61">
        <v>2.5425</v>
      </c>
      <c r="K61" t="s">
        <v>896</v>
      </c>
    </row>
    <row r="62" spans="1:11" x14ac:dyDescent="0.2">
      <c r="A62" t="s">
        <v>573</v>
      </c>
      <c r="B62">
        <v>44410</v>
      </c>
      <c r="C62" t="s">
        <v>533</v>
      </c>
      <c r="D62" t="s">
        <v>10</v>
      </c>
      <c r="E62" t="s">
        <v>38</v>
      </c>
      <c r="F62">
        <v>179</v>
      </c>
      <c r="G62" t="s">
        <v>751</v>
      </c>
      <c r="H62" t="s">
        <v>768</v>
      </c>
      <c r="I62">
        <v>56</v>
      </c>
      <c r="J62">
        <v>2.1549999999999998</v>
      </c>
    </row>
    <row r="63" spans="1:11" x14ac:dyDescent="0.2">
      <c r="A63" t="s">
        <v>573</v>
      </c>
      <c r="B63">
        <v>44410</v>
      </c>
      <c r="C63" t="s">
        <v>533</v>
      </c>
      <c r="D63" t="s">
        <v>10</v>
      </c>
      <c r="E63" t="s">
        <v>38</v>
      </c>
      <c r="F63">
        <v>180</v>
      </c>
      <c r="G63" t="s">
        <v>752</v>
      </c>
      <c r="H63" t="s">
        <v>769</v>
      </c>
      <c r="I63">
        <v>49</v>
      </c>
      <c r="J63">
        <v>1.1473</v>
      </c>
    </row>
    <row r="64" spans="1:11" x14ac:dyDescent="0.2">
      <c r="A64" t="s">
        <v>573</v>
      </c>
      <c r="B64">
        <v>44410</v>
      </c>
      <c r="C64" t="s">
        <v>533</v>
      </c>
      <c r="D64" t="s">
        <v>10</v>
      </c>
      <c r="E64" t="s">
        <v>38</v>
      </c>
      <c r="F64">
        <v>181</v>
      </c>
      <c r="G64" t="s">
        <v>753</v>
      </c>
      <c r="H64" t="s">
        <v>770</v>
      </c>
      <c r="I64">
        <v>80</v>
      </c>
      <c r="J64">
        <v>6.0974000000000004</v>
      </c>
    </row>
    <row r="65" spans="1:11" x14ac:dyDescent="0.2">
      <c r="A65" t="s">
        <v>573</v>
      </c>
      <c r="B65">
        <v>44410</v>
      </c>
      <c r="C65" t="s">
        <v>533</v>
      </c>
      <c r="D65" t="s">
        <v>10</v>
      </c>
      <c r="E65" t="s">
        <v>38</v>
      </c>
      <c r="F65">
        <v>182</v>
      </c>
      <c r="G65" t="s">
        <v>754</v>
      </c>
      <c r="H65" t="s">
        <v>771</v>
      </c>
      <c r="I65">
        <v>60</v>
      </c>
      <c r="J65">
        <v>2.4251</v>
      </c>
    </row>
    <row r="66" spans="1:11" x14ac:dyDescent="0.2">
      <c r="A66" t="s">
        <v>573</v>
      </c>
      <c r="B66">
        <v>44410</v>
      </c>
      <c r="C66" t="s">
        <v>755</v>
      </c>
      <c r="D66" t="s">
        <v>10</v>
      </c>
      <c r="E66" t="s">
        <v>38</v>
      </c>
      <c r="F66">
        <v>183</v>
      </c>
      <c r="G66" t="s">
        <v>756</v>
      </c>
      <c r="H66" t="s">
        <v>772</v>
      </c>
      <c r="I66">
        <v>54</v>
      </c>
      <c r="J66">
        <v>1.901</v>
      </c>
    </row>
    <row r="67" spans="1:11" x14ac:dyDescent="0.2">
      <c r="A67" t="s">
        <v>573</v>
      </c>
      <c r="B67">
        <v>44410</v>
      </c>
      <c r="C67" t="s">
        <v>755</v>
      </c>
      <c r="D67" t="s">
        <v>10</v>
      </c>
      <c r="E67" t="s">
        <v>38</v>
      </c>
      <c r="F67">
        <v>184</v>
      </c>
      <c r="G67" t="s">
        <v>757</v>
      </c>
      <c r="H67" t="s">
        <v>773</v>
      </c>
      <c r="I67">
        <v>55</v>
      </c>
      <c r="J67">
        <v>2.0062000000000002</v>
      </c>
    </row>
    <row r="68" spans="1:11" x14ac:dyDescent="0.2">
      <c r="A68" t="s">
        <v>573</v>
      </c>
      <c r="B68">
        <v>44410</v>
      </c>
      <c r="C68" t="s">
        <v>755</v>
      </c>
      <c r="D68" t="s">
        <v>10</v>
      </c>
      <c r="E68" t="s">
        <v>38</v>
      </c>
      <c r="F68">
        <v>185</v>
      </c>
      <c r="G68" t="s">
        <v>758</v>
      </c>
      <c r="H68" t="s">
        <v>774</v>
      </c>
      <c r="I68">
        <v>62</v>
      </c>
      <c r="J68">
        <v>2.8397999999999999</v>
      </c>
    </row>
    <row r="69" spans="1:11" x14ac:dyDescent="0.2">
      <c r="A69" t="s">
        <v>573</v>
      </c>
      <c r="B69">
        <v>44410</v>
      </c>
      <c r="C69" t="s">
        <v>755</v>
      </c>
      <c r="D69" t="s">
        <v>10</v>
      </c>
      <c r="E69" t="s">
        <v>38</v>
      </c>
      <c r="F69">
        <v>186</v>
      </c>
      <c r="G69" t="s">
        <v>759</v>
      </c>
      <c r="H69" t="s">
        <v>775</v>
      </c>
      <c r="I69">
        <v>55</v>
      </c>
      <c r="J69">
        <v>2.0783999999999998</v>
      </c>
    </row>
    <row r="70" spans="1:11" x14ac:dyDescent="0.2">
      <c r="A70" t="s">
        <v>573</v>
      </c>
      <c r="B70">
        <v>44410</v>
      </c>
      <c r="C70" t="s">
        <v>755</v>
      </c>
      <c r="D70" t="s">
        <v>10</v>
      </c>
      <c r="E70" t="s">
        <v>38</v>
      </c>
      <c r="F70">
        <v>187</v>
      </c>
      <c r="G70" t="s">
        <v>760</v>
      </c>
      <c r="H70" t="s">
        <v>776</v>
      </c>
      <c r="I70">
        <v>54</v>
      </c>
      <c r="J70">
        <v>5.827</v>
      </c>
    </row>
    <row r="71" spans="1:11" x14ac:dyDescent="0.2">
      <c r="A71" t="s">
        <v>573</v>
      </c>
      <c r="B71">
        <v>44410</v>
      </c>
      <c r="C71" t="s">
        <v>755</v>
      </c>
      <c r="D71" t="s">
        <v>10</v>
      </c>
      <c r="E71" t="s">
        <v>38</v>
      </c>
      <c r="F71">
        <v>188</v>
      </c>
      <c r="G71" t="s">
        <v>761</v>
      </c>
      <c r="H71" t="s">
        <v>777</v>
      </c>
      <c r="I71">
        <v>77</v>
      </c>
      <c r="J71">
        <v>5.5304000000000002</v>
      </c>
    </row>
    <row r="72" spans="1:11" x14ac:dyDescent="0.2">
      <c r="A72" t="s">
        <v>573</v>
      </c>
      <c r="B72">
        <v>44410</v>
      </c>
      <c r="C72" t="s">
        <v>755</v>
      </c>
      <c r="D72" t="s">
        <v>18</v>
      </c>
      <c r="E72" t="s">
        <v>40</v>
      </c>
      <c r="F72">
        <v>189</v>
      </c>
      <c r="G72" t="s">
        <v>764</v>
      </c>
      <c r="H72" t="s">
        <v>778</v>
      </c>
      <c r="I72">
        <v>79</v>
      </c>
      <c r="J72">
        <v>6.2209000000000003</v>
      </c>
    </row>
    <row r="73" spans="1:11" x14ac:dyDescent="0.2">
      <c r="A73" t="s">
        <v>573</v>
      </c>
      <c r="B73">
        <v>44410</v>
      </c>
      <c r="C73" t="s">
        <v>755</v>
      </c>
      <c r="D73" t="s">
        <v>18</v>
      </c>
      <c r="E73" t="s">
        <v>40</v>
      </c>
      <c r="F73">
        <v>190</v>
      </c>
      <c r="G73" t="s">
        <v>762</v>
      </c>
      <c r="H73" t="s">
        <v>779</v>
      </c>
      <c r="I73">
        <v>74</v>
      </c>
      <c r="J73">
        <v>4.4240000000000004</v>
      </c>
    </row>
    <row r="74" spans="1:11" x14ac:dyDescent="0.2">
      <c r="A74" t="s">
        <v>573</v>
      </c>
      <c r="B74">
        <v>44410</v>
      </c>
      <c r="C74" t="s">
        <v>755</v>
      </c>
      <c r="D74" t="s">
        <v>18</v>
      </c>
      <c r="E74" t="s">
        <v>40</v>
      </c>
      <c r="F74">
        <v>191</v>
      </c>
      <c r="G74" t="s">
        <v>763</v>
      </c>
      <c r="H74" t="s">
        <v>780</v>
      </c>
      <c r="I74">
        <v>94</v>
      </c>
      <c r="J74">
        <v>9.6318999999999999</v>
      </c>
    </row>
    <row r="75" spans="1:11" x14ac:dyDescent="0.2">
      <c r="A75" t="s">
        <v>573</v>
      </c>
      <c r="B75">
        <v>44410</v>
      </c>
      <c r="C75" t="s">
        <v>755</v>
      </c>
      <c r="D75" t="s">
        <v>14</v>
      </c>
      <c r="E75" t="s">
        <v>39</v>
      </c>
      <c r="F75">
        <v>192</v>
      </c>
      <c r="G75" t="s">
        <v>765</v>
      </c>
      <c r="H75" t="s">
        <v>781</v>
      </c>
      <c r="I75">
        <v>100</v>
      </c>
      <c r="J75">
        <v>13.9094</v>
      </c>
    </row>
    <row r="76" spans="1:11" x14ac:dyDescent="0.2">
      <c r="A76" t="s">
        <v>519</v>
      </c>
      <c r="B76">
        <v>44404</v>
      </c>
      <c r="C76" t="s">
        <v>533</v>
      </c>
      <c r="D76" t="s">
        <v>640</v>
      </c>
      <c r="E76" t="s">
        <v>637</v>
      </c>
      <c r="F76">
        <v>302</v>
      </c>
      <c r="G76" t="s">
        <v>1020</v>
      </c>
      <c r="H76" t="s">
        <v>1025</v>
      </c>
      <c r="I76">
        <v>26</v>
      </c>
      <c r="J76">
        <v>0.11600000000000001</v>
      </c>
      <c r="K76" t="s">
        <v>1030</v>
      </c>
    </row>
    <row r="77" spans="1:11" x14ac:dyDescent="0.2">
      <c r="A77" t="s">
        <v>519</v>
      </c>
      <c r="B77">
        <v>44404</v>
      </c>
      <c r="C77" t="s">
        <v>533</v>
      </c>
      <c r="D77" t="s">
        <v>640</v>
      </c>
      <c r="E77" t="s">
        <v>637</v>
      </c>
      <c r="F77">
        <v>303</v>
      </c>
      <c r="G77" t="s">
        <v>1021</v>
      </c>
      <c r="H77" t="s">
        <v>1026</v>
      </c>
      <c r="I77">
        <v>33</v>
      </c>
      <c r="J77">
        <v>0.23100000000000001</v>
      </c>
      <c r="K77" t="s">
        <v>1030</v>
      </c>
    </row>
    <row r="78" spans="1:11" x14ac:dyDescent="0.2">
      <c r="A78" t="s">
        <v>519</v>
      </c>
      <c r="B78">
        <v>44404</v>
      </c>
      <c r="C78" t="s">
        <v>533</v>
      </c>
      <c r="D78" t="s">
        <v>640</v>
      </c>
      <c r="E78" t="s">
        <v>637</v>
      </c>
      <c r="F78">
        <v>304</v>
      </c>
      <c r="G78" t="s">
        <v>1022</v>
      </c>
      <c r="H78" t="s">
        <v>1027</v>
      </c>
      <c r="I78">
        <v>29</v>
      </c>
      <c r="J78">
        <v>0.1333</v>
      </c>
      <c r="K78" t="s">
        <v>1030</v>
      </c>
    </row>
    <row r="79" spans="1:11" x14ac:dyDescent="0.2">
      <c r="A79" t="s">
        <v>519</v>
      </c>
      <c r="B79">
        <v>44404</v>
      </c>
      <c r="C79" t="s">
        <v>533</v>
      </c>
      <c r="D79" t="s">
        <v>640</v>
      </c>
      <c r="E79" t="s">
        <v>637</v>
      </c>
      <c r="F79">
        <v>305</v>
      </c>
      <c r="G79" t="s">
        <v>1023</v>
      </c>
      <c r="H79" t="s">
        <v>1028</v>
      </c>
      <c r="I79">
        <v>31</v>
      </c>
      <c r="J79">
        <v>0.19040000000000001</v>
      </c>
      <c r="K79" t="s">
        <v>1030</v>
      </c>
    </row>
    <row r="80" spans="1:11" x14ac:dyDescent="0.2">
      <c r="A80" t="s">
        <v>519</v>
      </c>
      <c r="B80">
        <v>44404</v>
      </c>
      <c r="C80" t="s">
        <v>533</v>
      </c>
      <c r="D80" t="s">
        <v>640</v>
      </c>
      <c r="E80" t="s">
        <v>637</v>
      </c>
      <c r="F80">
        <v>306</v>
      </c>
      <c r="G80" t="s">
        <v>1024</v>
      </c>
      <c r="H80" t="s">
        <v>1029</v>
      </c>
      <c r="I80">
        <v>22</v>
      </c>
      <c r="J80">
        <v>5.8500000000000003E-2</v>
      </c>
      <c r="K80" t="s">
        <v>1030</v>
      </c>
    </row>
    <row r="81" spans="1:10" x14ac:dyDescent="0.2">
      <c r="A81" t="s">
        <v>573</v>
      </c>
      <c r="B81">
        <v>44410</v>
      </c>
      <c r="C81" t="s">
        <v>755</v>
      </c>
      <c r="D81" t="s">
        <v>640</v>
      </c>
      <c r="E81" t="s">
        <v>637</v>
      </c>
      <c r="F81">
        <v>307</v>
      </c>
      <c r="G81" t="s">
        <v>1031</v>
      </c>
      <c r="H81" t="s">
        <v>1032</v>
      </c>
      <c r="I81">
        <v>22</v>
      </c>
      <c r="J81">
        <v>5.1499999999999997E-2</v>
      </c>
    </row>
    <row r="82" spans="1:10" x14ac:dyDescent="0.2">
      <c r="A82" t="s">
        <v>573</v>
      </c>
      <c r="B82">
        <v>44410</v>
      </c>
      <c r="C82" t="s">
        <v>755</v>
      </c>
      <c r="D82" t="s">
        <v>640</v>
      </c>
      <c r="E82" t="s">
        <v>637</v>
      </c>
      <c r="F82">
        <v>308</v>
      </c>
      <c r="G82" t="s">
        <v>1033</v>
      </c>
      <c r="H82" t="s">
        <v>1034</v>
      </c>
      <c r="I82">
        <v>16</v>
      </c>
      <c r="J82">
        <v>1.55E-2</v>
      </c>
    </row>
    <row r="83" spans="1:10" x14ac:dyDescent="0.2">
      <c r="A83" t="s">
        <v>519</v>
      </c>
      <c r="B83">
        <v>44404</v>
      </c>
      <c r="C83" t="s">
        <v>1035</v>
      </c>
      <c r="D83" t="s">
        <v>640</v>
      </c>
      <c r="E83" t="s">
        <v>637</v>
      </c>
      <c r="F83">
        <v>309</v>
      </c>
      <c r="G83" t="s">
        <v>1036</v>
      </c>
      <c r="H83" t="s">
        <v>1037</v>
      </c>
      <c r="I83">
        <v>22</v>
      </c>
      <c r="J83">
        <v>6.5600000000000006E-2</v>
      </c>
    </row>
    <row r="84" spans="1:10" x14ac:dyDescent="0.2">
      <c r="A84" t="s">
        <v>519</v>
      </c>
      <c r="B84">
        <v>44404</v>
      </c>
      <c r="C84" t="s">
        <v>1035</v>
      </c>
      <c r="D84" t="s">
        <v>640</v>
      </c>
      <c r="E84" t="s">
        <v>637</v>
      </c>
      <c r="F84">
        <v>310</v>
      </c>
      <c r="G84" t="s">
        <v>1041</v>
      </c>
      <c r="H84" t="s">
        <v>1038</v>
      </c>
      <c r="I84">
        <v>21</v>
      </c>
      <c r="J84">
        <v>6.4699999999999994E-2</v>
      </c>
    </row>
    <row r="85" spans="1:10" x14ac:dyDescent="0.2">
      <c r="A85" t="s">
        <v>519</v>
      </c>
      <c r="B85">
        <v>44404</v>
      </c>
      <c r="C85" t="s">
        <v>1035</v>
      </c>
      <c r="D85" t="s">
        <v>640</v>
      </c>
      <c r="E85" t="s">
        <v>637</v>
      </c>
      <c r="F85">
        <v>311</v>
      </c>
      <c r="G85" t="s">
        <v>1042</v>
      </c>
      <c r="H85" t="s">
        <v>1039</v>
      </c>
      <c r="I85">
        <v>23</v>
      </c>
      <c r="J85">
        <v>8.3799999999999999E-2</v>
      </c>
    </row>
    <row r="86" spans="1:10" x14ac:dyDescent="0.2">
      <c r="A86" t="s">
        <v>519</v>
      </c>
      <c r="B86">
        <v>44404</v>
      </c>
      <c r="C86" t="s">
        <v>1035</v>
      </c>
      <c r="D86" t="s">
        <v>640</v>
      </c>
      <c r="E86" t="s">
        <v>637</v>
      </c>
      <c r="F86">
        <v>312</v>
      </c>
      <c r="G86" t="s">
        <v>1043</v>
      </c>
      <c r="H86" t="s">
        <v>1040</v>
      </c>
      <c r="I86">
        <v>21</v>
      </c>
      <c r="J86">
        <v>4.7E-2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1874-8F0C-4710-8D6F-A72F338F12EA}">
  <dimension ref="A3:B10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22.33203125" bestFit="1" customWidth="1"/>
    <col min="2" max="2" width="20" bestFit="1" customWidth="1"/>
  </cols>
  <sheetData>
    <row r="3" spans="1:2" x14ac:dyDescent="0.2">
      <c r="A3" s="1" t="s">
        <v>1048</v>
      </c>
      <c r="B3" t="s">
        <v>27</v>
      </c>
    </row>
    <row r="4" spans="1:2" x14ac:dyDescent="0.2">
      <c r="A4" t="s">
        <v>15</v>
      </c>
      <c r="B4" s="2">
        <v>5</v>
      </c>
    </row>
    <row r="5" spans="1:2" x14ac:dyDescent="0.2">
      <c r="A5" t="s">
        <v>19</v>
      </c>
      <c r="B5" s="2">
        <v>6</v>
      </c>
    </row>
    <row r="6" spans="1:2" x14ac:dyDescent="0.2">
      <c r="A6" t="s">
        <v>20</v>
      </c>
      <c r="B6" s="2">
        <v>3</v>
      </c>
    </row>
    <row r="7" spans="1:2" x14ac:dyDescent="0.2">
      <c r="A7" t="s">
        <v>8</v>
      </c>
      <c r="B7" s="2">
        <v>18</v>
      </c>
    </row>
    <row r="8" spans="1:2" x14ac:dyDescent="0.2">
      <c r="A8" t="s">
        <v>10</v>
      </c>
      <c r="B8" s="2">
        <v>31</v>
      </c>
    </row>
    <row r="9" spans="1:2" x14ac:dyDescent="0.2">
      <c r="A9" t="s">
        <v>14</v>
      </c>
      <c r="B9" s="2">
        <v>14</v>
      </c>
    </row>
    <row r="10" spans="1:2" x14ac:dyDescent="0.2">
      <c r="A10" t="s">
        <v>18</v>
      </c>
      <c r="B10" s="2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Lookup</vt:lpstr>
      <vt:lpstr>Inventory</vt:lpstr>
      <vt:lpstr>from my sites</vt:lpstr>
      <vt:lpstr>total fish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Wet Group</dc:creator>
  <cp:lastModifiedBy>Microsoft Office User</cp:lastModifiedBy>
  <cp:lastPrinted>2021-09-22T23:04:50Z</cp:lastPrinted>
  <dcterms:created xsi:type="dcterms:W3CDTF">2021-01-14T23:30:05Z</dcterms:created>
  <dcterms:modified xsi:type="dcterms:W3CDTF">2022-03-14T23:09:58Z</dcterms:modified>
</cp:coreProperties>
</file>