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 Professional Program Data Science\Microsoft.DAT222x.Essential Statistics for Data Analysis using Excel\Module4Homework\"/>
    </mc:Choice>
  </mc:AlternateContent>
  <bookViews>
    <workbookView xWindow="0" yWindow="0" windowWidth="19200" windowHeight="8100"/>
  </bookViews>
  <sheets>
    <sheet name="Sheet1" sheetId="1" r:id="rId1"/>
  </sheets>
  <definedNames>
    <definedName name="store">Sheet1!$A$1:$A$100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I41" i="1"/>
  <c r="I38" i="1"/>
  <c r="I35" i="1"/>
  <c r="I34" i="1"/>
  <c r="F34" i="1"/>
  <c r="J42" i="1"/>
  <c r="J41" i="1"/>
  <c r="J38" i="1"/>
  <c r="J35" i="1"/>
  <c r="J34" i="1"/>
  <c r="I32" i="1" l="1"/>
  <c r="I31" i="1"/>
  <c r="F31" i="1"/>
  <c r="D29" i="1"/>
  <c r="D28" i="1"/>
  <c r="D27" i="1"/>
  <c r="I24" i="1"/>
  <c r="I23" i="1"/>
  <c r="I16" i="1"/>
  <c r="G17" i="1"/>
  <c r="G18" i="1"/>
  <c r="G19" i="1"/>
  <c r="G20" i="1"/>
  <c r="G21" i="1"/>
  <c r="G16" i="1"/>
  <c r="J32" i="1"/>
  <c r="J31" i="1"/>
  <c r="J24" i="1"/>
  <c r="J23" i="1"/>
  <c r="I28" i="1" l="1"/>
  <c r="I27" i="1"/>
  <c r="I11" i="1"/>
  <c r="G13" i="1"/>
  <c r="G12" i="1"/>
  <c r="G11" i="1"/>
  <c r="G8" i="1"/>
  <c r="G4" i="1"/>
  <c r="G5" i="1" s="1"/>
  <c r="I5" i="1" s="1"/>
  <c r="J11" i="1"/>
  <c r="G9" i="1"/>
</calcChain>
</file>

<file path=xl/sharedStrings.xml><?xml version="1.0" encoding="utf-8"?>
<sst xmlns="http://schemas.openxmlformats.org/spreadsheetml/2006/main" count="76" uniqueCount="48">
  <si>
    <t>M4Q2</t>
  </si>
  <si>
    <t>mu</t>
  </si>
  <si>
    <t>std</t>
  </si>
  <si>
    <t>N</t>
  </si>
  <si>
    <t>var=</t>
  </si>
  <si>
    <t>var/25=</t>
  </si>
  <si>
    <t>std of 25=</t>
  </si>
  <si>
    <t>M4Q1</t>
  </si>
  <si>
    <t>Selection Bias</t>
  </si>
  <si>
    <t>OK</t>
  </si>
  <si>
    <t>M4Q3</t>
  </si>
  <si>
    <t>P</t>
  </si>
  <si>
    <t>Diabet</t>
  </si>
  <si>
    <t>Rand Sample</t>
  </si>
  <si>
    <t>sqrt(p*(1-p)/n)</t>
  </si>
  <si>
    <t>M4Q4</t>
  </si>
  <si>
    <t>P=</t>
  </si>
  <si>
    <t>P(mu 25 &lt;=390) ?</t>
  </si>
  <si>
    <t>M4Q5</t>
  </si>
  <si>
    <t>Caps numbers:</t>
  </si>
  <si>
    <t>a</t>
  </si>
  <si>
    <t>b</t>
  </si>
  <si>
    <t>y(hat)</t>
  </si>
  <si>
    <t>mean</t>
  </si>
  <si>
    <t>M4Q6</t>
  </si>
  <si>
    <t>Mean</t>
  </si>
  <si>
    <t>STD</t>
  </si>
  <si>
    <t>lower</t>
  </si>
  <si>
    <t>upper</t>
  </si>
  <si>
    <t>M4Q7</t>
  </si>
  <si>
    <t>←</t>
  </si>
  <si>
    <t>Avg</t>
  </si>
  <si>
    <t>Std</t>
  </si>
  <si>
    <t>M4Q8</t>
  </si>
  <si>
    <t>n maid</t>
  </si>
  <si>
    <t>N throws</t>
  </si>
  <si>
    <t>M4Q9</t>
  </si>
  <si>
    <t>N suvayed</t>
  </si>
  <si>
    <t>P(&gt;60min|surveyed)</t>
  </si>
  <si>
    <t>FCF</t>
  </si>
  <si>
    <t>FAILED</t>
  </si>
  <si>
    <t>M4Q10</t>
  </si>
  <si>
    <t>Accurate</t>
  </si>
  <si>
    <t>N need</t>
  </si>
  <si>
    <t>M4Q11</t>
  </si>
  <si>
    <t>N empl</t>
  </si>
  <si>
    <t>n</t>
  </si>
  <si>
    <t>n with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</si>
</sst>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2"/>
      <color rgb="FF222222"/>
      <name val="Verdan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26" workbookViewId="0">
      <selection activeCell="J45" sqref="J45"/>
    </sheetView>
  </sheetViews>
  <sheetFormatPr defaultRowHeight="15" x14ac:dyDescent="0.25"/>
  <cols>
    <col min="3" max="3" width="19.85546875" bestFit="1" customWidth="1"/>
    <col min="6" max="6" width="14.42578125" bestFit="1" customWidth="1"/>
    <col min="10" max="10" width="36.140625" bestFit="1" customWidth="1"/>
  </cols>
  <sheetData>
    <row r="1" spans="1:10" x14ac:dyDescent="0.25">
      <c r="A1">
        <v>61</v>
      </c>
      <c r="C1" s="1" t="s">
        <v>7</v>
      </c>
      <c r="D1" s="1"/>
      <c r="E1" s="1"/>
      <c r="F1" s="1"/>
      <c r="G1" s="1"/>
      <c r="H1" s="1"/>
      <c r="I1" s="1"/>
      <c r="J1" s="1"/>
    </row>
    <row r="2" spans="1:10" ht="15.75" x14ac:dyDescent="0.25">
      <c r="A2">
        <v>89</v>
      </c>
      <c r="C2" s="2" t="s">
        <v>8</v>
      </c>
      <c r="E2" t="s">
        <v>9</v>
      </c>
    </row>
    <row r="3" spans="1:10" x14ac:dyDescent="0.25">
      <c r="A3">
        <v>89</v>
      </c>
      <c r="C3" s="1" t="s">
        <v>0</v>
      </c>
      <c r="D3" s="1"/>
      <c r="E3" s="1"/>
      <c r="F3" s="1"/>
      <c r="G3" s="1"/>
      <c r="H3" s="1"/>
      <c r="I3" s="1"/>
      <c r="J3" s="1"/>
    </row>
    <row r="4" spans="1:10" x14ac:dyDescent="0.25">
      <c r="A4">
        <v>84</v>
      </c>
      <c r="C4" t="s">
        <v>1</v>
      </c>
      <c r="D4">
        <v>400</v>
      </c>
      <c r="F4" t="s">
        <v>4</v>
      </c>
      <c r="G4">
        <f>D5^2</f>
        <v>400</v>
      </c>
    </row>
    <row r="5" spans="1:10" x14ac:dyDescent="0.25">
      <c r="A5">
        <v>127</v>
      </c>
      <c r="C5" t="s">
        <v>2</v>
      </c>
      <c r="D5">
        <v>20</v>
      </c>
      <c r="F5" t="s">
        <v>5</v>
      </c>
      <c r="G5">
        <f>G4/25</f>
        <v>16</v>
      </c>
      <c r="H5" t="s">
        <v>6</v>
      </c>
      <c r="I5">
        <f>SQRT(G5)</f>
        <v>4</v>
      </c>
      <c r="J5" t="s">
        <v>9</v>
      </c>
    </row>
    <row r="6" spans="1:10" x14ac:dyDescent="0.25">
      <c r="A6">
        <v>47</v>
      </c>
      <c r="C6" t="s">
        <v>3</v>
      </c>
      <c r="D6">
        <v>25</v>
      </c>
    </row>
    <row r="7" spans="1:10" x14ac:dyDescent="0.25">
      <c r="A7">
        <v>105</v>
      </c>
      <c r="C7" s="1" t="s">
        <v>10</v>
      </c>
      <c r="D7" s="1"/>
      <c r="E7" s="1"/>
      <c r="F7" s="1"/>
      <c r="G7" s="1"/>
      <c r="H7" s="1"/>
      <c r="I7" s="1"/>
      <c r="J7" s="1"/>
    </row>
    <row r="8" spans="1:10" x14ac:dyDescent="0.25">
      <c r="A8">
        <v>100</v>
      </c>
      <c r="C8" t="s">
        <v>12</v>
      </c>
      <c r="D8">
        <v>0.08</v>
      </c>
      <c r="F8" t="s">
        <v>2</v>
      </c>
      <c r="G8">
        <f>SQRT(0.08*0.92/100)</f>
        <v>2.7129319932501072E-2</v>
      </c>
      <c r="H8" t="s">
        <v>9</v>
      </c>
    </row>
    <row r="9" spans="1:10" x14ac:dyDescent="0.25">
      <c r="A9">
        <v>81</v>
      </c>
      <c r="C9" s="3" t="s">
        <v>13</v>
      </c>
      <c r="D9">
        <v>100</v>
      </c>
      <c r="F9" t="s">
        <v>14</v>
      </c>
      <c r="G9" t="str">
        <f ca="1">_xlfn.FORMULATEXT(G8)</f>
        <v>=SQRT(0.08*0.92/100)</v>
      </c>
    </row>
    <row r="10" spans="1:10" x14ac:dyDescent="0.25">
      <c r="A10">
        <v>105</v>
      </c>
      <c r="C10" s="1" t="s">
        <v>15</v>
      </c>
      <c r="D10" s="1"/>
      <c r="E10" s="1"/>
      <c r="F10" s="1"/>
      <c r="G10" s="1"/>
      <c r="H10" s="1"/>
      <c r="I10" s="1"/>
      <c r="J10" s="1"/>
    </row>
    <row r="11" spans="1:10" x14ac:dyDescent="0.25">
      <c r="A11">
        <v>93</v>
      </c>
      <c r="C11" s="3" t="s">
        <v>1</v>
      </c>
      <c r="D11">
        <v>400</v>
      </c>
      <c r="F11" t="s">
        <v>4</v>
      </c>
      <c r="G11">
        <f>D12^2</f>
        <v>400</v>
      </c>
      <c r="H11" t="s">
        <v>16</v>
      </c>
      <c r="I11">
        <f>_xlfn.NORM.DIST(390,400,4,1)</f>
        <v>6.2096653257761331E-3</v>
      </c>
      <c r="J11" t="str">
        <f ca="1">_xlfn.FORMULATEXT(I11)</f>
        <v>=NORM.DIST(390;400;4;1)</v>
      </c>
    </row>
    <row r="12" spans="1:10" x14ac:dyDescent="0.25">
      <c r="A12">
        <v>103</v>
      </c>
      <c r="C12" s="3" t="s">
        <v>2</v>
      </c>
      <c r="D12">
        <v>20</v>
      </c>
      <c r="F12" t="s">
        <v>5</v>
      </c>
      <c r="G12">
        <f>G11/25</f>
        <v>16</v>
      </c>
      <c r="I12" t="s">
        <v>9</v>
      </c>
    </row>
    <row r="13" spans="1:10" x14ac:dyDescent="0.25">
      <c r="A13">
        <v>125</v>
      </c>
      <c r="C13" s="3" t="s">
        <v>17</v>
      </c>
      <c r="F13" t="s">
        <v>6</v>
      </c>
      <c r="G13">
        <f>SQRT(G12)</f>
        <v>4</v>
      </c>
    </row>
    <row r="14" spans="1:10" x14ac:dyDescent="0.25">
      <c r="A14">
        <v>115</v>
      </c>
      <c r="C14" s="1" t="s">
        <v>18</v>
      </c>
      <c r="D14" s="1"/>
      <c r="E14" s="1"/>
      <c r="F14" s="1"/>
      <c r="G14" s="1"/>
      <c r="H14" s="1"/>
      <c r="I14" s="1"/>
      <c r="J14" s="1"/>
    </row>
    <row r="15" spans="1:10" x14ac:dyDescent="0.25">
      <c r="A15">
        <v>97</v>
      </c>
      <c r="C15" s="3" t="s">
        <v>19</v>
      </c>
      <c r="E15" t="s">
        <v>20</v>
      </c>
      <c r="F15" t="s">
        <v>21</v>
      </c>
      <c r="G15" t="s">
        <v>22</v>
      </c>
      <c r="I15" t="s">
        <v>23</v>
      </c>
    </row>
    <row r="16" spans="1:10" x14ac:dyDescent="0.25">
      <c r="A16">
        <v>98</v>
      </c>
      <c r="C16">
        <v>1</v>
      </c>
      <c r="E16">
        <v>1</v>
      </c>
      <c r="F16">
        <v>3</v>
      </c>
      <c r="G16">
        <f>(E16+F16)/2</f>
        <v>2</v>
      </c>
      <c r="I16">
        <f>AVERAGE(G16:G21)</f>
        <v>4</v>
      </c>
    </row>
    <row r="17" spans="1:10" x14ac:dyDescent="0.25">
      <c r="A17">
        <v>121</v>
      </c>
      <c r="C17">
        <v>3</v>
      </c>
      <c r="E17">
        <v>1</v>
      </c>
      <c r="F17">
        <v>5</v>
      </c>
      <c r="G17">
        <f t="shared" ref="G17:G21" si="0">(E17+F17)/2</f>
        <v>3</v>
      </c>
      <c r="I17" t="s">
        <v>9</v>
      </c>
    </row>
    <row r="18" spans="1:10" x14ac:dyDescent="0.25">
      <c r="A18">
        <v>127</v>
      </c>
      <c r="C18">
        <v>5</v>
      </c>
      <c r="E18">
        <v>1</v>
      </c>
      <c r="F18">
        <v>7</v>
      </c>
      <c r="G18">
        <f t="shared" si="0"/>
        <v>4</v>
      </c>
    </row>
    <row r="19" spans="1:10" x14ac:dyDescent="0.25">
      <c r="A19">
        <v>71</v>
      </c>
      <c r="C19">
        <v>7</v>
      </c>
      <c r="E19">
        <v>3</v>
      </c>
      <c r="F19">
        <v>5</v>
      </c>
      <c r="G19">
        <f t="shared" si="0"/>
        <v>4</v>
      </c>
    </row>
    <row r="20" spans="1:10" x14ac:dyDescent="0.25">
      <c r="A20">
        <v>94</v>
      </c>
      <c r="E20">
        <v>3</v>
      </c>
      <c r="F20">
        <v>7</v>
      </c>
      <c r="G20">
        <f t="shared" si="0"/>
        <v>5</v>
      </c>
    </row>
    <row r="21" spans="1:10" x14ac:dyDescent="0.25">
      <c r="A21">
        <v>95</v>
      </c>
      <c r="E21">
        <v>5</v>
      </c>
      <c r="F21">
        <v>7</v>
      </c>
      <c r="G21">
        <f t="shared" si="0"/>
        <v>6</v>
      </c>
    </row>
    <row r="22" spans="1:10" x14ac:dyDescent="0.25">
      <c r="A22">
        <v>116</v>
      </c>
      <c r="C22" s="1" t="s">
        <v>24</v>
      </c>
      <c r="D22" s="1"/>
      <c r="E22" s="1"/>
      <c r="F22" s="1"/>
      <c r="G22" s="1"/>
      <c r="H22" s="1"/>
      <c r="I22" s="1"/>
      <c r="J22" s="1"/>
    </row>
    <row r="23" spans="1:10" x14ac:dyDescent="0.25">
      <c r="A23">
        <v>79</v>
      </c>
      <c r="C23" t="s">
        <v>3</v>
      </c>
      <c r="D23">
        <v>64</v>
      </c>
      <c r="H23" t="s">
        <v>27</v>
      </c>
      <c r="I23">
        <f>D24-1.96*D25/SQRT(D23)</f>
        <v>290.2</v>
      </c>
      <c r="J23" t="str">
        <f ca="1">_xlfn.FORMULATEXT(I23)</f>
        <v>=D24-1.96*D25/SQRT(D23)</v>
      </c>
    </row>
    <row r="24" spans="1:10" x14ac:dyDescent="0.25">
      <c r="A24">
        <v>108</v>
      </c>
      <c r="C24" t="s">
        <v>25</v>
      </c>
      <c r="D24">
        <v>300</v>
      </c>
      <c r="H24" t="s">
        <v>28</v>
      </c>
      <c r="I24">
        <f>D24+1.96*D25/SQRT(D23)</f>
        <v>309.8</v>
      </c>
      <c r="J24" t="str">
        <f ca="1">_xlfn.FORMULATEXT(I24)</f>
        <v>=D24+1.96*D25/SQRT(D23)</v>
      </c>
    </row>
    <row r="25" spans="1:10" x14ac:dyDescent="0.25">
      <c r="A25">
        <v>114</v>
      </c>
      <c r="C25" t="s">
        <v>26</v>
      </c>
      <c r="D25">
        <v>40</v>
      </c>
      <c r="J25" t="s">
        <v>9</v>
      </c>
    </row>
    <row r="26" spans="1:10" x14ac:dyDescent="0.25">
      <c r="A26">
        <v>110</v>
      </c>
      <c r="B26" s="4" t="s">
        <v>30</v>
      </c>
      <c r="C26" s="1" t="s">
        <v>29</v>
      </c>
      <c r="D26" s="1"/>
      <c r="E26" s="1"/>
      <c r="F26" s="1"/>
      <c r="G26" s="1"/>
      <c r="H26" s="1"/>
      <c r="I26" s="1"/>
      <c r="J26" s="1"/>
    </row>
    <row r="27" spans="1:10" x14ac:dyDescent="0.25">
      <c r="A27">
        <v>100</v>
      </c>
      <c r="C27" t="s">
        <v>3</v>
      </c>
      <c r="D27">
        <f>COUNT(store)</f>
        <v>100</v>
      </c>
      <c r="H27" t="s">
        <v>27</v>
      </c>
      <c r="I27">
        <f>D28-1.96*D29/SQRT(D27)</f>
        <v>96.374762228350818</v>
      </c>
      <c r="J27" t="s">
        <v>9</v>
      </c>
    </row>
    <row r="28" spans="1:10" x14ac:dyDescent="0.25">
      <c r="A28">
        <v>62</v>
      </c>
      <c r="C28" t="s">
        <v>31</v>
      </c>
      <c r="D28">
        <f>AVERAGE(store)</f>
        <v>100.46</v>
      </c>
      <c r="H28" t="s">
        <v>28</v>
      </c>
      <c r="I28">
        <f>D28+1.96*D29/SQRT(D27)</f>
        <v>104.54523777164917</v>
      </c>
    </row>
    <row r="29" spans="1:10" x14ac:dyDescent="0.25">
      <c r="A29">
        <v>49</v>
      </c>
      <c r="C29" t="s">
        <v>32</v>
      </c>
      <c r="D29">
        <f>_xlfn.STDEV.S(store)</f>
        <v>20.843049855352909</v>
      </c>
    </row>
    <row r="30" spans="1:10" x14ac:dyDescent="0.25">
      <c r="A30">
        <v>122</v>
      </c>
      <c r="C30" s="1" t="s">
        <v>33</v>
      </c>
      <c r="D30" s="1"/>
      <c r="E30" s="1"/>
      <c r="F30" s="1"/>
      <c r="G30" s="1"/>
      <c r="H30" s="1"/>
      <c r="I30" s="1"/>
      <c r="J30" s="1"/>
    </row>
    <row r="31" spans="1:10" x14ac:dyDescent="0.25">
      <c r="A31">
        <v>106</v>
      </c>
      <c r="C31" t="s">
        <v>35</v>
      </c>
      <c r="D31">
        <v>400</v>
      </c>
      <c r="E31" t="s">
        <v>11</v>
      </c>
      <c r="F31">
        <f>D32/D31</f>
        <v>0.5</v>
      </c>
      <c r="H31" t="s">
        <v>27</v>
      </c>
      <c r="I31">
        <f>F31-1.96*SQRT(F31*(1-F31)/D31)</f>
        <v>0.45100000000000001</v>
      </c>
      <c r="J31" t="str">
        <f ca="1">_xlfn.FORMULATEXT(I31)</f>
        <v>=F31-1.96*SQRT(F31*(1-F31)/D31)</v>
      </c>
    </row>
    <row r="32" spans="1:10" x14ac:dyDescent="0.25">
      <c r="A32">
        <v>123</v>
      </c>
      <c r="C32" t="s">
        <v>34</v>
      </c>
      <c r="D32">
        <v>200</v>
      </c>
      <c r="H32" t="s">
        <v>28</v>
      </c>
      <c r="I32">
        <f>F31+1.96*SQRT(F31*(1-F31)/D31)</f>
        <v>0.54900000000000004</v>
      </c>
      <c r="J32" t="str">
        <f ca="1">_xlfn.FORMULATEXT(I32)</f>
        <v>=F31+1.96*SQRT(F31*(1-F31)/D31)</v>
      </c>
    </row>
    <row r="33" spans="1:10" x14ac:dyDescent="0.25">
      <c r="A33">
        <v>113</v>
      </c>
      <c r="C33" s="1" t="s">
        <v>36</v>
      </c>
      <c r="D33" s="1"/>
      <c r="E33" s="1"/>
      <c r="F33" s="1"/>
      <c r="G33" s="1"/>
      <c r="H33" s="1"/>
      <c r="I33" s="1"/>
      <c r="J33" s="1"/>
    </row>
    <row r="34" spans="1:10" x14ac:dyDescent="0.25">
      <c r="A34">
        <v>85</v>
      </c>
      <c r="C34" t="s">
        <v>3</v>
      </c>
      <c r="D34">
        <v>400</v>
      </c>
      <c r="E34" s="5" t="s">
        <v>39</v>
      </c>
      <c r="F34" s="5">
        <f>SQRT((D34-D35)/(D34-1))</f>
        <v>0.70799232540478862</v>
      </c>
      <c r="H34" t="s">
        <v>27</v>
      </c>
      <c r="I34">
        <f>0.6 - 1.96*SQRT(F35*(1-F35)/D34)</f>
        <v>0.55099999999999993</v>
      </c>
      <c r="J34" t="str">
        <f ca="1">_xlfn.FORMULATEXT(I34)</f>
        <v>=0.6 - 1.96*SQRT(F35*(1-F35)/D34)</v>
      </c>
    </row>
    <row r="35" spans="1:10" x14ac:dyDescent="0.25">
      <c r="A35">
        <v>94</v>
      </c>
      <c r="C35" t="s">
        <v>37</v>
      </c>
      <c r="D35">
        <v>200</v>
      </c>
      <c r="E35" t="s">
        <v>11</v>
      </c>
      <c r="F35">
        <v>0.5</v>
      </c>
      <c r="H35" t="s">
        <v>28</v>
      </c>
      <c r="I35">
        <f>0.6 + 1.96*SQRT(F35*(1-F35)/D34)</f>
        <v>0.64900000000000002</v>
      </c>
      <c r="J35" t="str">
        <f ca="1">_xlfn.FORMULATEXT(I35)</f>
        <v>=0.6 + 1.96*SQRT(F35*(1-F35)/D34)</v>
      </c>
    </row>
    <row r="36" spans="1:10" x14ac:dyDescent="0.25">
      <c r="A36">
        <v>129</v>
      </c>
      <c r="C36" t="s">
        <v>38</v>
      </c>
      <c r="D36">
        <v>0.6</v>
      </c>
      <c r="I36" t="s">
        <v>9</v>
      </c>
      <c r="J36" t="s">
        <v>40</v>
      </c>
    </row>
    <row r="37" spans="1:10" x14ac:dyDescent="0.25">
      <c r="A37">
        <v>70</v>
      </c>
      <c r="C37" s="1" t="s">
        <v>41</v>
      </c>
      <c r="D37" s="1"/>
      <c r="E37" s="1"/>
      <c r="F37" s="1"/>
      <c r="G37" s="1"/>
      <c r="H37" s="1"/>
      <c r="I37" s="1"/>
      <c r="J37" s="1"/>
    </row>
    <row r="38" spans="1:10" x14ac:dyDescent="0.25">
      <c r="A38">
        <v>89</v>
      </c>
      <c r="C38" t="s">
        <v>26</v>
      </c>
      <c r="D38">
        <v>20000</v>
      </c>
      <c r="H38" t="s">
        <v>43</v>
      </c>
      <c r="I38">
        <f>(1.96*D38/D39)^2</f>
        <v>61.465599999999995</v>
      </c>
      <c r="J38" t="str">
        <f ca="1">_xlfn.FORMULATEXT(I38)</f>
        <v>=(1.96*D38/D39)^2</v>
      </c>
    </row>
    <row r="39" spans="1:10" x14ac:dyDescent="0.25">
      <c r="A39">
        <v>87</v>
      </c>
      <c r="C39" t="s">
        <v>42</v>
      </c>
      <c r="D39">
        <v>5000</v>
      </c>
      <c r="I39" t="s">
        <v>9</v>
      </c>
    </row>
    <row r="40" spans="1:10" x14ac:dyDescent="0.25">
      <c r="A40">
        <v>66</v>
      </c>
      <c r="C40" s="1" t="s">
        <v>44</v>
      </c>
      <c r="D40" s="1"/>
      <c r="E40" s="1"/>
      <c r="F40" s="1"/>
      <c r="G40" s="1"/>
      <c r="H40" s="1"/>
      <c r="I40" s="1"/>
      <c r="J40" s="1"/>
    </row>
    <row r="41" spans="1:10" x14ac:dyDescent="0.25">
      <c r="A41">
        <v>60</v>
      </c>
      <c r="C41" t="s">
        <v>26</v>
      </c>
      <c r="D41">
        <v>30</v>
      </c>
      <c r="H41" t="s">
        <v>46</v>
      </c>
      <c r="I41">
        <f>(1.96*D41/D43)^2</f>
        <v>138.29759999999999</v>
      </c>
      <c r="J41" t="str">
        <f ca="1">_xlfn.FORMULATEXT(I41)</f>
        <v>=(1.96*D41/D43)^2</v>
      </c>
    </row>
    <row r="42" spans="1:10" x14ac:dyDescent="0.25">
      <c r="A42">
        <v>116</v>
      </c>
      <c r="C42" t="s">
        <v>45</v>
      </c>
      <c r="D42">
        <v>400</v>
      </c>
      <c r="H42" t="s">
        <v>47</v>
      </c>
      <c r="I42">
        <f>D42*I41/(D42+I41-1)</f>
        <v>102.95791382652742</v>
      </c>
      <c r="J42" t="str">
        <f ca="1">_xlfn.FORMULATEXT(I42)</f>
        <v>=D42*I41/(D42+I41-1)</v>
      </c>
    </row>
    <row r="43" spans="1:10" x14ac:dyDescent="0.25">
      <c r="A43">
        <v>117</v>
      </c>
      <c r="C43" t="s">
        <v>42</v>
      </c>
      <c r="D43">
        <v>5</v>
      </c>
      <c r="I43" t="s">
        <v>9</v>
      </c>
    </row>
    <row r="44" spans="1:10" x14ac:dyDescent="0.25">
      <c r="A44">
        <v>94</v>
      </c>
    </row>
    <row r="45" spans="1:10" x14ac:dyDescent="0.25">
      <c r="A45">
        <v>125</v>
      </c>
    </row>
    <row r="46" spans="1:10" x14ac:dyDescent="0.25">
      <c r="A46">
        <v>103</v>
      </c>
    </row>
    <row r="47" spans="1:10" x14ac:dyDescent="0.25">
      <c r="A47">
        <v>93</v>
      </c>
    </row>
    <row r="48" spans="1:10" x14ac:dyDescent="0.25">
      <c r="A48">
        <v>110</v>
      </c>
    </row>
    <row r="49" spans="1:1" x14ac:dyDescent="0.25">
      <c r="A49">
        <v>79</v>
      </c>
    </row>
    <row r="50" spans="1:1" x14ac:dyDescent="0.25">
      <c r="A50">
        <v>92</v>
      </c>
    </row>
    <row r="51" spans="1:1" x14ac:dyDescent="0.25">
      <c r="A51">
        <v>106</v>
      </c>
    </row>
    <row r="52" spans="1:1" x14ac:dyDescent="0.25">
      <c r="A52">
        <v>95</v>
      </c>
    </row>
    <row r="53" spans="1:1" x14ac:dyDescent="0.25">
      <c r="A53">
        <v>114</v>
      </c>
    </row>
    <row r="54" spans="1:1" x14ac:dyDescent="0.25">
      <c r="A54">
        <v>101</v>
      </c>
    </row>
    <row r="55" spans="1:1" x14ac:dyDescent="0.25">
      <c r="A55">
        <v>138</v>
      </c>
    </row>
    <row r="56" spans="1:1" x14ac:dyDescent="0.25">
      <c r="A56">
        <v>143</v>
      </c>
    </row>
    <row r="57" spans="1:1" x14ac:dyDescent="0.25">
      <c r="A57">
        <v>111</v>
      </c>
    </row>
    <row r="58" spans="1:1" x14ac:dyDescent="0.25">
      <c r="A58">
        <v>103</v>
      </c>
    </row>
    <row r="59" spans="1:1" x14ac:dyDescent="0.25">
      <c r="A59">
        <v>78</v>
      </c>
    </row>
    <row r="60" spans="1:1" x14ac:dyDescent="0.25">
      <c r="A60">
        <v>70</v>
      </c>
    </row>
    <row r="61" spans="1:1" x14ac:dyDescent="0.25">
      <c r="A61">
        <v>109</v>
      </c>
    </row>
    <row r="62" spans="1:1" x14ac:dyDescent="0.25">
      <c r="A62">
        <v>110</v>
      </c>
    </row>
    <row r="63" spans="1:1" x14ac:dyDescent="0.25">
      <c r="A63">
        <v>80</v>
      </c>
    </row>
    <row r="64" spans="1:1" x14ac:dyDescent="0.25">
      <c r="A64">
        <v>85</v>
      </c>
    </row>
    <row r="65" spans="1:1" x14ac:dyDescent="0.25">
      <c r="A65">
        <v>136</v>
      </c>
    </row>
    <row r="66" spans="1:1" x14ac:dyDescent="0.25">
      <c r="A66">
        <v>111</v>
      </c>
    </row>
    <row r="67" spans="1:1" x14ac:dyDescent="0.25">
      <c r="A67">
        <v>114</v>
      </c>
    </row>
    <row r="68" spans="1:1" x14ac:dyDescent="0.25">
      <c r="A68">
        <v>84</v>
      </c>
    </row>
    <row r="69" spans="1:1" x14ac:dyDescent="0.25">
      <c r="A69">
        <v>85</v>
      </c>
    </row>
    <row r="70" spans="1:1" x14ac:dyDescent="0.25">
      <c r="A70">
        <v>93</v>
      </c>
    </row>
    <row r="71" spans="1:1" x14ac:dyDescent="0.25">
      <c r="A71">
        <v>107</v>
      </c>
    </row>
    <row r="72" spans="1:1" x14ac:dyDescent="0.25">
      <c r="A72">
        <v>109</v>
      </c>
    </row>
    <row r="73" spans="1:1" x14ac:dyDescent="0.25">
      <c r="A73">
        <v>95</v>
      </c>
    </row>
    <row r="74" spans="1:1" x14ac:dyDescent="0.25">
      <c r="A74">
        <v>98</v>
      </c>
    </row>
    <row r="75" spans="1:1" x14ac:dyDescent="0.25">
      <c r="A75">
        <v>91</v>
      </c>
    </row>
    <row r="76" spans="1:1" x14ac:dyDescent="0.25">
      <c r="A76">
        <v>77</v>
      </c>
    </row>
    <row r="77" spans="1:1" x14ac:dyDescent="0.25">
      <c r="A77">
        <v>85</v>
      </c>
    </row>
    <row r="78" spans="1:1" x14ac:dyDescent="0.25">
      <c r="A78">
        <v>140</v>
      </c>
    </row>
    <row r="79" spans="1:1" x14ac:dyDescent="0.25">
      <c r="A79">
        <v>77</v>
      </c>
    </row>
    <row r="80" spans="1:1" x14ac:dyDescent="0.25">
      <c r="A80">
        <v>145</v>
      </c>
    </row>
    <row r="81" spans="1:1" x14ac:dyDescent="0.25">
      <c r="A81">
        <v>124</v>
      </c>
    </row>
    <row r="82" spans="1:1" x14ac:dyDescent="0.25">
      <c r="A82">
        <v>130</v>
      </c>
    </row>
    <row r="83" spans="1:1" x14ac:dyDescent="0.25">
      <c r="A83">
        <v>93</v>
      </c>
    </row>
    <row r="84" spans="1:1" x14ac:dyDescent="0.25">
      <c r="A84">
        <v>70</v>
      </c>
    </row>
    <row r="85" spans="1:1" x14ac:dyDescent="0.25">
      <c r="A85">
        <v>118</v>
      </c>
    </row>
    <row r="86" spans="1:1" x14ac:dyDescent="0.25">
      <c r="A86">
        <v>93</v>
      </c>
    </row>
    <row r="87" spans="1:1" x14ac:dyDescent="0.25">
      <c r="A87">
        <v>102</v>
      </c>
    </row>
    <row r="88" spans="1:1" x14ac:dyDescent="0.25">
      <c r="A88">
        <v>100</v>
      </c>
    </row>
    <row r="89" spans="1:1" x14ac:dyDescent="0.25">
      <c r="A89">
        <v>113</v>
      </c>
    </row>
    <row r="90" spans="1:1" x14ac:dyDescent="0.25">
      <c r="A90">
        <v>93</v>
      </c>
    </row>
    <row r="91" spans="1:1" x14ac:dyDescent="0.25">
      <c r="A91">
        <v>151</v>
      </c>
    </row>
    <row r="92" spans="1:1" x14ac:dyDescent="0.25">
      <c r="A92">
        <v>105</v>
      </c>
    </row>
    <row r="93" spans="1:1" x14ac:dyDescent="0.25">
      <c r="A93">
        <v>89</v>
      </c>
    </row>
    <row r="94" spans="1:1" x14ac:dyDescent="0.25">
      <c r="A94">
        <v>129</v>
      </c>
    </row>
    <row r="95" spans="1:1" x14ac:dyDescent="0.25">
      <c r="A95">
        <v>106</v>
      </c>
    </row>
    <row r="96" spans="1:1" x14ac:dyDescent="0.25">
      <c r="A96">
        <v>105</v>
      </c>
    </row>
    <row r="97" spans="1:1" x14ac:dyDescent="0.25">
      <c r="A97">
        <v>82</v>
      </c>
    </row>
    <row r="98" spans="1:1" x14ac:dyDescent="0.25">
      <c r="A98">
        <v>114</v>
      </c>
    </row>
    <row r="99" spans="1:1" x14ac:dyDescent="0.25">
      <c r="A99">
        <v>116</v>
      </c>
    </row>
    <row r="100" spans="1:1" x14ac:dyDescent="0.25">
      <c r="A100">
        <v>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Leonid Gayday</cp:lastModifiedBy>
  <dcterms:created xsi:type="dcterms:W3CDTF">2017-02-15T17:25:57Z</dcterms:created>
  <dcterms:modified xsi:type="dcterms:W3CDTF">2017-08-31T13:12:17Z</dcterms:modified>
</cp:coreProperties>
</file>