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8FD0147-5819-4ABE-8CC6-9B1C34ACF4E4}" xr6:coauthVersionLast="47" xr6:coauthVersionMax="47" xr10:uidLastSave="{00000000-0000-0000-0000-000000000000}"/>
  <bookViews>
    <workbookView xWindow="-120" yWindow="-120" windowWidth="20730" windowHeight="11160" tabRatio="666" xr2:uid="{47981922-77C5-4EC3-A76E-98D6CE997DC2}"/>
  </bookViews>
  <sheets>
    <sheet name="Max-min,if,ifs,len" sheetId="9" r:id="rId1"/>
    <sheet name="LeftRight, MID" sheetId="4" r:id="rId2"/>
    <sheet name="DateToText" sheetId="3" r:id="rId3"/>
    <sheet name="TRIM" sheetId="6" r:id="rId4"/>
    <sheet name="Substitute" sheetId="7" r:id="rId5"/>
    <sheet name="SUM-SumIF" sheetId="12" r:id="rId6"/>
    <sheet name="Count-CountIF" sheetId="5" r:id="rId7"/>
    <sheet name="Days-NetworkDay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3" i="6"/>
  <c r="L7" i="6"/>
  <c r="J8" i="6"/>
  <c r="L8" i="6" s="1"/>
  <c r="K2" i="6"/>
  <c r="K3" i="6"/>
  <c r="K4" i="6"/>
  <c r="K5" i="6"/>
  <c r="K6" i="6"/>
  <c r="K7" i="6"/>
  <c r="K8" i="6"/>
  <c r="K9" i="6"/>
  <c r="K10" i="6"/>
  <c r="J3" i="6"/>
  <c r="J4" i="6"/>
  <c r="L4" i="6" s="1"/>
  <c r="J5" i="6"/>
  <c r="L5" i="6" s="1"/>
  <c r="J6" i="6"/>
  <c r="L6" i="6" s="1"/>
  <c r="J7" i="6"/>
  <c r="J9" i="6"/>
  <c r="L9" i="6" s="1"/>
  <c r="J10" i="6"/>
  <c r="L10" i="6" s="1"/>
  <c r="J2" i="6"/>
  <c r="L2" i="6" s="1"/>
  <c r="J3" i="3"/>
  <c r="J4" i="3"/>
  <c r="J5" i="3"/>
  <c r="J6" i="3"/>
  <c r="J7" i="3"/>
  <c r="J8" i="3"/>
  <c r="J9" i="3"/>
  <c r="J10" i="3"/>
  <c r="J2" i="3"/>
  <c r="N3" i="4"/>
  <c r="N4" i="4"/>
  <c r="N5" i="4"/>
  <c r="N6" i="4"/>
  <c r="N7" i="4"/>
  <c r="N8" i="4"/>
  <c r="N9" i="4"/>
  <c r="N10" i="4"/>
  <c r="N2" i="4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L3" i="9"/>
  <c r="L4" i="9"/>
  <c r="L5" i="9"/>
  <c r="L6" i="9"/>
  <c r="L7" i="9"/>
  <c r="L8" i="9"/>
  <c r="L9" i="9"/>
  <c r="L10" i="9"/>
  <c r="L2" i="9"/>
  <c r="K2" i="9" a="1"/>
  <c r="K2" i="9" s="1"/>
  <c r="J3" i="9"/>
  <c r="J4" i="9"/>
  <c r="J5" i="9"/>
  <c r="J6" i="9"/>
  <c r="J7" i="9"/>
  <c r="J8" i="9"/>
  <c r="J9" i="9"/>
  <c r="J10" i="9"/>
  <c r="J2" i="9"/>
  <c r="D19" i="9"/>
  <c r="D18" i="9"/>
  <c r="C19" i="9"/>
  <c r="C18" i="9"/>
  <c r="D15" i="9"/>
  <c r="D14" i="9"/>
  <c r="C15" i="9"/>
  <c r="C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<sst xmlns="http://schemas.openxmlformats.org/spreadsheetml/2006/main" count="454" uniqueCount="102">
  <si>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</si>
  <si>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</si>
  <si>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</si>
  <si>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</si>
  <si>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</si>
  <si>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</si>
  <si>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</si>
  <si>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</si>
  <si>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</si>
  <si>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</si>
  <si>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</si>
  <si>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</si>
  <si>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</si>
  <si>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</si>
  <si>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</si>
  <si>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</si>
  <si>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</si>
  <si>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</si>
  <si>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</si>
  <si>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</si>
  <si>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</si>
  <si>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</si>
  <si>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</si>
  <si>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</si>
  <si>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</si>
  <si>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</si>
  <si>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</si>
  <si>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</si>
  <si>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</si>
  <si>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</si>
  <si>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</si>
  <si>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</si>
  <si>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</si>
  <si>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</si>
  <si>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</si>
  <si>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</si>
  <si>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</si>
  <si>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</si>
  <si>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</si>
  <si>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</si>
  <si>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</si>
  <si>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</si>
  <si>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</si>
  <si>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</si>
  <si>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</si>
  <si>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</si>
  <si>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</si>
  <si>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</si>
  <si>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</si>
  <si>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</si>
  <si>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</si>
  <si>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</si>
  <si>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</si>
  <si>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</si>
  <si>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</si>
  <si>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</si>
  <si>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</si>
  <si>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</si>
  <si>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</si>
  <si>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</si>
  <si>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</si>
  <si>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</si>
  <si>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</si>
  <si>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</si>
  <si>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</si>
  <si>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</si>
  <si>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</si>
  <si>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</si>
  <si>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</si>
  <si>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</si>
  <si>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</si>
  <si>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</si>
  <si>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</si>
  <si>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</si>
  <si>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</si>
  <si>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DAYS</t>
  </si>
  <si>
    <t>NETWORKDAYS</t>
  </si>
  <si>
    <t>Left</t>
  </si>
  <si>
    <t>Right</t>
  </si>
  <si>
    <t>older date</t>
  </si>
  <si>
    <t>earlier date</t>
  </si>
  <si>
    <t>start date</t>
  </si>
  <si>
    <t>age</t>
  </si>
  <si>
    <t>salary</t>
  </si>
  <si>
    <t>max</t>
  </si>
  <si>
    <t>min</t>
  </si>
  <si>
    <t>if</t>
  </si>
  <si>
    <t>ifs</t>
  </si>
  <si>
    <t>len(F)</t>
  </si>
  <si>
    <t>MID</t>
  </si>
  <si>
    <t>TRIM</t>
  </si>
  <si>
    <t>CONCATENATE</t>
  </si>
  <si>
    <t xml:space="preserve"> Regional Manager</t>
  </si>
  <si>
    <t>addinggmail</t>
  </si>
  <si>
    <t>9/6/2016</t>
  </si>
  <si>
    <t>9/6/2017</t>
  </si>
  <si>
    <t>9/6/2018</t>
  </si>
  <si>
    <t>9/6/2019</t>
  </si>
  <si>
    <t>9/6/2020</t>
  </si>
  <si>
    <t>9/6/2021</t>
  </si>
  <si>
    <t>9/6/2022</t>
  </si>
  <si>
    <t>9/6/2023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</si>
</sst>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2" xfId="0" applyFill="1" applyBorder="1"/>
    <xf numFmtId="0" fontId="0" fillId="10" borderId="0" xfId="0" applyFill="1"/>
    <xf numFmtId="0" fontId="0" fillId="3" borderId="0" xfId="0" applyFill="1"/>
    <xf numFmtId="0" fontId="0" fillId="2" borderId="3" xfId="0" applyFill="1" applyBorder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7" tint="0.39997558519241921"/>
  </sheetPr>
  <dimension ref="A1:L19"/>
  <sheetViews>
    <sheetView tabSelected="1" workbookViewId="0">
      <selection activeCell="B17" sqref="B17"/>
    </sheetView>
  </sheetViews>
  <sheetFormatPr defaultColWidth="13.7109375" defaultRowHeight="15" x14ac:dyDescent="0.25"/>
  <cols>
    <col min="1" max="1" width="11.7109375" bestFit="1" customWidth="1"/>
    <col min="4" max="4" width="19.140625" customWidth="1"/>
  </cols>
  <sheetData>
    <row r="1" spans="1:12" x14ac:dyDescent="0.25">
      <c r="A1" s="5" t="s">
        <v>18</v>
      </c>
      <c r="B1" s="5" t="s">
        <v>0</v>
      </c>
      <c r="C1" s="5" t="s">
        <v>1</v>
      </c>
      <c r="D1" s="5" t="s">
        <v>21</v>
      </c>
      <c r="E1" s="5" t="s">
        <v>22</v>
      </c>
      <c r="F1" s="5" t="s">
        <v>19</v>
      </c>
      <c r="G1" s="5" t="s">
        <v>20</v>
      </c>
      <c r="H1" s="5" t="s">
        <v>33</v>
      </c>
      <c r="I1" s="5" t="s">
        <v>34</v>
      </c>
      <c r="J1" s="12" t="s">
        <v>86</v>
      </c>
      <c r="K1" s="13" t="s">
        <v>87</v>
      </c>
      <c r="L1" s="15" t="s">
        <v>88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>
        <v>37197</v>
      </c>
      <c r="I2" s="4">
        <v>42253</v>
      </c>
      <c r="J2" s="3" t="str">
        <f>IF(D2&gt;30,"old","young")</f>
        <v>young</v>
      </c>
      <c r="K2" s="4" t="e" cm="1">
        <f t="array" ref="K2:K10">_xlfn.IFS(G2:G10&gt;45000,"good salary",G2:G9&lt;42000,"lowsalary")</f>
        <v>#N/A</v>
      </c>
      <c r="L2" s="3">
        <f>LEN(F2)</f>
        <v>8</v>
      </c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>
        <v>36436</v>
      </c>
      <c r="I3" s="4">
        <v>42287</v>
      </c>
      <c r="J3" s="3" t="str">
        <f t="shared" ref="J3:J10" si="0">IF(D3&gt;30,"old","young")</f>
        <v>young</v>
      </c>
      <c r="K3" s="3" t="str">
        <v>lowsalary</v>
      </c>
      <c r="L3" s="3">
        <f t="shared" ref="L3:L10" si="1">LEN(F3)</f>
        <v>12</v>
      </c>
    </row>
    <row r="4" spans="1:12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4">
        <v>36711</v>
      </c>
      <c r="I4" s="4">
        <v>42986</v>
      </c>
      <c r="J4" s="3" t="str">
        <f t="shared" si="0"/>
        <v>young</v>
      </c>
      <c r="K4" s="3" t="str">
        <v>good salary</v>
      </c>
      <c r="L4" s="3">
        <f t="shared" si="1"/>
        <v>8</v>
      </c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>
        <v>36530</v>
      </c>
      <c r="I5" s="4">
        <v>42341</v>
      </c>
      <c r="J5" s="3" t="str">
        <f t="shared" si="0"/>
        <v>old</v>
      </c>
      <c r="K5" s="3" t="str">
        <v>good salary</v>
      </c>
      <c r="L5" s="3">
        <f t="shared" si="1"/>
        <v>10</v>
      </c>
    </row>
    <row r="6" spans="1:12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4">
        <v>37017</v>
      </c>
      <c r="I6" s="4">
        <v>42977</v>
      </c>
      <c r="J6" s="3" t="str">
        <f t="shared" si="0"/>
        <v>old</v>
      </c>
      <c r="K6" s="3" t="str">
        <v>good salary</v>
      </c>
      <c r="L6" s="3">
        <f t="shared" si="1"/>
        <v>2</v>
      </c>
    </row>
    <row r="7" spans="1:12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4">
        <v>35040</v>
      </c>
      <c r="I7" s="4">
        <v>41528</v>
      </c>
      <c r="J7" s="3" t="str">
        <f t="shared" si="0"/>
        <v>old</v>
      </c>
      <c r="K7" s="3" t="str">
        <v>good salary</v>
      </c>
      <c r="L7" s="3">
        <f t="shared" si="1"/>
        <v>16</v>
      </c>
    </row>
    <row r="8" spans="1:12" x14ac:dyDescent="0.25">
      <c r="A8" s="3">
        <v>1007</v>
      </c>
      <c r="B8" s="3" t="s">
        <v>31</v>
      </c>
      <c r="C8" s="3" t="s">
        <v>32</v>
      </c>
      <c r="D8" s="3">
        <v>26</v>
      </c>
      <c r="E8" s="3" t="s">
        <v>26</v>
      </c>
      <c r="F8" s="3" t="s">
        <v>30</v>
      </c>
      <c r="G8" s="3">
        <v>41000</v>
      </c>
      <c r="H8" s="4">
        <v>37933</v>
      </c>
      <c r="I8" s="4">
        <v>41551</v>
      </c>
      <c r="J8" s="3" t="str">
        <f t="shared" si="0"/>
        <v>young</v>
      </c>
      <c r="K8" s="3" t="str">
        <v>lowsalary</v>
      </c>
      <c r="L8" s="3">
        <f t="shared" si="1"/>
        <v>18</v>
      </c>
    </row>
    <row r="9" spans="1:12" x14ac:dyDescent="0.25">
      <c r="A9" s="3">
        <v>1008</v>
      </c>
      <c r="B9" s="3" t="s">
        <v>16</v>
      </c>
      <c r="C9" s="3" t="s">
        <v>17</v>
      </c>
      <c r="D9" s="3">
        <v>23</v>
      </c>
      <c r="E9" s="3" t="s">
        <v>24</v>
      </c>
      <c r="F9" s="3" t="s">
        <v>23</v>
      </c>
      <c r="G9" s="3">
        <v>48000</v>
      </c>
      <c r="H9" s="4">
        <v>37416</v>
      </c>
      <c r="I9" s="4">
        <v>42116</v>
      </c>
      <c r="J9" s="3" t="str">
        <f t="shared" si="0"/>
        <v>young</v>
      </c>
      <c r="K9" s="3" t="str">
        <v>good salary</v>
      </c>
      <c r="L9" s="3">
        <f t="shared" si="1"/>
        <v>8</v>
      </c>
    </row>
    <row r="10" spans="1:12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4">
        <v>37843</v>
      </c>
      <c r="I10" s="4">
        <v>40800</v>
      </c>
      <c r="J10" s="3" t="str">
        <f t="shared" si="0"/>
        <v>old</v>
      </c>
      <c r="K10" s="3" t="e">
        <v>#N/A</v>
      </c>
      <c r="L10" s="3">
        <f t="shared" si="1"/>
        <v>10</v>
      </c>
    </row>
    <row r="13" spans="1:12" x14ac:dyDescent="0.25">
      <c r="C13" s="14" t="s">
        <v>81</v>
      </c>
      <c r="D13" s="6" t="s">
        <v>34</v>
      </c>
    </row>
    <row r="14" spans="1:12" x14ac:dyDescent="0.25">
      <c r="B14" s="7" t="s">
        <v>79</v>
      </c>
      <c r="C14" s="1">
        <f>MIN(H2:H10)</f>
        <v>35040</v>
      </c>
      <c r="D14" s="1">
        <f>MIN(I2:I10)</f>
        <v>40800</v>
      </c>
    </row>
    <row r="15" spans="1:12" x14ac:dyDescent="0.25">
      <c r="B15" s="8" t="s">
        <v>80</v>
      </c>
      <c r="C15" s="1">
        <f>MAX(H2:H10)</f>
        <v>37933</v>
      </c>
      <c r="D15" s="1">
        <f>MAX(I2:I10)</f>
        <v>42986</v>
      </c>
    </row>
    <row r="17" spans="2:4" x14ac:dyDescent="0.25">
      <c r="C17" s="7" t="s">
        <v>82</v>
      </c>
      <c r="D17" s="9" t="s">
        <v>83</v>
      </c>
    </row>
    <row r="18" spans="2:4" x14ac:dyDescent="0.25">
      <c r="B18" s="10" t="s">
        <v>84</v>
      </c>
      <c r="C18">
        <f>MAX(D2:D10)</f>
        <v>35</v>
      </c>
      <c r="D18">
        <f>MAX(G2:G10)</f>
        <v>65000</v>
      </c>
    </row>
    <row r="19" spans="2:4" x14ac:dyDescent="0.25">
      <c r="B19" s="11" t="s">
        <v>85</v>
      </c>
      <c r="C19">
        <f>MIN(D2:D11)</f>
        <v>23</v>
      </c>
      <c r="D19">
        <f>MIN(G2:G10)</f>
        <v>36000</v>
      </c>
    </row>
  </sheetData>
  <conditionalFormatting sqref="D2:D10">
    <cfRule type="cellIs" dxfId="7" priority="1" operator="greaterThan">
      <formula>29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 tint="0.59999389629810485"/>
  </sheetPr>
  <dimension ref="A1:N10"/>
  <sheetViews>
    <sheetView workbookViewId="0">
      <selection sqref="A1:N10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4" x14ac:dyDescent="0.25">
      <c r="A1" s="5" t="s">
        <v>18</v>
      </c>
      <c r="B1" s="5" t="s">
        <v>0</v>
      </c>
      <c r="C1" s="5" t="s">
        <v>1</v>
      </c>
      <c r="D1" s="5" t="s">
        <v>21</v>
      </c>
      <c r="E1" s="5" t="s">
        <v>22</v>
      </c>
      <c r="F1" s="5" t="s">
        <v>19</v>
      </c>
      <c r="G1" s="5" t="s">
        <v>20</v>
      </c>
      <c r="H1" s="5" t="s">
        <v>33</v>
      </c>
      <c r="I1" s="5" t="s">
        <v>34</v>
      </c>
      <c r="J1" s="5" t="s">
        <v>35</v>
      </c>
      <c r="K1" s="5" t="s">
        <v>77</v>
      </c>
      <c r="L1" s="5" t="s">
        <v>78</v>
      </c>
      <c r="M1" s="5" t="s">
        <v>78</v>
      </c>
      <c r="N1" s="5" t="s">
        <v>89</v>
      </c>
    </row>
    <row r="2" spans="1:14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 t="s">
        <v>45</v>
      </c>
      <c r="I2" s="4" t="s">
        <v>53</v>
      </c>
      <c r="J2" s="3" t="s">
        <v>36</v>
      </c>
      <c r="K2" s="3" t="str">
        <f>LEFT(J2,9)</f>
        <v>Jim.Halpe</v>
      </c>
      <c r="L2" s="3" t="str">
        <f>RIGHT(F2,4)</f>
        <v>sman</v>
      </c>
      <c r="M2" s="3" t="str">
        <f>RIGHT(H2,4)</f>
        <v>2001</v>
      </c>
      <c r="N2" s="3" t="str">
        <f>MID(J2,"5","10")</f>
        <v>Halpert@Du</v>
      </c>
    </row>
    <row r="3" spans="1:14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 t="s">
        <v>46</v>
      </c>
      <c r="I3" s="4" t="s">
        <v>54</v>
      </c>
      <c r="J3" s="3" t="s">
        <v>37</v>
      </c>
      <c r="K3" s="3" t="str">
        <f t="shared" ref="K3:K10" si="0">LEFT(J3,9)</f>
        <v>Pam.Beasl</v>
      </c>
      <c r="L3" s="3" t="str">
        <f t="shared" ref="L3:L10" si="1">RIGHT(F3,4)</f>
        <v>nist</v>
      </c>
      <c r="M3" s="3" t="str">
        <f t="shared" ref="M3:M10" si="2">RIGHT(H3,4)</f>
        <v>1999</v>
      </c>
      <c r="N3" s="3" t="str">
        <f t="shared" ref="N3:N10" si="3">MID(J3,"5","10")</f>
        <v>Beasley@Du</v>
      </c>
    </row>
    <row r="4" spans="1:14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4" t="s">
        <v>47</v>
      </c>
      <c r="I4" s="4" t="s">
        <v>55</v>
      </c>
      <c r="J4" s="3" t="s">
        <v>38</v>
      </c>
      <c r="K4" s="3" t="str">
        <f t="shared" si="0"/>
        <v>Dwight.Sc</v>
      </c>
      <c r="L4" s="3" t="str">
        <f t="shared" si="1"/>
        <v>sman</v>
      </c>
      <c r="M4" s="3" t="str">
        <f t="shared" si="2"/>
        <v>2000</v>
      </c>
      <c r="N4" s="3" t="str">
        <f t="shared" si="3"/>
        <v>ht.Schrute</v>
      </c>
    </row>
    <row r="5" spans="1:14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 t="s">
        <v>48</v>
      </c>
      <c r="I5" s="4" t="s">
        <v>56</v>
      </c>
      <c r="J5" s="3" t="s">
        <v>39</v>
      </c>
      <c r="K5" s="3" t="str">
        <f t="shared" si="0"/>
        <v>Angela.Ma</v>
      </c>
      <c r="L5" s="3" t="str">
        <f t="shared" si="1"/>
        <v>tant</v>
      </c>
      <c r="M5" s="3" t="str">
        <f t="shared" si="2"/>
        <v>2000</v>
      </c>
      <c r="N5" s="3" t="str">
        <f t="shared" si="3"/>
        <v>la.Martin@</v>
      </c>
    </row>
    <row r="6" spans="1:14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4" t="s">
        <v>49</v>
      </c>
      <c r="I6" s="4" t="s">
        <v>57</v>
      </c>
      <c r="J6" s="3" t="s">
        <v>40</v>
      </c>
      <c r="K6" s="3" t="str">
        <f t="shared" si="0"/>
        <v>Toby.Flen</v>
      </c>
      <c r="L6" s="3" t="str">
        <f t="shared" si="1"/>
        <v>HR</v>
      </c>
      <c r="M6" s="3" t="str">
        <f t="shared" si="2"/>
        <v>2001</v>
      </c>
      <c r="N6" s="3" t="str">
        <f t="shared" si="3"/>
        <v>.Flenderso</v>
      </c>
    </row>
    <row r="7" spans="1:14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4" t="s">
        <v>49</v>
      </c>
      <c r="I7" s="4" t="s">
        <v>58</v>
      </c>
      <c r="J7" s="3" t="s">
        <v>41</v>
      </c>
      <c r="K7" s="3" t="str">
        <f t="shared" si="0"/>
        <v>Michael.S</v>
      </c>
      <c r="L7" s="3" t="str">
        <f t="shared" si="1"/>
        <v>ager</v>
      </c>
      <c r="M7" s="3" t="str">
        <f t="shared" si="2"/>
        <v>2001</v>
      </c>
      <c r="N7" s="3" t="str">
        <f t="shared" si="3"/>
        <v>ael.Scott@</v>
      </c>
    </row>
    <row r="8" spans="1:14" x14ac:dyDescent="0.2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4" t="s">
        <v>50</v>
      </c>
      <c r="I8" s="4" t="s">
        <v>58</v>
      </c>
      <c r="J8" s="3" t="s">
        <v>42</v>
      </c>
      <c r="K8" s="3" t="str">
        <f t="shared" si="0"/>
        <v>Meredith.</v>
      </c>
      <c r="L8" s="3" t="str">
        <f t="shared" si="1"/>
        <v>ions</v>
      </c>
      <c r="M8" s="3" t="str">
        <f t="shared" si="2"/>
        <v>2003</v>
      </c>
      <c r="N8" s="3" t="str">
        <f t="shared" si="3"/>
        <v>dith.Palme</v>
      </c>
    </row>
    <row r="9" spans="1:14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24</v>
      </c>
      <c r="F9" s="3" t="s">
        <v>23</v>
      </c>
      <c r="G9" s="3">
        <v>48000</v>
      </c>
      <c r="H9" s="4" t="s">
        <v>51</v>
      </c>
      <c r="I9" s="4" t="s">
        <v>59</v>
      </c>
      <c r="J9" s="3" t="s">
        <v>43</v>
      </c>
      <c r="K9" s="3" t="str">
        <f t="shared" si="0"/>
        <v>Stanley.H</v>
      </c>
      <c r="L9" s="3" t="str">
        <f t="shared" si="1"/>
        <v>sman</v>
      </c>
      <c r="M9" s="3" t="str">
        <f t="shared" si="2"/>
        <v>2002</v>
      </c>
      <c r="N9" s="3" t="str">
        <f t="shared" si="3"/>
        <v>ley.Hudson</v>
      </c>
    </row>
    <row r="10" spans="1:14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4" t="s">
        <v>52</v>
      </c>
      <c r="I10" s="4" t="s">
        <v>59</v>
      </c>
      <c r="J10" s="3" t="s">
        <v>44</v>
      </c>
      <c r="K10" s="3" t="str">
        <f t="shared" si="0"/>
        <v>Kevin.Mal</v>
      </c>
      <c r="L10" s="3" t="str">
        <f t="shared" si="1"/>
        <v>tant</v>
      </c>
      <c r="M10" s="3" t="str">
        <f t="shared" si="2"/>
        <v>2003</v>
      </c>
      <c r="N10" s="3" t="str">
        <f t="shared" si="3"/>
        <v>n.Malone@D</v>
      </c>
    </row>
  </sheetData>
  <conditionalFormatting sqref="D2:D10 M2:M10">
    <cfRule type="cellIs" dxfId="6" priority="1" operator="greaterThan">
      <formula>29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2" tint="-9.9978637043366805E-2"/>
  </sheetPr>
  <dimension ref="A1:K13"/>
  <sheetViews>
    <sheetView workbookViewId="0">
      <selection sqref="A1:J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.85546875" customWidth="1"/>
  </cols>
  <sheetData>
    <row r="1" spans="1:11" x14ac:dyDescent="0.25">
      <c r="A1" s="5" t="s">
        <v>18</v>
      </c>
      <c r="B1" s="5" t="s">
        <v>0</v>
      </c>
      <c r="C1" s="5" t="s">
        <v>1</v>
      </c>
      <c r="D1" s="5" t="s">
        <v>21</v>
      </c>
      <c r="E1" s="5" t="s">
        <v>22</v>
      </c>
      <c r="F1" s="5" t="s">
        <v>19</v>
      </c>
      <c r="G1" s="5" t="s">
        <v>20</v>
      </c>
      <c r="H1" s="5" t="s">
        <v>33</v>
      </c>
      <c r="I1" s="5" t="s">
        <v>34</v>
      </c>
      <c r="J1" s="5" t="s">
        <v>65</v>
      </c>
    </row>
    <row r="2" spans="1:11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>
        <v>37197</v>
      </c>
      <c r="I2" s="4">
        <v>42253</v>
      </c>
      <c r="J2" s="3" t="str">
        <f>TEXT(H2,"dd/mm/yyyy")</f>
        <v>02/11/2001</v>
      </c>
      <c r="K2" s="2"/>
    </row>
    <row r="3" spans="1:11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>
        <v>36436</v>
      </c>
      <c r="I3" s="4">
        <v>42287</v>
      </c>
      <c r="J3" s="3" t="str">
        <f t="shared" ref="J3:J10" si="0">TEXT(H3,"dd/mm/yyyy")</f>
        <v>03/10/1999</v>
      </c>
      <c r="K3" s="2"/>
    </row>
    <row r="4" spans="1:11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4">
        <v>36711</v>
      </c>
      <c r="I4" s="4">
        <v>42986</v>
      </c>
      <c r="J4" s="3" t="str">
        <f t="shared" si="0"/>
        <v>04/07/2000</v>
      </c>
      <c r="K4" s="2"/>
    </row>
    <row r="5" spans="1:11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>
        <v>36530</v>
      </c>
      <c r="I5" s="4">
        <v>42341</v>
      </c>
      <c r="J5" s="3" t="str">
        <f t="shared" si="0"/>
        <v>05/01/2000</v>
      </c>
      <c r="K5" s="2"/>
    </row>
    <row r="6" spans="1:11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4">
        <v>37017</v>
      </c>
      <c r="I6" s="4">
        <v>42977</v>
      </c>
      <c r="J6" s="3" t="str">
        <f t="shared" si="0"/>
        <v>06/05/2001</v>
      </c>
      <c r="K6" s="2"/>
    </row>
    <row r="7" spans="1:11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4">
        <v>35040</v>
      </c>
      <c r="I7" s="4">
        <v>41528</v>
      </c>
      <c r="J7" s="3" t="str">
        <f t="shared" si="0"/>
        <v>07/12/1995</v>
      </c>
      <c r="K7" s="2"/>
    </row>
    <row r="8" spans="1:11" x14ac:dyDescent="0.2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4">
        <v>37933</v>
      </c>
      <c r="I8" s="4">
        <v>41551</v>
      </c>
      <c r="J8" s="3" t="str">
        <f t="shared" si="0"/>
        <v>08/11/2003</v>
      </c>
      <c r="K8" s="2"/>
    </row>
    <row r="9" spans="1:11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24</v>
      </c>
      <c r="F9" s="3" t="s">
        <v>23</v>
      </c>
      <c r="G9" s="3">
        <v>48000</v>
      </c>
      <c r="H9" s="4">
        <v>37416</v>
      </c>
      <c r="I9" s="4">
        <v>42116</v>
      </c>
      <c r="J9" s="3" t="str">
        <f t="shared" si="0"/>
        <v>09/06/2002</v>
      </c>
      <c r="K9" s="2"/>
    </row>
    <row r="10" spans="1:11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4">
        <v>37843</v>
      </c>
      <c r="I10" s="4">
        <v>40800</v>
      </c>
      <c r="J10" s="3" t="str">
        <f t="shared" si="0"/>
        <v>10/08/2003</v>
      </c>
      <c r="K10" s="2"/>
    </row>
    <row r="12" spans="1:11" x14ac:dyDescent="0.25">
      <c r="H12" s="1"/>
    </row>
    <row r="13" spans="1:11" x14ac:dyDescent="0.25">
      <c r="H13" s="2"/>
    </row>
  </sheetData>
  <conditionalFormatting sqref="D2:D10">
    <cfRule type="cellIs" dxfId="5" priority="1" operator="greaterThan">
      <formula>29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0" tint="-0.14999847407452621"/>
  </sheetPr>
  <dimension ref="A1:L10"/>
  <sheetViews>
    <sheetView workbookViewId="0">
      <selection sqref="A1:L1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6" max="6" width="20" bestFit="1" customWidth="1"/>
    <col min="11" max="11" width="17.7109375" bestFit="1" customWidth="1"/>
    <col min="12" max="12" width="27.7109375" bestFit="1" customWidth="1"/>
  </cols>
  <sheetData>
    <row r="1" spans="1:12" x14ac:dyDescent="0.25">
      <c r="A1" s="5" t="s">
        <v>18</v>
      </c>
      <c r="B1" s="5" t="s">
        <v>0</v>
      </c>
      <c r="C1" s="5" t="s">
        <v>1</v>
      </c>
      <c r="D1" s="5" t="s">
        <v>21</v>
      </c>
      <c r="E1" s="5" t="s">
        <v>22</v>
      </c>
      <c r="F1" s="5" t="s">
        <v>19</v>
      </c>
      <c r="G1" s="5" t="s">
        <v>20</v>
      </c>
      <c r="H1" s="5" t="s">
        <v>33</v>
      </c>
      <c r="I1" s="5" t="s">
        <v>34</v>
      </c>
      <c r="J1" s="5" t="s">
        <v>90</v>
      </c>
      <c r="K1" s="5" t="s">
        <v>91</v>
      </c>
      <c r="L1" s="5" t="s">
        <v>93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>
        <v>37197</v>
      </c>
      <c r="I2" s="4">
        <v>42253</v>
      </c>
      <c r="J2" s="3" t="str">
        <f>TRIM(C2)</f>
        <v>Halpert</v>
      </c>
      <c r="K2" s="3" t="str">
        <f>CONCATENATE(B2," ",(TRIM(C2)))</f>
        <v>Jim Halpert</v>
      </c>
      <c r="L2" s="3" t="str">
        <f>CONCATENATE(B2,".",J2,"@gmail.com")</f>
        <v>Jim.Halpert@gmail.com</v>
      </c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>
        <v>36436</v>
      </c>
      <c r="I3" s="4">
        <v>42287</v>
      </c>
      <c r="J3" s="3" t="str">
        <f t="shared" ref="J3:J10" si="0">TRIM(C3)</f>
        <v>Beasley</v>
      </c>
      <c r="K3" s="3" t="str">
        <f t="shared" ref="K3:K10" si="1">CONCATENATE(B3," ",(TRIM(C3)))</f>
        <v>Pam Beasley</v>
      </c>
      <c r="L3" s="3" t="str">
        <f t="shared" ref="L3:L10" si="2">CONCATENATE(B3,".",J3,"@gmail.com")</f>
        <v>Pam.Beasley@gmail.com</v>
      </c>
    </row>
    <row r="4" spans="1:12" x14ac:dyDescent="0.25">
      <c r="A4" s="3">
        <v>1003</v>
      </c>
      <c r="B4" s="3" t="s">
        <v>6</v>
      </c>
      <c r="C4" s="3" t="s">
        <v>64</v>
      </c>
      <c r="D4" s="3">
        <v>29</v>
      </c>
      <c r="E4" s="3" t="s">
        <v>24</v>
      </c>
      <c r="F4" s="3" t="s">
        <v>23</v>
      </c>
      <c r="G4" s="3">
        <v>63000</v>
      </c>
      <c r="H4" s="4">
        <v>36711</v>
      </c>
      <c r="I4" s="4">
        <v>42986</v>
      </c>
      <c r="J4" s="3" t="str">
        <f t="shared" si="0"/>
        <v>Schrute</v>
      </c>
      <c r="K4" s="3" t="str">
        <f t="shared" si="1"/>
        <v>Dwight Schrute</v>
      </c>
      <c r="L4" s="3" t="str">
        <f t="shared" si="2"/>
        <v>Dwight.Schrute@gmail.com</v>
      </c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>
        <v>36530</v>
      </c>
      <c r="I5" s="4">
        <v>42341</v>
      </c>
      <c r="J5" s="3" t="str">
        <f t="shared" si="0"/>
        <v>Martin</v>
      </c>
      <c r="K5" s="3" t="str">
        <f t="shared" si="1"/>
        <v>Angela Martin</v>
      </c>
      <c r="L5" s="3" t="str">
        <f t="shared" si="2"/>
        <v>Angela.Martin@gmail.com</v>
      </c>
    </row>
    <row r="6" spans="1:12" x14ac:dyDescent="0.25">
      <c r="A6" s="3">
        <v>1005</v>
      </c>
      <c r="B6" s="3" t="s">
        <v>14</v>
      </c>
      <c r="C6" s="3" t="s">
        <v>63</v>
      </c>
      <c r="D6" s="3">
        <v>32</v>
      </c>
      <c r="E6" s="3" t="s">
        <v>24</v>
      </c>
      <c r="F6" s="3" t="s">
        <v>28</v>
      </c>
      <c r="G6" s="3">
        <v>50000</v>
      </c>
      <c r="H6" s="4">
        <v>37017</v>
      </c>
      <c r="I6" s="4">
        <v>42977</v>
      </c>
      <c r="J6" s="3" t="str">
        <f t="shared" si="0"/>
        <v>Flenderson</v>
      </c>
      <c r="K6" s="3" t="str">
        <f t="shared" si="1"/>
        <v>Toby Flenderson</v>
      </c>
      <c r="L6" s="3" t="str">
        <f t="shared" si="2"/>
        <v>Toby.Flenderson@gmail.com</v>
      </c>
    </row>
    <row r="7" spans="1:12" x14ac:dyDescent="0.25">
      <c r="A7" s="3">
        <v>1006</v>
      </c>
      <c r="B7" s="3" t="s">
        <v>8</v>
      </c>
      <c r="C7" s="3" t="s">
        <v>62</v>
      </c>
      <c r="D7" s="3">
        <v>35</v>
      </c>
      <c r="E7" s="3" t="s">
        <v>24</v>
      </c>
      <c r="F7" s="3" t="s">
        <v>92</v>
      </c>
      <c r="G7" s="3">
        <v>65000</v>
      </c>
      <c r="H7" s="4">
        <v>35040</v>
      </c>
      <c r="I7" s="4">
        <v>41528</v>
      </c>
      <c r="J7" s="3" t="str">
        <f t="shared" si="0"/>
        <v>Scott</v>
      </c>
      <c r="K7" s="3" t="str">
        <f t="shared" si="1"/>
        <v>Michael Scott</v>
      </c>
      <c r="L7" s="3" t="str">
        <f t="shared" si="2"/>
        <v>Michael.Scott@gmail.com</v>
      </c>
    </row>
    <row r="8" spans="1:12" x14ac:dyDescent="0.2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4">
        <v>37933</v>
      </c>
      <c r="I8" s="4">
        <v>41551</v>
      </c>
      <c r="J8" s="3" t="str">
        <f>TRIM(C8)</f>
        <v>Palmer</v>
      </c>
      <c r="K8" s="3" t="str">
        <f t="shared" si="1"/>
        <v>Meredith Palmer</v>
      </c>
      <c r="L8" s="3" t="str">
        <f t="shared" si="2"/>
        <v>Meredith.Palmer@gmail.com</v>
      </c>
    </row>
    <row r="9" spans="1:12" x14ac:dyDescent="0.25">
      <c r="A9" s="3">
        <v>1008</v>
      </c>
      <c r="B9" s="3" t="s">
        <v>16</v>
      </c>
      <c r="C9" s="3" t="s">
        <v>61</v>
      </c>
      <c r="D9" s="3">
        <v>38</v>
      </c>
      <c r="E9" s="3" t="s">
        <v>24</v>
      </c>
      <c r="F9" s="3" t="s">
        <v>23</v>
      </c>
      <c r="G9" s="3">
        <v>48000</v>
      </c>
      <c r="H9" s="4">
        <v>37416</v>
      </c>
      <c r="I9" s="4">
        <v>42116</v>
      </c>
      <c r="J9" s="3" t="str">
        <f t="shared" si="0"/>
        <v>Hudson</v>
      </c>
      <c r="K9" s="3" t="str">
        <f t="shared" si="1"/>
        <v>Stanley Hudson</v>
      </c>
      <c r="L9" s="3" t="str">
        <f t="shared" si="2"/>
        <v>Stanley.Hudson@gmail.com</v>
      </c>
    </row>
    <row r="10" spans="1:12" x14ac:dyDescent="0.25">
      <c r="A10" s="3">
        <v>1009</v>
      </c>
      <c r="B10" s="3" t="s">
        <v>10</v>
      </c>
      <c r="C10" s="3" t="s">
        <v>60</v>
      </c>
      <c r="D10" s="3">
        <v>31</v>
      </c>
      <c r="E10" s="3" t="s">
        <v>24</v>
      </c>
      <c r="F10" s="3" t="s">
        <v>27</v>
      </c>
      <c r="G10" s="3">
        <v>42000</v>
      </c>
      <c r="H10" s="4">
        <v>37843</v>
      </c>
      <c r="I10" s="4">
        <v>40800</v>
      </c>
      <c r="J10" s="3" t="str">
        <f t="shared" si="0"/>
        <v>Malone</v>
      </c>
      <c r="K10" s="3" t="str">
        <f t="shared" si="1"/>
        <v>Kevin Malone</v>
      </c>
      <c r="L10" s="3" t="str">
        <f t="shared" si="2"/>
        <v>Kevin.Malone@gmail.com</v>
      </c>
    </row>
  </sheetData>
  <conditionalFormatting sqref="D2:D10">
    <cfRule type="cellIs" dxfId="4" priority="1" operator="greaterThan">
      <formula>29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6" tint="0.59999389629810485"/>
  </sheetPr>
  <dimension ref="A1:L20"/>
  <sheetViews>
    <sheetView workbookViewId="0">
      <selection sqref="A1:K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s="5" t="s">
        <v>18</v>
      </c>
      <c r="B1" s="5" t="s">
        <v>0</v>
      </c>
      <c r="C1" s="5" t="s">
        <v>1</v>
      </c>
      <c r="D1" s="5" t="s">
        <v>21</v>
      </c>
      <c r="E1" s="5" t="s">
        <v>22</v>
      </c>
      <c r="F1" s="5" t="s">
        <v>19</v>
      </c>
      <c r="G1" s="5" t="s">
        <v>20</v>
      </c>
      <c r="H1" s="5" t="s">
        <v>33</v>
      </c>
      <c r="I1" s="5" t="s">
        <v>34</v>
      </c>
      <c r="J1" s="5" t="s">
        <v>66</v>
      </c>
      <c r="K1" s="5" t="s">
        <v>67</v>
      </c>
      <c r="L1" t="s">
        <v>68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 t="s">
        <v>45</v>
      </c>
      <c r="I2" s="4" t="s">
        <v>53</v>
      </c>
      <c r="J2" s="3" t="str" cm="1">
        <f t="array" ref="J2:J10">SUBSTITUTE(H2:H10,"/","-",1)</f>
        <v>11-2/2001</v>
      </c>
      <c r="K2" s="3" t="str" cm="1">
        <f t="array" ref="K2:K10">SUBSTITUTE(H2:H10,"/","-",2)</f>
        <v>11/2-2001</v>
      </c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 t="s">
        <v>46</v>
      </c>
      <c r="I3" s="4" t="s">
        <v>94</v>
      </c>
      <c r="J3" s="3" t="str">
        <v>10-3/1999</v>
      </c>
      <c r="K3" s="3" t="str">
        <v>10/3-1999</v>
      </c>
    </row>
    <row r="4" spans="1:12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4" t="s">
        <v>47</v>
      </c>
      <c r="I4" s="4" t="s">
        <v>95</v>
      </c>
      <c r="J4" s="3" t="str">
        <v>7-4/2000</v>
      </c>
      <c r="K4" s="3" t="str">
        <v>7/4-2000</v>
      </c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 t="s">
        <v>48</v>
      </c>
      <c r="I5" s="4" t="s">
        <v>96</v>
      </c>
      <c r="J5" s="3" t="str">
        <v>1-5/2000</v>
      </c>
      <c r="K5" s="3" t="str">
        <v>1/5-2000</v>
      </c>
    </row>
    <row r="6" spans="1:12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4" t="s">
        <v>49</v>
      </c>
      <c r="I6" s="4" t="s">
        <v>97</v>
      </c>
      <c r="J6" s="3" t="str">
        <v>5-6/2001</v>
      </c>
      <c r="K6" s="3" t="str">
        <v>5/6-2001</v>
      </c>
    </row>
    <row r="7" spans="1:12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4" t="s">
        <v>49</v>
      </c>
      <c r="I7" s="4" t="s">
        <v>98</v>
      </c>
      <c r="J7" s="3" t="str">
        <v>5-6/2001</v>
      </c>
      <c r="K7" s="3" t="str">
        <v>5/6-2001</v>
      </c>
    </row>
    <row r="8" spans="1:12" x14ac:dyDescent="0.2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4" t="s">
        <v>50</v>
      </c>
      <c r="I8" s="4" t="s">
        <v>99</v>
      </c>
      <c r="J8" s="3" t="str">
        <v>11-8/2003</v>
      </c>
      <c r="K8" s="3" t="str">
        <v>11/8-2003</v>
      </c>
    </row>
    <row r="9" spans="1:12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24</v>
      </c>
      <c r="F9" s="3" t="s">
        <v>23</v>
      </c>
      <c r="G9" s="3">
        <v>48000</v>
      </c>
      <c r="H9" s="4" t="s">
        <v>51</v>
      </c>
      <c r="I9" s="4" t="s">
        <v>100</v>
      </c>
      <c r="J9" s="3" t="str">
        <v>6-9/2002</v>
      </c>
      <c r="K9" s="3" t="str">
        <v>6/9-2002</v>
      </c>
    </row>
    <row r="10" spans="1:12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4" t="s">
        <v>52</v>
      </c>
      <c r="I10" s="4" t="s">
        <v>101</v>
      </c>
      <c r="J10" s="3" t="str">
        <v>8-10/2003</v>
      </c>
      <c r="K10" s="3" t="str">
        <v>8/10-2003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conditionalFormatting sqref="D2:D10">
    <cfRule type="cellIs" dxfId="3" priority="1" operator="greaterThan">
      <formula>29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7" tint="0.39997558519241921"/>
  </sheetPr>
  <dimension ref="A1:L10"/>
  <sheetViews>
    <sheetView workbookViewId="0">
      <selection sqref="A1:L10"/>
    </sheetView>
  </sheetViews>
  <sheetFormatPr defaultColWidth="13" defaultRowHeight="15" x14ac:dyDescent="0.25"/>
  <sheetData>
    <row r="1" spans="1:12" x14ac:dyDescent="0.25">
      <c r="A1" s="5" t="s">
        <v>18</v>
      </c>
      <c r="B1" s="5" t="s">
        <v>0</v>
      </c>
      <c r="C1" s="5" t="s">
        <v>1</v>
      </c>
      <c r="D1" s="5" t="s">
        <v>21</v>
      </c>
      <c r="E1" s="5" t="s">
        <v>22</v>
      </c>
      <c r="F1" s="5" t="s">
        <v>19</v>
      </c>
      <c r="G1" s="5" t="s">
        <v>20</v>
      </c>
      <c r="H1" s="5" t="s">
        <v>33</v>
      </c>
      <c r="I1" s="5" t="s">
        <v>34</v>
      </c>
      <c r="J1" s="5" t="s">
        <v>69</v>
      </c>
      <c r="K1" s="5" t="s">
        <v>70</v>
      </c>
      <c r="L1" s="5" t="s">
        <v>71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>
        <v>37197</v>
      </c>
      <c r="I2" s="4">
        <v>42253</v>
      </c>
      <c r="J2" s="3">
        <f>SUM(G2:G10)</f>
        <v>437000</v>
      </c>
      <c r="K2" s="3">
        <f>SUMIF(G2:G10,"&lt;45000")</f>
        <v>119000</v>
      </c>
      <c r="L2" s="3">
        <f>SUMIFS(G2:G10,E2:E10,"Male")</f>
        <v>265000</v>
      </c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2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2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2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2" x14ac:dyDescent="0.2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2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23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2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4">
        <v>37843</v>
      </c>
      <c r="I10" s="4">
        <v>40800</v>
      </c>
      <c r="J10" s="3"/>
      <c r="K10" s="3"/>
      <c r="L10" s="3"/>
    </row>
  </sheetData>
  <conditionalFormatting sqref="D2:D10">
    <cfRule type="cellIs" dxfId="2" priority="1" operator="greaterThan">
      <formula>29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4" tint="0.59999389629810485"/>
  </sheetPr>
  <dimension ref="A1:L10"/>
  <sheetViews>
    <sheetView workbookViewId="0">
      <selection sqref="A1:L1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s="5" t="s">
        <v>18</v>
      </c>
      <c r="B1" s="5" t="s">
        <v>0</v>
      </c>
      <c r="C1" s="5" t="s">
        <v>1</v>
      </c>
      <c r="D1" s="5" t="s">
        <v>21</v>
      </c>
      <c r="E1" s="5" t="s">
        <v>22</v>
      </c>
      <c r="F1" s="5" t="s">
        <v>19</v>
      </c>
      <c r="G1" s="5" t="s">
        <v>20</v>
      </c>
      <c r="H1" s="5" t="s">
        <v>33</v>
      </c>
      <c r="I1" s="5" t="s">
        <v>34</v>
      </c>
      <c r="J1" s="5" t="s">
        <v>72</v>
      </c>
      <c r="K1" s="5" t="s">
        <v>73</v>
      </c>
      <c r="L1" s="5" t="s">
        <v>74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>
        <v>37197</v>
      </c>
      <c r="I2" s="4">
        <v>42253</v>
      </c>
      <c r="J2" s="3">
        <f>COUNT(G2:G10)</f>
        <v>9</v>
      </c>
      <c r="K2" s="3">
        <f>COUNTIF(G2:G10,"&gt;45000")</f>
        <v>5</v>
      </c>
      <c r="L2" s="3">
        <f>COUNTIFS(G2:G10,"&gt;45000",E2:E10,E2)</f>
        <v>4</v>
      </c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>
        <v>36436</v>
      </c>
      <c r="I3" s="4">
        <v>42287</v>
      </c>
      <c r="J3" s="3"/>
      <c r="K3" s="3"/>
      <c r="L3" s="3"/>
    </row>
    <row r="4" spans="1:12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4">
        <v>36711</v>
      </c>
      <c r="I4" s="4">
        <v>42986</v>
      </c>
      <c r="J4" s="3"/>
      <c r="K4" s="3"/>
      <c r="L4" s="3"/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>
        <v>36530</v>
      </c>
      <c r="I5" s="4">
        <v>42341</v>
      </c>
      <c r="J5" s="3"/>
      <c r="K5" s="3"/>
      <c r="L5" s="3"/>
    </row>
    <row r="6" spans="1:12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4">
        <v>37017</v>
      </c>
      <c r="I6" s="4">
        <v>42977</v>
      </c>
      <c r="J6" s="3"/>
      <c r="K6" s="3"/>
      <c r="L6" s="3"/>
    </row>
    <row r="7" spans="1:12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4">
        <v>35040</v>
      </c>
      <c r="I7" s="4">
        <v>41528</v>
      </c>
      <c r="J7" s="3"/>
      <c r="K7" s="3"/>
      <c r="L7" s="3"/>
    </row>
    <row r="8" spans="1:12" x14ac:dyDescent="0.2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4">
        <v>37933</v>
      </c>
      <c r="I8" s="4">
        <v>41551</v>
      </c>
      <c r="J8" s="3"/>
      <c r="K8" s="3"/>
      <c r="L8" s="3"/>
    </row>
    <row r="9" spans="1:12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24</v>
      </c>
      <c r="F9" s="3" t="s">
        <v>23</v>
      </c>
      <c r="G9" s="3">
        <v>48000</v>
      </c>
      <c r="H9" s="4">
        <v>37416</v>
      </c>
      <c r="I9" s="4">
        <v>42116</v>
      </c>
      <c r="J9" s="3"/>
      <c r="K9" s="3"/>
      <c r="L9" s="3"/>
    </row>
    <row r="10" spans="1:12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4">
        <v>37843</v>
      </c>
      <c r="I10" s="4">
        <v>40800</v>
      </c>
      <c r="J10" s="3"/>
      <c r="K10" s="3"/>
      <c r="L10" s="3"/>
    </row>
  </sheetData>
  <conditionalFormatting sqref="D2:D10">
    <cfRule type="cellIs" dxfId="1" priority="1" operator="greaterThan">
      <formula>29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 tint="0.39997558519241921"/>
  </sheetPr>
  <dimension ref="A1:L14"/>
  <sheetViews>
    <sheetView workbookViewId="0">
      <selection activeCell="J14" sqref="J14:J15"/>
    </sheetView>
  </sheetViews>
  <sheetFormatPr defaultRowHeight="15" x14ac:dyDescent="0.25"/>
  <cols>
    <col min="8" max="8" width="14.42578125" customWidth="1"/>
    <col min="9" max="9" width="13.28515625" customWidth="1"/>
    <col min="11" max="11" width="14.7109375" bestFit="1" customWidth="1"/>
    <col min="13" max="13" width="11.5703125" bestFit="1" customWidth="1"/>
  </cols>
  <sheetData>
    <row r="1" spans="1:12" x14ac:dyDescent="0.25">
      <c r="A1" s="5" t="s">
        <v>18</v>
      </c>
      <c r="B1" s="5" t="s">
        <v>0</v>
      </c>
      <c r="C1" s="5" t="s">
        <v>1</v>
      </c>
      <c r="D1" s="5" t="s">
        <v>21</v>
      </c>
      <c r="E1" s="5" t="s">
        <v>22</v>
      </c>
      <c r="F1" s="5" t="s">
        <v>19</v>
      </c>
      <c r="G1" s="5" t="s">
        <v>20</v>
      </c>
      <c r="H1" s="5" t="s">
        <v>33</v>
      </c>
      <c r="I1" s="5" t="s">
        <v>34</v>
      </c>
      <c r="J1" s="5" t="s">
        <v>75</v>
      </c>
      <c r="K1" s="5" t="s">
        <v>76</v>
      </c>
    </row>
    <row r="2" spans="1:12" x14ac:dyDescent="0.25">
      <c r="A2" s="3">
        <v>1001</v>
      </c>
      <c r="B2" s="3" t="s">
        <v>2</v>
      </c>
      <c r="C2" s="3" t="s">
        <v>3</v>
      </c>
      <c r="D2" s="3">
        <v>30</v>
      </c>
      <c r="E2" s="3" t="s">
        <v>24</v>
      </c>
      <c r="F2" s="3" t="s">
        <v>23</v>
      </c>
      <c r="G2" s="3">
        <v>45000</v>
      </c>
      <c r="H2" s="4" t="s">
        <v>45</v>
      </c>
      <c r="I2" s="4" t="s">
        <v>53</v>
      </c>
      <c r="J2" s="3">
        <f>_xlfn.DAYS(I2,H2)</f>
        <v>5056</v>
      </c>
      <c r="K2" s="3">
        <f>NETWORKDAYS(H2,I2)</f>
        <v>3611</v>
      </c>
      <c r="L2" s="2"/>
    </row>
    <row r="3" spans="1:12" x14ac:dyDescent="0.25">
      <c r="A3" s="3">
        <v>1002</v>
      </c>
      <c r="B3" s="3" t="s">
        <v>4</v>
      </c>
      <c r="C3" s="3" t="s">
        <v>5</v>
      </c>
      <c r="D3" s="3">
        <v>30</v>
      </c>
      <c r="E3" s="3" t="s">
        <v>26</v>
      </c>
      <c r="F3" s="3" t="s">
        <v>25</v>
      </c>
      <c r="G3" s="3">
        <v>36000</v>
      </c>
      <c r="H3" s="4" t="s">
        <v>46</v>
      </c>
      <c r="I3" s="4" t="s">
        <v>54</v>
      </c>
      <c r="J3" s="3">
        <f t="shared" ref="J3:J10" si="0">_xlfn.DAYS(I3,H3)</f>
        <v>5851</v>
      </c>
      <c r="K3" s="3">
        <f t="shared" ref="K3:K10" si="1">NETWORKDAYS(H3,I3)</f>
        <v>4180</v>
      </c>
      <c r="L3" s="2"/>
    </row>
    <row r="4" spans="1:12" x14ac:dyDescent="0.25">
      <c r="A4" s="3">
        <v>1003</v>
      </c>
      <c r="B4" s="3" t="s">
        <v>6</v>
      </c>
      <c r="C4" s="3" t="s">
        <v>7</v>
      </c>
      <c r="D4" s="3">
        <v>29</v>
      </c>
      <c r="E4" s="3" t="s">
        <v>24</v>
      </c>
      <c r="F4" s="3" t="s">
        <v>23</v>
      </c>
      <c r="G4" s="3">
        <v>63000</v>
      </c>
      <c r="H4" s="4" t="s">
        <v>47</v>
      </c>
      <c r="I4" s="4" t="s">
        <v>55</v>
      </c>
      <c r="J4" s="3">
        <f t="shared" si="0"/>
        <v>6275</v>
      </c>
      <c r="K4" s="3">
        <f t="shared" si="1"/>
        <v>4484</v>
      </c>
      <c r="L4" s="2"/>
    </row>
    <row r="5" spans="1:12" x14ac:dyDescent="0.25">
      <c r="A5" s="3">
        <v>1004</v>
      </c>
      <c r="B5" s="3" t="s">
        <v>13</v>
      </c>
      <c r="C5" s="3" t="s">
        <v>12</v>
      </c>
      <c r="D5" s="3">
        <v>31</v>
      </c>
      <c r="E5" s="3" t="s">
        <v>26</v>
      </c>
      <c r="F5" s="3" t="s">
        <v>27</v>
      </c>
      <c r="G5" s="3">
        <v>47000</v>
      </c>
      <c r="H5" s="4" t="s">
        <v>48</v>
      </c>
      <c r="I5" s="4" t="s">
        <v>56</v>
      </c>
      <c r="J5" s="3">
        <f t="shared" si="0"/>
        <v>5811</v>
      </c>
      <c r="K5" s="3">
        <f t="shared" si="1"/>
        <v>4152</v>
      </c>
      <c r="L5" s="2"/>
    </row>
    <row r="6" spans="1:12" x14ac:dyDescent="0.25">
      <c r="A6" s="3">
        <v>1005</v>
      </c>
      <c r="B6" s="3" t="s">
        <v>14</v>
      </c>
      <c r="C6" s="3" t="s">
        <v>15</v>
      </c>
      <c r="D6" s="3">
        <v>32</v>
      </c>
      <c r="E6" s="3" t="s">
        <v>24</v>
      </c>
      <c r="F6" s="3" t="s">
        <v>28</v>
      </c>
      <c r="G6" s="3">
        <v>50000</v>
      </c>
      <c r="H6" s="4" t="s">
        <v>49</v>
      </c>
      <c r="I6" s="4" t="s">
        <v>57</v>
      </c>
      <c r="J6" s="3">
        <f t="shared" si="0"/>
        <v>5960</v>
      </c>
      <c r="K6" s="3">
        <f t="shared" si="1"/>
        <v>4258</v>
      </c>
      <c r="L6" s="2"/>
    </row>
    <row r="7" spans="1:12" x14ac:dyDescent="0.25">
      <c r="A7" s="3">
        <v>1006</v>
      </c>
      <c r="B7" s="3" t="s">
        <v>8</v>
      </c>
      <c r="C7" s="3" t="s">
        <v>9</v>
      </c>
      <c r="D7" s="3">
        <v>35</v>
      </c>
      <c r="E7" s="3" t="s">
        <v>24</v>
      </c>
      <c r="F7" s="3" t="s">
        <v>29</v>
      </c>
      <c r="G7" s="3">
        <v>65000</v>
      </c>
      <c r="H7" s="4" t="s">
        <v>49</v>
      </c>
      <c r="I7" s="4" t="s">
        <v>58</v>
      </c>
      <c r="J7" s="3">
        <f t="shared" si="0"/>
        <v>4511</v>
      </c>
      <c r="K7" s="3">
        <f t="shared" si="1"/>
        <v>3223</v>
      </c>
      <c r="L7" s="2"/>
    </row>
    <row r="8" spans="1:12" x14ac:dyDescent="0.25">
      <c r="A8" s="3">
        <v>1007</v>
      </c>
      <c r="B8" s="3" t="s">
        <v>31</v>
      </c>
      <c r="C8" s="3" t="s">
        <v>32</v>
      </c>
      <c r="D8" s="3">
        <v>32</v>
      </c>
      <c r="E8" s="3" t="s">
        <v>26</v>
      </c>
      <c r="F8" s="3" t="s">
        <v>30</v>
      </c>
      <c r="G8" s="3">
        <v>41000</v>
      </c>
      <c r="H8" s="4" t="s">
        <v>50</v>
      </c>
      <c r="I8" s="4" t="s">
        <v>58</v>
      </c>
      <c r="J8" s="3">
        <f t="shared" si="0"/>
        <v>3595</v>
      </c>
      <c r="K8" s="3">
        <f t="shared" si="1"/>
        <v>2568</v>
      </c>
      <c r="L8" s="2"/>
    </row>
    <row r="9" spans="1:12" x14ac:dyDescent="0.25">
      <c r="A9" s="3">
        <v>1008</v>
      </c>
      <c r="B9" s="3" t="s">
        <v>16</v>
      </c>
      <c r="C9" s="3" t="s">
        <v>17</v>
      </c>
      <c r="D9" s="3">
        <v>38</v>
      </c>
      <c r="E9" s="3" t="s">
        <v>24</v>
      </c>
      <c r="F9" s="3" t="s">
        <v>23</v>
      </c>
      <c r="G9" s="3">
        <v>48000</v>
      </c>
      <c r="H9" s="4" t="s">
        <v>51</v>
      </c>
      <c r="I9" s="4" t="s">
        <v>59</v>
      </c>
      <c r="J9" s="3">
        <f t="shared" si="0"/>
        <v>4700</v>
      </c>
      <c r="K9" s="3">
        <f t="shared" si="1"/>
        <v>3358</v>
      </c>
      <c r="L9" s="2"/>
    </row>
    <row r="10" spans="1:12" x14ac:dyDescent="0.25">
      <c r="A10" s="3">
        <v>1009</v>
      </c>
      <c r="B10" s="3" t="s">
        <v>10</v>
      </c>
      <c r="C10" s="3" t="s">
        <v>11</v>
      </c>
      <c r="D10" s="3">
        <v>31</v>
      </c>
      <c r="E10" s="3" t="s">
        <v>24</v>
      </c>
      <c r="F10" s="3" t="s">
        <v>27</v>
      </c>
      <c r="G10" s="3">
        <v>42000</v>
      </c>
      <c r="H10" s="4" t="s">
        <v>52</v>
      </c>
      <c r="I10" s="4" t="s">
        <v>59</v>
      </c>
      <c r="J10" s="3">
        <f t="shared" si="0"/>
        <v>4273</v>
      </c>
      <c r="K10" s="3">
        <f t="shared" si="1"/>
        <v>3053</v>
      </c>
      <c r="L10" s="2"/>
    </row>
    <row r="14" spans="1:12" x14ac:dyDescent="0.25">
      <c r="J14" s="2"/>
    </row>
  </sheetData>
  <conditionalFormatting sqref="D2:D10">
    <cfRule type="cellIs" dxfId="0" priority="1" operator="greaterThan">
      <formula>29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Max-min,if,ifs,len</vt:lpstr>
      <vt:lpstr>LeftRight, MID</vt:lpstr>
      <vt:lpstr>DateToText</vt:lpstr>
      <vt:lpstr>TRIM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DELL</cp:lastModifiedBy>
  <dcterms:created xsi:type="dcterms:W3CDTF">2021-12-16T14:18:34Z</dcterms:created>
  <dcterms:modified xsi:type="dcterms:W3CDTF">2022-11-12T09:48:14Z</dcterms:modified>
</cp:coreProperties>
</file>