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hidePivotFieldList="1" defaultThemeVersion="153222"/>
  <mc:AlternateContent xmlns:mc="http://schemas.openxmlformats.org/markup-compatibility/2006">
    <mc:Choice Requires="x15">
      <x15ac:absPath xmlns:x15ac="http://schemas.microsoft.com/office/spreadsheetml/2010/11/ac" url="C:\Users\ACER\OneDrive\Desktop\"/>
    </mc:Choice>
  </mc:AlternateContent>
  <bookViews>
    <workbookView xWindow="0" yWindow="0" windowWidth="20490" windowHeight="8340" activeTab="3"/>
  </bookViews>
  <sheets>
    <sheet name="Overview" sheetId="1" r:id="rId1"/>
    <sheet name="Ques 1" sheetId="2" r:id="rId2"/>
    <sheet name="Ques 2" sheetId="3" r:id="rId3"/>
    <sheet name="Ques 3" sheetId="4" r:id="rId4"/>
  </sheets>
  <calcPr calcId="152511"/>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P29" i="4" l="1"/>
  <c r="P28" i="4"/>
  <c r="D28" i="4"/>
  <c r="D29" i="4"/>
  <c r="D30" i="4" s="1"/>
  <c r="P30" i="4"/>
  <c r="P31" i="4" s="1"/>
  <c r="D25" i="4"/>
  <c r="P32" i="4" l="1"/>
  <c r="D31" i="4"/>
  <c r="D32" i="4"/>
  <c r="D59" i="2"/>
  <c r="D58" i="2"/>
  <c r="D88" i="2"/>
  <c r="D87" i="2"/>
  <c r="D86" i="2"/>
  <c r="D89" i="2" l="1"/>
  <c r="D74" i="2"/>
  <c r="D73" i="2"/>
  <c r="D72" i="2"/>
  <c r="D85" i="2"/>
  <c r="D71" i="2"/>
  <c r="D84" i="2"/>
  <c r="D83" i="2"/>
  <c r="D82" i="2"/>
  <c r="D81" i="2"/>
  <c r="D70" i="2"/>
  <c r="D69" i="2"/>
  <c r="D68" i="2"/>
  <c r="D67" i="2"/>
  <c r="D53" i="2"/>
  <c r="D60" i="2"/>
  <c r="D57" i="2"/>
  <c r="D56" i="2"/>
  <c r="D55" i="2"/>
  <c r="D54" i="2"/>
  <c r="D46" i="2"/>
  <c r="D45" i="2"/>
  <c r="D44" i="2"/>
  <c r="D43" i="2"/>
  <c r="D61" i="2" l="1"/>
</calcChain>
</file>

<file path=xl/sharedStrings.xml><?xml version="1.0" encoding="utf-8"?>
<sst xmlns="http://schemas.openxmlformats.org/spreadsheetml/2006/main" count="197" uniqueCount="139">
  <si>
    <t>Weekly Task Number :</t>
  </si>
  <si>
    <t>Weekly Task Name:</t>
  </si>
  <si>
    <t>Name:</t>
  </si>
  <si>
    <t>Vencel Aloysius Aranha</t>
  </si>
  <si>
    <t>Team Name:</t>
  </si>
  <si>
    <t>Team Ashutosh (B14)</t>
  </si>
  <si>
    <t>Tax Calculations and Comaprision of Old Tax Regime  and New Tax Regime</t>
  </si>
  <si>
    <t>A. Calculate Income Tax Liability of The Respective Income of Indivisuals as Follows (Calculate as per New Tax Salbs.)</t>
  </si>
  <si>
    <t>Surcharge Rate For Indivisual</t>
  </si>
  <si>
    <t>Net Taxable Income Limit</t>
  </si>
  <si>
    <t>Surcharge Rate On The Amount of Income Tax</t>
  </si>
  <si>
    <t>Less than 50 Lakhs</t>
  </si>
  <si>
    <t>More than 50 Lakhs but less than 1 Crore</t>
  </si>
  <si>
    <t>Nil</t>
  </si>
  <si>
    <t>More than 1 Crore but less than 2 Crore</t>
  </si>
  <si>
    <t>More than 2 Crore but less than 5 Crore</t>
  </si>
  <si>
    <t>More than 5 Crore</t>
  </si>
  <si>
    <t xml:space="preserve">Health and Education Cess </t>
  </si>
  <si>
    <t>Income Tax Slabs Under Old and New Tax Regime</t>
  </si>
  <si>
    <t>Tax Slab</t>
  </si>
  <si>
    <t>Old Tax Regime</t>
  </si>
  <si>
    <t>New Tax Regime</t>
  </si>
  <si>
    <t>Up to Rs. 2.5 lakh</t>
  </si>
  <si>
    <t>Rs. 2.5 lakh - Rs. 5 lakh</t>
  </si>
  <si>
    <t>Rs. 5 lakh - Rs. 7.5 lakh</t>
  </si>
  <si>
    <t>Rs. 7.5 lakh - Rs. 10 lakh</t>
  </si>
  <si>
    <t>Rs. 10 lakh - Rs. 12.5 lakh</t>
  </si>
  <si>
    <t>Above Rs. 12.5 lakh</t>
  </si>
  <si>
    <t>1.)</t>
  </si>
  <si>
    <t>2.)</t>
  </si>
  <si>
    <t>3.)</t>
  </si>
  <si>
    <t>4.)</t>
  </si>
  <si>
    <t>5.)</t>
  </si>
  <si>
    <t>Solution:</t>
  </si>
  <si>
    <t>A.)</t>
  </si>
  <si>
    <t>Income</t>
  </si>
  <si>
    <t>Tax Liability Calculation</t>
  </si>
  <si>
    <t xml:space="preserve">Upto 300000 </t>
  </si>
  <si>
    <t>So on 2,35,000</t>
  </si>
  <si>
    <t>Rs.0.00</t>
  </si>
  <si>
    <t>B.)</t>
  </si>
  <si>
    <t>Up to Rs.3 lakh</t>
  </si>
  <si>
    <t>Rs.3 lakh - Rs.6 lakh</t>
  </si>
  <si>
    <t>Rs.6 lakh - Rs.9 lakh</t>
  </si>
  <si>
    <t>Rs.9 lakh - Rs.12 lakh</t>
  </si>
  <si>
    <t>Rs.12 lakh - Rs.15 lakh</t>
  </si>
  <si>
    <t>Above Rs.15 lakh</t>
  </si>
  <si>
    <t>New Tax Regime Revised</t>
  </si>
  <si>
    <t>(527300-300000 )*5%</t>
  </si>
  <si>
    <t>Gross Tax Liability</t>
  </si>
  <si>
    <t>Health and Education Cess @4%</t>
  </si>
  <si>
    <t>Total Tax Liability</t>
  </si>
  <si>
    <t>C.)</t>
  </si>
  <si>
    <t>(600000-300000)*5%</t>
  </si>
  <si>
    <t>(900000-600000)*10%</t>
  </si>
  <si>
    <t>(1200000-900000)*15%</t>
  </si>
  <si>
    <t>(1500000-1200000)*20%</t>
  </si>
  <si>
    <t>(5735000-1500000)*30%</t>
  </si>
  <si>
    <t>D.)</t>
  </si>
  <si>
    <t>E.)</t>
  </si>
  <si>
    <t>(2874385-1500000)*30%</t>
  </si>
  <si>
    <t>(7984380-1500000)*30%</t>
  </si>
  <si>
    <t>B. You have to mention 3 deduction available under sec 80 for individuals under Income Tax Act?</t>
  </si>
  <si>
    <t>Section 80C of the Income Tax Act in India provides provisions for certain investments and expenses that are eligible for deduction from an individual's taxable income. These deductions help individuals reduce their overall taxable income, resulting in lower tax liability. As of my last update in September 2021, the maximum deduction allowed under Section 80C is Rs. 1.5 lakh.</t>
  </si>
  <si>
    <t>Here are some of the common investments and expenses that qualify for deductions under Section 80C:</t>
  </si>
  <si>
    <t>1.) Life insurance premiums</t>
  </si>
  <si>
    <t>2.) Provident funds</t>
  </si>
  <si>
    <t>3.) Public Provident Fund (PPF)</t>
  </si>
  <si>
    <t>4.) National Savings Certificate (NSC)</t>
  </si>
  <si>
    <t>5.) Equity Linked Savings Scheme (ELSS)</t>
  </si>
  <si>
    <t>6.) Sukanya Samriddhi Yojana</t>
  </si>
  <si>
    <t>7.) Senior Citizens Savings Scheme (SCSS)</t>
  </si>
  <si>
    <t>8.) Deposits in Post Office MIS</t>
  </si>
  <si>
    <t>9.) Term insurance plans</t>
  </si>
  <si>
    <t>Section 80C: 
Deductions on Investments and Expenses</t>
  </si>
  <si>
    <t>Section 80D: Deductions for Health Insurance Premiums</t>
  </si>
  <si>
    <t>Section 80D of the Income Tax Act in India provides provisions for deductions on health insurance premiums and expenses incurred for medical treatments. The purpose of this section is to encourage individuals to secure health insurance coverage for themselves, their families, and their parents, while also helping to reduce the tax burden.</t>
  </si>
  <si>
    <t>The following are the key features of Section 80D:</t>
  </si>
  <si>
    <t>1. The deduction is available to individuals and Hindu Undivided Families (HUFs).</t>
  </si>
  <si>
    <t>3. The deduction is also available for preventive health check-up, up to Rs. 5,000.</t>
  </si>
  <si>
    <t>4. The deduction is available for the financial year 2022-23.</t>
  </si>
  <si>
    <t xml:space="preserve"> The following are the documents that are required to claim the deduction under Section 80D:</t>
  </si>
  <si>
    <t>1. Proof of identity and address of the taxpayer</t>
  </si>
  <si>
    <t>2. Proof of relationship between the taxpayer and the dependents</t>
  </si>
  <si>
    <t>3. Proof of payment of medical insurance premiums.</t>
  </si>
  <si>
    <t>4. Proof of payment for preventive health check-up.</t>
  </si>
  <si>
    <t>The deduction under Section 80D can be claimed while filing the income tax    return. The taxpayer can claim the deduction online or offline.</t>
  </si>
  <si>
    <t>Section 80E: Deductions on Education Loan Interest</t>
  </si>
  <si>
    <t>Section 80E of the Income Tax Act in India provides provisions for deductions on the interest paid on education loans. The purpose of this section is to encourage individuals to pursue higher education by providing them with tax benefits on the interest repayment of the education loan.</t>
  </si>
  <si>
    <t>The following are the key features of Section 80E:</t>
  </si>
  <si>
    <t>2. The deduction is available for interest paid on education loans taken for self, spouse, or children.</t>
  </si>
  <si>
    <t>3. The deduction is available for a maximum of 8 years or till the loan is repaid, whichever is earlier.</t>
  </si>
  <si>
    <t>The following are the documents that are required to claim the deduction under Section 80E:</t>
  </si>
  <si>
    <t>1. Proof of identity and address of the taxpayer.</t>
  </si>
  <si>
    <t>2. Proof of relationship between the taxpayer and the dependents.</t>
  </si>
  <si>
    <t>3. Proof of education loan taken.</t>
  </si>
  <si>
    <t>4. Proof of payment of interest on education loan.</t>
  </si>
  <si>
    <t>The deduction under Section 80E can be claimed while filing the income tax return. The taxpayer can claim the deduction online or offline.</t>
  </si>
  <si>
    <r>
      <rPr>
        <b/>
        <u/>
        <sz val="12"/>
        <color theme="3"/>
        <rFont val="Calibri"/>
        <family val="2"/>
        <scheme val="minor"/>
      </rPr>
      <t>Example</t>
    </r>
    <r>
      <rPr>
        <b/>
        <sz val="12"/>
        <color theme="3"/>
        <rFont val="Calibri"/>
        <family val="2"/>
        <scheme val="minor"/>
      </rPr>
      <t>: If you pay Rs. 40,000 as interest on an education loan for your child's higher education, you can claim a deduction of the entire interest amount under Section 80E.</t>
    </r>
  </si>
  <si>
    <r>
      <rPr>
        <b/>
        <u/>
        <sz val="12"/>
        <rFont val="Calibri"/>
        <family val="2"/>
        <scheme val="minor"/>
      </rPr>
      <t>Example</t>
    </r>
    <r>
      <rPr>
        <b/>
        <sz val="12"/>
        <rFont val="Calibri"/>
        <family val="2"/>
        <scheme val="minor"/>
      </rPr>
      <t>: Let's say you invest Rs. 1.5 lakh in a Public Provident Fund (PPF) account. This entire amount can be claimed as a deduction under Section 80C, reducing your taxable income by that much.</t>
    </r>
  </si>
  <si>
    <r>
      <rPr>
        <b/>
        <u/>
        <sz val="12"/>
        <rFont val="Calibri"/>
        <family val="2"/>
        <scheme val="minor"/>
      </rPr>
      <t>Example</t>
    </r>
    <r>
      <rPr>
        <b/>
        <sz val="12"/>
        <rFont val="Calibri"/>
        <family val="2"/>
        <scheme val="minor"/>
      </rPr>
      <t>: If you pay a health insurance premium of Rs. 20,000 for your family, including yourself, your spouse, and your children, and an additional Rs. 25,000 for health insurance for your parents, you can claim a total deduction of Rs. 45,000 under Section 80D.</t>
    </r>
  </si>
  <si>
    <t>C. Calculate income tax liability of an individual whose GTI is Rs. 7,69,432. He wants to know which tax slab will be profitable for him that is new slab or old slab.</t>
  </si>
  <si>
    <t>Surcharge @ 10%</t>
  </si>
  <si>
    <t>2. The deduction is available for medical insurance premiums paid for self, spouse, dependent children, and parents (if they are less than 60 years of age).</t>
  </si>
  <si>
    <t>3.) Interest paid on Education Loan: 250000</t>
  </si>
  <si>
    <t xml:space="preserve">Note: </t>
  </si>
  <si>
    <t>1.) Gross Taxable Income</t>
  </si>
  <si>
    <t>2.) The average age of the indivisual is 43 years</t>
  </si>
  <si>
    <t xml:space="preserve">New Tax Regime </t>
  </si>
  <si>
    <t>Gross Total Income:</t>
  </si>
  <si>
    <t>Deduction</t>
  </si>
  <si>
    <t>Interest paid on Education Loan</t>
  </si>
  <si>
    <t xml:space="preserve">Amount Taken </t>
  </si>
  <si>
    <t xml:space="preserve">Given Amount </t>
  </si>
  <si>
    <t>Max Limit</t>
  </si>
  <si>
    <t>No Limit</t>
  </si>
  <si>
    <t>Provident Fund</t>
  </si>
  <si>
    <t>1.) Provident Fund for the year: 120000</t>
  </si>
  <si>
    <t>2.) Health Insurance paid for self, spouse, dependent children: 80900</t>
  </si>
  <si>
    <t xml:space="preserve">Health Insurance </t>
  </si>
  <si>
    <t>Note:</t>
  </si>
  <si>
    <t xml:space="preserve">1.) Provident fund for the year can be claimed upto Rs.150000 as per Section 80C. The amount given is 120000. It is fully exempted.  </t>
  </si>
  <si>
    <t>No Tax deduction can take place according to New Tax Regime. Neither Provident Fund, Health Insurance and Interest Paid on Educational Loan. Hence these deducutions cannot be claimed If you are filing the Income Tax Return using new tax regime</t>
  </si>
  <si>
    <t>2.) For the person aged below 60 years, the maximum limit under Section 80E is 25000. So for the person whose age is 43 years the Amount Given is 80900, and the Amount Taken is 25000</t>
  </si>
  <si>
    <t>3.) Interest Paid on Educational Loan Has no Max Limit It is exempted till 8 years, So the Amount Given is 25000 and the amount taken is 25000</t>
  </si>
  <si>
    <t xml:space="preserve">Taxable Income </t>
  </si>
  <si>
    <t>Upto 250000</t>
  </si>
  <si>
    <t>Upto 300000</t>
  </si>
  <si>
    <t>500000-250000*5%</t>
  </si>
  <si>
    <t>600000-300000*5%</t>
  </si>
  <si>
    <t>599432-500000*20%</t>
  </si>
  <si>
    <t>769432-600000*10%</t>
  </si>
  <si>
    <t>Gross Liability</t>
  </si>
  <si>
    <t>Health And Education Cess @4%</t>
  </si>
  <si>
    <t>Total Liability</t>
  </si>
  <si>
    <t>Conclusion:</t>
  </si>
  <si>
    <t>According to Old Tax Regime an indivisual has to pay Rs.33681.856 as compared to the new tax regime the indivisual has to pay only Rs.33220.928.</t>
  </si>
  <si>
    <t>Which is approximately Rs.421 more than the New Tax Regime. So according to the above observation New Tax Regime is better suited for the indivisual concern.</t>
  </si>
  <si>
    <t>New Tax Regime Is better than Old Tax Regime.</t>
  </si>
</sst>
</file>

<file path=xl/styles.xml><?xml version="1.0" encoding="utf-8"?>
<styleSheet xmlns="http://schemas.openxmlformats.org/spreadsheetml/2006/main" xmlns:mc="http://schemas.openxmlformats.org/markup-compatibility/2006" xmlns:x14ac="http://schemas.microsoft.com/office/spreadsheetml/2009/9/ac" mc:Ignorable="x14ac">
  <fonts count="27" x14ac:knownFonts="1">
    <font>
      <sz val="11"/>
      <color theme="1"/>
      <name val="Calibri"/>
      <family val="2"/>
      <scheme val="minor"/>
    </font>
    <font>
      <b/>
      <sz val="15"/>
      <color theme="3"/>
      <name val="Calibri"/>
      <family val="2"/>
      <scheme val="minor"/>
    </font>
    <font>
      <b/>
      <sz val="11"/>
      <color theme="3"/>
      <name val="Calibri"/>
      <family val="2"/>
      <scheme val="minor"/>
    </font>
    <font>
      <b/>
      <sz val="13"/>
      <color theme="3"/>
      <name val="Calibri"/>
      <family val="2"/>
      <scheme val="minor"/>
    </font>
    <font>
      <sz val="11"/>
      <color rgb="FFFA7D00"/>
      <name val="Calibri"/>
      <family val="2"/>
      <scheme val="minor"/>
    </font>
    <font>
      <b/>
      <sz val="15"/>
      <color theme="1" tint="4.9989318521683403E-2"/>
      <name val="Calibri"/>
      <family val="2"/>
      <scheme val="minor"/>
    </font>
    <font>
      <b/>
      <sz val="13"/>
      <color theme="1" tint="4.9989318521683403E-2"/>
      <name val="Calibri"/>
      <family val="2"/>
      <scheme val="minor"/>
    </font>
    <font>
      <b/>
      <sz val="11"/>
      <color theme="1" tint="4.9989318521683403E-2"/>
      <name val="Calibri"/>
      <family val="2"/>
      <scheme val="minor"/>
    </font>
    <font>
      <b/>
      <sz val="12"/>
      <color theme="1" tint="4.9989318521683403E-2"/>
      <name val="Calibri"/>
      <family val="2"/>
      <scheme val="minor"/>
    </font>
    <font>
      <b/>
      <sz val="15"/>
      <name val="Calibri"/>
      <family val="2"/>
      <scheme val="minor"/>
    </font>
    <font>
      <b/>
      <sz val="13"/>
      <name val="Calibri"/>
      <family val="2"/>
      <scheme val="minor"/>
    </font>
    <font>
      <b/>
      <sz val="12"/>
      <name val="Calibri"/>
      <family val="2"/>
      <scheme val="minor"/>
    </font>
    <font>
      <sz val="12"/>
      <color theme="1"/>
      <name val="Calibri"/>
      <family val="2"/>
      <scheme val="minor"/>
    </font>
    <font>
      <b/>
      <sz val="14"/>
      <name val="Calibri"/>
      <family val="2"/>
      <scheme val="minor"/>
    </font>
    <font>
      <b/>
      <sz val="12"/>
      <color theme="3"/>
      <name val="Calibri"/>
      <family val="2"/>
      <scheme val="minor"/>
    </font>
    <font>
      <b/>
      <u val="double"/>
      <sz val="14"/>
      <color theme="3"/>
      <name val="Calibri"/>
      <family val="2"/>
      <scheme val="minor"/>
    </font>
    <font>
      <b/>
      <u/>
      <sz val="12"/>
      <color theme="3"/>
      <name val="Calibri"/>
      <family val="2"/>
      <scheme val="minor"/>
    </font>
    <font>
      <b/>
      <u val="double"/>
      <sz val="14"/>
      <name val="Calibri"/>
      <family val="2"/>
      <scheme val="minor"/>
    </font>
    <font>
      <sz val="11"/>
      <name val="Calibri"/>
      <family val="2"/>
      <scheme val="minor"/>
    </font>
    <font>
      <b/>
      <u/>
      <sz val="12"/>
      <name val="Calibri"/>
      <family val="2"/>
      <scheme val="minor"/>
    </font>
    <font>
      <u/>
      <sz val="11"/>
      <name val="Calibri"/>
      <family val="2"/>
      <scheme val="minor"/>
    </font>
    <font>
      <b/>
      <u/>
      <sz val="12"/>
      <color rgb="FFFF0000"/>
      <name val="Calibri"/>
      <family val="2"/>
      <scheme val="minor"/>
    </font>
    <font>
      <b/>
      <sz val="14"/>
      <color theme="3"/>
      <name val="Calibri"/>
      <family val="2"/>
      <scheme val="minor"/>
    </font>
    <font>
      <b/>
      <u/>
      <sz val="12"/>
      <color rgb="FFC00000"/>
      <name val="Calibri"/>
      <family val="2"/>
      <scheme val="minor"/>
    </font>
    <font>
      <b/>
      <sz val="15"/>
      <color rgb="FFFF0000"/>
      <name val="Calibri"/>
      <family val="2"/>
      <scheme val="minor"/>
    </font>
    <font>
      <b/>
      <sz val="12"/>
      <color rgb="FFFF0000"/>
      <name val="Calibri"/>
      <family val="2"/>
      <scheme val="minor"/>
    </font>
    <font>
      <sz val="12"/>
      <name val="Calibri"/>
      <family val="2"/>
      <scheme val="minor"/>
    </font>
  </fonts>
  <fills count="30">
    <fill>
      <patternFill patternType="none"/>
    </fill>
    <fill>
      <patternFill patternType="gray125"/>
    </fill>
    <fill>
      <gradientFill degree="45">
        <stop position="0">
          <color theme="0"/>
        </stop>
        <stop position="1">
          <color theme="3" tint="0.59999389629810485"/>
        </stop>
      </gradientFill>
    </fill>
    <fill>
      <patternFill patternType="solid">
        <fgColor theme="5" tint="0.59999389629810485"/>
        <bgColor indexed="64"/>
      </patternFill>
    </fill>
    <fill>
      <patternFill patternType="solid">
        <fgColor theme="3" tint="0.59999389629810485"/>
        <bgColor indexed="64"/>
      </patternFill>
    </fill>
    <fill>
      <patternFill patternType="solid">
        <fgColor theme="5" tint="0.79998168889431442"/>
        <bgColor indexed="64"/>
      </patternFill>
    </fill>
    <fill>
      <patternFill patternType="solid">
        <fgColor theme="8" tint="0.59999389629810485"/>
        <bgColor indexed="64"/>
      </patternFill>
    </fill>
    <fill>
      <patternFill patternType="solid">
        <fgColor theme="9" tint="0.39997558519241921"/>
        <bgColor indexed="64"/>
      </patternFill>
    </fill>
    <fill>
      <patternFill patternType="solid">
        <fgColor theme="9" tint="0.59999389629810485"/>
        <bgColor indexed="64"/>
      </patternFill>
    </fill>
    <fill>
      <patternFill patternType="solid">
        <fgColor theme="2" tint="-9.9978637043366805E-2"/>
        <bgColor indexed="64"/>
      </patternFill>
    </fill>
    <fill>
      <patternFill patternType="solid">
        <fgColor theme="3" tint="0.39997558519241921"/>
        <bgColor indexed="64"/>
      </patternFill>
    </fill>
    <fill>
      <patternFill patternType="solid">
        <fgColor rgb="FFFFC000"/>
        <bgColor indexed="64"/>
      </patternFill>
    </fill>
    <fill>
      <patternFill patternType="solid">
        <fgColor rgb="FF00B050"/>
        <bgColor indexed="64"/>
      </patternFill>
    </fill>
    <fill>
      <patternFill patternType="solid">
        <fgColor rgb="FFCCFF33"/>
        <bgColor indexed="64"/>
      </patternFill>
    </fill>
    <fill>
      <patternFill patternType="solid">
        <fgColor theme="7" tint="0.79998168889431442"/>
        <bgColor indexed="64"/>
      </patternFill>
    </fill>
    <fill>
      <patternFill patternType="solid">
        <fgColor theme="4" tint="0.39997558519241921"/>
        <bgColor indexed="64"/>
      </patternFill>
    </fill>
    <fill>
      <patternFill patternType="solid">
        <fgColor theme="7" tint="-0.249977111117893"/>
        <bgColor indexed="64"/>
      </patternFill>
    </fill>
    <fill>
      <patternFill patternType="solid">
        <fgColor rgb="FFCCCCFF"/>
        <bgColor indexed="64"/>
      </patternFill>
    </fill>
    <fill>
      <patternFill patternType="solid">
        <fgColor theme="2" tint="-0.499984740745262"/>
        <bgColor indexed="64"/>
      </patternFill>
    </fill>
    <fill>
      <patternFill patternType="solid">
        <fgColor rgb="FFFF9966"/>
        <bgColor indexed="64"/>
      </patternFill>
    </fill>
    <fill>
      <patternFill patternType="solid">
        <fgColor rgb="FF99FF66"/>
        <bgColor indexed="64"/>
      </patternFill>
    </fill>
    <fill>
      <patternFill patternType="solid">
        <fgColor theme="4" tint="0.59999389629810485"/>
        <bgColor indexed="64"/>
      </patternFill>
    </fill>
    <fill>
      <patternFill patternType="solid">
        <fgColor theme="7" tint="0.39997558519241921"/>
        <bgColor indexed="64"/>
      </patternFill>
    </fill>
    <fill>
      <patternFill patternType="solid">
        <fgColor theme="5" tint="-0.249977111117893"/>
        <bgColor indexed="64"/>
      </patternFill>
    </fill>
    <fill>
      <patternFill patternType="solid">
        <fgColor theme="6" tint="0.39997558519241921"/>
        <bgColor indexed="64"/>
      </patternFill>
    </fill>
    <fill>
      <patternFill patternType="solid">
        <fgColor theme="4" tint="0.79998168889431442"/>
        <bgColor indexed="64"/>
      </patternFill>
    </fill>
    <fill>
      <patternFill patternType="solid">
        <fgColor theme="6" tint="0.59999389629810485"/>
        <bgColor indexed="64"/>
      </patternFill>
    </fill>
    <fill>
      <patternFill patternType="solid">
        <fgColor theme="2" tint="-0.89999084444715716"/>
        <bgColor indexed="64"/>
      </patternFill>
    </fill>
    <fill>
      <patternFill patternType="solid">
        <fgColor theme="0" tint="-0.249977111117893"/>
        <bgColor indexed="64"/>
      </patternFill>
    </fill>
    <fill>
      <patternFill patternType="solid">
        <fgColor theme="0" tint="-0.14999847407452621"/>
        <bgColor indexed="64"/>
      </patternFill>
    </fill>
  </fills>
  <borders count="16">
    <border>
      <left/>
      <right/>
      <top/>
      <bottom/>
      <diagonal/>
    </border>
    <border>
      <left/>
      <right/>
      <top/>
      <bottom style="thick">
        <color theme="4"/>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right/>
      <top/>
      <bottom style="thick">
        <color theme="4" tint="0.499984740745262"/>
      </bottom>
      <diagonal/>
    </border>
    <border>
      <left/>
      <right/>
      <top/>
      <bottom style="medium">
        <color theme="4" tint="0.39997558519241921"/>
      </bottom>
      <diagonal/>
    </border>
    <border>
      <left/>
      <right/>
      <top/>
      <bottom style="double">
        <color rgb="FFFF8001"/>
      </bottom>
      <diagonal/>
    </border>
    <border>
      <left/>
      <right/>
      <top style="thick">
        <color theme="4"/>
      </top>
      <bottom/>
      <diagonal/>
    </border>
    <border>
      <left/>
      <right style="thin">
        <color indexed="64"/>
      </right>
      <top style="thick">
        <color theme="4"/>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right/>
      <top style="thin">
        <color indexed="64"/>
      </top>
      <bottom/>
      <diagonal/>
    </border>
    <border>
      <left/>
      <right style="thin">
        <color indexed="64"/>
      </right>
      <top style="thin">
        <color indexed="64"/>
      </top>
      <bottom/>
      <diagonal/>
    </border>
  </borders>
  <cellStyleXfs count="6">
    <xf numFmtId="0" fontId="0" fillId="0" borderId="0"/>
    <xf numFmtId="0" fontId="1" fillId="0" borderId="1" applyNumberFormat="0" applyFill="0" applyAlignment="0" applyProtection="0"/>
    <xf numFmtId="0" fontId="3" fillId="0" borderId="6" applyNumberFormat="0" applyFill="0" applyAlignment="0" applyProtection="0"/>
    <xf numFmtId="0" fontId="2" fillId="0" borderId="7" applyNumberFormat="0" applyFill="0" applyAlignment="0" applyProtection="0"/>
    <xf numFmtId="0" fontId="4" fillId="0" borderId="8" applyNumberFormat="0" applyFill="0" applyAlignment="0" applyProtection="0"/>
    <xf numFmtId="0" fontId="2" fillId="0" borderId="0" applyNumberFormat="0" applyFill="0" applyBorder="0" applyAlignment="0" applyProtection="0"/>
  </cellStyleXfs>
  <cellXfs count="141">
    <xf numFmtId="0" fontId="0" fillId="0" borderId="0" xfId="0"/>
    <xf numFmtId="3" fontId="8" fillId="7" borderId="2" xfId="3" applyNumberFormat="1" applyFont="1" applyFill="1" applyBorder="1"/>
    <xf numFmtId="0" fontId="8" fillId="13" borderId="2" xfId="3" applyNumberFormat="1" applyFont="1" applyFill="1" applyBorder="1" applyAlignment="1">
      <alignment horizontal="right"/>
    </xf>
    <xf numFmtId="0" fontId="8" fillId="13" borderId="8" xfId="4" applyFont="1" applyFill="1"/>
    <xf numFmtId="0" fontId="0" fillId="0" borderId="0" xfId="0" applyAlignment="1">
      <alignment horizontal="right"/>
    </xf>
    <xf numFmtId="0" fontId="10" fillId="8" borderId="2" xfId="2" applyFont="1" applyFill="1" applyBorder="1" applyAlignment="1"/>
    <xf numFmtId="0" fontId="11" fillId="4" borderId="2" xfId="3" applyFont="1" applyFill="1" applyBorder="1" applyAlignment="1"/>
    <xf numFmtId="0" fontId="11" fillId="4" borderId="2" xfId="3" applyFont="1" applyFill="1" applyBorder="1" applyAlignment="1">
      <alignment horizontal="right"/>
    </xf>
    <xf numFmtId="0" fontId="11" fillId="4" borderId="2" xfId="3" applyFont="1" applyFill="1" applyBorder="1"/>
    <xf numFmtId="9" fontId="11" fillId="4" borderId="2" xfId="3" applyNumberFormat="1" applyFont="1" applyFill="1" applyBorder="1" applyAlignment="1">
      <alignment horizontal="right"/>
    </xf>
    <xf numFmtId="0" fontId="11" fillId="6" borderId="2" xfId="3" applyFont="1" applyFill="1" applyBorder="1"/>
    <xf numFmtId="9" fontId="11" fillId="4" borderId="2" xfId="3" applyNumberFormat="1" applyFont="1" applyFill="1" applyBorder="1"/>
    <xf numFmtId="0" fontId="10" fillId="0" borderId="7" xfId="3" applyFont="1" applyAlignment="1">
      <alignment horizontal="right"/>
    </xf>
    <xf numFmtId="0" fontId="13" fillId="0" borderId="7" xfId="3" applyFont="1" applyAlignment="1">
      <alignment horizontal="right"/>
    </xf>
    <xf numFmtId="0" fontId="11" fillId="9" borderId="2" xfId="5" applyFont="1" applyFill="1" applyBorder="1"/>
    <xf numFmtId="3" fontId="11" fillId="9" borderId="2" xfId="5" applyNumberFormat="1" applyFont="1" applyFill="1" applyBorder="1"/>
    <xf numFmtId="0" fontId="12" fillId="0" borderId="0" xfId="0" applyFont="1"/>
    <xf numFmtId="0" fontId="12" fillId="0" borderId="0" xfId="0" applyFont="1" applyAlignment="1"/>
    <xf numFmtId="0" fontId="11" fillId="3" borderId="2" xfId="5" applyFont="1" applyFill="1" applyBorder="1"/>
    <xf numFmtId="0" fontId="11" fillId="3" borderId="2" xfId="5" applyFont="1" applyFill="1" applyBorder="1" applyAlignment="1">
      <alignment horizontal="right"/>
    </xf>
    <xf numFmtId="2" fontId="11" fillId="3" borderId="2" xfId="5" applyNumberFormat="1" applyFont="1" applyFill="1" applyBorder="1" applyAlignment="1">
      <alignment horizontal="right"/>
    </xf>
    <xf numFmtId="0" fontId="11" fillId="14" borderId="2" xfId="5" applyFont="1" applyFill="1" applyBorder="1"/>
    <xf numFmtId="0" fontId="11" fillId="15" borderId="2" xfId="5" applyFont="1" applyFill="1" applyBorder="1"/>
    <xf numFmtId="3" fontId="11" fillId="15" borderId="2" xfId="5" applyNumberFormat="1" applyFont="1" applyFill="1" applyBorder="1"/>
    <xf numFmtId="3" fontId="11" fillId="14" borderId="2" xfId="5" applyNumberFormat="1" applyFont="1" applyFill="1" applyBorder="1"/>
    <xf numFmtId="0" fontId="11" fillId="15" borderId="2" xfId="5" applyFont="1" applyFill="1" applyBorder="1" applyAlignment="1">
      <alignment horizontal="right"/>
    </xf>
    <xf numFmtId="0" fontId="11" fillId="16" borderId="2" xfId="5" applyFont="1" applyFill="1" applyBorder="1"/>
    <xf numFmtId="0" fontId="11" fillId="16" borderId="2" xfId="5" applyFont="1" applyFill="1" applyBorder="1" applyAlignment="1">
      <alignment horizontal="right"/>
    </xf>
    <xf numFmtId="0" fontId="11" fillId="8" borderId="2" xfId="5" applyFont="1" applyFill="1" applyBorder="1"/>
    <xf numFmtId="0" fontId="11" fillId="8" borderId="2" xfId="5" applyFont="1" applyFill="1" applyBorder="1" applyAlignment="1">
      <alignment horizontal="right"/>
    </xf>
    <xf numFmtId="0" fontId="11" fillId="17" borderId="2" xfId="5" applyFont="1" applyFill="1" applyBorder="1"/>
    <xf numFmtId="3" fontId="11" fillId="17" borderId="2" xfId="5" applyNumberFormat="1" applyFont="1" applyFill="1" applyBorder="1"/>
    <xf numFmtId="0" fontId="11" fillId="17" borderId="2" xfId="5" applyFont="1" applyFill="1" applyBorder="1" applyAlignment="1">
      <alignment horizontal="right"/>
    </xf>
    <xf numFmtId="0" fontId="11" fillId="18" borderId="2" xfId="5" applyFont="1" applyFill="1" applyBorder="1"/>
    <xf numFmtId="0" fontId="11" fillId="18" borderId="2" xfId="5" applyFont="1" applyFill="1" applyBorder="1" applyAlignment="1">
      <alignment horizontal="right"/>
    </xf>
    <xf numFmtId="0" fontId="11" fillId="19" borderId="2" xfId="5" applyFont="1" applyFill="1" applyBorder="1"/>
    <xf numFmtId="0" fontId="11" fillId="19" borderId="2" xfId="5" applyFont="1" applyFill="1" applyBorder="1" applyAlignment="1">
      <alignment horizontal="right"/>
    </xf>
    <xf numFmtId="3" fontId="11" fillId="19" borderId="2" xfId="5" applyNumberFormat="1" applyFont="1" applyFill="1" applyBorder="1"/>
    <xf numFmtId="0" fontId="11" fillId="20" borderId="2" xfId="5" applyFont="1" applyFill="1" applyBorder="1"/>
    <xf numFmtId="0" fontId="11" fillId="20" borderId="2" xfId="5" applyFont="1" applyFill="1" applyBorder="1" applyAlignment="1">
      <alignment horizontal="right"/>
    </xf>
    <xf numFmtId="3" fontId="11" fillId="20" borderId="2" xfId="5" applyNumberFormat="1" applyFont="1" applyFill="1" applyBorder="1"/>
    <xf numFmtId="0" fontId="0" fillId="0" borderId="0" xfId="0" applyAlignment="1">
      <alignment wrapText="1"/>
    </xf>
    <xf numFmtId="0" fontId="18" fillId="21" borderId="0" xfId="0" applyFont="1" applyFill="1"/>
    <xf numFmtId="0" fontId="11" fillId="21" borderId="0" xfId="5" applyFont="1" applyFill="1" applyAlignment="1"/>
    <xf numFmtId="0" fontId="11" fillId="21" borderId="0" xfId="5" applyFont="1" applyFill="1"/>
    <xf numFmtId="0" fontId="0" fillId="7" borderId="0" xfId="0" applyFill="1"/>
    <xf numFmtId="0" fontId="18" fillId="22" borderId="0" xfId="0" applyFont="1" applyFill="1"/>
    <xf numFmtId="0" fontId="19" fillId="22" borderId="0" xfId="5" applyFont="1" applyFill="1" applyAlignment="1"/>
    <xf numFmtId="0" fontId="20" fillId="22" borderId="0" xfId="0" applyFont="1" applyFill="1"/>
    <xf numFmtId="0" fontId="11" fillId="22" borderId="0" xfId="5" applyFont="1" applyFill="1"/>
    <xf numFmtId="0" fontId="14" fillId="7" borderId="0" xfId="5" applyFont="1" applyFill="1" applyAlignment="1">
      <alignment horizontal="left"/>
    </xf>
    <xf numFmtId="0" fontId="0" fillId="7" borderId="0" xfId="0" applyFill="1" applyAlignment="1">
      <alignment horizontal="left"/>
    </xf>
    <xf numFmtId="0" fontId="11" fillId="23" borderId="2" xfId="5" applyFont="1" applyFill="1" applyBorder="1"/>
    <xf numFmtId="0" fontId="14" fillId="0" borderId="0" xfId="5" applyFont="1" applyAlignment="1">
      <alignment horizontal="left"/>
    </xf>
    <xf numFmtId="0" fontId="14" fillId="24" borderId="12" xfId="5" applyFont="1" applyFill="1" applyBorder="1" applyAlignment="1">
      <alignment horizontal="left"/>
    </xf>
    <xf numFmtId="0" fontId="21" fillId="24" borderId="14" xfId="5" applyFont="1" applyFill="1" applyBorder="1" applyAlignment="1">
      <alignment horizontal="left"/>
    </xf>
    <xf numFmtId="0" fontId="7" fillId="2" borderId="7" xfId="3" applyFont="1" applyFill="1" applyAlignment="1">
      <alignment horizontal="center"/>
    </xf>
    <xf numFmtId="0" fontId="8" fillId="9" borderId="3" xfId="3" applyFont="1" applyFill="1" applyBorder="1" applyAlignment="1">
      <alignment horizontal="center" vertical="center" wrapText="1"/>
    </xf>
    <xf numFmtId="0" fontId="8" fillId="9" borderId="4" xfId="3" applyFont="1" applyFill="1" applyBorder="1" applyAlignment="1">
      <alignment horizontal="center" vertical="center" wrapText="1"/>
    </xf>
    <xf numFmtId="0" fontId="8" fillId="9" borderId="5" xfId="3" applyFont="1" applyFill="1" applyBorder="1" applyAlignment="1">
      <alignment horizontal="center" vertical="center" wrapText="1"/>
    </xf>
    <xf numFmtId="0" fontId="12" fillId="0" borderId="0" xfId="0" applyFont="1" applyAlignment="1">
      <alignment horizontal="center"/>
    </xf>
    <xf numFmtId="0" fontId="10" fillId="8" borderId="2" xfId="2" applyFont="1" applyFill="1" applyBorder="1" applyAlignment="1">
      <alignment horizontal="center"/>
    </xf>
    <xf numFmtId="0" fontId="0" fillId="0" borderId="0" xfId="0" applyAlignment="1">
      <alignment horizontal="center"/>
    </xf>
    <xf numFmtId="0" fontId="8" fillId="9" borderId="3" xfId="3" applyFont="1" applyFill="1" applyBorder="1" applyAlignment="1">
      <alignment horizontal="center" vertical="center"/>
    </xf>
    <xf numFmtId="0" fontId="8" fillId="9" borderId="4" xfId="3" applyFont="1" applyFill="1" applyBorder="1" applyAlignment="1">
      <alignment horizontal="center" vertical="center"/>
    </xf>
    <xf numFmtId="0" fontId="8" fillId="9" borderId="5" xfId="3" applyFont="1" applyFill="1" applyBorder="1" applyAlignment="1">
      <alignment horizontal="center" vertical="center"/>
    </xf>
    <xf numFmtId="0" fontId="1" fillId="3" borderId="1" xfId="1" applyFill="1" applyAlignment="1">
      <alignment horizontal="left"/>
    </xf>
    <xf numFmtId="0" fontId="9" fillId="5" borderId="2" xfId="1" applyFont="1" applyFill="1" applyBorder="1" applyAlignment="1">
      <alignment horizontal="center" vertical="center" wrapText="1"/>
    </xf>
    <xf numFmtId="9" fontId="7" fillId="12" borderId="3" xfId="3" applyNumberFormat="1" applyFont="1" applyFill="1" applyBorder="1" applyAlignment="1">
      <alignment horizontal="center" vertical="center"/>
    </xf>
    <xf numFmtId="9" fontId="7" fillId="12" borderId="4" xfId="3" applyNumberFormat="1" applyFont="1" applyFill="1" applyBorder="1" applyAlignment="1">
      <alignment horizontal="center" vertical="center"/>
    </xf>
    <xf numFmtId="9" fontId="7" fillId="12" borderId="5" xfId="3" applyNumberFormat="1" applyFont="1" applyFill="1" applyBorder="1" applyAlignment="1">
      <alignment horizontal="center" vertical="center"/>
    </xf>
    <xf numFmtId="0" fontId="7" fillId="11" borderId="3" xfId="3" applyFont="1" applyFill="1" applyBorder="1" applyAlignment="1">
      <alignment horizontal="center" vertical="center"/>
    </xf>
    <xf numFmtId="0" fontId="7" fillId="11" borderId="4" xfId="3" applyFont="1" applyFill="1" applyBorder="1" applyAlignment="1">
      <alignment horizontal="center" vertical="center"/>
    </xf>
    <xf numFmtId="0" fontId="7" fillId="11" borderId="5" xfId="3" applyFont="1" applyFill="1" applyBorder="1" applyAlignment="1">
      <alignment horizontal="center" vertical="center"/>
    </xf>
    <xf numFmtId="0" fontId="5" fillId="6" borderId="3" xfId="1" applyFont="1" applyFill="1" applyBorder="1" applyAlignment="1">
      <alignment horizontal="center" vertical="center"/>
    </xf>
    <xf numFmtId="0" fontId="5" fillId="6" borderId="4" xfId="1" applyFont="1" applyFill="1" applyBorder="1" applyAlignment="1">
      <alignment horizontal="center" vertical="center"/>
    </xf>
    <xf numFmtId="0" fontId="5" fillId="6" borderId="5" xfId="1" applyFont="1" applyFill="1" applyBorder="1" applyAlignment="1">
      <alignment horizontal="center" vertical="center"/>
    </xf>
    <xf numFmtId="0" fontId="6" fillId="7" borderId="3" xfId="2" applyFont="1" applyFill="1" applyBorder="1" applyAlignment="1">
      <alignment horizontal="center" vertical="center" wrapText="1"/>
    </xf>
    <xf numFmtId="0" fontId="6" fillId="7" borderId="4" xfId="2" applyFont="1" applyFill="1" applyBorder="1" applyAlignment="1">
      <alignment horizontal="center" vertical="center" wrapText="1"/>
    </xf>
    <xf numFmtId="0" fontId="6" fillId="7" borderId="5" xfId="2" applyFont="1" applyFill="1" applyBorder="1" applyAlignment="1">
      <alignment horizontal="center" vertical="center" wrapText="1"/>
    </xf>
    <xf numFmtId="0" fontId="6" fillId="7" borderId="3" xfId="2" applyFont="1" applyFill="1" applyBorder="1" applyAlignment="1">
      <alignment horizontal="center" vertical="center"/>
    </xf>
    <xf numFmtId="0" fontId="6" fillId="7" borderId="4" xfId="2" applyFont="1" applyFill="1" applyBorder="1" applyAlignment="1">
      <alignment horizontal="center" vertical="center"/>
    </xf>
    <xf numFmtId="0" fontId="6" fillId="7" borderId="5" xfId="2" applyFont="1" applyFill="1" applyBorder="1" applyAlignment="1">
      <alignment horizontal="center" vertical="center"/>
    </xf>
    <xf numFmtId="0" fontId="8" fillId="10" borderId="3" xfId="3" applyFont="1" applyFill="1" applyBorder="1" applyAlignment="1">
      <alignment horizontal="center" vertical="center"/>
    </xf>
    <xf numFmtId="0" fontId="8" fillId="10" borderId="4" xfId="3" applyFont="1" applyFill="1" applyBorder="1" applyAlignment="1">
      <alignment horizontal="center" vertical="center"/>
    </xf>
    <xf numFmtId="0" fontId="8" fillId="10" borderId="5" xfId="3" applyFont="1" applyFill="1" applyBorder="1" applyAlignment="1">
      <alignment horizontal="center" vertical="center"/>
    </xf>
    <xf numFmtId="9" fontId="8" fillId="10" borderId="3" xfId="3" applyNumberFormat="1" applyFont="1" applyFill="1" applyBorder="1" applyAlignment="1">
      <alignment horizontal="center" vertical="center"/>
    </xf>
    <xf numFmtId="9" fontId="8" fillId="10" borderId="4" xfId="3" applyNumberFormat="1" applyFont="1" applyFill="1" applyBorder="1" applyAlignment="1">
      <alignment horizontal="center" vertical="center"/>
    </xf>
    <xf numFmtId="9" fontId="8" fillId="10" borderId="5" xfId="3" applyNumberFormat="1" applyFont="1" applyFill="1" applyBorder="1" applyAlignment="1">
      <alignment horizontal="center" vertical="center"/>
    </xf>
    <xf numFmtId="0" fontId="11" fillId="21" borderId="0" xfId="5" applyFont="1" applyFill="1" applyAlignment="1">
      <alignment horizontal="left"/>
    </xf>
    <xf numFmtId="0" fontId="1" fillId="3" borderId="1" xfId="1" applyFill="1" applyAlignment="1">
      <alignment horizontal="center"/>
    </xf>
    <xf numFmtId="0" fontId="11" fillId="21" borderId="0" xfId="5" applyFont="1" applyFill="1" applyAlignment="1">
      <alignment horizontal="left" wrapText="1"/>
    </xf>
    <xf numFmtId="0" fontId="19" fillId="21" borderId="0" xfId="5" applyFont="1" applyFill="1" applyAlignment="1">
      <alignment horizontal="left"/>
    </xf>
    <xf numFmtId="0" fontId="17" fillId="21" borderId="0" xfId="3" applyFont="1" applyFill="1" applyBorder="1" applyAlignment="1">
      <alignment horizontal="center"/>
    </xf>
    <xf numFmtId="0" fontId="17" fillId="22" borderId="0" xfId="3" applyFont="1" applyFill="1" applyBorder="1" applyAlignment="1">
      <alignment horizontal="center"/>
    </xf>
    <xf numFmtId="0" fontId="11" fillId="22" borderId="0" xfId="5" applyFont="1" applyFill="1" applyAlignment="1">
      <alignment horizontal="left" wrapText="1"/>
    </xf>
    <xf numFmtId="0" fontId="11" fillId="22" borderId="0" xfId="5" applyFont="1" applyFill="1" applyAlignment="1">
      <alignment horizontal="left"/>
    </xf>
    <xf numFmtId="0" fontId="15" fillId="7" borderId="0" xfId="5" applyFont="1" applyFill="1" applyAlignment="1">
      <alignment horizontal="left"/>
    </xf>
    <xf numFmtId="0" fontId="14" fillId="7" borderId="0" xfId="5" applyFont="1" applyFill="1" applyAlignment="1">
      <alignment horizontal="left" wrapText="1"/>
    </xf>
    <xf numFmtId="0" fontId="14" fillId="7" borderId="0" xfId="5" applyFont="1" applyFill="1" applyAlignment="1">
      <alignment horizontal="left"/>
    </xf>
    <xf numFmtId="0" fontId="19" fillId="22" borderId="0" xfId="5" applyFont="1" applyFill="1" applyAlignment="1">
      <alignment horizontal="left"/>
    </xf>
    <xf numFmtId="0" fontId="16" fillId="7" borderId="0" xfId="5" applyFont="1" applyFill="1" applyAlignment="1">
      <alignment horizontal="left"/>
    </xf>
    <xf numFmtId="0" fontId="11" fillId="25" borderId="0" xfId="5" applyFont="1" applyFill="1" applyBorder="1" applyAlignment="1">
      <alignment horizontal="left"/>
    </xf>
    <xf numFmtId="0" fontId="11" fillId="25" borderId="11" xfId="5" applyFont="1" applyFill="1" applyBorder="1" applyAlignment="1">
      <alignment horizontal="left"/>
    </xf>
    <xf numFmtId="0" fontId="11" fillId="25" borderId="9" xfId="5" applyFont="1" applyFill="1" applyBorder="1" applyAlignment="1">
      <alignment horizontal="left"/>
    </xf>
    <xf numFmtId="0" fontId="11" fillId="25" borderId="10" xfId="5" applyFont="1" applyFill="1" applyBorder="1" applyAlignment="1">
      <alignment horizontal="left"/>
    </xf>
    <xf numFmtId="0" fontId="11" fillId="25" borderId="12" xfId="5" applyFont="1" applyFill="1" applyBorder="1" applyAlignment="1">
      <alignment horizontal="left"/>
    </xf>
    <xf numFmtId="0" fontId="11" fillId="25" borderId="13" xfId="5" applyFont="1" applyFill="1" applyBorder="1" applyAlignment="1">
      <alignment horizontal="left"/>
    </xf>
    <xf numFmtId="0" fontId="11" fillId="24" borderId="12" xfId="5" applyFont="1" applyFill="1" applyBorder="1" applyAlignment="1">
      <alignment horizontal="left"/>
    </xf>
    <xf numFmtId="0" fontId="11" fillId="24" borderId="13" xfId="5" applyFont="1" applyFill="1" applyBorder="1" applyAlignment="1">
      <alignment horizontal="left"/>
    </xf>
    <xf numFmtId="0" fontId="11" fillId="24" borderId="14" xfId="5" applyFont="1" applyFill="1" applyBorder="1" applyAlignment="1">
      <alignment horizontal="left"/>
    </xf>
    <xf numFmtId="0" fontId="11" fillId="24" borderId="15" xfId="5" applyFont="1" applyFill="1" applyBorder="1" applyAlignment="1">
      <alignment horizontal="left"/>
    </xf>
    <xf numFmtId="0" fontId="1" fillId="3" borderId="1" xfId="1" applyFill="1" applyAlignment="1">
      <alignment horizontal="left" wrapText="1"/>
    </xf>
    <xf numFmtId="0" fontId="0" fillId="0" borderId="0" xfId="0" applyAlignment="1">
      <alignment horizontal="left"/>
    </xf>
    <xf numFmtId="0" fontId="24" fillId="0" borderId="1" xfId="1" applyFont="1" applyAlignment="1">
      <alignment horizontal="center"/>
    </xf>
    <xf numFmtId="0" fontId="25" fillId="6" borderId="0" xfId="5" applyFont="1" applyFill="1" applyAlignment="1">
      <alignment horizontal="left"/>
    </xf>
    <xf numFmtId="0" fontId="11" fillId="15" borderId="2" xfId="5" applyFont="1" applyFill="1" applyBorder="1" applyAlignment="1">
      <alignment horizontal="center"/>
    </xf>
    <xf numFmtId="0" fontId="11" fillId="15" borderId="2" xfId="5" applyFont="1" applyFill="1" applyBorder="1" applyAlignment="1">
      <alignment horizontal="left"/>
    </xf>
    <xf numFmtId="0" fontId="11" fillId="28" borderId="2" xfId="5" applyFont="1" applyFill="1" applyBorder="1" applyAlignment="1">
      <alignment horizontal="left"/>
    </xf>
    <xf numFmtId="0" fontId="11" fillId="28" borderId="2" xfId="5" applyFont="1" applyFill="1" applyBorder="1" applyAlignment="1">
      <alignment horizontal="center"/>
    </xf>
    <xf numFmtId="0" fontId="26" fillId="28" borderId="2" xfId="0" applyFont="1" applyFill="1" applyBorder="1" applyAlignment="1">
      <alignment horizontal="center"/>
    </xf>
    <xf numFmtId="0" fontId="23" fillId="27" borderId="7" xfId="3" applyFont="1" applyFill="1"/>
    <xf numFmtId="0" fontId="23" fillId="27" borderId="0" xfId="5" applyFont="1" applyFill="1"/>
    <xf numFmtId="0" fontId="11" fillId="5" borderId="0" xfId="5" applyFont="1" applyFill="1" applyAlignment="1">
      <alignment horizontal="left" wrapText="1"/>
    </xf>
    <xf numFmtId="0" fontId="11" fillId="26" borderId="0" xfId="5" applyFont="1" applyFill="1" applyAlignment="1">
      <alignment horizontal="left" wrapText="1"/>
    </xf>
    <xf numFmtId="0" fontId="8" fillId="13" borderId="0" xfId="4" applyFont="1" applyFill="1" applyBorder="1"/>
    <xf numFmtId="0" fontId="22" fillId="22" borderId="2" xfId="3" applyFont="1" applyFill="1" applyBorder="1" applyAlignment="1">
      <alignment horizontal="center"/>
    </xf>
    <xf numFmtId="0" fontId="11" fillId="8" borderId="2" xfId="5" applyFont="1" applyFill="1" applyBorder="1" applyAlignment="1">
      <alignment horizontal="center"/>
    </xf>
    <xf numFmtId="0" fontId="11" fillId="15" borderId="0" xfId="5" applyFont="1" applyFill="1" applyAlignment="1">
      <alignment horizontal="left" wrapText="1"/>
    </xf>
    <xf numFmtId="0" fontId="11" fillId="3" borderId="2" xfId="3" applyFont="1" applyFill="1" applyBorder="1" applyAlignment="1">
      <alignment horizontal="left"/>
    </xf>
    <xf numFmtId="0" fontId="11" fillId="3" borderId="2" xfId="3" applyFont="1" applyFill="1" applyBorder="1" applyAlignment="1">
      <alignment horizontal="center"/>
    </xf>
    <xf numFmtId="0" fontId="11" fillId="3" borderId="2" xfId="5" applyFont="1" applyFill="1" applyBorder="1" applyAlignment="1">
      <alignment horizontal="left"/>
    </xf>
    <xf numFmtId="0" fontId="11" fillId="3" borderId="2" xfId="5" applyFont="1" applyFill="1" applyBorder="1" applyAlignment="1">
      <alignment horizontal="center"/>
    </xf>
    <xf numFmtId="0" fontId="11" fillId="3" borderId="2" xfId="5" applyFont="1" applyFill="1" applyBorder="1" applyAlignment="1">
      <alignment horizontal="left" wrapText="1"/>
    </xf>
    <xf numFmtId="0" fontId="11" fillId="29" borderId="2" xfId="3" applyFont="1" applyFill="1" applyBorder="1" applyAlignment="1">
      <alignment horizontal="left"/>
    </xf>
    <xf numFmtId="0" fontId="11" fillId="29" borderId="2" xfId="3" applyFont="1" applyFill="1" applyBorder="1" applyAlignment="1">
      <alignment horizontal="center"/>
    </xf>
    <xf numFmtId="0" fontId="11" fillId="29" borderId="2" xfId="5" applyFont="1" applyFill="1" applyBorder="1" applyAlignment="1">
      <alignment horizontal="left"/>
    </xf>
    <xf numFmtId="0" fontId="11" fillId="29" borderId="2" xfId="5" applyFont="1" applyFill="1" applyBorder="1" applyAlignment="1">
      <alignment horizontal="center"/>
    </xf>
    <xf numFmtId="0" fontId="11" fillId="29" borderId="2" xfId="5" applyFont="1" applyFill="1" applyBorder="1" applyAlignment="1">
      <alignment horizontal="left" wrapText="1"/>
    </xf>
    <xf numFmtId="0" fontId="11" fillId="9" borderId="0" xfId="5" applyFont="1" applyFill="1" applyAlignment="1">
      <alignment horizontal="left"/>
    </xf>
    <xf numFmtId="0" fontId="18" fillId="9" borderId="0" xfId="0" applyFont="1" applyFill="1" applyAlignment="1">
      <alignment horizontal="left"/>
    </xf>
  </cellXfs>
  <cellStyles count="6">
    <cellStyle name="Heading 1" xfId="1" builtinId="16"/>
    <cellStyle name="Heading 2" xfId="2" builtinId="17"/>
    <cellStyle name="Heading 3" xfId="3" builtinId="18"/>
    <cellStyle name="Heading 4" xfId="5" builtinId="19"/>
    <cellStyle name="Linked Cell" xfId="4" builtinId="24"/>
    <cellStyle name="Normal" xfId="0" builtinId="0"/>
  </cellStyles>
  <dxfs count="0"/>
  <tableStyles count="0" defaultTableStyle="TableStyleMedium2" defaultPivotStyle="PivotStyleLight16"/>
  <colors>
    <mruColors>
      <color rgb="FF99FF66"/>
      <color rgb="FFFF6600"/>
      <color rgb="FFFF9966"/>
      <color rgb="FFCCCCFF"/>
      <color rgb="FFCCFF33"/>
      <color rgb="FF66FF66"/>
      <color rgb="FFFFFF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G5:Q11"/>
  <sheetViews>
    <sheetView workbookViewId="0">
      <selection activeCell="H15" sqref="H15"/>
    </sheetView>
  </sheetViews>
  <sheetFormatPr defaultRowHeight="15" x14ac:dyDescent="0.25"/>
  <sheetData>
    <row r="5" spans="7:17" ht="15.75" thickBot="1" x14ac:dyDescent="0.3">
      <c r="G5" s="56" t="s">
        <v>0</v>
      </c>
      <c r="H5" s="56"/>
      <c r="I5" s="56"/>
      <c r="J5" s="56">
        <v>3</v>
      </c>
      <c r="K5" s="56"/>
      <c r="L5" s="56"/>
      <c r="M5" s="56"/>
      <c r="N5" s="56"/>
      <c r="O5" s="56"/>
      <c r="P5" s="56"/>
      <c r="Q5" s="56"/>
    </row>
    <row r="6" spans="7:17" ht="15.75" thickBot="1" x14ac:dyDescent="0.3">
      <c r="G6" s="56"/>
      <c r="H6" s="56"/>
      <c r="I6" s="56"/>
      <c r="J6" s="56"/>
      <c r="K6" s="56"/>
      <c r="L6" s="56"/>
      <c r="M6" s="56"/>
      <c r="N6" s="56"/>
      <c r="O6" s="56"/>
      <c r="P6" s="56"/>
      <c r="Q6" s="56"/>
    </row>
    <row r="7" spans="7:17" ht="15.75" thickBot="1" x14ac:dyDescent="0.3">
      <c r="G7" s="56" t="s">
        <v>1</v>
      </c>
      <c r="H7" s="56"/>
      <c r="I7" s="56"/>
      <c r="J7" s="56" t="s">
        <v>6</v>
      </c>
      <c r="K7" s="56"/>
      <c r="L7" s="56"/>
      <c r="M7" s="56"/>
      <c r="N7" s="56"/>
      <c r="O7" s="56"/>
      <c r="P7" s="56"/>
      <c r="Q7" s="56"/>
    </row>
    <row r="8" spans="7:17" ht="15.75" thickBot="1" x14ac:dyDescent="0.3">
      <c r="G8" s="56"/>
      <c r="H8" s="56"/>
      <c r="I8" s="56"/>
      <c r="J8" s="56"/>
      <c r="K8" s="56"/>
      <c r="L8" s="56"/>
      <c r="M8" s="56"/>
      <c r="N8" s="56"/>
      <c r="O8" s="56"/>
      <c r="P8" s="56"/>
      <c r="Q8" s="56"/>
    </row>
    <row r="9" spans="7:17" ht="15.75" thickBot="1" x14ac:dyDescent="0.3">
      <c r="G9" s="56" t="s">
        <v>2</v>
      </c>
      <c r="H9" s="56"/>
      <c r="I9" s="56"/>
      <c r="J9" s="56" t="s">
        <v>3</v>
      </c>
      <c r="K9" s="56"/>
      <c r="L9" s="56"/>
      <c r="M9" s="56"/>
      <c r="N9" s="56"/>
      <c r="O9" s="56"/>
      <c r="P9" s="56"/>
      <c r="Q9" s="56"/>
    </row>
    <row r="10" spans="7:17" ht="15.75" thickBot="1" x14ac:dyDescent="0.3">
      <c r="G10" s="56"/>
      <c r="H10" s="56"/>
      <c r="I10" s="56"/>
      <c r="J10" s="56"/>
      <c r="K10" s="56"/>
      <c r="L10" s="56"/>
      <c r="M10" s="56"/>
      <c r="N10" s="56"/>
      <c r="O10" s="56"/>
      <c r="P10" s="56"/>
      <c r="Q10" s="56"/>
    </row>
    <row r="11" spans="7:17" ht="15.75" thickBot="1" x14ac:dyDescent="0.3">
      <c r="G11" s="56" t="s">
        <v>4</v>
      </c>
      <c r="H11" s="56"/>
      <c r="I11" s="56"/>
      <c r="J11" s="56" t="s">
        <v>5</v>
      </c>
      <c r="K11" s="56"/>
      <c r="L11" s="56"/>
      <c r="M11" s="56"/>
      <c r="N11" s="56"/>
      <c r="O11" s="56"/>
      <c r="P11" s="56"/>
      <c r="Q11" s="56"/>
    </row>
  </sheetData>
  <mergeCells count="14">
    <mergeCell ref="G11:I11"/>
    <mergeCell ref="J7:Q7"/>
    <mergeCell ref="J5:Q5"/>
    <mergeCell ref="J6:Q6"/>
    <mergeCell ref="J8:Q8"/>
    <mergeCell ref="J9:Q9"/>
    <mergeCell ref="J10:Q10"/>
    <mergeCell ref="J11:Q11"/>
    <mergeCell ref="G8:I8"/>
    <mergeCell ref="G9:I9"/>
    <mergeCell ref="G10:I10"/>
    <mergeCell ref="G5:I5"/>
    <mergeCell ref="G6:I6"/>
    <mergeCell ref="G7:I7"/>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89"/>
  <sheetViews>
    <sheetView topLeftCell="A73" workbookViewId="0">
      <selection activeCell="D85" sqref="D85"/>
    </sheetView>
  </sheetViews>
  <sheetFormatPr defaultRowHeight="15" x14ac:dyDescent="0.25"/>
  <cols>
    <col min="3" max="3" width="32.85546875" customWidth="1"/>
    <col min="4" max="4" width="17.28515625" customWidth="1"/>
    <col min="5" max="5" width="18.5703125" customWidth="1"/>
    <col min="6" max="6" width="27.42578125" bestFit="1" customWidth="1"/>
    <col min="7" max="7" width="13.7109375" customWidth="1"/>
    <col min="8" max="8" width="11.140625" customWidth="1"/>
    <col min="10" max="10" width="25.7109375" bestFit="1" customWidth="1"/>
    <col min="11" max="11" width="17.28515625" bestFit="1" customWidth="1"/>
    <col min="12" max="12" width="18.5703125" bestFit="1" customWidth="1"/>
  </cols>
  <sheetData>
    <row r="1" spans="1:16" ht="20.25" thickBot="1" x14ac:dyDescent="0.35">
      <c r="A1" s="66" t="s">
        <v>7</v>
      </c>
      <c r="B1" s="66"/>
      <c r="C1" s="66"/>
      <c r="D1" s="66"/>
      <c r="E1" s="66"/>
      <c r="F1" s="66"/>
      <c r="G1" s="66"/>
      <c r="H1" s="66"/>
      <c r="I1" s="66"/>
      <c r="J1" s="66"/>
      <c r="K1" s="66"/>
      <c r="L1" s="66"/>
      <c r="M1" s="66"/>
      <c r="N1" s="66"/>
      <c r="O1" s="66"/>
      <c r="P1" s="66"/>
    </row>
    <row r="2" spans="1:16" ht="15.75" thickTop="1" x14ac:dyDescent="0.25"/>
    <row r="3" spans="1:16" ht="15.75" x14ac:dyDescent="0.25">
      <c r="D3" s="2" t="s">
        <v>28</v>
      </c>
      <c r="E3" s="1">
        <v>235000</v>
      </c>
    </row>
    <row r="4" spans="1:16" ht="15.75" x14ac:dyDescent="0.25">
      <c r="D4" s="2" t="s">
        <v>29</v>
      </c>
      <c r="E4" s="1">
        <v>527300</v>
      </c>
    </row>
    <row r="5" spans="1:16" ht="15.75" x14ac:dyDescent="0.25">
      <c r="D5" s="2" t="s">
        <v>30</v>
      </c>
      <c r="E5" s="1">
        <v>5735000</v>
      </c>
    </row>
    <row r="6" spans="1:16" ht="15.75" x14ac:dyDescent="0.25">
      <c r="D6" s="2" t="s">
        <v>31</v>
      </c>
      <c r="E6" s="1">
        <v>2874385</v>
      </c>
    </row>
    <row r="7" spans="1:16" ht="15.75" x14ac:dyDescent="0.25">
      <c r="D7" s="2" t="s">
        <v>32</v>
      </c>
      <c r="E7" s="1">
        <v>7984380</v>
      </c>
    </row>
    <row r="9" spans="1:16" ht="30" customHeight="1" x14ac:dyDescent="0.25">
      <c r="C9" s="74" t="s">
        <v>8</v>
      </c>
      <c r="D9" s="75"/>
      <c r="E9" s="75"/>
      <c r="F9" s="75"/>
      <c r="G9" s="75"/>
      <c r="H9" s="76"/>
    </row>
    <row r="10" spans="1:16" ht="30" customHeight="1" x14ac:dyDescent="0.25">
      <c r="C10" s="80" t="s">
        <v>9</v>
      </c>
      <c r="D10" s="81"/>
      <c r="E10" s="82"/>
      <c r="F10" s="77" t="s">
        <v>10</v>
      </c>
      <c r="G10" s="78"/>
      <c r="H10" s="79"/>
    </row>
    <row r="11" spans="1:16" ht="30" customHeight="1" x14ac:dyDescent="0.25">
      <c r="C11" s="63" t="s">
        <v>11</v>
      </c>
      <c r="D11" s="64"/>
      <c r="E11" s="65"/>
      <c r="F11" s="83" t="s">
        <v>13</v>
      </c>
      <c r="G11" s="84"/>
      <c r="H11" s="85"/>
    </row>
    <row r="12" spans="1:16" ht="30" customHeight="1" x14ac:dyDescent="0.25">
      <c r="C12" s="57" t="s">
        <v>12</v>
      </c>
      <c r="D12" s="58"/>
      <c r="E12" s="59"/>
      <c r="F12" s="86">
        <v>0.1</v>
      </c>
      <c r="G12" s="87"/>
      <c r="H12" s="88"/>
    </row>
    <row r="13" spans="1:16" ht="30" customHeight="1" x14ac:dyDescent="0.25">
      <c r="C13" s="57" t="s">
        <v>14</v>
      </c>
      <c r="D13" s="58"/>
      <c r="E13" s="59"/>
      <c r="F13" s="86">
        <v>0.15</v>
      </c>
      <c r="G13" s="87"/>
      <c r="H13" s="88"/>
    </row>
    <row r="14" spans="1:16" ht="30" customHeight="1" x14ac:dyDescent="0.25">
      <c r="C14" s="57" t="s">
        <v>15</v>
      </c>
      <c r="D14" s="58"/>
      <c r="E14" s="59"/>
      <c r="F14" s="86">
        <v>0.25</v>
      </c>
      <c r="G14" s="87"/>
      <c r="H14" s="88"/>
    </row>
    <row r="15" spans="1:16" ht="30" customHeight="1" x14ac:dyDescent="0.25">
      <c r="C15" s="63" t="s">
        <v>16</v>
      </c>
      <c r="D15" s="64"/>
      <c r="E15" s="65"/>
      <c r="F15" s="86">
        <v>0.37</v>
      </c>
      <c r="G15" s="87"/>
      <c r="H15" s="88"/>
    </row>
    <row r="16" spans="1:16" ht="30" customHeight="1" x14ac:dyDescent="0.25">
      <c r="C16" s="71" t="s">
        <v>17</v>
      </c>
      <c r="D16" s="72"/>
      <c r="E16" s="73"/>
      <c r="F16" s="68">
        <v>0.04</v>
      </c>
      <c r="G16" s="69"/>
      <c r="H16" s="70"/>
    </row>
    <row r="19" spans="1:7" ht="19.5" x14ac:dyDescent="0.25">
      <c r="C19" s="67" t="s">
        <v>18</v>
      </c>
      <c r="D19" s="67"/>
      <c r="E19" s="67"/>
      <c r="F19" s="67"/>
      <c r="G19" s="67"/>
    </row>
    <row r="20" spans="1:7" ht="17.25" x14ac:dyDescent="0.3">
      <c r="C20" s="5" t="s">
        <v>19</v>
      </c>
      <c r="D20" s="5" t="s">
        <v>20</v>
      </c>
      <c r="E20" s="5" t="s">
        <v>21</v>
      </c>
      <c r="F20" s="61" t="s">
        <v>47</v>
      </c>
      <c r="G20" s="61"/>
    </row>
    <row r="21" spans="1:7" ht="15.75" x14ac:dyDescent="0.25">
      <c r="C21" s="6" t="s">
        <v>22</v>
      </c>
      <c r="D21" s="7" t="s">
        <v>13</v>
      </c>
      <c r="E21" s="7" t="s">
        <v>13</v>
      </c>
      <c r="F21" s="8" t="s">
        <v>41</v>
      </c>
      <c r="G21" s="7" t="s">
        <v>13</v>
      </c>
    </row>
    <row r="22" spans="1:7" ht="15.75" x14ac:dyDescent="0.25">
      <c r="B22" s="4"/>
      <c r="C22" s="6" t="s">
        <v>23</v>
      </c>
      <c r="D22" s="9">
        <v>0.05</v>
      </c>
      <c r="E22" s="9">
        <v>0.05</v>
      </c>
      <c r="F22" s="8" t="s">
        <v>42</v>
      </c>
      <c r="G22" s="11">
        <v>0.05</v>
      </c>
    </row>
    <row r="23" spans="1:7" ht="15.75" x14ac:dyDescent="0.25">
      <c r="C23" s="6" t="s">
        <v>24</v>
      </c>
      <c r="D23" s="9">
        <v>0.2</v>
      </c>
      <c r="E23" s="9">
        <v>0.1</v>
      </c>
      <c r="F23" s="8" t="s">
        <v>43</v>
      </c>
      <c r="G23" s="11">
        <v>0.1</v>
      </c>
    </row>
    <row r="24" spans="1:7" ht="15.75" x14ac:dyDescent="0.25">
      <c r="C24" s="6" t="s">
        <v>25</v>
      </c>
      <c r="D24" s="9">
        <v>0.25</v>
      </c>
      <c r="E24" s="9">
        <v>0.15</v>
      </c>
      <c r="F24" s="8" t="s">
        <v>44</v>
      </c>
      <c r="G24" s="11">
        <v>0.15</v>
      </c>
    </row>
    <row r="25" spans="1:7" ht="15.75" x14ac:dyDescent="0.25">
      <c r="C25" s="6" t="s">
        <v>26</v>
      </c>
      <c r="D25" s="9">
        <v>0.3</v>
      </c>
      <c r="E25" s="9">
        <v>0.2</v>
      </c>
      <c r="F25" s="8" t="s">
        <v>45</v>
      </c>
      <c r="G25" s="11">
        <v>0.2</v>
      </c>
    </row>
    <row r="26" spans="1:7" ht="15.75" x14ac:dyDescent="0.25">
      <c r="C26" s="6" t="s">
        <v>27</v>
      </c>
      <c r="D26" s="9">
        <v>0.3</v>
      </c>
      <c r="E26" s="9">
        <v>0.3</v>
      </c>
      <c r="F26" s="10" t="s">
        <v>46</v>
      </c>
      <c r="G26" s="11">
        <v>0.3</v>
      </c>
    </row>
    <row r="29" spans="1:7" ht="16.5" thickBot="1" x14ac:dyDescent="0.3">
      <c r="A29" s="3" t="s">
        <v>33</v>
      </c>
    </row>
    <row r="30" spans="1:7" ht="15.75" thickTop="1" x14ac:dyDescent="0.25"/>
    <row r="32" spans="1:7" ht="18" thickBot="1" x14ac:dyDescent="0.35">
      <c r="B32" s="12" t="s">
        <v>34</v>
      </c>
      <c r="C32" s="62"/>
      <c r="D32" s="62"/>
    </row>
    <row r="33" spans="2:4" ht="15.75" x14ac:dyDescent="0.25">
      <c r="C33" s="14" t="s">
        <v>35</v>
      </c>
      <c r="D33" s="18">
        <v>235000</v>
      </c>
    </row>
    <row r="34" spans="2:4" ht="15.75" x14ac:dyDescent="0.25">
      <c r="C34" s="14" t="s">
        <v>36</v>
      </c>
      <c r="D34" s="18"/>
    </row>
    <row r="35" spans="2:4" ht="15.75" x14ac:dyDescent="0.25">
      <c r="C35" s="15" t="s">
        <v>37</v>
      </c>
      <c r="D35" s="19" t="s">
        <v>13</v>
      </c>
    </row>
    <row r="36" spans="2:4" ht="15.75" x14ac:dyDescent="0.25">
      <c r="C36" s="14" t="s">
        <v>38</v>
      </c>
      <c r="D36" s="20" t="s">
        <v>39</v>
      </c>
    </row>
    <row r="39" spans="2:4" ht="19.5" thickBot="1" x14ac:dyDescent="0.35">
      <c r="B39" s="13" t="s">
        <v>40</v>
      </c>
      <c r="C39" s="62"/>
      <c r="D39" s="62"/>
    </row>
    <row r="40" spans="2:4" ht="15.75" x14ac:dyDescent="0.25">
      <c r="C40" s="21" t="s">
        <v>35</v>
      </c>
      <c r="D40" s="22">
        <v>527300</v>
      </c>
    </row>
    <row r="41" spans="2:4" ht="15.75" x14ac:dyDescent="0.25">
      <c r="C41" s="21" t="s">
        <v>36</v>
      </c>
      <c r="D41" s="23"/>
    </row>
    <row r="42" spans="2:4" ht="15.75" x14ac:dyDescent="0.25">
      <c r="C42" s="24" t="s">
        <v>37</v>
      </c>
      <c r="D42" s="25" t="s">
        <v>13</v>
      </c>
    </row>
    <row r="43" spans="2:4" ht="15.75" x14ac:dyDescent="0.25">
      <c r="C43" s="21" t="s">
        <v>48</v>
      </c>
      <c r="D43" s="22">
        <f>(D40-300000)*5%</f>
        <v>11365</v>
      </c>
    </row>
    <row r="44" spans="2:4" ht="15.75" x14ac:dyDescent="0.25">
      <c r="C44" s="28" t="s">
        <v>49</v>
      </c>
      <c r="D44" s="28">
        <f>D43</f>
        <v>11365</v>
      </c>
    </row>
    <row r="45" spans="2:4" ht="15.75" x14ac:dyDescent="0.25">
      <c r="C45" s="33" t="s">
        <v>50</v>
      </c>
      <c r="D45" s="33">
        <f>D44*4%</f>
        <v>454.6</v>
      </c>
    </row>
    <row r="46" spans="2:4" ht="15.75" x14ac:dyDescent="0.25">
      <c r="C46" s="26" t="s">
        <v>51</v>
      </c>
      <c r="D46" s="26">
        <f>D44+D45</f>
        <v>11819.6</v>
      </c>
    </row>
    <row r="47" spans="2:4" ht="15.75" x14ac:dyDescent="0.25">
      <c r="C47" s="16"/>
      <c r="D47" s="16"/>
    </row>
    <row r="48" spans="2:4" ht="15.75" x14ac:dyDescent="0.25">
      <c r="C48" s="16"/>
      <c r="D48" s="16"/>
    </row>
    <row r="49" spans="2:4" ht="19.5" thickBot="1" x14ac:dyDescent="0.35">
      <c r="B49" s="13" t="s">
        <v>52</v>
      </c>
      <c r="C49" s="60"/>
      <c r="D49" s="60"/>
    </row>
    <row r="50" spans="2:4" ht="15.75" x14ac:dyDescent="0.25">
      <c r="C50" s="30" t="s">
        <v>35</v>
      </c>
      <c r="D50" s="30">
        <v>5735000</v>
      </c>
    </row>
    <row r="51" spans="2:4" ht="15.75" x14ac:dyDescent="0.25">
      <c r="C51" s="30" t="s">
        <v>36</v>
      </c>
      <c r="D51" s="31"/>
    </row>
    <row r="52" spans="2:4" ht="15.75" x14ac:dyDescent="0.25">
      <c r="C52" s="31" t="s">
        <v>37</v>
      </c>
      <c r="D52" s="32" t="s">
        <v>13</v>
      </c>
    </row>
    <row r="53" spans="2:4" ht="15.75" x14ac:dyDescent="0.25">
      <c r="C53" s="30" t="s">
        <v>53</v>
      </c>
      <c r="D53" s="30">
        <f>(600000-300000)*5%</f>
        <v>15000</v>
      </c>
    </row>
    <row r="54" spans="2:4" ht="15.75" x14ac:dyDescent="0.25">
      <c r="C54" s="30" t="s">
        <v>54</v>
      </c>
      <c r="D54" s="30">
        <f>(900000-600000)*10%</f>
        <v>30000</v>
      </c>
    </row>
    <row r="55" spans="2:4" ht="15.75" x14ac:dyDescent="0.25">
      <c r="C55" s="30" t="s">
        <v>55</v>
      </c>
      <c r="D55" s="30">
        <f>(1200000-900000)*15%</f>
        <v>45000</v>
      </c>
    </row>
    <row r="56" spans="2:4" ht="15.75" x14ac:dyDescent="0.25">
      <c r="C56" s="30" t="s">
        <v>56</v>
      </c>
      <c r="D56" s="30">
        <f>(1500000-1200000)*20%</f>
        <v>60000</v>
      </c>
    </row>
    <row r="57" spans="2:4" ht="15.75" x14ac:dyDescent="0.25">
      <c r="C57" s="30" t="s">
        <v>57</v>
      </c>
      <c r="D57" s="30">
        <f>(5735000-1500000)*30%</f>
        <v>1270500</v>
      </c>
    </row>
    <row r="58" spans="2:4" ht="15.75" x14ac:dyDescent="0.25">
      <c r="C58" s="52" t="s">
        <v>102</v>
      </c>
      <c r="D58" s="52">
        <f>D57*10%</f>
        <v>127050</v>
      </c>
    </row>
    <row r="59" spans="2:4" ht="15.75" x14ac:dyDescent="0.25">
      <c r="C59" s="28" t="s">
        <v>49</v>
      </c>
      <c r="D59" s="28">
        <f>SUM(D53:D58)</f>
        <v>1547550</v>
      </c>
    </row>
    <row r="60" spans="2:4" ht="15.75" x14ac:dyDescent="0.25">
      <c r="C60" s="33" t="s">
        <v>50</v>
      </c>
      <c r="D60" s="33">
        <f>D59*4%</f>
        <v>61902</v>
      </c>
    </row>
    <row r="61" spans="2:4" ht="15.75" x14ac:dyDescent="0.25">
      <c r="C61" s="26" t="s">
        <v>51</v>
      </c>
      <c r="D61" s="26">
        <f>SUM(D59:D60)</f>
        <v>1609452</v>
      </c>
    </row>
    <row r="62" spans="2:4" ht="15.75" x14ac:dyDescent="0.25">
      <c r="C62" s="17"/>
      <c r="D62" s="17"/>
    </row>
    <row r="63" spans="2:4" ht="19.5" thickBot="1" x14ac:dyDescent="0.35">
      <c r="B63" s="13" t="s">
        <v>58</v>
      </c>
      <c r="C63" s="60"/>
      <c r="D63" s="60"/>
    </row>
    <row r="64" spans="2:4" ht="15.75" x14ac:dyDescent="0.25">
      <c r="C64" s="35" t="s">
        <v>35</v>
      </c>
      <c r="D64" s="36">
        <v>2874385</v>
      </c>
    </row>
    <row r="65" spans="2:4" ht="15.75" x14ac:dyDescent="0.25">
      <c r="C65" s="35" t="s">
        <v>36</v>
      </c>
      <c r="D65" s="36"/>
    </row>
    <row r="66" spans="2:4" ht="15.75" x14ac:dyDescent="0.25">
      <c r="C66" s="37" t="s">
        <v>37</v>
      </c>
      <c r="D66" s="36" t="s">
        <v>13</v>
      </c>
    </row>
    <row r="67" spans="2:4" ht="15.75" x14ac:dyDescent="0.25">
      <c r="C67" s="35" t="s">
        <v>53</v>
      </c>
      <c r="D67" s="36">
        <f>(600000-300000)*5%</f>
        <v>15000</v>
      </c>
    </row>
    <row r="68" spans="2:4" ht="15.75" x14ac:dyDescent="0.25">
      <c r="C68" s="35" t="s">
        <v>54</v>
      </c>
      <c r="D68" s="36">
        <f>(900000-600000)*10%</f>
        <v>30000</v>
      </c>
    </row>
    <row r="69" spans="2:4" ht="15.75" x14ac:dyDescent="0.25">
      <c r="C69" s="35" t="s">
        <v>55</v>
      </c>
      <c r="D69" s="36">
        <f>(1200000-900000)*15%</f>
        <v>45000</v>
      </c>
    </row>
    <row r="70" spans="2:4" ht="15.75" x14ac:dyDescent="0.25">
      <c r="C70" s="35" t="s">
        <v>56</v>
      </c>
      <c r="D70" s="36">
        <f>(1500000-1200000)*20%</f>
        <v>60000</v>
      </c>
    </row>
    <row r="71" spans="2:4" ht="15.75" x14ac:dyDescent="0.25">
      <c r="C71" s="35" t="s">
        <v>60</v>
      </c>
      <c r="D71" s="36">
        <f>(2874385-1500000)*30%</f>
        <v>412315.5</v>
      </c>
    </row>
    <row r="72" spans="2:4" ht="15.75" x14ac:dyDescent="0.25">
      <c r="C72" s="28" t="s">
        <v>49</v>
      </c>
      <c r="D72" s="29">
        <f>SUM(D67:D71)</f>
        <v>562315.5</v>
      </c>
    </row>
    <row r="73" spans="2:4" ht="15.75" x14ac:dyDescent="0.25">
      <c r="C73" s="33" t="s">
        <v>50</v>
      </c>
      <c r="D73" s="34">
        <f>D72*4%</f>
        <v>22492.62</v>
      </c>
    </row>
    <row r="74" spans="2:4" ht="15.75" x14ac:dyDescent="0.25">
      <c r="C74" s="26" t="s">
        <v>51</v>
      </c>
      <c r="D74" s="27">
        <f>SUM(D72:D73)</f>
        <v>584808.12</v>
      </c>
    </row>
    <row r="75" spans="2:4" ht="15.75" x14ac:dyDescent="0.25">
      <c r="C75" s="16"/>
      <c r="D75" s="16"/>
    </row>
    <row r="76" spans="2:4" ht="15.75" x14ac:dyDescent="0.25">
      <c r="C76" s="17"/>
      <c r="D76" s="17"/>
    </row>
    <row r="77" spans="2:4" ht="19.5" thickBot="1" x14ac:dyDescent="0.35">
      <c r="B77" s="13" t="s">
        <v>59</v>
      </c>
      <c r="C77" s="60"/>
      <c r="D77" s="60"/>
    </row>
    <row r="78" spans="2:4" ht="15.75" x14ac:dyDescent="0.25">
      <c r="C78" s="38" t="s">
        <v>35</v>
      </c>
      <c r="D78" s="39">
        <v>7984380</v>
      </c>
    </row>
    <row r="79" spans="2:4" ht="15.75" x14ac:dyDescent="0.25">
      <c r="C79" s="38" t="s">
        <v>36</v>
      </c>
      <c r="D79" s="39"/>
    </row>
    <row r="80" spans="2:4" ht="15.75" x14ac:dyDescent="0.25">
      <c r="C80" s="40" t="s">
        <v>37</v>
      </c>
      <c r="D80" s="39" t="s">
        <v>13</v>
      </c>
    </row>
    <row r="81" spans="3:4" ht="15.75" x14ac:dyDescent="0.25">
      <c r="C81" s="38" t="s">
        <v>53</v>
      </c>
      <c r="D81" s="39">
        <f>(600000-300000)*5%</f>
        <v>15000</v>
      </c>
    </row>
    <row r="82" spans="3:4" ht="15.75" x14ac:dyDescent="0.25">
      <c r="C82" s="38" t="s">
        <v>54</v>
      </c>
      <c r="D82" s="39">
        <f>(900000-600000)*10%</f>
        <v>30000</v>
      </c>
    </row>
    <row r="83" spans="3:4" ht="15.75" x14ac:dyDescent="0.25">
      <c r="C83" s="38" t="s">
        <v>55</v>
      </c>
      <c r="D83" s="39">
        <f>(1200000-900000)*15%</f>
        <v>45000</v>
      </c>
    </row>
    <row r="84" spans="3:4" ht="15.75" x14ac:dyDescent="0.25">
      <c r="C84" s="38" t="s">
        <v>56</v>
      </c>
      <c r="D84" s="39">
        <f>(1500000-1200000)*20%</f>
        <v>60000</v>
      </c>
    </row>
    <row r="85" spans="3:4" ht="15.75" x14ac:dyDescent="0.25">
      <c r="C85" s="38" t="s">
        <v>61</v>
      </c>
      <c r="D85" s="39">
        <f>(7984380-1500000)*30%</f>
        <v>1945314</v>
      </c>
    </row>
    <row r="86" spans="3:4" ht="15.75" x14ac:dyDescent="0.25">
      <c r="C86" s="52" t="s">
        <v>102</v>
      </c>
      <c r="D86" s="52">
        <f>D85*10%</f>
        <v>194531.40000000002</v>
      </c>
    </row>
    <row r="87" spans="3:4" ht="15.75" x14ac:dyDescent="0.25">
      <c r="C87" s="28" t="s">
        <v>49</v>
      </c>
      <c r="D87" s="29">
        <f>SUM(D81:D86)</f>
        <v>2289845.4</v>
      </c>
    </row>
    <row r="88" spans="3:4" ht="15.75" x14ac:dyDescent="0.25">
      <c r="C88" s="33" t="s">
        <v>50</v>
      </c>
      <c r="D88" s="34">
        <f>D87*4%</f>
        <v>91593.815999999992</v>
      </c>
    </row>
    <row r="89" spans="3:4" ht="15.75" x14ac:dyDescent="0.25">
      <c r="C89" s="26" t="s">
        <v>51</v>
      </c>
      <c r="D89" s="27">
        <f>SUM(D87:D88)</f>
        <v>2381439.216</v>
      </c>
    </row>
  </sheetData>
  <mergeCells count="23">
    <mergeCell ref="A1:P1"/>
    <mergeCell ref="C19:G19"/>
    <mergeCell ref="F16:H16"/>
    <mergeCell ref="C16:E16"/>
    <mergeCell ref="C9:H9"/>
    <mergeCell ref="F10:H10"/>
    <mergeCell ref="C10:E10"/>
    <mergeCell ref="F11:H11"/>
    <mergeCell ref="F12:H12"/>
    <mergeCell ref="F13:H13"/>
    <mergeCell ref="F14:H14"/>
    <mergeCell ref="F15:H15"/>
    <mergeCell ref="C11:E11"/>
    <mergeCell ref="C12:E12"/>
    <mergeCell ref="C13:E13"/>
    <mergeCell ref="C14:E14"/>
    <mergeCell ref="C49:D49"/>
    <mergeCell ref="C63:D63"/>
    <mergeCell ref="C77:D77"/>
    <mergeCell ref="F20:G20"/>
    <mergeCell ref="C32:D32"/>
    <mergeCell ref="C39:D39"/>
    <mergeCell ref="C15:E15"/>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54"/>
  <sheetViews>
    <sheetView workbookViewId="0">
      <selection activeCell="A3" sqref="A3"/>
    </sheetView>
  </sheetViews>
  <sheetFormatPr defaultRowHeight="15" x14ac:dyDescent="0.25"/>
  <cols>
    <col min="15" max="15" width="9.5703125" customWidth="1"/>
    <col min="16" max="16" width="10.42578125" customWidth="1"/>
    <col min="17" max="17" width="10.28515625" customWidth="1"/>
    <col min="18" max="19" width="10" customWidth="1"/>
    <col min="20" max="20" width="10.28515625" customWidth="1"/>
  </cols>
  <sheetData>
    <row r="1" spans="1:21" ht="20.25" thickBot="1" x14ac:dyDescent="0.35">
      <c r="A1" s="90" t="s">
        <v>62</v>
      </c>
      <c r="B1" s="90"/>
      <c r="C1" s="90"/>
      <c r="D1" s="90"/>
      <c r="E1" s="90"/>
      <c r="F1" s="90"/>
      <c r="G1" s="90"/>
      <c r="H1" s="90"/>
      <c r="I1" s="90"/>
      <c r="J1" s="90"/>
      <c r="K1" s="90"/>
      <c r="L1" s="90"/>
      <c r="M1" s="90"/>
    </row>
    <row r="2" spans="1:21" ht="15.75" thickTop="1" x14ac:dyDescent="0.25"/>
    <row r="3" spans="1:21" ht="16.5" thickBot="1" x14ac:dyDescent="0.3">
      <c r="A3" s="3" t="s">
        <v>33</v>
      </c>
    </row>
    <row r="4" spans="1:21" ht="19.5" customHeight="1" thickTop="1" x14ac:dyDescent="0.3">
      <c r="A4" s="93" t="s">
        <v>74</v>
      </c>
      <c r="B4" s="93"/>
      <c r="C4" s="93"/>
      <c r="D4" s="93"/>
      <c r="E4" s="93"/>
      <c r="F4" s="93"/>
      <c r="G4" s="93"/>
      <c r="H4" s="42"/>
      <c r="I4" s="42"/>
      <c r="J4" s="42"/>
      <c r="K4" s="42"/>
      <c r="L4" s="42"/>
      <c r="M4" s="42"/>
      <c r="N4" s="42"/>
      <c r="O4" s="42"/>
      <c r="P4" s="42"/>
      <c r="Q4" s="42"/>
      <c r="R4" s="42"/>
      <c r="S4" s="42"/>
      <c r="T4" s="42"/>
    </row>
    <row r="5" spans="1:21" ht="32.25" customHeight="1" x14ac:dyDescent="0.25">
      <c r="A5" s="91" t="s">
        <v>63</v>
      </c>
      <c r="B5" s="91"/>
      <c r="C5" s="91"/>
      <c r="D5" s="91"/>
      <c r="E5" s="91"/>
      <c r="F5" s="91"/>
      <c r="G5" s="91"/>
      <c r="H5" s="91"/>
      <c r="I5" s="91"/>
      <c r="J5" s="91"/>
      <c r="K5" s="91"/>
      <c r="L5" s="91"/>
      <c r="M5" s="91"/>
      <c r="N5" s="91"/>
      <c r="O5" s="91"/>
      <c r="P5" s="91"/>
      <c r="Q5" s="91"/>
      <c r="R5" s="91"/>
      <c r="S5" s="91"/>
      <c r="T5" s="91"/>
      <c r="U5" s="41"/>
    </row>
    <row r="6" spans="1:21" ht="15.75" x14ac:dyDescent="0.25">
      <c r="A6" s="92" t="s">
        <v>64</v>
      </c>
      <c r="B6" s="92"/>
      <c r="C6" s="92"/>
      <c r="D6" s="92"/>
      <c r="E6" s="92"/>
      <c r="F6" s="92"/>
      <c r="G6" s="92"/>
      <c r="H6" s="92"/>
      <c r="I6" s="92"/>
      <c r="J6" s="92"/>
      <c r="K6" s="92"/>
      <c r="L6" s="92"/>
      <c r="M6" s="43"/>
      <c r="N6" s="43"/>
      <c r="O6" s="43"/>
      <c r="P6" s="43"/>
      <c r="Q6" s="43"/>
      <c r="R6" s="43"/>
      <c r="S6" s="43"/>
      <c r="T6" s="43"/>
    </row>
    <row r="7" spans="1:21" ht="15.75" x14ac:dyDescent="0.25">
      <c r="A7" s="89" t="s">
        <v>65</v>
      </c>
      <c r="B7" s="89"/>
      <c r="C7" s="89"/>
      <c r="D7" s="89"/>
      <c r="E7" s="89"/>
      <c r="F7" s="44"/>
      <c r="G7" s="44"/>
      <c r="H7" s="44"/>
      <c r="I7" s="44"/>
      <c r="J7" s="44"/>
      <c r="K7" s="44"/>
      <c r="L7" s="44"/>
      <c r="M7" s="44"/>
      <c r="N7" s="44"/>
      <c r="O7" s="44"/>
      <c r="P7" s="44"/>
      <c r="Q7" s="44"/>
      <c r="R7" s="44"/>
      <c r="S7" s="44"/>
      <c r="T7" s="44"/>
    </row>
    <row r="8" spans="1:21" ht="15.75" x14ac:dyDescent="0.25">
      <c r="A8" s="89" t="s">
        <v>66</v>
      </c>
      <c r="B8" s="89"/>
      <c r="C8" s="89"/>
      <c r="D8" s="89"/>
      <c r="E8" s="89"/>
      <c r="F8" s="44"/>
      <c r="G8" s="44"/>
      <c r="H8" s="44"/>
      <c r="I8" s="44"/>
      <c r="J8" s="44"/>
      <c r="K8" s="44"/>
      <c r="L8" s="44"/>
      <c r="M8" s="44"/>
      <c r="N8" s="44"/>
      <c r="O8" s="44"/>
      <c r="P8" s="44"/>
      <c r="Q8" s="44"/>
      <c r="R8" s="44"/>
      <c r="S8" s="44"/>
      <c r="T8" s="44"/>
    </row>
    <row r="9" spans="1:21" ht="15.75" x14ac:dyDescent="0.25">
      <c r="A9" s="89" t="s">
        <v>67</v>
      </c>
      <c r="B9" s="89"/>
      <c r="C9" s="89"/>
      <c r="D9" s="89"/>
      <c r="E9" s="89"/>
      <c r="F9" s="44"/>
      <c r="G9" s="44"/>
      <c r="H9" s="44"/>
      <c r="I9" s="44"/>
      <c r="J9" s="44"/>
      <c r="K9" s="44"/>
      <c r="L9" s="44"/>
      <c r="M9" s="44"/>
      <c r="N9" s="44"/>
      <c r="O9" s="44"/>
      <c r="P9" s="44"/>
      <c r="Q9" s="44"/>
      <c r="R9" s="44"/>
      <c r="S9" s="44"/>
      <c r="T9" s="44"/>
    </row>
    <row r="10" spans="1:21" ht="15.75" x14ac:dyDescent="0.25">
      <c r="A10" s="89" t="s">
        <v>68</v>
      </c>
      <c r="B10" s="89"/>
      <c r="C10" s="89"/>
      <c r="D10" s="89"/>
      <c r="E10" s="89"/>
      <c r="F10" s="44"/>
      <c r="G10" s="44"/>
      <c r="H10" s="44"/>
      <c r="I10" s="44"/>
      <c r="J10" s="44"/>
      <c r="K10" s="44"/>
      <c r="L10" s="44"/>
      <c r="M10" s="44"/>
      <c r="N10" s="44"/>
      <c r="O10" s="44"/>
      <c r="P10" s="44"/>
      <c r="Q10" s="44"/>
      <c r="R10" s="44"/>
      <c r="S10" s="44"/>
      <c r="T10" s="44"/>
    </row>
    <row r="11" spans="1:21" ht="15.75" x14ac:dyDescent="0.25">
      <c r="A11" s="89" t="s">
        <v>69</v>
      </c>
      <c r="B11" s="89"/>
      <c r="C11" s="89"/>
      <c r="D11" s="89"/>
      <c r="E11" s="89"/>
      <c r="F11" s="44"/>
      <c r="G11" s="44"/>
      <c r="H11" s="44"/>
      <c r="I11" s="44"/>
      <c r="J11" s="44"/>
      <c r="K11" s="44"/>
      <c r="L11" s="44"/>
      <c r="M11" s="44"/>
      <c r="N11" s="44"/>
      <c r="O11" s="44"/>
      <c r="P11" s="44"/>
      <c r="Q11" s="44"/>
      <c r="R11" s="44"/>
      <c r="S11" s="44"/>
      <c r="T11" s="44"/>
    </row>
    <row r="12" spans="1:21" ht="15.75" x14ac:dyDescent="0.25">
      <c r="A12" s="89" t="s">
        <v>70</v>
      </c>
      <c r="B12" s="89"/>
      <c r="C12" s="89"/>
      <c r="D12" s="89"/>
      <c r="E12" s="89"/>
      <c r="F12" s="44"/>
      <c r="G12" s="44"/>
      <c r="H12" s="44"/>
      <c r="I12" s="44"/>
      <c r="J12" s="44"/>
      <c r="K12" s="44"/>
      <c r="L12" s="44"/>
      <c r="M12" s="44"/>
      <c r="N12" s="44"/>
      <c r="O12" s="44"/>
      <c r="P12" s="44"/>
      <c r="Q12" s="44"/>
      <c r="R12" s="44"/>
      <c r="S12" s="44"/>
      <c r="T12" s="44"/>
    </row>
    <row r="13" spans="1:21" ht="15.75" x14ac:dyDescent="0.25">
      <c r="A13" s="89" t="s">
        <v>71</v>
      </c>
      <c r="B13" s="89"/>
      <c r="C13" s="89"/>
      <c r="D13" s="89"/>
      <c r="E13" s="89"/>
      <c r="F13" s="44"/>
      <c r="G13" s="44"/>
      <c r="H13" s="44"/>
      <c r="I13" s="44"/>
      <c r="J13" s="44"/>
      <c r="K13" s="44"/>
      <c r="L13" s="44"/>
      <c r="M13" s="44"/>
      <c r="N13" s="44"/>
      <c r="O13" s="44"/>
      <c r="P13" s="44"/>
      <c r="Q13" s="44"/>
      <c r="R13" s="44"/>
      <c r="S13" s="44"/>
      <c r="T13" s="44"/>
    </row>
    <row r="14" spans="1:21" ht="15.75" x14ac:dyDescent="0.25">
      <c r="A14" s="89" t="s">
        <v>72</v>
      </c>
      <c r="B14" s="89"/>
      <c r="C14" s="89"/>
      <c r="D14" s="89"/>
      <c r="E14" s="89"/>
      <c r="F14" s="44"/>
      <c r="G14" s="44"/>
      <c r="H14" s="44"/>
      <c r="I14" s="44"/>
      <c r="J14" s="44"/>
      <c r="K14" s="44"/>
      <c r="L14" s="44"/>
      <c r="M14" s="44"/>
      <c r="N14" s="44"/>
      <c r="O14" s="44"/>
      <c r="P14" s="44"/>
      <c r="Q14" s="44"/>
      <c r="R14" s="44"/>
      <c r="S14" s="44"/>
      <c r="T14" s="44"/>
    </row>
    <row r="15" spans="1:21" ht="15.75" x14ac:dyDescent="0.25">
      <c r="A15" s="89" t="s">
        <v>73</v>
      </c>
      <c r="B15" s="89"/>
      <c r="C15" s="89"/>
      <c r="D15" s="89"/>
      <c r="E15" s="89"/>
      <c r="F15" s="44"/>
      <c r="G15" s="44"/>
      <c r="H15" s="44"/>
      <c r="I15" s="44"/>
      <c r="J15" s="44"/>
      <c r="K15" s="44"/>
      <c r="L15" s="44"/>
      <c r="M15" s="44"/>
      <c r="N15" s="44"/>
      <c r="O15" s="44"/>
      <c r="P15" s="44"/>
      <c r="Q15" s="44"/>
      <c r="R15" s="44"/>
      <c r="S15" s="44"/>
      <c r="T15" s="44"/>
    </row>
    <row r="16" spans="1:21" ht="32.25" customHeight="1" x14ac:dyDescent="0.25">
      <c r="A16" s="91" t="s">
        <v>99</v>
      </c>
      <c r="B16" s="91"/>
      <c r="C16" s="91"/>
      <c r="D16" s="91"/>
      <c r="E16" s="91"/>
      <c r="F16" s="91"/>
      <c r="G16" s="91"/>
      <c r="H16" s="91"/>
      <c r="I16" s="91"/>
      <c r="J16" s="91"/>
      <c r="K16" s="91"/>
      <c r="L16" s="91"/>
      <c r="M16" s="91"/>
      <c r="N16" s="91"/>
      <c r="O16" s="91"/>
      <c r="P16" s="91"/>
      <c r="Q16" s="91"/>
      <c r="R16" s="91"/>
      <c r="S16" s="91"/>
      <c r="T16" s="91"/>
    </row>
    <row r="19" spans="1:20" ht="18.75" x14ac:dyDescent="0.3">
      <c r="A19" s="94" t="s">
        <v>75</v>
      </c>
      <c r="B19" s="94"/>
      <c r="C19" s="94"/>
      <c r="D19" s="94"/>
      <c r="E19" s="94"/>
      <c r="F19" s="94"/>
      <c r="G19" s="94"/>
      <c r="H19" s="46"/>
      <c r="I19" s="46"/>
      <c r="J19" s="46"/>
      <c r="K19" s="46"/>
      <c r="L19" s="46"/>
      <c r="M19" s="46"/>
      <c r="N19" s="46"/>
      <c r="O19" s="46"/>
      <c r="P19" s="46"/>
      <c r="Q19" s="46"/>
      <c r="R19" s="46"/>
      <c r="S19" s="46"/>
      <c r="T19" s="46"/>
    </row>
    <row r="20" spans="1:20" ht="30" customHeight="1" x14ac:dyDescent="0.25">
      <c r="A20" s="95" t="s">
        <v>76</v>
      </c>
      <c r="B20" s="95"/>
      <c r="C20" s="95"/>
      <c r="D20" s="95"/>
      <c r="E20" s="95"/>
      <c r="F20" s="95"/>
      <c r="G20" s="95"/>
      <c r="H20" s="95"/>
      <c r="I20" s="95"/>
      <c r="J20" s="95"/>
      <c r="K20" s="95"/>
      <c r="L20" s="95"/>
      <c r="M20" s="95"/>
      <c r="N20" s="95"/>
      <c r="O20" s="95"/>
      <c r="P20" s="95"/>
      <c r="Q20" s="95"/>
      <c r="R20" s="95"/>
      <c r="S20" s="95"/>
      <c r="T20" s="95"/>
    </row>
    <row r="21" spans="1:20" ht="15.75" x14ac:dyDescent="0.25">
      <c r="A21" s="47" t="s">
        <v>77</v>
      </c>
      <c r="B21" s="47"/>
      <c r="C21" s="47"/>
      <c r="D21" s="47"/>
      <c r="E21" s="47"/>
      <c r="F21" s="48"/>
      <c r="G21" s="46"/>
      <c r="H21" s="46"/>
      <c r="I21" s="46"/>
      <c r="J21" s="46"/>
      <c r="K21" s="46"/>
      <c r="L21" s="46"/>
      <c r="M21" s="46"/>
      <c r="N21" s="46"/>
      <c r="O21" s="46"/>
      <c r="P21" s="46"/>
      <c r="Q21" s="46"/>
      <c r="R21" s="46"/>
      <c r="S21" s="46"/>
      <c r="T21" s="46"/>
    </row>
    <row r="22" spans="1:20" ht="15.75" x14ac:dyDescent="0.25">
      <c r="A22" s="96" t="s">
        <v>78</v>
      </c>
      <c r="B22" s="96"/>
      <c r="C22" s="96"/>
      <c r="D22" s="96"/>
      <c r="E22" s="96"/>
      <c r="F22" s="96"/>
      <c r="G22" s="96"/>
      <c r="H22" s="96"/>
      <c r="I22" s="96"/>
      <c r="J22" s="96"/>
      <c r="K22" s="96"/>
      <c r="L22" s="96"/>
      <c r="M22" s="96"/>
      <c r="N22" s="96"/>
      <c r="O22" s="96"/>
      <c r="P22" s="96"/>
      <c r="Q22" s="96"/>
      <c r="R22" s="46"/>
      <c r="S22" s="46"/>
      <c r="T22" s="46"/>
    </row>
    <row r="23" spans="1:20" ht="15.75" x14ac:dyDescent="0.25">
      <c r="A23" s="96" t="s">
        <v>103</v>
      </c>
      <c r="B23" s="96"/>
      <c r="C23" s="96"/>
      <c r="D23" s="96"/>
      <c r="E23" s="96"/>
      <c r="F23" s="96"/>
      <c r="G23" s="96"/>
      <c r="H23" s="96"/>
      <c r="I23" s="96"/>
      <c r="J23" s="96"/>
      <c r="K23" s="96"/>
      <c r="L23" s="96"/>
      <c r="M23" s="96"/>
      <c r="N23" s="96"/>
      <c r="O23" s="96"/>
      <c r="P23" s="96"/>
      <c r="Q23" s="96"/>
      <c r="R23" s="46"/>
      <c r="S23" s="46"/>
      <c r="T23" s="46"/>
    </row>
    <row r="24" spans="1:20" ht="15.75" x14ac:dyDescent="0.25">
      <c r="A24" s="96" t="s">
        <v>79</v>
      </c>
      <c r="B24" s="96"/>
      <c r="C24" s="96"/>
      <c r="D24" s="96"/>
      <c r="E24" s="96"/>
      <c r="F24" s="96"/>
      <c r="G24" s="96"/>
      <c r="H24" s="96"/>
      <c r="I24" s="96"/>
      <c r="J24" s="96"/>
      <c r="K24" s="96"/>
      <c r="L24" s="96"/>
      <c r="M24" s="96"/>
      <c r="N24" s="96"/>
      <c r="O24" s="96"/>
      <c r="P24" s="96"/>
      <c r="Q24" s="96"/>
      <c r="R24" s="46"/>
      <c r="S24" s="46"/>
      <c r="T24" s="46"/>
    </row>
    <row r="25" spans="1:20" ht="15.75" x14ac:dyDescent="0.25">
      <c r="A25" s="96" t="s">
        <v>80</v>
      </c>
      <c r="B25" s="96"/>
      <c r="C25" s="96"/>
      <c r="D25" s="96"/>
      <c r="E25" s="96"/>
      <c r="F25" s="96"/>
      <c r="G25" s="96"/>
      <c r="H25" s="96"/>
      <c r="I25" s="96"/>
      <c r="J25" s="96"/>
      <c r="K25" s="96"/>
      <c r="L25" s="96"/>
      <c r="M25" s="96"/>
      <c r="N25" s="96"/>
      <c r="O25" s="96"/>
      <c r="P25" s="96"/>
      <c r="Q25" s="96"/>
      <c r="R25" s="46"/>
      <c r="S25" s="46"/>
      <c r="T25" s="46"/>
    </row>
    <row r="26" spans="1:20" x14ac:dyDescent="0.25">
      <c r="A26" s="46"/>
      <c r="B26" s="46"/>
      <c r="C26" s="46"/>
      <c r="D26" s="46"/>
      <c r="E26" s="46"/>
      <c r="F26" s="46"/>
      <c r="G26" s="46"/>
      <c r="H26" s="46"/>
      <c r="I26" s="46"/>
      <c r="J26" s="46"/>
      <c r="K26" s="46"/>
      <c r="L26" s="46"/>
      <c r="M26" s="46"/>
      <c r="N26" s="46"/>
      <c r="O26" s="46"/>
      <c r="P26" s="46"/>
      <c r="Q26" s="46"/>
      <c r="R26" s="46"/>
      <c r="S26" s="46"/>
      <c r="T26" s="46"/>
    </row>
    <row r="27" spans="1:20" ht="15.75" x14ac:dyDescent="0.25">
      <c r="A27" s="100" t="s">
        <v>81</v>
      </c>
      <c r="B27" s="100"/>
      <c r="C27" s="100"/>
      <c r="D27" s="100"/>
      <c r="E27" s="100"/>
      <c r="F27" s="100"/>
      <c r="G27" s="100"/>
      <c r="H27" s="100"/>
      <c r="I27" s="100"/>
      <c r="J27" s="100"/>
      <c r="K27" s="100"/>
      <c r="L27" s="49"/>
      <c r="M27" s="49"/>
      <c r="N27" s="49"/>
      <c r="O27" s="49"/>
      <c r="P27" s="49"/>
      <c r="Q27" s="49"/>
      <c r="R27" s="49"/>
      <c r="S27" s="49"/>
      <c r="T27" s="49"/>
    </row>
    <row r="28" spans="1:20" ht="15.75" x14ac:dyDescent="0.25">
      <c r="A28" s="49" t="s">
        <v>82</v>
      </c>
      <c r="B28" s="49"/>
      <c r="C28" s="49"/>
      <c r="D28" s="49"/>
      <c r="E28" s="49"/>
      <c r="F28" s="49"/>
      <c r="G28" s="49"/>
      <c r="H28" s="49"/>
      <c r="I28" s="49"/>
      <c r="J28" s="49"/>
      <c r="K28" s="49"/>
      <c r="L28" s="49"/>
      <c r="M28" s="49"/>
      <c r="N28" s="49"/>
      <c r="O28" s="49"/>
      <c r="P28" s="49"/>
      <c r="Q28" s="49"/>
      <c r="R28" s="49"/>
      <c r="S28" s="49"/>
      <c r="T28" s="49"/>
    </row>
    <row r="29" spans="1:20" ht="15.75" x14ac:dyDescent="0.25">
      <c r="A29" s="49" t="s">
        <v>83</v>
      </c>
      <c r="B29" s="49"/>
      <c r="C29" s="49"/>
      <c r="D29" s="49"/>
      <c r="E29" s="49"/>
      <c r="F29" s="49"/>
      <c r="G29" s="49"/>
      <c r="H29" s="49"/>
      <c r="I29" s="49"/>
      <c r="J29" s="49"/>
      <c r="K29" s="49"/>
      <c r="L29" s="49"/>
      <c r="M29" s="49"/>
      <c r="N29" s="49"/>
      <c r="O29" s="49"/>
      <c r="P29" s="49"/>
      <c r="Q29" s="49"/>
      <c r="R29" s="49"/>
      <c r="S29" s="49"/>
      <c r="T29" s="49"/>
    </row>
    <row r="30" spans="1:20" ht="15.75" x14ac:dyDescent="0.25">
      <c r="A30" s="49" t="s">
        <v>84</v>
      </c>
      <c r="B30" s="49"/>
      <c r="C30" s="49"/>
      <c r="D30" s="49"/>
      <c r="E30" s="49"/>
      <c r="F30" s="49"/>
      <c r="G30" s="49"/>
      <c r="H30" s="49"/>
      <c r="I30" s="49"/>
      <c r="J30" s="49"/>
      <c r="K30" s="49"/>
      <c r="L30" s="49"/>
      <c r="M30" s="49"/>
      <c r="N30" s="49"/>
      <c r="O30" s="49"/>
      <c r="P30" s="49"/>
      <c r="Q30" s="49"/>
      <c r="R30" s="49"/>
      <c r="S30" s="49"/>
      <c r="T30" s="49"/>
    </row>
    <row r="31" spans="1:20" ht="15.75" x14ac:dyDescent="0.25">
      <c r="A31" s="49" t="s">
        <v>85</v>
      </c>
      <c r="B31" s="49"/>
      <c r="C31" s="49"/>
      <c r="D31" s="49"/>
      <c r="E31" s="49"/>
      <c r="F31" s="49"/>
      <c r="G31" s="49"/>
      <c r="H31" s="49"/>
      <c r="I31" s="49"/>
      <c r="J31" s="49"/>
      <c r="K31" s="49"/>
      <c r="L31" s="49"/>
      <c r="M31" s="49"/>
      <c r="N31" s="49"/>
      <c r="O31" s="49"/>
      <c r="P31" s="49"/>
      <c r="Q31" s="49"/>
      <c r="R31" s="49"/>
      <c r="S31" s="49"/>
      <c r="T31" s="49"/>
    </row>
    <row r="32" spans="1:20" ht="15.75" x14ac:dyDescent="0.25">
      <c r="A32" s="49"/>
      <c r="B32" s="49"/>
      <c r="C32" s="49"/>
      <c r="D32" s="49"/>
      <c r="E32" s="49"/>
      <c r="F32" s="49"/>
      <c r="G32" s="49"/>
      <c r="H32" s="49"/>
      <c r="I32" s="49"/>
      <c r="J32" s="49"/>
      <c r="K32" s="49"/>
      <c r="L32" s="49"/>
      <c r="M32" s="49"/>
      <c r="N32" s="49"/>
      <c r="O32" s="49"/>
      <c r="P32" s="49"/>
      <c r="Q32" s="49"/>
      <c r="R32" s="49"/>
      <c r="S32" s="49"/>
      <c r="T32" s="49"/>
    </row>
    <row r="33" spans="1:20" ht="15.75" x14ac:dyDescent="0.25">
      <c r="A33" s="49" t="s">
        <v>86</v>
      </c>
      <c r="B33" s="49"/>
      <c r="C33" s="49"/>
      <c r="D33" s="49"/>
      <c r="E33" s="49"/>
      <c r="F33" s="49"/>
      <c r="G33" s="49"/>
      <c r="H33" s="49"/>
      <c r="I33" s="49"/>
      <c r="J33" s="49"/>
      <c r="K33" s="49"/>
      <c r="L33" s="49"/>
      <c r="M33" s="49"/>
      <c r="N33" s="49"/>
      <c r="O33" s="49"/>
      <c r="P33" s="49"/>
      <c r="Q33" s="49"/>
      <c r="R33" s="49"/>
      <c r="S33" s="49"/>
      <c r="T33" s="49"/>
    </row>
    <row r="34" spans="1:20" ht="15.75" x14ac:dyDescent="0.25">
      <c r="A34" s="49"/>
      <c r="B34" s="49"/>
      <c r="C34" s="49"/>
      <c r="D34" s="49"/>
      <c r="E34" s="49"/>
      <c r="F34" s="49"/>
      <c r="G34" s="49"/>
      <c r="H34" s="49"/>
      <c r="I34" s="49"/>
      <c r="J34" s="49"/>
      <c r="K34" s="49"/>
      <c r="L34" s="49"/>
      <c r="M34" s="49"/>
      <c r="N34" s="49"/>
      <c r="O34" s="49"/>
      <c r="P34" s="49"/>
      <c r="Q34" s="49"/>
      <c r="R34" s="49"/>
      <c r="S34" s="49"/>
      <c r="T34" s="49"/>
    </row>
    <row r="35" spans="1:20" ht="30" customHeight="1" x14ac:dyDescent="0.25">
      <c r="A35" s="95" t="s">
        <v>100</v>
      </c>
      <c r="B35" s="95"/>
      <c r="C35" s="95"/>
      <c r="D35" s="95"/>
      <c r="E35" s="95"/>
      <c r="F35" s="95"/>
      <c r="G35" s="95"/>
      <c r="H35" s="95"/>
      <c r="I35" s="95"/>
      <c r="J35" s="95"/>
      <c r="K35" s="95"/>
      <c r="L35" s="95"/>
      <c r="M35" s="95"/>
      <c r="N35" s="95"/>
      <c r="O35" s="95"/>
      <c r="P35" s="95"/>
      <c r="Q35" s="95"/>
      <c r="R35" s="95"/>
      <c r="S35" s="95"/>
      <c r="T35" s="95"/>
    </row>
    <row r="38" spans="1:20" ht="18.75" x14ac:dyDescent="0.3">
      <c r="A38" s="97" t="s">
        <v>87</v>
      </c>
      <c r="B38" s="97"/>
      <c r="C38" s="97"/>
      <c r="D38" s="97"/>
      <c r="E38" s="97"/>
      <c r="F38" s="97"/>
      <c r="G38" s="97"/>
      <c r="H38" s="45"/>
      <c r="I38" s="45"/>
      <c r="J38" s="45"/>
      <c r="K38" s="45"/>
      <c r="L38" s="45"/>
      <c r="M38" s="45"/>
      <c r="N38" s="45"/>
      <c r="O38" s="45"/>
      <c r="P38" s="45"/>
      <c r="Q38" s="45"/>
      <c r="R38" s="45"/>
      <c r="S38" s="45"/>
      <c r="T38" s="45"/>
    </row>
    <row r="39" spans="1:20" ht="30" customHeight="1" x14ac:dyDescent="0.25">
      <c r="A39" s="98" t="s">
        <v>88</v>
      </c>
      <c r="B39" s="98"/>
      <c r="C39" s="98"/>
      <c r="D39" s="98"/>
      <c r="E39" s="98"/>
      <c r="F39" s="98"/>
      <c r="G39" s="98"/>
      <c r="H39" s="98"/>
      <c r="I39" s="98"/>
      <c r="J39" s="98"/>
      <c r="K39" s="98"/>
      <c r="L39" s="98"/>
      <c r="M39" s="98"/>
      <c r="N39" s="98"/>
      <c r="O39" s="98"/>
      <c r="P39" s="98"/>
      <c r="Q39" s="98"/>
      <c r="R39" s="98"/>
      <c r="S39" s="98"/>
      <c r="T39" s="98"/>
    </row>
    <row r="40" spans="1:20" ht="15.75" x14ac:dyDescent="0.25">
      <c r="A40" s="101" t="s">
        <v>89</v>
      </c>
      <c r="B40" s="101"/>
      <c r="C40" s="101"/>
      <c r="D40" s="101"/>
      <c r="E40" s="101"/>
      <c r="F40" s="101"/>
      <c r="G40" s="101"/>
      <c r="H40" s="101"/>
      <c r="I40" s="101"/>
      <c r="J40" s="101"/>
      <c r="K40" s="101"/>
      <c r="L40" s="50"/>
      <c r="M40" s="50"/>
      <c r="N40" s="50"/>
      <c r="O40" s="50"/>
      <c r="P40" s="50"/>
      <c r="Q40" s="50"/>
      <c r="R40" s="51"/>
      <c r="S40" s="51"/>
      <c r="T40" s="45"/>
    </row>
    <row r="41" spans="1:20" ht="15.75" x14ac:dyDescent="0.25">
      <c r="A41" s="99" t="s">
        <v>78</v>
      </c>
      <c r="B41" s="99"/>
      <c r="C41" s="99"/>
      <c r="D41" s="99"/>
      <c r="E41" s="99"/>
      <c r="F41" s="99"/>
      <c r="G41" s="99"/>
      <c r="H41" s="99"/>
      <c r="I41" s="99"/>
      <c r="J41" s="99"/>
      <c r="K41" s="99"/>
      <c r="L41" s="50"/>
      <c r="M41" s="50"/>
      <c r="N41" s="50"/>
      <c r="O41" s="50"/>
      <c r="P41" s="50"/>
      <c r="Q41" s="50"/>
      <c r="R41" s="51"/>
      <c r="S41" s="51"/>
      <c r="T41" s="45"/>
    </row>
    <row r="42" spans="1:20" ht="15.75" x14ac:dyDescent="0.25">
      <c r="A42" s="99" t="s">
        <v>90</v>
      </c>
      <c r="B42" s="99"/>
      <c r="C42" s="99"/>
      <c r="D42" s="99"/>
      <c r="E42" s="99"/>
      <c r="F42" s="99"/>
      <c r="G42" s="99"/>
      <c r="H42" s="99"/>
      <c r="I42" s="99"/>
      <c r="J42" s="99"/>
      <c r="K42" s="99"/>
      <c r="L42" s="50"/>
      <c r="M42" s="50"/>
      <c r="N42" s="50"/>
      <c r="O42" s="50"/>
      <c r="P42" s="50"/>
      <c r="Q42" s="50"/>
      <c r="R42" s="51"/>
      <c r="S42" s="51"/>
      <c r="T42" s="45"/>
    </row>
    <row r="43" spans="1:20" ht="15.75" x14ac:dyDescent="0.25">
      <c r="A43" s="99" t="s">
        <v>91</v>
      </c>
      <c r="B43" s="99"/>
      <c r="C43" s="99"/>
      <c r="D43" s="99"/>
      <c r="E43" s="99"/>
      <c r="F43" s="99"/>
      <c r="G43" s="99"/>
      <c r="H43" s="99"/>
      <c r="I43" s="99"/>
      <c r="J43" s="99"/>
      <c r="K43" s="99"/>
      <c r="L43" s="50"/>
      <c r="M43" s="50"/>
      <c r="N43" s="50"/>
      <c r="O43" s="50"/>
      <c r="P43" s="50"/>
      <c r="Q43" s="50"/>
      <c r="R43" s="51"/>
      <c r="S43" s="51"/>
      <c r="T43" s="45"/>
    </row>
    <row r="44" spans="1:20" ht="15.75" x14ac:dyDescent="0.25">
      <c r="A44" s="99" t="s">
        <v>80</v>
      </c>
      <c r="B44" s="99"/>
      <c r="C44" s="99"/>
      <c r="D44" s="99"/>
      <c r="E44" s="99"/>
      <c r="F44" s="99"/>
      <c r="G44" s="99"/>
      <c r="H44" s="99"/>
      <c r="I44" s="99"/>
      <c r="J44" s="99"/>
      <c r="K44" s="99"/>
      <c r="L44" s="50"/>
      <c r="M44" s="50"/>
      <c r="N44" s="50"/>
      <c r="O44" s="50"/>
      <c r="P44" s="50"/>
      <c r="Q44" s="50"/>
      <c r="R44" s="51"/>
      <c r="S44" s="51"/>
      <c r="T44" s="45"/>
    </row>
    <row r="45" spans="1:20" ht="15.75" x14ac:dyDescent="0.25">
      <c r="A45" s="50"/>
      <c r="B45" s="50"/>
      <c r="C45" s="50"/>
      <c r="D45" s="50"/>
      <c r="E45" s="50"/>
      <c r="F45" s="50"/>
      <c r="G45" s="50"/>
      <c r="H45" s="50"/>
      <c r="I45" s="50"/>
      <c r="J45" s="50"/>
      <c r="K45" s="50"/>
      <c r="L45" s="50"/>
      <c r="M45" s="50"/>
      <c r="N45" s="50"/>
      <c r="O45" s="50"/>
      <c r="P45" s="50"/>
      <c r="Q45" s="50"/>
      <c r="R45" s="51"/>
      <c r="S45" s="51"/>
      <c r="T45" s="45"/>
    </row>
    <row r="46" spans="1:20" ht="15.75" x14ac:dyDescent="0.25">
      <c r="A46" s="101" t="s">
        <v>92</v>
      </c>
      <c r="B46" s="101"/>
      <c r="C46" s="101"/>
      <c r="D46" s="101"/>
      <c r="E46" s="101"/>
      <c r="F46" s="101"/>
      <c r="G46" s="101"/>
      <c r="H46" s="101"/>
      <c r="I46" s="101"/>
      <c r="J46" s="101"/>
      <c r="K46" s="101"/>
      <c r="L46" s="50"/>
      <c r="M46" s="50"/>
      <c r="N46" s="50"/>
      <c r="O46" s="50"/>
      <c r="P46" s="50"/>
      <c r="Q46" s="50"/>
      <c r="R46" s="51"/>
      <c r="S46" s="51"/>
      <c r="T46" s="45"/>
    </row>
    <row r="47" spans="1:20" ht="15.75" x14ac:dyDescent="0.25">
      <c r="A47" s="99" t="s">
        <v>93</v>
      </c>
      <c r="B47" s="99"/>
      <c r="C47" s="99"/>
      <c r="D47" s="99"/>
      <c r="E47" s="99"/>
      <c r="F47" s="99"/>
      <c r="G47" s="99"/>
      <c r="H47" s="99"/>
      <c r="I47" s="99"/>
      <c r="J47" s="99"/>
      <c r="K47" s="99"/>
      <c r="L47" s="50"/>
      <c r="M47" s="50"/>
      <c r="N47" s="50"/>
      <c r="O47" s="50"/>
      <c r="P47" s="50"/>
      <c r="Q47" s="50"/>
      <c r="R47" s="51"/>
      <c r="S47" s="51"/>
      <c r="T47" s="45"/>
    </row>
    <row r="48" spans="1:20" ht="15.75" x14ac:dyDescent="0.25">
      <c r="A48" s="99" t="s">
        <v>94</v>
      </c>
      <c r="B48" s="99"/>
      <c r="C48" s="99"/>
      <c r="D48" s="99"/>
      <c r="E48" s="99"/>
      <c r="F48" s="99"/>
      <c r="G48" s="99"/>
      <c r="H48" s="99"/>
      <c r="I48" s="99"/>
      <c r="J48" s="99"/>
      <c r="K48" s="99"/>
      <c r="L48" s="50"/>
      <c r="M48" s="50"/>
      <c r="N48" s="50"/>
      <c r="O48" s="50"/>
      <c r="P48" s="50"/>
      <c r="Q48" s="50"/>
      <c r="R48" s="51"/>
      <c r="S48" s="51"/>
      <c r="T48" s="45"/>
    </row>
    <row r="49" spans="1:20" ht="15.75" x14ac:dyDescent="0.25">
      <c r="A49" s="99" t="s">
        <v>95</v>
      </c>
      <c r="B49" s="99"/>
      <c r="C49" s="99"/>
      <c r="D49" s="99"/>
      <c r="E49" s="99"/>
      <c r="F49" s="99"/>
      <c r="G49" s="99"/>
      <c r="H49" s="99"/>
      <c r="I49" s="99"/>
      <c r="J49" s="99"/>
      <c r="K49" s="99"/>
      <c r="L49" s="50"/>
      <c r="M49" s="50"/>
      <c r="N49" s="50"/>
      <c r="O49" s="50"/>
      <c r="P49" s="50"/>
      <c r="Q49" s="50"/>
      <c r="R49" s="51"/>
      <c r="S49" s="51"/>
      <c r="T49" s="45"/>
    </row>
    <row r="50" spans="1:20" ht="15.75" x14ac:dyDescent="0.25">
      <c r="A50" s="99" t="s">
        <v>96</v>
      </c>
      <c r="B50" s="99"/>
      <c r="C50" s="99"/>
      <c r="D50" s="99"/>
      <c r="E50" s="99"/>
      <c r="F50" s="99"/>
      <c r="G50" s="99"/>
      <c r="H50" s="99"/>
      <c r="I50" s="99"/>
      <c r="J50" s="99"/>
      <c r="K50" s="99"/>
      <c r="L50" s="50"/>
      <c r="M50" s="50"/>
      <c r="N50" s="50"/>
      <c r="O50" s="50"/>
      <c r="P50" s="50"/>
      <c r="Q50" s="50"/>
      <c r="R50" s="51"/>
      <c r="S50" s="51"/>
      <c r="T50" s="45"/>
    </row>
    <row r="51" spans="1:20" ht="15.75" x14ac:dyDescent="0.25">
      <c r="A51" s="50"/>
      <c r="B51" s="50"/>
      <c r="C51" s="50"/>
      <c r="D51" s="50"/>
      <c r="E51" s="50"/>
      <c r="F51" s="50"/>
      <c r="G51" s="50"/>
      <c r="H51" s="50"/>
      <c r="I51" s="50"/>
      <c r="J51" s="50"/>
      <c r="K51" s="50"/>
      <c r="L51" s="50"/>
      <c r="M51" s="50"/>
      <c r="N51" s="50"/>
      <c r="O51" s="50"/>
      <c r="P51" s="50"/>
      <c r="Q51" s="50"/>
      <c r="R51" s="51"/>
      <c r="S51" s="51"/>
      <c r="T51" s="45"/>
    </row>
    <row r="52" spans="1:20" ht="15.75" x14ac:dyDescent="0.25">
      <c r="A52" s="99" t="s">
        <v>97</v>
      </c>
      <c r="B52" s="99"/>
      <c r="C52" s="99"/>
      <c r="D52" s="99"/>
      <c r="E52" s="99"/>
      <c r="F52" s="99"/>
      <c r="G52" s="99"/>
      <c r="H52" s="99"/>
      <c r="I52" s="99"/>
      <c r="J52" s="99"/>
      <c r="K52" s="99"/>
      <c r="L52" s="99"/>
      <c r="M52" s="99"/>
      <c r="N52" s="99"/>
      <c r="O52" s="99"/>
      <c r="P52" s="50"/>
      <c r="Q52" s="50"/>
      <c r="R52" s="51"/>
      <c r="S52" s="51"/>
      <c r="T52" s="45"/>
    </row>
    <row r="53" spans="1:20" ht="15.75" x14ac:dyDescent="0.25">
      <c r="A53" s="50"/>
      <c r="B53" s="50"/>
      <c r="C53" s="50"/>
      <c r="D53" s="50"/>
      <c r="E53" s="50"/>
      <c r="F53" s="50"/>
      <c r="G53" s="50"/>
      <c r="H53" s="50"/>
      <c r="I53" s="50"/>
      <c r="J53" s="50"/>
      <c r="K53" s="50"/>
      <c r="L53" s="50"/>
      <c r="M53" s="50"/>
      <c r="N53" s="50"/>
      <c r="O53" s="50"/>
      <c r="P53" s="50"/>
      <c r="Q53" s="50"/>
      <c r="R53" s="51"/>
      <c r="S53" s="51"/>
      <c r="T53" s="45"/>
    </row>
    <row r="54" spans="1:20" ht="15.75" x14ac:dyDescent="0.25">
      <c r="A54" s="99" t="s">
        <v>98</v>
      </c>
      <c r="B54" s="99"/>
      <c r="C54" s="99"/>
      <c r="D54" s="99"/>
      <c r="E54" s="99"/>
      <c r="F54" s="99"/>
      <c r="G54" s="99"/>
      <c r="H54" s="99"/>
      <c r="I54" s="99"/>
      <c r="J54" s="99"/>
      <c r="K54" s="99"/>
      <c r="L54" s="99"/>
      <c r="M54" s="99"/>
      <c r="N54" s="99"/>
      <c r="O54" s="99"/>
      <c r="P54" s="99"/>
      <c r="Q54" s="99"/>
      <c r="R54" s="99"/>
      <c r="S54" s="99"/>
      <c r="T54" s="45"/>
    </row>
  </sheetData>
  <mergeCells count="36">
    <mergeCell ref="A52:O52"/>
    <mergeCell ref="A54:S54"/>
    <mergeCell ref="A27:K27"/>
    <mergeCell ref="A40:K40"/>
    <mergeCell ref="A47:K47"/>
    <mergeCell ref="A48:K48"/>
    <mergeCell ref="A49:K49"/>
    <mergeCell ref="A50:K50"/>
    <mergeCell ref="A41:K41"/>
    <mergeCell ref="A42:K42"/>
    <mergeCell ref="A43:K43"/>
    <mergeCell ref="A44:K44"/>
    <mergeCell ref="A46:K46"/>
    <mergeCell ref="A24:Q24"/>
    <mergeCell ref="A25:Q25"/>
    <mergeCell ref="A35:T35"/>
    <mergeCell ref="A38:G38"/>
    <mergeCell ref="A39:T39"/>
    <mergeCell ref="A19:G19"/>
    <mergeCell ref="A20:T20"/>
    <mergeCell ref="A22:Q22"/>
    <mergeCell ref="A23:Q23"/>
    <mergeCell ref="A16:T16"/>
    <mergeCell ref="A15:E15"/>
    <mergeCell ref="A7:E7"/>
    <mergeCell ref="A8:E8"/>
    <mergeCell ref="A9:E9"/>
    <mergeCell ref="A1:M1"/>
    <mergeCell ref="A5:T5"/>
    <mergeCell ref="A6:L6"/>
    <mergeCell ref="A4:G4"/>
    <mergeCell ref="A10:E10"/>
    <mergeCell ref="A11:E11"/>
    <mergeCell ref="A12:E12"/>
    <mergeCell ref="A13:E13"/>
    <mergeCell ref="A14:E14"/>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40"/>
  <sheetViews>
    <sheetView tabSelected="1" zoomScale="85" zoomScaleNormal="85" workbookViewId="0">
      <selection activeCell="H31" sqref="H31"/>
    </sheetView>
  </sheetViews>
  <sheetFormatPr defaultRowHeight="15" x14ac:dyDescent="0.25"/>
  <sheetData>
    <row r="1" spans="1:22" ht="42" customHeight="1" thickBot="1" x14ac:dyDescent="0.35">
      <c r="A1" s="112" t="s">
        <v>101</v>
      </c>
      <c r="B1" s="112"/>
      <c r="C1" s="112"/>
      <c r="D1" s="112"/>
      <c r="E1" s="112"/>
      <c r="F1" s="112"/>
      <c r="G1" s="112"/>
      <c r="H1" s="112"/>
      <c r="I1" s="112"/>
      <c r="J1" s="112"/>
      <c r="K1" s="112"/>
      <c r="L1" s="112"/>
      <c r="M1" s="112"/>
      <c r="N1" s="112"/>
      <c r="O1" s="112"/>
      <c r="P1" s="112"/>
      <c r="Q1" s="112"/>
      <c r="R1" s="112"/>
      <c r="S1" s="112"/>
      <c r="T1" s="112"/>
      <c r="U1" s="112"/>
    </row>
    <row r="2" spans="1:22" ht="16.5" thickTop="1" x14ac:dyDescent="0.25">
      <c r="A2" s="104" t="s">
        <v>117</v>
      </c>
      <c r="B2" s="104"/>
      <c r="C2" s="104"/>
      <c r="D2" s="104"/>
      <c r="E2" s="104"/>
      <c r="F2" s="104"/>
      <c r="G2" s="104"/>
      <c r="H2" s="105"/>
    </row>
    <row r="3" spans="1:22" ht="15.75" x14ac:dyDescent="0.25">
      <c r="A3" s="102" t="s">
        <v>118</v>
      </c>
      <c r="B3" s="102"/>
      <c r="C3" s="102"/>
      <c r="D3" s="102"/>
      <c r="E3" s="102"/>
      <c r="F3" s="102"/>
      <c r="G3" s="102"/>
      <c r="H3" s="103"/>
    </row>
    <row r="4" spans="1:22" ht="15.75" x14ac:dyDescent="0.25">
      <c r="A4" s="106" t="s">
        <v>104</v>
      </c>
      <c r="B4" s="106"/>
      <c r="C4" s="106"/>
      <c r="D4" s="106"/>
      <c r="E4" s="106"/>
      <c r="F4" s="106"/>
      <c r="G4" s="106"/>
      <c r="H4" s="107"/>
    </row>
    <row r="5" spans="1:22" ht="15.75" x14ac:dyDescent="0.25">
      <c r="A5" s="53"/>
      <c r="B5" s="53"/>
      <c r="C5" s="53"/>
      <c r="D5" s="53"/>
      <c r="E5" s="53"/>
      <c r="F5" s="53"/>
      <c r="G5" s="53"/>
    </row>
    <row r="6" spans="1:22" ht="15.75" x14ac:dyDescent="0.25">
      <c r="A6" s="55" t="s">
        <v>105</v>
      </c>
      <c r="B6" s="110" t="s">
        <v>106</v>
      </c>
      <c r="C6" s="110"/>
      <c r="D6" s="110"/>
      <c r="E6" s="110"/>
      <c r="F6" s="110"/>
      <c r="G6" s="111"/>
    </row>
    <row r="7" spans="1:22" ht="15.75" x14ac:dyDescent="0.25">
      <c r="A7" s="54"/>
      <c r="B7" s="108" t="s">
        <v>107</v>
      </c>
      <c r="C7" s="108"/>
      <c r="D7" s="108"/>
      <c r="E7" s="108"/>
      <c r="F7" s="108"/>
      <c r="G7" s="109"/>
    </row>
    <row r="9" spans="1:22" ht="15.75" x14ac:dyDescent="0.25">
      <c r="A9" s="125" t="s">
        <v>33</v>
      </c>
    </row>
    <row r="10" spans="1:22" ht="18.75" x14ac:dyDescent="0.3">
      <c r="A10" s="126" t="s">
        <v>20</v>
      </c>
      <c r="B10" s="126"/>
      <c r="C10" s="126"/>
      <c r="D10" s="126"/>
      <c r="E10" s="126"/>
      <c r="F10" s="126"/>
      <c r="G10" s="126"/>
      <c r="M10" s="126" t="s">
        <v>108</v>
      </c>
      <c r="N10" s="126"/>
      <c r="O10" s="126"/>
      <c r="P10" s="126"/>
      <c r="Q10" s="126"/>
      <c r="R10" s="126"/>
    </row>
    <row r="11" spans="1:22" ht="15.75" x14ac:dyDescent="0.25">
      <c r="A11" s="127" t="s">
        <v>109</v>
      </c>
      <c r="B11" s="127"/>
      <c r="C11" s="127"/>
      <c r="D11" s="127">
        <v>769432</v>
      </c>
      <c r="E11" s="127"/>
      <c r="F11" s="127"/>
      <c r="G11" s="127"/>
      <c r="M11" s="127" t="s">
        <v>109</v>
      </c>
      <c r="N11" s="127"/>
      <c r="O11" s="127"/>
      <c r="P11" s="127">
        <v>769432</v>
      </c>
      <c r="Q11" s="127"/>
      <c r="R11" s="127"/>
    </row>
    <row r="13" spans="1:22" ht="15.75" x14ac:dyDescent="0.25">
      <c r="A13" s="116" t="s">
        <v>110</v>
      </c>
      <c r="B13" s="116"/>
      <c r="C13" s="116"/>
      <c r="D13" s="116"/>
      <c r="E13" s="116" t="s">
        <v>112</v>
      </c>
      <c r="F13" s="116"/>
      <c r="G13" s="116" t="s">
        <v>113</v>
      </c>
      <c r="H13" s="116"/>
      <c r="I13" s="116" t="s">
        <v>114</v>
      </c>
      <c r="J13" s="116"/>
      <c r="K13" s="53"/>
      <c r="L13" s="53"/>
      <c r="M13" s="118" t="s">
        <v>110</v>
      </c>
      <c r="N13" s="118"/>
      <c r="O13" s="118"/>
      <c r="P13" s="118"/>
      <c r="Q13" s="119" t="s">
        <v>112</v>
      </c>
      <c r="R13" s="119"/>
      <c r="S13" s="119" t="s">
        <v>113</v>
      </c>
      <c r="T13" s="119"/>
      <c r="U13" s="119" t="s">
        <v>114</v>
      </c>
      <c r="V13" s="119"/>
    </row>
    <row r="14" spans="1:22" ht="15.75" x14ac:dyDescent="0.25">
      <c r="A14" s="117" t="s">
        <v>116</v>
      </c>
      <c r="B14" s="117"/>
      <c r="C14" s="117"/>
      <c r="D14" s="117"/>
      <c r="E14" s="116">
        <v>120000</v>
      </c>
      <c r="F14" s="116"/>
      <c r="G14" s="116">
        <v>120000</v>
      </c>
      <c r="H14" s="116"/>
      <c r="I14" s="116">
        <v>150000</v>
      </c>
      <c r="J14" s="116"/>
      <c r="K14" s="53"/>
      <c r="L14" s="53"/>
      <c r="M14" s="118" t="s">
        <v>116</v>
      </c>
      <c r="N14" s="118"/>
      <c r="O14" s="118"/>
      <c r="P14" s="118"/>
      <c r="Q14" s="120">
        <v>0</v>
      </c>
      <c r="R14" s="120"/>
      <c r="S14" s="119">
        <v>120000</v>
      </c>
      <c r="T14" s="119"/>
      <c r="U14" s="120">
        <v>0</v>
      </c>
      <c r="V14" s="120"/>
    </row>
    <row r="15" spans="1:22" ht="15.75" x14ac:dyDescent="0.25">
      <c r="A15" s="117" t="s">
        <v>119</v>
      </c>
      <c r="B15" s="117"/>
      <c r="C15" s="117"/>
      <c r="D15" s="117"/>
      <c r="E15" s="116">
        <v>25000</v>
      </c>
      <c r="F15" s="116"/>
      <c r="G15" s="116">
        <v>80900</v>
      </c>
      <c r="H15" s="116"/>
      <c r="I15" s="116">
        <v>25000</v>
      </c>
      <c r="J15" s="116"/>
      <c r="K15" s="53"/>
      <c r="L15" s="53"/>
      <c r="M15" s="118" t="s">
        <v>119</v>
      </c>
      <c r="N15" s="118"/>
      <c r="O15" s="118"/>
      <c r="P15" s="118"/>
      <c r="Q15" s="120">
        <v>0</v>
      </c>
      <c r="R15" s="120"/>
      <c r="S15" s="119">
        <v>80900</v>
      </c>
      <c r="T15" s="119"/>
      <c r="U15" s="120">
        <v>0</v>
      </c>
      <c r="V15" s="120"/>
    </row>
    <row r="16" spans="1:22" ht="15.75" x14ac:dyDescent="0.25">
      <c r="A16" s="117" t="s">
        <v>111</v>
      </c>
      <c r="B16" s="117"/>
      <c r="C16" s="117"/>
      <c r="D16" s="117"/>
      <c r="E16" s="116">
        <v>25000</v>
      </c>
      <c r="F16" s="116"/>
      <c r="G16" s="116">
        <v>25000</v>
      </c>
      <c r="H16" s="116"/>
      <c r="I16" s="116" t="s">
        <v>115</v>
      </c>
      <c r="J16" s="116"/>
      <c r="K16" s="53"/>
      <c r="L16" s="53"/>
      <c r="M16" s="118" t="s">
        <v>111</v>
      </c>
      <c r="N16" s="118"/>
      <c r="O16" s="118"/>
      <c r="P16" s="118"/>
      <c r="Q16" s="120">
        <v>0</v>
      </c>
      <c r="R16" s="120"/>
      <c r="S16" s="119">
        <v>25000</v>
      </c>
      <c r="T16" s="119"/>
      <c r="U16" s="120">
        <v>0</v>
      </c>
      <c r="V16" s="120"/>
    </row>
    <row r="19" spans="1:22" ht="16.5" thickBot="1" x14ac:dyDescent="0.3">
      <c r="A19" s="121" t="s">
        <v>120</v>
      </c>
      <c r="M19" s="122" t="s">
        <v>120</v>
      </c>
    </row>
    <row r="20" spans="1:22" ht="31.5" customHeight="1" x14ac:dyDescent="0.25">
      <c r="A20" s="123" t="s">
        <v>121</v>
      </c>
      <c r="B20" s="123"/>
      <c r="C20" s="123"/>
      <c r="D20" s="123"/>
      <c r="E20" s="123"/>
      <c r="F20" s="123"/>
      <c r="G20" s="123"/>
      <c r="H20" s="123"/>
      <c r="I20" s="123"/>
      <c r="J20" s="123"/>
      <c r="M20" s="128" t="s">
        <v>122</v>
      </c>
      <c r="N20" s="128"/>
      <c r="O20" s="128"/>
      <c r="P20" s="128"/>
      <c r="Q20" s="128"/>
      <c r="R20" s="128"/>
      <c r="S20" s="128"/>
      <c r="T20" s="128"/>
      <c r="U20" s="128"/>
      <c r="V20" s="128"/>
    </row>
    <row r="21" spans="1:22" ht="47.25" customHeight="1" x14ac:dyDescent="0.25">
      <c r="A21" s="124" t="s">
        <v>123</v>
      </c>
      <c r="B21" s="124"/>
      <c r="C21" s="124"/>
      <c r="D21" s="124"/>
      <c r="E21" s="124"/>
      <c r="F21" s="124"/>
      <c r="G21" s="124"/>
      <c r="H21" s="124"/>
      <c r="I21" s="124"/>
      <c r="J21" s="124"/>
    </row>
    <row r="22" spans="1:22" ht="31.5" customHeight="1" x14ac:dyDescent="0.25">
      <c r="A22" s="95" t="s">
        <v>124</v>
      </c>
      <c r="B22" s="95"/>
      <c r="C22" s="95"/>
      <c r="D22" s="95"/>
      <c r="E22" s="95"/>
      <c r="F22" s="95"/>
      <c r="G22" s="95"/>
      <c r="H22" s="95"/>
      <c r="I22" s="95"/>
      <c r="J22" s="95"/>
    </row>
    <row r="25" spans="1:22" ht="15.75" x14ac:dyDescent="0.25">
      <c r="A25" s="129" t="s">
        <v>125</v>
      </c>
      <c r="B25" s="129"/>
      <c r="C25" s="129"/>
      <c r="D25" s="130">
        <f>D11-(SUM(E14:F16))</f>
        <v>599432</v>
      </c>
      <c r="E25" s="130"/>
      <c r="F25" s="130"/>
      <c r="M25" s="134" t="s">
        <v>125</v>
      </c>
      <c r="N25" s="134"/>
      <c r="O25" s="134"/>
      <c r="P25" s="135">
        <v>769432</v>
      </c>
      <c r="Q25" s="135"/>
      <c r="R25" s="135"/>
    </row>
    <row r="26" spans="1:22" ht="15.75" x14ac:dyDescent="0.25">
      <c r="A26" s="131" t="s">
        <v>36</v>
      </c>
      <c r="B26" s="131"/>
      <c r="C26" s="131"/>
      <c r="D26" s="132"/>
      <c r="E26" s="132"/>
      <c r="F26" s="132"/>
      <c r="G26" s="53"/>
      <c r="H26" s="53"/>
      <c r="I26" s="53"/>
      <c r="J26" s="53"/>
      <c r="K26" s="53"/>
      <c r="L26" s="53"/>
      <c r="M26" s="136" t="s">
        <v>36</v>
      </c>
      <c r="N26" s="136"/>
      <c r="O26" s="136"/>
      <c r="P26" s="137"/>
      <c r="Q26" s="137"/>
      <c r="R26" s="137"/>
    </row>
    <row r="27" spans="1:22" ht="15.75" x14ac:dyDescent="0.25">
      <c r="A27" s="131" t="s">
        <v>126</v>
      </c>
      <c r="B27" s="131"/>
      <c r="C27" s="131"/>
      <c r="D27" s="132">
        <v>0</v>
      </c>
      <c r="E27" s="132"/>
      <c r="F27" s="132"/>
      <c r="G27" s="53"/>
      <c r="H27" s="53"/>
      <c r="I27" s="53"/>
      <c r="J27" s="53"/>
      <c r="K27" s="53"/>
      <c r="L27" s="53"/>
      <c r="M27" s="136" t="s">
        <v>127</v>
      </c>
      <c r="N27" s="136"/>
      <c r="O27" s="136"/>
      <c r="P27" s="137">
        <v>0</v>
      </c>
      <c r="Q27" s="137"/>
      <c r="R27" s="137"/>
    </row>
    <row r="28" spans="1:22" ht="15.75" x14ac:dyDescent="0.25">
      <c r="A28" s="131" t="s">
        <v>128</v>
      </c>
      <c r="B28" s="131"/>
      <c r="C28" s="131"/>
      <c r="D28" s="132">
        <f>(500000-250000)*5%</f>
        <v>12500</v>
      </c>
      <c r="E28" s="132"/>
      <c r="F28" s="132"/>
      <c r="G28" s="53"/>
      <c r="H28" s="53"/>
      <c r="I28" s="53"/>
      <c r="J28" s="53"/>
      <c r="K28" s="53"/>
      <c r="L28" s="53"/>
      <c r="M28" s="136" t="s">
        <v>129</v>
      </c>
      <c r="N28" s="136"/>
      <c r="O28" s="136"/>
      <c r="P28" s="137">
        <f>(600000-300000)*5%</f>
        <v>15000</v>
      </c>
      <c r="Q28" s="137"/>
      <c r="R28" s="137"/>
    </row>
    <row r="29" spans="1:22" ht="15.75" x14ac:dyDescent="0.25">
      <c r="A29" s="131" t="s">
        <v>130</v>
      </c>
      <c r="B29" s="131"/>
      <c r="C29" s="131"/>
      <c r="D29" s="132">
        <f>(599432-500000)*20%</f>
        <v>19886.400000000001</v>
      </c>
      <c r="E29" s="132"/>
      <c r="F29" s="132"/>
      <c r="G29" s="53"/>
      <c r="H29" s="53"/>
      <c r="I29" s="53"/>
      <c r="J29" s="53"/>
      <c r="K29" s="53"/>
      <c r="L29" s="53"/>
      <c r="M29" s="136" t="s">
        <v>131</v>
      </c>
      <c r="N29" s="136"/>
      <c r="O29" s="136"/>
      <c r="P29" s="137">
        <f>(769432-600000)*10%</f>
        <v>16943.2</v>
      </c>
      <c r="Q29" s="137"/>
      <c r="R29" s="137"/>
    </row>
    <row r="30" spans="1:22" ht="15.75" x14ac:dyDescent="0.25">
      <c r="A30" s="131" t="s">
        <v>132</v>
      </c>
      <c r="B30" s="131"/>
      <c r="C30" s="131"/>
      <c r="D30" s="132">
        <f>SUM(D27:F29)</f>
        <v>32386.400000000001</v>
      </c>
      <c r="E30" s="132"/>
      <c r="F30" s="132"/>
      <c r="G30" s="53"/>
      <c r="H30" s="53"/>
      <c r="I30" s="53"/>
      <c r="J30" s="53"/>
      <c r="K30" s="53"/>
      <c r="L30" s="53"/>
      <c r="M30" s="136" t="s">
        <v>132</v>
      </c>
      <c r="N30" s="136"/>
      <c r="O30" s="136"/>
      <c r="P30" s="137">
        <f>SUM(P27:R29)</f>
        <v>31943.200000000001</v>
      </c>
      <c r="Q30" s="137"/>
      <c r="R30" s="137"/>
    </row>
    <row r="31" spans="1:22" ht="31.5" customHeight="1" x14ac:dyDescent="0.25">
      <c r="A31" s="133" t="s">
        <v>133</v>
      </c>
      <c r="B31" s="133"/>
      <c r="C31" s="133"/>
      <c r="D31" s="132">
        <f>D30*4%</f>
        <v>1295.4560000000001</v>
      </c>
      <c r="E31" s="132"/>
      <c r="F31" s="132"/>
      <c r="G31" s="53"/>
      <c r="H31" s="53"/>
      <c r="I31" s="53"/>
      <c r="J31" s="53"/>
      <c r="K31" s="53"/>
      <c r="L31" s="53"/>
      <c r="M31" s="138" t="s">
        <v>133</v>
      </c>
      <c r="N31" s="138"/>
      <c r="O31" s="138"/>
      <c r="P31" s="137">
        <f>P30*4%</f>
        <v>1277.7280000000001</v>
      </c>
      <c r="Q31" s="137"/>
      <c r="R31" s="137"/>
    </row>
    <row r="32" spans="1:22" ht="15.75" x14ac:dyDescent="0.25">
      <c r="A32" s="131" t="s">
        <v>134</v>
      </c>
      <c r="B32" s="131"/>
      <c r="C32" s="131"/>
      <c r="D32" s="132">
        <f>SUM(D30:F31)</f>
        <v>33681.856</v>
      </c>
      <c r="E32" s="132"/>
      <c r="F32" s="132"/>
      <c r="G32" s="53"/>
      <c r="H32" s="53"/>
      <c r="I32" s="53"/>
      <c r="J32" s="53"/>
      <c r="K32" s="53"/>
      <c r="L32" s="53"/>
      <c r="M32" s="136" t="s">
        <v>134</v>
      </c>
      <c r="N32" s="136"/>
      <c r="O32" s="136"/>
      <c r="P32" s="137">
        <f>SUM(P30:R31)</f>
        <v>33220.928</v>
      </c>
      <c r="Q32" s="137"/>
      <c r="R32" s="137"/>
    </row>
    <row r="36" spans="1:18" ht="20.25" thickBot="1" x14ac:dyDescent="0.35">
      <c r="A36" s="114" t="s">
        <v>135</v>
      </c>
      <c r="B36" s="114"/>
    </row>
    <row r="37" spans="1:18" ht="16.5" thickTop="1" x14ac:dyDescent="0.25">
      <c r="A37" s="139" t="s">
        <v>136</v>
      </c>
      <c r="B37" s="139"/>
      <c r="C37" s="139"/>
      <c r="D37" s="139"/>
      <c r="E37" s="139"/>
      <c r="F37" s="139"/>
      <c r="G37" s="139"/>
      <c r="H37" s="139"/>
      <c r="I37" s="139"/>
      <c r="J37" s="139"/>
      <c r="K37" s="139"/>
      <c r="L37" s="139"/>
      <c r="M37" s="139"/>
      <c r="N37" s="139"/>
      <c r="O37" s="139"/>
      <c r="P37" s="139"/>
      <c r="Q37" s="140"/>
      <c r="R37" s="140"/>
    </row>
    <row r="38" spans="1:18" ht="15.75" x14ac:dyDescent="0.25">
      <c r="A38" s="139" t="s">
        <v>137</v>
      </c>
      <c r="B38" s="139"/>
      <c r="C38" s="139"/>
      <c r="D38" s="139"/>
      <c r="E38" s="139"/>
      <c r="F38" s="139"/>
      <c r="G38" s="139"/>
      <c r="H38" s="139"/>
      <c r="I38" s="139"/>
      <c r="J38" s="139"/>
      <c r="K38" s="139"/>
      <c r="L38" s="139"/>
      <c r="M38" s="139"/>
      <c r="N38" s="139"/>
      <c r="O38" s="139"/>
      <c r="P38" s="139"/>
      <c r="Q38" s="139"/>
      <c r="R38" s="139"/>
    </row>
    <row r="39" spans="1:18" ht="15.75" x14ac:dyDescent="0.25">
      <c r="A39" s="53"/>
      <c r="B39" s="53"/>
      <c r="C39" s="113"/>
      <c r="D39" s="113"/>
      <c r="E39" s="113"/>
      <c r="F39" s="113"/>
      <c r="G39" s="113"/>
      <c r="H39" s="113"/>
      <c r="I39" s="113"/>
      <c r="J39" s="113"/>
      <c r="K39" s="113"/>
      <c r="L39" s="113"/>
      <c r="M39" s="113"/>
      <c r="N39" s="113"/>
      <c r="O39" s="113"/>
      <c r="P39" s="113"/>
      <c r="Q39" s="113"/>
      <c r="R39" s="113"/>
    </row>
    <row r="40" spans="1:18" ht="15.75" x14ac:dyDescent="0.25">
      <c r="A40" s="115" t="s">
        <v>138</v>
      </c>
      <c r="B40" s="115"/>
      <c r="C40" s="115"/>
      <c r="D40" s="115"/>
      <c r="E40" s="115"/>
      <c r="F40" s="115"/>
      <c r="G40" s="113"/>
      <c r="H40" s="113"/>
      <c r="I40" s="113"/>
      <c r="J40" s="113"/>
      <c r="K40" s="113"/>
      <c r="L40" s="113"/>
      <c r="M40" s="113"/>
      <c r="N40" s="113"/>
      <c r="O40" s="113"/>
      <c r="P40" s="113"/>
      <c r="Q40" s="113"/>
      <c r="R40" s="113"/>
    </row>
  </sheetData>
  <mergeCells count="84">
    <mergeCell ref="A36:B36"/>
    <mergeCell ref="A37:P37"/>
    <mergeCell ref="A38:R38"/>
    <mergeCell ref="A40:F40"/>
    <mergeCell ref="A11:C11"/>
    <mergeCell ref="M11:O11"/>
    <mergeCell ref="P11:R11"/>
    <mergeCell ref="D11:G11"/>
    <mergeCell ref="A32:C32"/>
    <mergeCell ref="M31:O31"/>
    <mergeCell ref="P31:R31"/>
    <mergeCell ref="M32:O32"/>
    <mergeCell ref="P32:R32"/>
    <mergeCell ref="D32:F32"/>
    <mergeCell ref="A30:C30"/>
    <mergeCell ref="D30:F30"/>
    <mergeCell ref="M30:O30"/>
    <mergeCell ref="P30:R30"/>
    <mergeCell ref="A31:C31"/>
    <mergeCell ref="D31:F31"/>
    <mergeCell ref="A28:C28"/>
    <mergeCell ref="D28:F28"/>
    <mergeCell ref="M28:O28"/>
    <mergeCell ref="P28:R28"/>
    <mergeCell ref="A29:C29"/>
    <mergeCell ref="M29:O29"/>
    <mergeCell ref="D29:F29"/>
    <mergeCell ref="P29:R29"/>
    <mergeCell ref="M26:O26"/>
    <mergeCell ref="M25:O25"/>
    <mergeCell ref="P25:R25"/>
    <mergeCell ref="P26:R26"/>
    <mergeCell ref="A27:C27"/>
    <mergeCell ref="M27:O27"/>
    <mergeCell ref="P27:R27"/>
    <mergeCell ref="D27:F27"/>
    <mergeCell ref="A25:C25"/>
    <mergeCell ref="D25:F25"/>
    <mergeCell ref="A26:C26"/>
    <mergeCell ref="D26:F26"/>
    <mergeCell ref="A1:U1"/>
    <mergeCell ref="M20:V20"/>
    <mergeCell ref="A21:J21"/>
    <mergeCell ref="A22:J22"/>
    <mergeCell ref="A3:H3"/>
    <mergeCell ref="A2:H2"/>
    <mergeCell ref="A4:H4"/>
    <mergeCell ref="B7:G7"/>
    <mergeCell ref="B6:G6"/>
    <mergeCell ref="G15:H15"/>
    <mergeCell ref="A10:G10"/>
    <mergeCell ref="M10:R10"/>
    <mergeCell ref="Q13:R13"/>
    <mergeCell ref="A13:D13"/>
    <mergeCell ref="A14:D14"/>
    <mergeCell ref="A15:D15"/>
    <mergeCell ref="A16:D16"/>
    <mergeCell ref="M13:P13"/>
    <mergeCell ref="M14:P14"/>
    <mergeCell ref="M15:P15"/>
    <mergeCell ref="M16:P16"/>
    <mergeCell ref="E13:F13"/>
    <mergeCell ref="G13:H13"/>
    <mergeCell ref="I13:J13"/>
    <mergeCell ref="E14:F14"/>
    <mergeCell ref="E15:F15"/>
    <mergeCell ref="E16:F16"/>
    <mergeCell ref="G14:H14"/>
    <mergeCell ref="A20:J20"/>
    <mergeCell ref="S13:T13"/>
    <mergeCell ref="U13:V13"/>
    <mergeCell ref="Q14:R14"/>
    <mergeCell ref="Q15:R15"/>
    <mergeCell ref="Q16:R16"/>
    <mergeCell ref="S14:T14"/>
    <mergeCell ref="S15:T15"/>
    <mergeCell ref="S16:T16"/>
    <mergeCell ref="U14:V14"/>
    <mergeCell ref="U15:V15"/>
    <mergeCell ref="U16:V16"/>
    <mergeCell ref="G16:H16"/>
    <mergeCell ref="I14:J14"/>
    <mergeCell ref="I15:J15"/>
    <mergeCell ref="I16:J16"/>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Overview</vt:lpstr>
      <vt:lpstr>Ques 1</vt:lpstr>
      <vt:lpstr>Ques 2</vt:lpstr>
      <vt:lpstr>Ques 3</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ACER</dc:creator>
  <cp:lastModifiedBy>ACER</cp:lastModifiedBy>
  <dcterms:created xsi:type="dcterms:W3CDTF">2023-08-22T13:25:49Z</dcterms:created>
  <dcterms:modified xsi:type="dcterms:W3CDTF">2023-08-26T11:55:53Z</dcterms:modified>
</cp:coreProperties>
</file>