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ER\OneDrive\Desktop\"/>
    </mc:Choice>
  </mc:AlternateContent>
  <bookViews>
    <workbookView xWindow="0" yWindow="0" windowWidth="15345" windowHeight="5085" activeTab="5"/>
  </bookViews>
  <sheets>
    <sheet name="Overview" sheetId="1" r:id="rId1"/>
    <sheet name="Company Info" sheetId="2" r:id="rId2"/>
    <sheet name="Ratios" sheetId="3" r:id="rId3"/>
    <sheet name="Tata Motors" sheetId="4" r:id="rId4"/>
    <sheet name="Mahindra &amp; Mahindra Ltd." sheetId="5" r:id="rId5"/>
    <sheet name="Conclusion"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6" l="1"/>
  <c r="C8" i="6"/>
  <c r="G9" i="5"/>
  <c r="I11" i="4"/>
  <c r="D7" i="6"/>
  <c r="C7" i="6"/>
  <c r="G7" i="5"/>
  <c r="I8" i="4"/>
  <c r="G8" i="5"/>
  <c r="I10" i="4"/>
  <c r="D9" i="6" l="1"/>
  <c r="G10" i="5"/>
  <c r="I12" i="4"/>
  <c r="C9" i="6" s="1"/>
  <c r="I13" i="4"/>
  <c r="C10" i="6" s="1"/>
  <c r="D10" i="6"/>
  <c r="G11" i="5"/>
  <c r="D6" i="6" l="1"/>
  <c r="I9" i="4"/>
  <c r="C6" i="6" s="1"/>
  <c r="D5" i="6"/>
  <c r="G6" i="5"/>
  <c r="C5" i="6"/>
</calcChain>
</file>

<file path=xl/sharedStrings.xml><?xml version="1.0" encoding="utf-8"?>
<sst xmlns="http://schemas.openxmlformats.org/spreadsheetml/2006/main" count="354" uniqueCount="300">
  <si>
    <t>Weekly Task Number :</t>
  </si>
  <si>
    <t>Weekly Task Name:</t>
  </si>
  <si>
    <t>Comparing the Financial Of Two Companies</t>
  </si>
  <si>
    <t>Vencel Aloysius Aranha</t>
  </si>
  <si>
    <t>Name:</t>
  </si>
  <si>
    <t>Team Name:</t>
  </si>
  <si>
    <t xml:space="preserve">Automotive Companies :    </t>
  </si>
  <si>
    <t>Company 1 : Tata Motors</t>
  </si>
  <si>
    <t>Ratio:</t>
  </si>
  <si>
    <t xml:space="preserve">Ratios are numerical relationships between two or more items or variables that are used to analyze and evaluate a company's financial performace, efficiency, and overall health. Ratios provide insights into various aspects of a business, helping stakeholders make informed decisions and comparisions. Some common types of ratios include: </t>
  </si>
  <si>
    <t>2) Quick Ratio:</t>
  </si>
  <si>
    <t>1) Working Capital Ratio:</t>
  </si>
  <si>
    <t>3) Earnings Per Share Ratio:</t>
  </si>
  <si>
    <t>4) Price Earning Ratio:</t>
  </si>
  <si>
    <t>5) Debt Equity Ratio:</t>
  </si>
  <si>
    <t>6) Return on Equity:</t>
  </si>
  <si>
    <t>It was established in 1945 as Mahindra &amp; Mohammed and later renamed as Mahindra &amp; Mahindra. Part of the Mahindra Group, M&amp;M is one of the largest vehicle manufacturers by production in India. Its unit Mahindra Tractors is the largest manufacturer of tractors in the world by volume. They're all about crafting innovative vehicles form rugged SUVs to poweful trucks, and even electric cars. With a focus on quality, sustainability, and cutting-edge technology. Mahindra Motors is driving the future of transportation.</t>
  </si>
  <si>
    <r>
      <t xml:space="preserve">The working capital ratio is calculated simply by dividing total current assets by total current liabilities. For that reason, it can also be called the current ratio. It is a measure of liquidity, meaning the business's ability to meet its payment obligations as they fall due.                                                                                                                                                                                      </t>
    </r>
    <r>
      <rPr>
        <b/>
        <u/>
        <sz val="14"/>
        <color theme="3"/>
        <rFont val="Calibri"/>
        <family val="2"/>
        <scheme val="minor"/>
      </rPr>
      <t>Formula:</t>
    </r>
    <r>
      <rPr>
        <b/>
        <sz val="14"/>
        <color theme="3"/>
        <rFont val="Calibri"/>
        <family val="2"/>
        <scheme val="minor"/>
      </rPr>
      <t>-                                                                                                                                                                                                                                                                                                                                           Working Capital Ratio = Current Assets / Current Liabilities.</t>
    </r>
  </si>
  <si>
    <r>
      <t xml:space="preserve">The quick ratio, also called an acid-test ratio, measures a company's short-term liquidity against its short-term obligations. Essentially, the ratio seeks to figure out if a company has enough liquid assets (cash or things that can easily be converted into cash) to cover its current liabilities and impending debts.                                                                                                         </t>
    </r>
    <r>
      <rPr>
        <b/>
        <u/>
        <sz val="14"/>
        <color theme="3"/>
        <rFont val="Calibri"/>
        <family val="2"/>
        <scheme val="minor"/>
      </rPr>
      <t>Formula:</t>
    </r>
    <r>
      <rPr>
        <b/>
        <sz val="14"/>
        <color theme="3"/>
        <rFont val="Calibri"/>
        <family val="2"/>
        <scheme val="minor"/>
      </rPr>
      <t xml:space="preserve">-                                                                                                                                                                                                                                                                                                                             Quick Ratio= </t>
    </r>
    <r>
      <rPr>
        <b/>
        <u/>
        <sz val="14"/>
        <color theme="3"/>
        <rFont val="Calibri"/>
        <family val="2"/>
        <scheme val="minor"/>
      </rPr>
      <t xml:space="preserve"> Current Assets - Inventory</t>
    </r>
    <r>
      <rPr>
        <b/>
        <sz val="14"/>
        <color theme="3"/>
        <rFont val="Calibri"/>
        <family val="2"/>
        <scheme val="minor"/>
      </rPr>
      <t xml:space="preserve">
                             Current Liabilities</t>
    </r>
  </si>
  <si>
    <r>
      <t xml:space="preserve">The price-to-earnings ratio or price-to-earnings multiple is the ratio of a stock's share price to its earnings per share (EPS). PE ratio is one of the most popular valuation metrics of stocks. Indicates whether a stock is overpriced or underpriced at the current market price.                                                                                                                                                                                   </t>
    </r>
    <r>
      <rPr>
        <b/>
        <u/>
        <sz val="14"/>
        <color theme="3"/>
        <rFont val="Calibri"/>
        <family val="2"/>
        <scheme val="minor"/>
      </rPr>
      <t>Formula:</t>
    </r>
    <r>
      <rPr>
        <b/>
        <sz val="14"/>
        <color theme="3"/>
        <rFont val="Calibri"/>
        <family val="2"/>
        <scheme val="minor"/>
      </rPr>
      <t xml:space="preserve">-                                                                                                                                                                                                                                                                                                                      PE =  </t>
    </r>
    <r>
      <rPr>
        <b/>
        <u/>
        <sz val="14"/>
        <color theme="3"/>
        <rFont val="Calibri"/>
        <family val="2"/>
        <scheme val="minor"/>
      </rPr>
      <t>Price per shar</t>
    </r>
    <r>
      <rPr>
        <b/>
        <sz val="14"/>
        <color theme="3"/>
        <rFont val="Calibri"/>
        <family val="2"/>
        <scheme val="minor"/>
      </rPr>
      <t>e</t>
    </r>
    <r>
      <rPr>
        <b/>
        <u/>
        <sz val="14"/>
        <color theme="3"/>
        <rFont val="Calibri"/>
        <family val="2"/>
        <scheme val="minor"/>
      </rPr>
      <t xml:space="preserve"> </t>
    </r>
    <r>
      <rPr>
        <b/>
        <sz val="14"/>
        <color theme="3"/>
        <rFont val="Calibri"/>
        <family val="2"/>
        <scheme val="minor"/>
      </rPr>
      <t xml:space="preserve">                                                                                                                                                                                                                                                                                                         .       Earning per share</t>
    </r>
  </si>
  <si>
    <r>
      <t xml:space="preserve">Earnings per share (EPS) is a company's net profit divided by the number of common shares it has outstanding. EPS indicates how much money a company makes for each share of its stock and is a widely used metric for estimating corporate value.                                                                                                                                                                                                                                                                                                                                                                                      </t>
    </r>
    <r>
      <rPr>
        <b/>
        <u/>
        <sz val="14"/>
        <color theme="3"/>
        <rFont val="Calibri"/>
        <family val="2"/>
        <scheme val="minor"/>
      </rPr>
      <t>Formula</t>
    </r>
    <r>
      <rPr>
        <b/>
        <sz val="14"/>
        <color theme="3"/>
        <rFont val="Calibri"/>
        <family val="2"/>
        <scheme val="minor"/>
      </rPr>
      <t xml:space="preserve">:-                                                                                                                                                                                                                                                                                                                                                                                                                                       EPS=  </t>
    </r>
    <r>
      <rPr>
        <b/>
        <u/>
        <sz val="14"/>
        <color theme="3"/>
        <rFont val="Calibri"/>
        <family val="2"/>
        <scheme val="minor"/>
      </rPr>
      <t>Net Income - Preferred Dividen</t>
    </r>
    <r>
      <rPr>
        <b/>
        <sz val="14"/>
        <color theme="3"/>
        <rFont val="Calibri"/>
        <family val="2"/>
        <scheme val="minor"/>
      </rPr>
      <t>d                                                                                                                                                                                                                                                                                                                                                                                                   Weighted Average Number of Shares Outstanding</t>
    </r>
  </si>
  <si>
    <r>
      <t xml:space="preserve">The debt-to-equity ratio (D/E ratio) shows how much debt a company has compared to its assets. It is found by dividing a company's total debt by total shareholder equity. A higher D/E ratio means the company may have a harder time covering its liabilities.                                                                                                                                                                                                     </t>
    </r>
    <r>
      <rPr>
        <b/>
        <u/>
        <sz val="14"/>
        <color theme="3"/>
        <rFont val="Calibri"/>
        <family val="2"/>
        <scheme val="minor"/>
      </rPr>
      <t>Formula:</t>
    </r>
    <r>
      <rPr>
        <b/>
        <sz val="14"/>
        <color theme="3"/>
        <rFont val="Calibri"/>
        <family val="2"/>
        <scheme val="minor"/>
      </rPr>
      <t>-                                                                                                                                                                                                                                                                                                                     D/E Ratio = Total Debt / Total Shareholder Equity</t>
    </r>
  </si>
  <si>
    <r>
      <t xml:space="preserve">Team Ashutosh </t>
    </r>
    <r>
      <rPr>
        <b/>
        <u/>
        <sz val="14"/>
        <color theme="3"/>
        <rFont val="Calibri"/>
        <family val="2"/>
        <scheme val="minor"/>
      </rPr>
      <t>(B14)</t>
    </r>
  </si>
  <si>
    <r>
      <t xml:space="preserve">Return on equity or ROE refers to a measurement of a corporation’s or an enterprise’s performance in a given period. To determine ROE, one needs to assess the net income for the brand and divide it by the shareholders’ equity.It measures how effectively a company is using investors’ money.                                                                       </t>
    </r>
    <r>
      <rPr>
        <b/>
        <u/>
        <sz val="14"/>
        <color theme="3"/>
        <rFont val="Calibri"/>
        <family val="2"/>
        <scheme val="minor"/>
      </rPr>
      <t>Formula:</t>
    </r>
    <r>
      <rPr>
        <b/>
        <sz val="14"/>
        <color theme="3"/>
        <rFont val="Calibri"/>
        <family val="2"/>
        <scheme val="minor"/>
      </rPr>
      <t>-                                                                                                                                                                                                                                                                                                                   Return on Equity = Net Income / Equity of the Shareholders</t>
    </r>
  </si>
  <si>
    <t>Financials Of Company 1 - Tata Motors</t>
  </si>
  <si>
    <t>Financials Of Company 1 - Mahindra Motors</t>
  </si>
  <si>
    <t>Income Statemetnt</t>
  </si>
  <si>
    <t>Balance Sheet</t>
  </si>
  <si>
    <t>Cashflow Statement</t>
  </si>
  <si>
    <t xml:space="preserve">Cashflow Statement </t>
  </si>
  <si>
    <t>Cash from operating activity</t>
  </si>
  <si>
    <t>Profit/Loss for the year</t>
  </si>
  <si>
    <t>Adjustments for cash flow from operation</t>
  </si>
  <si>
    <t>Changes in working capital</t>
  </si>
  <si>
    <t>Direct taxes paid</t>
  </si>
  <si>
    <t>Cash from investing activity</t>
  </si>
  <si>
    <t>Payment for Assets</t>
  </si>
  <si>
    <t>Net investments, short term deposit, margin money and loans given</t>
  </si>
  <si>
    <t>Dividend and interest received</t>
  </si>
  <si>
    <t>Net Cash from / (used in) 
Financing Activities</t>
  </si>
  <si>
    <t>Proceeds/(buy back) from issue of share to minority shareholders</t>
  </si>
  <si>
    <t>Dividend Paid (including paid to minority shareholders</t>
  </si>
  <si>
    <t>Interest paid</t>
  </si>
  <si>
    <t>Net Borrowings (net of issue expenses)</t>
  </si>
  <si>
    <t>Net increase / (decrease) in cash and cash equivalent</t>
  </si>
  <si>
    <t>Cash and cash equivalent, beginging of the year</t>
  </si>
  <si>
    <t>Effect of exchange fluctuation on cash flows</t>
  </si>
  <si>
    <t>Cash and cash equivalent, end of the year</t>
  </si>
  <si>
    <t>Free Cash flow*</t>
  </si>
  <si>
    <t>FY 2023</t>
  </si>
  <si>
    <t>Particulars</t>
  </si>
  <si>
    <t>Notes</t>
  </si>
  <si>
    <t>As at March 31,2023</t>
  </si>
  <si>
    <t>I. ASSETS</t>
  </si>
  <si>
    <t>(1) Non-current assets</t>
  </si>
  <si>
    <t>(a) Property, plant and equipment</t>
  </si>
  <si>
    <t>3 (B)</t>
  </si>
  <si>
    <t>(b) Capital work-in-progress</t>
  </si>
  <si>
    <t>3 (C)</t>
  </si>
  <si>
    <t>(c) Right of use assets</t>
  </si>
  <si>
    <t>(d) Goodwill</t>
  </si>
  <si>
    <t>(e) Other intangible assets</t>
  </si>
  <si>
    <t xml:space="preserve"> 6 (C)</t>
  </si>
  <si>
    <t>(f) Intangible assets under development</t>
  </si>
  <si>
    <t>6 (B)</t>
  </si>
  <si>
    <t xml:space="preserve">(g) Investment in equity accounted investees </t>
  </si>
  <si>
    <t>(h) Financial assets:</t>
  </si>
  <si>
    <t xml:space="preserve">(i) Other investments </t>
  </si>
  <si>
    <t>(ii) Finance receivables</t>
  </si>
  <si>
    <t>(iii) Loans and advances</t>
  </si>
  <si>
    <t>(iv) Other financial assets</t>
  </si>
  <si>
    <t>(i) Deferred tax assets (net)</t>
  </si>
  <si>
    <t xml:space="preserve">(j) Non-current tax assets (net) </t>
  </si>
  <si>
    <t>(k) Other non-current assets</t>
  </si>
  <si>
    <t>2) Current assets</t>
  </si>
  <si>
    <t xml:space="preserve">(a) Inventories  </t>
  </si>
  <si>
    <t>(b) Financial assets:</t>
  </si>
  <si>
    <t xml:space="preserve">(ii) Trade receivables </t>
  </si>
  <si>
    <t xml:space="preserve">(iii) Cash and cash equivalents </t>
  </si>
  <si>
    <t xml:space="preserve">(iv) Bank balances other than (iii) above </t>
  </si>
  <si>
    <t xml:space="preserve">(v) Finance receivables </t>
  </si>
  <si>
    <t xml:space="preserve">(vi) Loans and advances  </t>
  </si>
  <si>
    <t xml:space="preserve">(vii) Other financial assets  </t>
  </si>
  <si>
    <t xml:space="preserve">(c) Current tax assets (net) </t>
  </si>
  <si>
    <t xml:space="preserve">(d) Assets classified as held-for-sale </t>
  </si>
  <si>
    <t xml:space="preserve">(e) Other current assets </t>
  </si>
  <si>
    <t xml:space="preserve">TOTAL ASSETS </t>
  </si>
  <si>
    <t>I. EQUITY AND LIABILITIES</t>
  </si>
  <si>
    <t>Equity</t>
  </si>
  <si>
    <t xml:space="preserve">(a) Equity share capital  </t>
  </si>
  <si>
    <t xml:space="preserve">(b) Other equity  </t>
  </si>
  <si>
    <t xml:space="preserve">Equity attributable to owners of Tata Motors Limited </t>
  </si>
  <si>
    <t>Non-controlling interests</t>
  </si>
  <si>
    <t>Liabilities</t>
  </si>
  <si>
    <t>(1) Non-current liabilities</t>
  </si>
  <si>
    <t>(a) Financial liabilities:</t>
  </si>
  <si>
    <t xml:space="preserve">(i) Borrowings </t>
  </si>
  <si>
    <t xml:space="preserve">(ii) Lease liabilities </t>
  </si>
  <si>
    <t>(iii) Other financial liabilities</t>
  </si>
  <si>
    <t xml:space="preserve">(b) Provisions </t>
  </si>
  <si>
    <t xml:space="preserve">(c) Deferred tax liabilities (net) </t>
  </si>
  <si>
    <t xml:space="preserve">(d) Other non-current liabilities </t>
  </si>
  <si>
    <t>2) Current liabilities</t>
  </si>
  <si>
    <t>(2) Current liabilities</t>
  </si>
  <si>
    <t>(ii) Lease liabilities</t>
  </si>
  <si>
    <t>(iii) Trade payables</t>
  </si>
  <si>
    <t xml:space="preserve">(a) Total outstanding dues of micro and small enterprises </t>
  </si>
  <si>
    <t xml:space="preserve">(b) Total outstanding dues of creditors other than micro and small enterprises </t>
  </si>
  <si>
    <t xml:space="preserve">(iv) Acceptances </t>
  </si>
  <si>
    <t>(v) Other financial liabilities</t>
  </si>
  <si>
    <t>(c) Current tax liabilities (net)</t>
  </si>
  <si>
    <t xml:space="preserve">(d) Liabilities directly associated with Assets held-for-sale </t>
  </si>
  <si>
    <t>-</t>
  </si>
  <si>
    <t xml:space="preserve">(e) Other current liabilities </t>
  </si>
  <si>
    <t>TOTAL EQUITY AND LIABILITIES</t>
  </si>
  <si>
    <t>REVENUE FROM OPERATIONS</t>
  </si>
  <si>
    <t xml:space="preserve">Revenue </t>
  </si>
  <si>
    <t>Other operating revenue</t>
  </si>
  <si>
    <t>I. Total revenue from operations</t>
  </si>
  <si>
    <t>31 (b)</t>
  </si>
  <si>
    <t>32 (b</t>
  </si>
  <si>
    <t>II. Other Income</t>
  </si>
  <si>
    <t>III. Total Income (I+II)</t>
  </si>
  <si>
    <t>IV. Expenses</t>
  </si>
  <si>
    <t xml:space="preserve">(a) Cost of materials consumed </t>
  </si>
  <si>
    <t xml:space="preserve">(b) Purchases of products for sale  </t>
  </si>
  <si>
    <t xml:space="preserve">(c) Changes in inventories of finished goods, work-in-progress and products for sale </t>
  </si>
  <si>
    <t xml:space="preserve">(d) Employee benefits expense </t>
  </si>
  <si>
    <t xml:space="preserve">(e) Finance costs  </t>
  </si>
  <si>
    <t>(f) Foreign exchange loss (net)</t>
  </si>
  <si>
    <t>(g) Depreciation and amortisation expense</t>
  </si>
  <si>
    <t>(h) Product development/Engineering expenses</t>
  </si>
  <si>
    <t>(i) Other expenses</t>
  </si>
  <si>
    <t>(j) Amount transferred to capital and other accounts</t>
  </si>
  <si>
    <t>Total Expenses (IV)</t>
  </si>
  <si>
    <t>V. Profit/(loss) before exceptional items and tax (III-IV)</t>
  </si>
  <si>
    <t>VI. Exceptional items:</t>
  </si>
  <si>
    <t>(a) Employee separation cost</t>
  </si>
  <si>
    <t>(b) Cost of slump sale of PV undertaking</t>
  </si>
  <si>
    <t xml:space="preserve"> -</t>
  </si>
  <si>
    <t xml:space="preserve">(c) Provision/reversal for loan given to/investment in/cost of closure of subsidiary companies </t>
  </si>
  <si>
    <t>(d) Provision for Intangible assets under development</t>
  </si>
  <si>
    <t xml:space="preserve">(e) Others </t>
  </si>
  <si>
    <t xml:space="preserve">49 (iii) </t>
  </si>
  <si>
    <t xml:space="preserve">VII. Profit/(loss) before tax </t>
  </si>
  <si>
    <t xml:space="preserve">(V-VI) </t>
  </si>
  <si>
    <t xml:space="preserve">VIII. Tax expense/(credit) (net) </t>
  </si>
  <si>
    <t xml:space="preserve">(a) Current tax </t>
  </si>
  <si>
    <t>(b) Deferred tax</t>
  </si>
  <si>
    <t>Total tax expense/(credit) (net)</t>
  </si>
  <si>
    <t>IX. Profit/(loss) for the year from continuing operations (VII-VIII)</t>
  </si>
  <si>
    <t xml:space="preserve">X. Profit/(loss) before tax for the year from discontinued operations </t>
  </si>
  <si>
    <t xml:space="preserve">XI. Tax expense (net) of discontinued operations </t>
  </si>
  <si>
    <t xml:space="preserve">a) Current tax </t>
  </si>
  <si>
    <t xml:space="preserve">(b) Deferred tax </t>
  </si>
  <si>
    <t>Total tax expense</t>
  </si>
  <si>
    <t xml:space="preserve">XII. Profit for the year after tax from discontinued operations (X-XI)  </t>
  </si>
  <si>
    <t xml:space="preserve">XIII. Profit/(loss) for the year (IX+XII) </t>
  </si>
  <si>
    <t>XIV. Other comprehensive income/(loss):</t>
  </si>
  <si>
    <t>(A) (i) Items that will not be reclassified to profit and loss:</t>
  </si>
  <si>
    <t xml:space="preserve">(a) Remeasurement losses on defined benefit obligations (net) </t>
  </si>
  <si>
    <t xml:space="preserve">(b) Equity instruments at fair value through other comprehensive income </t>
  </si>
  <si>
    <t xml:space="preserve">(ii) Income tax credit/(expense) relating to items that will not be reclassified to profit and loss </t>
  </si>
  <si>
    <t xml:space="preserve">(B) (i) Items that will be reclassified to profit and loss - gains/(losses) in cash flow hedges </t>
  </si>
  <si>
    <t xml:space="preserve">(ii) Income tax credit/(expense) relating to items that will be reclassified to profit and loss </t>
  </si>
  <si>
    <t xml:space="preserve">Total other comprehensive income/(loss), net of taxes </t>
  </si>
  <si>
    <t xml:space="preserve">XV. Total comprehensive income/(loss) for the year (XIII+XIV) </t>
  </si>
  <si>
    <t xml:space="preserve">XVI. Earnings/(loss) per share (EPS) </t>
  </si>
  <si>
    <t>Earnings/(loss) per share from continuing operations (EPS</t>
  </si>
  <si>
    <t>(i) Basic</t>
  </si>
  <si>
    <t>₹</t>
  </si>
  <si>
    <t>(ii) Diluted</t>
  </si>
  <si>
    <t>(B) ‘A’ Ordinary shares (face value of ` 2 each) :</t>
  </si>
  <si>
    <t xml:space="preserve">(i) Basic  </t>
  </si>
  <si>
    <t>Earnings/(loss) per share from discontinued operations (EPS)</t>
  </si>
  <si>
    <t>(A) Ordinary shares (face value of ` 2 each) :</t>
  </si>
  <si>
    <t>Earnings/(loss) per share from continuing and discontinued operations (EPS)</t>
  </si>
  <si>
    <t>(A) Ordinary shares (face value of  2 each)</t>
  </si>
  <si>
    <t>Comparing the Ratios of both the companies and suggesting which company is the best:</t>
  </si>
  <si>
    <t>SL No.</t>
  </si>
  <si>
    <t>Ratio</t>
  </si>
  <si>
    <t>Tata Motors</t>
  </si>
  <si>
    <t>Working Capital Ratio</t>
  </si>
  <si>
    <t>Quick Ratio</t>
  </si>
  <si>
    <t>Earning Per Share Ratio</t>
  </si>
  <si>
    <t>Price Earning Ratio</t>
  </si>
  <si>
    <t>Debt to Equity Ratio</t>
  </si>
  <si>
    <t>Return on Equity</t>
  </si>
  <si>
    <t>INCOME</t>
  </si>
  <si>
    <t>Revenue From Operations [Gross]</t>
  </si>
  <si>
    <t>Revenue From Operations [Net]</t>
  </si>
  <si>
    <t>Other Operating Revenues</t>
  </si>
  <si>
    <t>Total Operating Revenues</t>
  </si>
  <si>
    <t>Other Income</t>
  </si>
  <si>
    <t>Total Revenue</t>
  </si>
  <si>
    <t>EXPENSES</t>
  </si>
  <si>
    <t>Cost Of Materials Consumed</t>
  </si>
  <si>
    <t>Purchase Of Stock-In Trade</t>
  </si>
  <si>
    <t>Changes In Inventories Of FG,WIP And Stock-In Trade</t>
  </si>
  <si>
    <t>Employee Benefit Expenses</t>
  </si>
  <si>
    <t xml:space="preserve">Finance Costs </t>
  </si>
  <si>
    <t>Depreciation And Amortisation Expenses</t>
  </si>
  <si>
    <t>Other Expenses</t>
  </si>
  <si>
    <t>Less: Amounts Transfer To Capital Accounts</t>
  </si>
  <si>
    <t>Total Expenses</t>
  </si>
  <si>
    <t>Profit/Loss Before Exceptional, ExtraOrdinary Items And Tax</t>
  </si>
  <si>
    <t>Exceptional Items</t>
  </si>
  <si>
    <t>Profit/Loss Before Tax</t>
  </si>
  <si>
    <t xml:space="preserve">Tax Expenses-Continued Operations </t>
  </si>
  <si>
    <t>Current Tax</t>
  </si>
  <si>
    <t>Deferred Tax</t>
  </si>
  <si>
    <t>Total Tax Expenses</t>
  </si>
  <si>
    <t>Profit/Loss After Tax And Before ExtraOrdinary Items</t>
  </si>
  <si>
    <t>Profit/Loss From Continuing Operations</t>
  </si>
  <si>
    <t>Profit/Loss For The Period</t>
  </si>
  <si>
    <t>OTHER ADDITIONAL INFORMATION    
EARNINGS PER SHARE</t>
  </si>
  <si>
    <t>Basic EPS (Rs.)</t>
  </si>
  <si>
    <t>Diluted EPS (Rs.)</t>
  </si>
  <si>
    <t>VALUE OF IMPORTED AND INDIGENIOUS RAW MATERIALS</t>
  </si>
  <si>
    <t>STORES, SPARES AND LOOSE TOOLS</t>
  </si>
  <si>
    <t>DIVIDEND AND DIVIDEND PERCENTAGE</t>
  </si>
  <si>
    <t>Equity Share Dividend</t>
  </si>
  <si>
    <t>Tax On Dividend</t>
  </si>
  <si>
    <t>Equity Dividend Rate (%)</t>
  </si>
  <si>
    <t>EQUITIES AND LIABILITIES</t>
  </si>
  <si>
    <t>SHAREHOLDER'S FUNDS</t>
  </si>
  <si>
    <t>Equity Share Capital</t>
  </si>
  <si>
    <t>Total Share Capital</t>
  </si>
  <si>
    <t>Reserves and Surplus</t>
  </si>
  <si>
    <t>Total Reserves and Surplus</t>
  </si>
  <si>
    <t>Employees Stock Options</t>
  </si>
  <si>
    <t>Total Shareholders Funds</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</si>
  <si>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</si>
  <si>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</si>
  <si>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</si>
  <si>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</si>
  <si>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</si>
  <si>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</si>
  <si>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</si>
  <si>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</si>
  <si>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</si>
  <si>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</si>
  <si>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</si>
  <si>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</si>
  <si>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</si>
  <si>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</si>
  <si>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</si>
  <si>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</si>
  <si>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</si>
  <si>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</si>
  <si>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</si>
  <si>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</si>
  <si>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</si>
  <si>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 xml:space="preserve">Long Term Loans And Advances </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</si>
  <si>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</si>
  <si>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</si>
  <si>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</si>
  <si>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</si>
  <si>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</si>
  <si>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</si>
  <si>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</si>
  <si>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</si>
  <si>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</si>
  <si>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</si>
  <si>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</si>
  <si>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Net Profit/Loss Before Extraordinary Items And Tax</t>
  </si>
  <si>
    <t>Net CashFlow From Operating Activities</t>
  </si>
  <si>
    <t>Net Cash Used In Investing Activities</t>
  </si>
  <si>
    <t>Net Cash Used From Financing Activities</t>
  </si>
  <si>
    <t>Foreign Exchange Gains / Losses</t>
  </si>
  <si>
    <t>Net Inc/Dec In Cash And Cash Equivalents</t>
  </si>
  <si>
    <t xml:space="preserve">Cash And Cash Equivalents Begin of Year </t>
  </si>
  <si>
    <t>Cash And Cash Equivalents End Of Year</t>
  </si>
  <si>
    <t>Working Capital ratio:</t>
  </si>
  <si>
    <t>Working Capital Ratio:</t>
  </si>
  <si>
    <t xml:space="preserve">Reaon </t>
  </si>
  <si>
    <t>Quick Ratio:</t>
  </si>
  <si>
    <t>Earnings Per Share(PE) Ratio:</t>
  </si>
  <si>
    <t>Return On Equity (ROE):</t>
  </si>
  <si>
    <t>Debt Equiy Ratio:</t>
  </si>
  <si>
    <t>Debt Equity Ratio:</t>
  </si>
  <si>
    <t>Analysis</t>
  </si>
  <si>
    <t>Mahindra Motors has better W.C ratio</t>
  </si>
  <si>
    <t>If the W.C ratio is higher it  indicate a company is able to pay its current debts as they come due.</t>
  </si>
  <si>
    <t>Mahindra Motors has better Quick ratio</t>
  </si>
  <si>
    <t>If the quick ratio is higher it indicates that the company can be more liquid and generate cash quickly in case of emergency.</t>
  </si>
  <si>
    <t>Mahindra Motors has better Debt Equity Ratio</t>
  </si>
  <si>
    <t>If the Debt Equity Ratio is less then it is condsidered as safe. If it is higher than 2.0 then generally it is considered as risky</t>
  </si>
  <si>
    <t>A high ROE suggests that the company is increasing its profit at a rate that is higher than the amount of share holder equity.</t>
  </si>
  <si>
    <t>Mahindra Motors has better ROE</t>
  </si>
  <si>
    <t xml:space="preserve"> The higher the EPS, the better the financial condition, the higher the value, and the more profits to distribute to shareholders.</t>
  </si>
  <si>
    <t>The higher the PE ratio it indicates that the company is growing at a fast pace, If it is low then the company is not growing rapidly</t>
  </si>
  <si>
    <t>Earning Per Share (EPS):</t>
  </si>
  <si>
    <t>Price Earning Ratio (PE):</t>
  </si>
  <si>
    <t xml:space="preserve">
Tata Motors is one of the leading automotive manufacturers in India and a subsidiary of the Tata Group, a conglomerate with diverse business interests. Founded in 1945 as Tata Engineering and Locomotive Co. Ltd. (TELCO), the company was later renamed Tata Motors in 2003 to reflect its focus on the automotive industry. Tata Motors has since grown into a global player in the automotive sector, manufacturing a wide range of vehicles spanning various segments.</t>
  </si>
  <si>
    <t>Mahindra Motors has better Earning Per Share Ratio</t>
  </si>
  <si>
    <t>Mahindra Motors has better Price Earning Ratio</t>
  </si>
  <si>
    <t>Company 2 : Mahindra &amp; Mahindra Ltd.</t>
  </si>
  <si>
    <t>Mahindra &amp; Mahindra Ltd.</t>
  </si>
  <si>
    <t>Based on the calculation of the above ratios Mahindra and Mahindra Ltd Is a better choice to invested 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</si>
</sst>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quot;₹&quot;\ #,##0"/>
  </numFmts>
  <fonts count="19" x14ac:knownFonts="1">
    <font>
      <sz val="11"/>
      <color theme="1"/>
      <name val="Calibri"/>
      <family val="2"/>
      <scheme val="minor"/>
    </font>
    <font>
      <b/>
      <sz val="15"/>
      <color theme="3"/>
      <name val="Calibri"/>
      <family val="2"/>
      <scheme val="minor"/>
    </font>
    <font>
      <b/>
      <sz val="13"/>
      <color theme="3"/>
      <name val="Calibri"/>
      <family val="2"/>
      <scheme val="minor"/>
    </font>
    <font>
      <b/>
      <sz val="16"/>
      <color theme="3"/>
      <name val="Calibri"/>
      <family val="2"/>
      <scheme val="minor"/>
    </font>
    <font>
      <b/>
      <sz val="11"/>
      <color theme="3"/>
      <name val="Calibri"/>
      <family val="2"/>
      <scheme val="minor"/>
    </font>
    <font>
      <sz val="11"/>
      <color theme="1"/>
      <name val="Calibri"/>
      <family val="2"/>
      <scheme val="minor"/>
    </font>
    <font>
      <sz val="18"/>
      <color theme="3"/>
      <name val="Calibri Light"/>
      <family val="2"/>
      <scheme val="major"/>
    </font>
    <font>
      <sz val="13"/>
      <color theme="1"/>
      <name val="Calibri"/>
      <family val="2"/>
      <scheme val="minor"/>
    </font>
    <font>
      <b/>
      <sz val="14"/>
      <color theme="3"/>
      <name val="Calibri"/>
      <family val="2"/>
      <scheme val="minor"/>
    </font>
    <font>
      <b/>
      <u/>
      <sz val="14"/>
      <color theme="3"/>
      <name val="Calibri"/>
      <family val="2"/>
      <scheme val="minor"/>
    </font>
    <font>
      <sz val="14"/>
      <color theme="1"/>
      <name val="Calibri"/>
      <family val="2"/>
      <scheme val="minor"/>
    </font>
    <font>
      <b/>
      <sz val="18"/>
      <color theme="3"/>
      <name val="Calibri"/>
      <family val="2"/>
      <scheme val="minor"/>
    </font>
    <font>
      <b/>
      <sz val="11"/>
      <color theme="1"/>
      <name val="Calibri"/>
      <family val="2"/>
      <scheme val="minor"/>
    </font>
    <font>
      <sz val="11"/>
      <color theme="1"/>
      <name val="Calibri"/>
      <family val="2"/>
    </font>
    <font>
      <b/>
      <sz val="11"/>
      <color rgb="FFFA7D00"/>
      <name val="Calibri"/>
      <family val="2"/>
      <scheme val="minor"/>
    </font>
    <font>
      <b/>
      <sz val="14"/>
      <color rgb="FFFA7D00"/>
      <name val="Calibri"/>
      <family val="2"/>
      <scheme val="minor"/>
    </font>
    <font>
      <sz val="11"/>
      <color theme="0"/>
      <name val="Calibri"/>
      <family val="2"/>
      <scheme val="minor"/>
    </font>
    <font>
      <sz val="13"/>
      <color theme="0"/>
      <name val="Calibri"/>
      <family val="2"/>
      <scheme val="minor"/>
    </font>
    <font>
      <b/>
      <sz val="12"/>
      <color theme="3"/>
      <name val="Calibri"/>
      <family val="2"/>
      <scheme val="minor"/>
    </font>
  </fonts>
  <fills count="11">
    <fill>
      <patternFill patternType="none"/>
    </fill>
    <fill>
      <patternFill patternType="gray125"/>
    </fill>
    <fill>
      <gradientFill degree="270">
        <stop position="0">
          <color theme="0"/>
        </stop>
        <stop position="1">
          <color theme="4" tint="0.80001220740379042"/>
        </stop>
      </gradientFill>
    </fill>
    <fill>
      <patternFill patternType="solid">
        <fgColor theme="5" tint="0.79998168889431442"/>
        <bgColor indexed="65"/>
      </patternFill>
    </fill>
    <fill>
      <patternFill patternType="solid">
        <fgColor theme="5" tint="0.59999389629810485"/>
        <bgColor indexed="65"/>
      </patternFill>
    </fill>
    <fill>
      <gradientFill degree="90">
        <stop position="0">
          <color theme="0"/>
        </stop>
        <stop position="1">
          <color rgb="FF90D25E"/>
        </stop>
      </gradientFill>
    </fill>
    <fill>
      <gradientFill degree="270">
        <stop position="0">
          <color theme="0"/>
        </stop>
        <stop position="1">
          <color rgb="FF7BB5AB"/>
        </stop>
      </gradientFill>
    </fill>
    <fill>
      <patternFill patternType="solid">
        <fgColor rgb="FFF2F2F2"/>
      </patternFill>
    </fill>
    <fill>
      <patternFill patternType="solid">
        <fgColor rgb="FFFFFFFF"/>
        <bgColor indexed="64"/>
      </patternFill>
    </fill>
    <fill>
      <patternFill patternType="solid">
        <fgColor rgb="FFE8EBEF"/>
        <bgColor indexed="64"/>
      </patternFill>
    </fill>
    <fill>
      <patternFill patternType="solid">
        <fgColor theme="6"/>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theme="8"/>
      </left>
      <right style="thin">
        <color theme="8"/>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theme="8"/>
      </left>
      <right style="thin">
        <color theme="8"/>
      </right>
      <top/>
      <bottom/>
      <diagonal/>
    </border>
    <border>
      <left style="thick">
        <color theme="4" tint="0.499984740745262"/>
      </left>
      <right/>
      <top/>
      <bottom/>
      <diagonal/>
    </border>
    <border>
      <left style="thick">
        <color theme="4" tint="0.499984740745262"/>
      </left>
      <right style="thick">
        <color theme="4" tint="0.499984740745262"/>
      </right>
      <top/>
      <bottom/>
      <diagonal/>
    </border>
    <border>
      <left style="thick">
        <color theme="4" tint="0.499984740745262"/>
      </left>
      <right/>
      <top style="thick">
        <color theme="4" tint="0.499984740745262"/>
      </top>
      <bottom/>
      <diagonal/>
    </border>
    <border>
      <left style="thick">
        <color theme="4" tint="0.499984740745262"/>
      </left>
      <right style="thick">
        <color theme="4" tint="0.499984740745262"/>
      </right>
      <top/>
      <bottom style="thick">
        <color theme="4" tint="0.499984740745262"/>
      </bottom>
      <diagonal/>
    </border>
    <border>
      <left/>
      <right style="thick">
        <color theme="4" tint="0.499984740745262"/>
      </right>
      <top/>
      <bottom style="thick">
        <color theme="4" tint="0.499984740745262"/>
      </bottom>
      <diagonal/>
    </border>
  </borders>
  <cellStyleXfs count="9">
    <xf numFmtId="0" fontId="0" fillId="0" borderId="0"/>
    <xf numFmtId="0" fontId="1" fillId="0" borderId="5" applyNumberFormat="0" applyFill="0" applyAlignment="0" applyProtection="0"/>
    <xf numFmtId="0" fontId="2" fillId="0" borderId="6" applyNumberFormat="0" applyFill="0" applyAlignment="0" applyProtection="0"/>
    <xf numFmtId="0" fontId="4"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4" fillId="0" borderId="10" applyNumberFormat="0" applyFill="0" applyAlignment="0" applyProtection="0"/>
    <xf numFmtId="0" fontId="14" fillId="7" borderId="12" applyNumberFormat="0" applyAlignment="0" applyProtection="0"/>
    <xf numFmtId="0" fontId="16" fillId="10" borderId="0" applyNumberFormat="0" applyBorder="0" applyAlignment="0" applyProtection="0"/>
  </cellStyleXfs>
  <cellXfs count="95">
    <xf numFmtId="0" fontId="0" fillId="0" borderId="0" xfId="0"/>
    <xf numFmtId="49" fontId="0" fillId="0" borderId="0" xfId="0" applyNumberFormat="1" applyAlignment="1"/>
    <xf numFmtId="0" fontId="3" fillId="0" borderId="5" xfId="1" applyFont="1"/>
    <xf numFmtId="0" fontId="6" fillId="0" borderId="5" xfId="5" applyBorder="1"/>
    <xf numFmtId="0" fontId="1" fillId="0" borderId="6" xfId="2" applyFont="1"/>
    <xf numFmtId="0" fontId="7" fillId="0" borderId="0" xfId="0" applyFont="1"/>
    <xf numFmtId="0" fontId="8" fillId="0" borderId="0" xfId="3" applyFont="1" applyAlignment="1">
      <alignment wrapText="1"/>
    </xf>
    <xf numFmtId="9" fontId="8" fillId="0" borderId="0" xfId="4" applyFont="1" applyAlignment="1">
      <alignment wrapText="1"/>
    </xf>
    <xf numFmtId="0" fontId="10" fillId="0" borderId="0" xfId="0" applyFont="1"/>
    <xf numFmtId="49" fontId="8" fillId="0" borderId="6" xfId="2" applyNumberFormat="1" applyFont="1" applyAlignment="1">
      <alignment wrapText="1"/>
    </xf>
    <xf numFmtId="0" fontId="3" fillId="0" borderId="6" xfId="2" applyFont="1"/>
    <xf numFmtId="0" fontId="11" fillId="0" borderId="5" xfId="1" applyFont="1"/>
    <xf numFmtId="0" fontId="4" fillId="0" borderId="10" xfId="6"/>
    <xf numFmtId="3" fontId="0" fillId="0" borderId="0" xfId="0" applyNumberFormat="1"/>
    <xf numFmtId="0" fontId="2" fillId="0" borderId="6" xfId="2" applyAlignment="1">
      <alignment horizontal="center" wrapText="1"/>
    </xf>
    <xf numFmtId="0" fontId="4" fillId="0" borderId="10" xfId="6" applyAlignment="1"/>
    <xf numFmtId="3" fontId="4" fillId="0" borderId="10" xfId="6" applyNumberFormat="1" applyAlignment="1"/>
    <xf numFmtId="3" fontId="4" fillId="0" borderId="10" xfId="6" applyNumberFormat="1"/>
    <xf numFmtId="0" fontId="4" fillId="0" borderId="0" xfId="3" applyAlignment="1"/>
    <xf numFmtId="3" fontId="4" fillId="0" borderId="0" xfId="3" applyNumberFormat="1" applyAlignment="1"/>
    <xf numFmtId="0" fontId="4" fillId="0" borderId="0" xfId="3"/>
    <xf numFmtId="3" fontId="4" fillId="0" borderId="0" xfId="3" applyNumberFormat="1"/>
    <xf numFmtId="0" fontId="4" fillId="0" borderId="0" xfId="3" applyAlignment="1">
      <alignment wrapText="1"/>
    </xf>
    <xf numFmtId="0" fontId="2" fillId="0" borderId="6" xfId="2" applyAlignment="1">
      <alignment vertical="center"/>
    </xf>
    <xf numFmtId="0" fontId="4" fillId="0" borderId="0" xfId="6" applyBorder="1"/>
    <xf numFmtId="3" fontId="4" fillId="0" borderId="0" xfId="6" applyNumberFormat="1" applyBorder="1"/>
    <xf numFmtId="0" fontId="0" fillId="0" borderId="0" xfId="0" applyAlignment="1"/>
    <xf numFmtId="0" fontId="0" fillId="0" borderId="0" xfId="0" applyAlignment="1">
      <alignment horizontal="center"/>
    </xf>
    <xf numFmtId="0" fontId="4" fillId="0" borderId="0" xfId="3" applyAlignment="1">
      <alignment horizontal="right"/>
    </xf>
    <xf numFmtId="0" fontId="4" fillId="0" borderId="0" xfId="3" applyAlignment="1">
      <alignment horizontal="center"/>
    </xf>
    <xf numFmtId="0" fontId="0" fillId="0" borderId="0" xfId="0" applyAlignment="1">
      <alignment wrapText="1"/>
    </xf>
    <xf numFmtId="0" fontId="12" fillId="0" borderId="0" xfId="0" applyFont="1"/>
    <xf numFmtId="4" fontId="12" fillId="0" borderId="0" xfId="0" applyNumberFormat="1" applyFont="1"/>
    <xf numFmtId="0" fontId="2" fillId="0" borderId="6" xfId="2"/>
    <xf numFmtId="0" fontId="2" fillId="0" borderId="6" xfId="2" applyAlignment="1">
      <alignment wrapText="1"/>
    </xf>
    <xf numFmtId="4" fontId="4" fillId="0" borderId="0" xfId="3" applyNumberFormat="1"/>
    <xf numFmtId="3" fontId="4" fillId="0" borderId="0" xfId="3" applyNumberFormat="1" applyAlignment="1">
      <alignment horizontal="center"/>
    </xf>
    <xf numFmtId="3" fontId="0" fillId="0" borderId="0" xfId="0" applyNumberFormat="1" applyAlignment="1">
      <alignment horizontal="center"/>
    </xf>
    <xf numFmtId="0" fontId="2" fillId="6" borderId="6" xfId="2" applyFill="1" applyAlignment="1">
      <alignment horizontal="center"/>
    </xf>
    <xf numFmtId="4" fontId="0" fillId="0" borderId="0" xfId="0" applyNumberFormat="1"/>
    <xf numFmtId="0" fontId="0" fillId="0" borderId="0" xfId="0" applyAlignment="1">
      <alignment horizontal="right"/>
    </xf>
    <xf numFmtId="0" fontId="0" fillId="0" borderId="0" xfId="0" applyFont="1"/>
    <xf numFmtId="0" fontId="12" fillId="0" borderId="0" xfId="0" applyFont="1" applyAlignment="1"/>
    <xf numFmtId="0" fontId="2" fillId="0" borderId="11" xfId="2" applyFont="1" applyBorder="1"/>
    <xf numFmtId="0" fontId="2" fillId="0" borderId="11" xfId="2" applyFont="1" applyBorder="1" applyAlignment="1">
      <alignment wrapText="1"/>
    </xf>
    <xf numFmtId="0" fontId="12" fillId="0" borderId="0" xfId="0" applyFont="1" applyAlignment="1">
      <alignment horizontal="center"/>
    </xf>
    <xf numFmtId="164" fontId="13" fillId="0" borderId="0" xfId="0" applyNumberFormat="1" applyFont="1" applyAlignment="1">
      <alignment horizontal="center"/>
    </xf>
    <xf numFmtId="0" fontId="2" fillId="0" borderId="13" xfId="2" applyFont="1" applyBorder="1"/>
    <xf numFmtId="0" fontId="2" fillId="0" borderId="13" xfId="2" applyFont="1" applyBorder="1" applyAlignment="1"/>
    <xf numFmtId="0" fontId="4" fillId="8" borderId="10" xfId="6" applyFill="1" applyAlignment="1">
      <alignment vertical="center"/>
    </xf>
    <xf numFmtId="4" fontId="4" fillId="0" borderId="10" xfId="6" applyNumberFormat="1"/>
    <xf numFmtId="0" fontId="4" fillId="8" borderId="10" xfId="6" applyFill="1" applyAlignment="1">
      <alignment vertical="center" wrapText="1"/>
    </xf>
    <xf numFmtId="4" fontId="4" fillId="8" borderId="10" xfId="6" applyNumberFormat="1" applyFill="1" applyAlignment="1">
      <alignment horizontal="right" vertical="center" wrapText="1"/>
    </xf>
    <xf numFmtId="0" fontId="4" fillId="9" borderId="10" xfId="6" applyFill="1" applyAlignment="1">
      <alignment vertical="center" wrapText="1"/>
    </xf>
    <xf numFmtId="0" fontId="4" fillId="8" borderId="10" xfId="6" applyFill="1" applyAlignment="1">
      <alignment horizontal="right" vertical="center" wrapText="1"/>
    </xf>
    <xf numFmtId="0" fontId="4" fillId="0" borderId="10" xfId="6" applyAlignment="1">
      <alignment wrapText="1"/>
    </xf>
    <xf numFmtId="0" fontId="4" fillId="8" borderId="15" xfId="3" applyFill="1" applyBorder="1" applyAlignment="1">
      <alignment vertical="center" wrapText="1"/>
    </xf>
    <xf numFmtId="0" fontId="4" fillId="0" borderId="15" xfId="3" applyBorder="1"/>
    <xf numFmtId="4" fontId="4" fillId="8" borderId="15" xfId="3" applyNumberFormat="1" applyFill="1" applyBorder="1" applyAlignment="1">
      <alignment horizontal="right" vertical="center" wrapText="1"/>
    </xf>
    <xf numFmtId="4" fontId="4" fillId="0" borderId="15" xfId="3" applyNumberFormat="1" applyBorder="1"/>
    <xf numFmtId="0" fontId="4" fillId="8" borderId="16" xfId="3" applyFill="1" applyBorder="1" applyAlignment="1">
      <alignment horizontal="left" vertical="center" wrapText="1"/>
    </xf>
    <xf numFmtId="0" fontId="4" fillId="8" borderId="14" xfId="3" applyFill="1" applyBorder="1" applyAlignment="1">
      <alignment vertical="center" wrapText="1"/>
    </xf>
    <xf numFmtId="0" fontId="4" fillId="9" borderId="14" xfId="3" applyFill="1" applyBorder="1" applyAlignment="1">
      <alignment vertical="center" wrapText="1"/>
    </xf>
    <xf numFmtId="0" fontId="4" fillId="0" borderId="14" xfId="3" applyBorder="1"/>
    <xf numFmtId="0" fontId="4" fillId="9" borderId="17" xfId="3" applyFill="1" applyBorder="1" applyAlignment="1">
      <alignment vertical="center" wrapText="1"/>
    </xf>
    <xf numFmtId="4" fontId="4" fillId="0" borderId="18" xfId="3" applyNumberFormat="1" applyFont="1" applyBorder="1"/>
    <xf numFmtId="0" fontId="4" fillId="0" borderId="0" xfId="3" applyBorder="1"/>
    <xf numFmtId="0" fontId="4" fillId="0" borderId="0" xfId="3" applyBorder="1" applyAlignment="1">
      <alignment wrapText="1"/>
    </xf>
    <xf numFmtId="0" fontId="4" fillId="9" borderId="0" xfId="3" applyFill="1" applyBorder="1" applyAlignment="1">
      <alignment vertical="center" wrapText="1"/>
    </xf>
    <xf numFmtId="4" fontId="4" fillId="9" borderId="0" xfId="3" applyNumberFormat="1" applyFill="1" applyBorder="1" applyAlignment="1">
      <alignment horizontal="right" vertical="center" wrapText="1"/>
    </xf>
    <xf numFmtId="0" fontId="4" fillId="8" borderId="0" xfId="3" applyFill="1" applyBorder="1" applyAlignment="1">
      <alignment vertical="center" wrapText="1"/>
    </xf>
    <xf numFmtId="4" fontId="4" fillId="0" borderId="0" xfId="3" applyNumberFormat="1" applyBorder="1"/>
    <xf numFmtId="4" fontId="4" fillId="8" borderId="0" xfId="3" applyNumberFormat="1" applyFill="1" applyBorder="1" applyAlignment="1">
      <alignment horizontal="righ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17" fillId="10" borderId="0" xfId="8" applyFont="1" applyAlignment="1">
      <alignment horizontal="center" vertical="center" wrapText="1"/>
    </xf>
    <xf numFmtId="0" fontId="8" fillId="3" borderId="1" xfId="3" applyFont="1" applyFill="1" applyBorder="1" applyAlignment="1">
      <alignment horizontal="center"/>
    </xf>
    <xf numFmtId="0" fontId="8" fillId="4" borderId="1" xfId="3" applyFont="1" applyFill="1" applyBorder="1" applyAlignment="1">
      <alignment horizontal="center"/>
    </xf>
    <xf numFmtId="0" fontId="8" fillId="2" borderId="2" xfId="3" applyFont="1" applyFill="1" applyBorder="1" applyAlignment="1">
      <alignment horizontal="center"/>
    </xf>
    <xf numFmtId="0" fontId="8" fillId="2" borderId="3" xfId="3" applyFont="1" applyFill="1" applyBorder="1" applyAlignment="1">
      <alignment horizontal="center"/>
    </xf>
    <xf numFmtId="0" fontId="8" fillId="2" borderId="4" xfId="3" applyFont="1" applyFill="1" applyBorder="1" applyAlignment="1">
      <alignment horizontal="center"/>
    </xf>
    <xf numFmtId="0" fontId="9" fillId="3" borderId="2" xfId="3" applyFont="1" applyFill="1" applyBorder="1" applyAlignment="1">
      <alignment horizontal="center"/>
    </xf>
    <xf numFmtId="0" fontId="9" fillId="3" borderId="3" xfId="3" applyFont="1" applyFill="1" applyBorder="1" applyAlignment="1">
      <alignment horizontal="center"/>
    </xf>
    <xf numFmtId="0" fontId="9" fillId="3" borderId="4" xfId="3" applyFont="1" applyFill="1" applyBorder="1" applyAlignment="1">
      <alignment horizontal="center"/>
    </xf>
    <xf numFmtId="44" fontId="1" fillId="5" borderId="7" xfId="1" applyNumberFormat="1" applyFill="1" applyBorder="1" applyAlignment="1">
      <alignment horizontal="center"/>
    </xf>
    <xf numFmtId="44" fontId="1" fillId="5" borderId="8" xfId="1" applyNumberFormat="1" applyFill="1" applyBorder="1" applyAlignment="1">
      <alignment horizontal="center"/>
    </xf>
    <xf numFmtId="44" fontId="1" fillId="5" borderId="9" xfId="1" applyNumberFormat="1" applyFill="1" applyBorder="1" applyAlignment="1">
      <alignment horizontal="center"/>
    </xf>
    <xf numFmtId="0" fontId="2" fillId="6" borderId="0" xfId="2" applyFill="1" applyBorder="1" applyAlignment="1">
      <alignment horizontal="center"/>
    </xf>
    <xf numFmtId="0" fontId="2" fillId="6" borderId="6" xfId="2" applyFill="1" applyAlignment="1">
      <alignment horizontal="center"/>
    </xf>
    <xf numFmtId="0" fontId="15" fillId="7" borderId="12" xfId="7" applyFont="1" applyAlignment="1">
      <alignment horizontal="center" vertical="center"/>
    </xf>
    <xf numFmtId="0" fontId="18" fillId="0" borderId="1" xfId="3" applyFont="1" applyBorder="1" applyAlignment="1">
      <alignment horizontal="center"/>
    </xf>
    <xf numFmtId="0" fontId="18" fillId="0" borderId="1" xfId="3" applyFont="1" applyBorder="1"/>
    <xf numFmtId="0" fontId="8" fillId="0" borderId="1" xfId="3" applyFont="1" applyBorder="1" applyAlignment="1">
      <alignment horizontal="center"/>
    </xf>
    <xf numFmtId="0" fontId="8" fillId="0" borderId="1" xfId="3" applyFont="1" applyBorder="1"/>
    <xf numFmtId="0" fontId="8" fillId="0" borderId="0" xfId="3" applyFont="1" applyAlignment="1">
      <alignment horizontal="center"/>
    </xf>
  </cellXfs>
  <cellStyles count="9">
    <cellStyle name="Accent3" xfId="8" builtinId="37"/>
    <cellStyle name="Calculation" xfId="7" builtinId="22"/>
    <cellStyle name="Heading 1" xfId="1" builtinId="16"/>
    <cellStyle name="Heading 2" xfId="2" builtinId="17"/>
    <cellStyle name="Heading 3" xfId="6" builtinId="18"/>
    <cellStyle name="Heading 4" xfId="3" builtinId="19"/>
    <cellStyle name="Normal" xfId="0" builtinId="0"/>
    <cellStyle name="Percent" xfId="4" builtinId="5"/>
    <cellStyle name="Title" xfId="5" builtinId="15"/>
  </cellStyles>
  <dxfs count="27">
    <dxf>
      <font>
        <strike val="0"/>
        <outline val="0"/>
        <shadow val="0"/>
        <u val="none"/>
        <vertAlign val="baseline"/>
        <sz val="13"/>
        <color theme="1"/>
        <name val="Calibri"/>
        <scheme val="minor"/>
      </font>
      <alignment vertical="center" textRotation="0" wrapText="1" indent="0" justifyLastLine="0" shrinkToFit="0" readingOrder="0"/>
    </dxf>
    <dxf>
      <font>
        <strike val="0"/>
        <outline val="0"/>
        <shadow val="0"/>
        <u val="none"/>
        <vertAlign val="baseline"/>
        <sz val="13"/>
        <color theme="1"/>
        <name val="Calibri"/>
        <scheme val="minor"/>
      </font>
      <alignment vertical="center" textRotation="0" wrapText="1" indent="0" justifyLastLine="0" shrinkToFit="0" readingOrder="0"/>
    </dxf>
    <dxf>
      <font>
        <strike val="0"/>
        <outline val="0"/>
        <shadow val="0"/>
        <u val="none"/>
        <vertAlign val="baseline"/>
        <sz val="13"/>
        <color theme="0"/>
        <name val="Calibri"/>
        <scheme val="minor"/>
      </font>
      <alignment horizontal="center" vertical="center" textRotation="0" wrapText="1" indent="0" justifyLastLine="0" shrinkToFit="0" readingOrder="0"/>
    </dxf>
    <dxf>
      <font>
        <strike val="0"/>
        <outline val="0"/>
        <shadow val="0"/>
        <u val="none"/>
        <vertAlign val="baseline"/>
        <sz val="13"/>
        <color theme="1"/>
        <name val="Calibri"/>
        <scheme val="minor"/>
      </font>
      <alignment vertical="center" textRotation="0" wrapText="1" indent="0" justifyLastLine="0" shrinkToFit="0" readingOrder="0"/>
    </dxf>
    <dxf>
      <font>
        <strike val="0"/>
        <outline val="0"/>
        <shadow val="0"/>
        <u val="none"/>
        <vertAlign val="baseline"/>
        <sz val="13"/>
        <color theme="1"/>
        <name val="Calibri"/>
        <scheme val="minor"/>
      </font>
      <alignment vertical="center" textRotation="0" wrapText="1" indent="0" justifyLastLine="0" shrinkToFit="0" readingOrder="0"/>
    </dxf>
    <dxf>
      <font>
        <strike val="0"/>
        <outline val="0"/>
        <shadow val="0"/>
        <u val="none"/>
        <vertAlign val="baseline"/>
        <sz val="13"/>
        <color theme="0"/>
        <name val="Calibri"/>
        <scheme val="minor"/>
      </font>
      <alignment horizontal="center" vertical="center" textRotation="0" wrapText="1" indent="0" justifyLastLine="0" shrinkToFit="0" readingOrder="0"/>
    </dxf>
    <dxf>
      <font>
        <strike val="0"/>
        <outline val="0"/>
        <shadow val="0"/>
        <u val="none"/>
        <vertAlign val="baseline"/>
        <sz val="13"/>
        <color theme="1"/>
        <name val="Calibri"/>
        <scheme val="minor"/>
      </font>
      <numFmt numFmtId="0" formatCode="General"/>
      <alignment vertical="center" textRotation="0" wrapText="1" indent="0" justifyLastLine="0" shrinkToFit="0" readingOrder="0"/>
    </dxf>
    <dxf>
      <font>
        <strike val="0"/>
        <outline val="0"/>
        <shadow val="0"/>
        <u val="none"/>
        <vertAlign val="baseline"/>
        <sz val="13"/>
        <color theme="1"/>
        <name val="Calibri"/>
        <scheme val="minor"/>
      </font>
      <numFmt numFmtId="0" formatCode="General"/>
      <alignment vertical="center" textRotation="0" wrapText="1" indent="0" justifyLastLine="0" shrinkToFit="0" readingOrder="0"/>
    </dxf>
    <dxf>
      <font>
        <strike val="0"/>
        <outline val="0"/>
        <shadow val="0"/>
        <u val="none"/>
        <vertAlign val="baseline"/>
        <sz val="13"/>
        <color theme="1"/>
        <name val="Calibri"/>
        <scheme val="minor"/>
      </font>
      <alignment horizontal="center" vertical="center" textRotation="0" wrapText="1" indent="0" justifyLastLine="0" shrinkToFit="0" readingOrder="0"/>
    </dxf>
    <dxf>
      <font>
        <strike val="0"/>
        <outline val="0"/>
        <shadow val="0"/>
        <u val="none"/>
        <vertAlign val="baseline"/>
        <sz val="13"/>
        <color theme="1"/>
        <name val="Calibri"/>
        <scheme val="minor"/>
      </font>
      <alignment horizontal="center" vertical="center" textRotation="0" wrapText="1" indent="0" justifyLastLine="0" shrinkToFit="0" readingOrder="0"/>
    </dxf>
    <dxf>
      <font>
        <strike val="0"/>
        <outline val="0"/>
        <shadow val="0"/>
        <u val="none"/>
        <vertAlign val="baseline"/>
        <sz val="13"/>
        <color theme="1"/>
        <name val="Calibri"/>
        <scheme val="minor"/>
      </font>
      <alignment vertical="center" textRotation="0" wrapText="1" indent="0" justifyLastLine="0" shrinkToFit="0" readingOrder="0"/>
    </dxf>
    <dxf>
      <font>
        <strike val="0"/>
        <outline val="0"/>
        <shadow val="0"/>
        <u val="none"/>
        <vertAlign val="baseline"/>
        <sz val="13"/>
        <color theme="0"/>
        <name val="Calibri"/>
        <scheme val="minor"/>
      </font>
      <alignment horizontal="center" vertical="center" textRotation="0" wrapText="1" indent="0" justifyLastLine="0" shrinkToFit="0" readingOrder="0"/>
    </dxf>
    <dxf>
      <fill>
        <patternFill patternType="solid">
          <fgColor indexed="64"/>
          <bgColor rgb="FFFFFFFF"/>
        </patternFill>
      </fill>
      <alignment horizontal="general" vertical="center" textRotation="0" wrapText="1" indent="0" justifyLastLine="0" shrinkToFit="0" readingOrder="0"/>
    </dxf>
    <dxf>
      <border outline="0">
        <top style="thin">
          <color theme="8"/>
        </top>
      </border>
    </dxf>
    <dxf>
      <border outline="0">
        <bottom style="thick">
          <color theme="4" tint="0.499984740745262"/>
        </bottom>
      </border>
    </dxf>
    <dxf>
      <numFmt numFmtId="4" formatCode="#,##0.00"/>
      <border diagonalUp="0" diagonalDown="0">
        <left style="thick">
          <color theme="4" tint="0.499984740745262"/>
        </left>
        <right style="thick">
          <color theme="4" tint="0.499984740745262"/>
        </right>
        <top/>
        <bottom/>
        <vertical/>
        <horizontal/>
      </border>
    </dxf>
    <dxf>
      <border diagonalUp="0" diagonalDown="0">
        <left style="thick">
          <color theme="4" tint="0.499984740745262"/>
        </left>
        <right/>
        <top/>
        <bottom/>
        <vertical/>
        <horizontal/>
      </border>
    </dxf>
    <dxf>
      <fill>
        <patternFill patternType="solid">
          <fgColor indexed="64"/>
          <bgColor rgb="FFFFFFFF"/>
        </patternFill>
      </fill>
      <alignment horizontal="general" vertical="center" textRotation="0" wrapText="1" indent="0" justifyLastLine="0" shrinkToFit="0" readingOrder="0"/>
    </dxf>
    <dxf>
      <border outline="0">
        <top style="thin">
          <color theme="8"/>
        </top>
      </border>
    </dxf>
    <dxf>
      <border outline="0">
        <bottom style="thick">
          <color theme="4" tint="0.499984740745262"/>
        </bottom>
      </border>
    </dxf>
    <dxf>
      <numFmt numFmtId="3" formatCode="#,##0"/>
    </dxf>
    <dxf>
      <border outline="0">
        <bottom style="medium">
          <color theme="4" tint="0.39997558519241921"/>
        </bottom>
      </border>
    </dxf>
    <dxf>
      <border outline="0">
        <bottom style="thick">
          <color theme="4" tint="0.499984740745262"/>
        </bottom>
      </border>
    </dxf>
    <dxf>
      <font>
        <b val="0"/>
        <i val="0"/>
        <strike val="0"/>
        <condense val="0"/>
        <extend val="0"/>
        <outline val="0"/>
        <shadow val="0"/>
        <u val="none"/>
        <vertAlign val="baseline"/>
        <sz val="11"/>
        <color theme="1"/>
        <name val="Calibri"/>
        <scheme val="none"/>
      </font>
      <numFmt numFmtId="164" formatCode="&quot;₹&quot;\ #,##0"/>
      <alignment horizontal="center" vertical="bottom" textRotation="0" wrapText="0" indent="0" justifyLastLine="0" shrinkToFit="0" readingOrder="0"/>
    </dxf>
    <dxf>
      <border outline="0">
        <top style="thin">
          <color theme="8"/>
        </top>
      </border>
    </dxf>
    <dxf>
      <border outline="0">
        <bottom style="thick">
          <color theme="4" tint="0.499984740745262"/>
        </bottom>
      </border>
    </dxf>
    <dxf>
      <numFmt numFmtId="4" formatCode="#,##0.00"/>
    </dxf>
  </dxfs>
  <tableStyles count="0" defaultTableStyle="TableStyleMedium2" defaultPivotStyle="PivotStyleLight16"/>
  <colors>
    <mruColors>
      <color rgb="FF7BB5AB"/>
      <color rgb="FFCCFF33"/>
      <color rgb="FF8679B7"/>
      <color rgb="FF000000"/>
      <color rgb="FF90D25E"/>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A83:C152" totalsRowShown="0" headerRowCellStyle="Heading 2">
  <autoFilter ref="A83:C152"/>
  <tableColumns count="3">
    <tableColumn id="1" name="Particulars"/>
    <tableColumn id="2" name="Notes"/>
    <tableColumn id="3" name="As at March 31,2023" dataDxfId="26"/>
  </tableColumns>
  <tableStyleInfo name="TableStyleLight20" showFirstColumn="0" showLastColumn="0" showRowStripes="1" showColumnStripes="0"/>
</table>
</file>

<file path=xl/tables/table2.xml><?xml version="1.0" encoding="utf-8"?>
<table xmlns="http://schemas.openxmlformats.org/spreadsheetml/2006/main" id="3" name="Table3" displayName="Table3" ref="A5:C75" totalsRowShown="0" headerRowBorderDxfId="25" tableBorderDxfId="24">
  <autoFilter ref="A5:C75"/>
  <tableColumns count="3">
    <tableColumn id="1" name="Particulars"/>
    <tableColumn id="2" name="Notes" dataDxfId="23"/>
    <tableColumn id="3" name="As at March 31,2023"/>
  </tableColumns>
  <tableStyleInfo name="TableStyleLight20" showFirstColumn="0" showLastColumn="0" showRowStripes="1" showColumnStripes="0"/>
</table>
</file>

<file path=xl/tables/table3.xml><?xml version="1.0" encoding="utf-8"?>
<table xmlns="http://schemas.openxmlformats.org/spreadsheetml/2006/main" id="1" name="Table1" displayName="Table1" ref="A161:B185" totalsRowShown="0" headerRowBorderDxfId="22" tableBorderDxfId="21">
  <autoFilter ref="A161:B185"/>
  <tableColumns count="2">
    <tableColumn id="1" name="Cashflow Statement "/>
    <tableColumn id="2" name="FY 2023" dataDxfId="20"/>
  </tableColumns>
  <tableStyleInfo name="TableStyleLight6" showFirstColumn="0" showLastColumn="0" showRowStripes="1" showColumnStripes="0"/>
</table>
</file>

<file path=xl/tables/table4.xml><?xml version="1.0" encoding="utf-8"?>
<table xmlns="http://schemas.openxmlformats.org/spreadsheetml/2006/main" id="9" name="Table9" displayName="Table9" ref="A5:B41" totalsRowShown="0" headerRowBorderDxfId="19" tableBorderDxfId="18" dataCellStyle="Heading 3">
  <autoFilter ref="A5:B41"/>
  <tableColumns count="2">
    <tableColumn id="1" name="Particulars" dataDxfId="17" dataCellStyle="Heading 3"/>
    <tableColumn id="2" name="As at March 31,2023" dataCellStyle="Heading 3"/>
  </tableColumns>
  <tableStyleInfo name="TableStyleLight20" showFirstColumn="0" showLastColumn="0" showRowStripes="1" showColumnStripes="0"/>
</table>
</file>

<file path=xl/tables/table5.xml><?xml version="1.0" encoding="utf-8"?>
<table xmlns="http://schemas.openxmlformats.org/spreadsheetml/2006/main" id="10" name="Table10" displayName="Table10" ref="A50:B91" totalsRowShown="0" headerRowCellStyle="Heading 2" dataCellStyle="Heading 4">
  <autoFilter ref="A50:B91"/>
  <tableColumns count="2">
    <tableColumn id="1" name="Particulars" dataDxfId="16" dataCellStyle="Heading 4"/>
    <tableColumn id="2" name="As at March 31,2023" dataDxfId="15" dataCellStyle="Heading 4"/>
  </tableColumns>
  <tableStyleInfo name="TableStyleLight20" showFirstColumn="0" showLastColumn="0" showRowStripes="1" showColumnStripes="0"/>
</table>
</file>

<file path=xl/tables/table6.xml><?xml version="1.0" encoding="utf-8"?>
<table xmlns="http://schemas.openxmlformats.org/spreadsheetml/2006/main" id="11" name="Table11" displayName="Table11" ref="A96:B104" totalsRowShown="0" headerRowBorderDxfId="14" tableBorderDxfId="13" headerRowCellStyle="Heading 4" dataCellStyle="Heading 4">
  <autoFilter ref="A96:B104"/>
  <tableColumns count="2">
    <tableColumn id="1" name="Particulars" dataDxfId="12" dataCellStyle="Heading 4"/>
    <tableColumn id="2" name="As at March 31,2023" dataCellStyle="Heading 4"/>
  </tableColumns>
  <tableStyleInfo name="TableStyleLight16" showFirstColumn="0" showLastColumn="0" showRowStripes="1" showColumnStripes="0"/>
</table>
</file>

<file path=xl/tables/table7.xml><?xml version="1.0" encoding="utf-8"?>
<table xmlns="http://schemas.openxmlformats.org/spreadsheetml/2006/main" id="8" name="Table8" displayName="Table8" ref="A4:D10" totalsRowShown="0" headerRowDxfId="11" dataDxfId="10" headerRowCellStyle="Accent3">
  <autoFilter ref="A4:D10"/>
  <tableColumns count="4">
    <tableColumn id="1" name="SL No." dataDxfId="9"/>
    <tableColumn id="2" name="Ratio" dataDxfId="8"/>
    <tableColumn id="3" name="Tata Motors" dataDxfId="7">
      <calculatedColumnFormula>'Tata Motors'!I8</calculatedColumnFormula>
    </tableColumn>
    <tableColumn id="4" name="Mahindra &amp; Mahindra Ltd." dataDxfId="6">
      <calculatedColumnFormula>'Mahindra &amp; Mahindra Ltd.'!G6</calculatedColumnFormula>
    </tableColumn>
  </tableColumns>
  <tableStyleInfo name="TableStyleLight15" showFirstColumn="0" showLastColumn="0" showRowStripes="1" showColumnStripes="0"/>
</table>
</file>

<file path=xl/tables/table8.xml><?xml version="1.0" encoding="utf-8"?>
<table xmlns="http://schemas.openxmlformats.org/spreadsheetml/2006/main" id="12" name="Table12" displayName="Table12" ref="F4:F10" totalsRowShown="0" headerRowDxfId="5" dataDxfId="4" headerRowCellStyle="Accent3">
  <autoFilter ref="F4:F10"/>
  <tableColumns count="1">
    <tableColumn id="1" name="Reaon " dataDxfId="3"/>
  </tableColumns>
  <tableStyleInfo name="TableStyleLight15" showFirstColumn="0" showLastColumn="0" showRowStripes="1" showColumnStripes="0"/>
</table>
</file>

<file path=xl/tables/table9.xml><?xml version="1.0" encoding="utf-8"?>
<table xmlns="http://schemas.openxmlformats.org/spreadsheetml/2006/main" id="5" name="Table5" displayName="Table5" ref="E4:E10" totalsRowShown="0" headerRowDxfId="2" dataDxfId="1" headerRowCellStyle="Accent3">
  <autoFilter ref="E4:E10"/>
  <tableColumns count="1">
    <tableColumn id="1" name="Analysi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M10"/>
  <sheetViews>
    <sheetView workbookViewId="0">
      <selection activeCell="K17" sqref="K17"/>
    </sheetView>
  </sheetViews>
  <sheetFormatPr defaultRowHeight="15" x14ac:dyDescent="0.25"/>
  <sheetData>
    <row r="4" spans="5:13" ht="18.75" x14ac:dyDescent="0.3">
      <c r="E4" s="77" t="s">
        <v>0</v>
      </c>
      <c r="F4" s="77"/>
      <c r="G4" s="77"/>
      <c r="H4" s="76">
        <v>1</v>
      </c>
      <c r="I4" s="76"/>
      <c r="J4" s="76"/>
      <c r="K4" s="76"/>
      <c r="L4" s="76"/>
      <c r="M4" s="76"/>
    </row>
    <row r="5" spans="5:13" ht="18.75" x14ac:dyDescent="0.3">
      <c r="E5" s="78"/>
      <c r="F5" s="79"/>
      <c r="G5" s="80"/>
      <c r="H5" s="78"/>
      <c r="I5" s="79"/>
      <c r="J5" s="79"/>
      <c r="K5" s="79"/>
      <c r="L5" s="79"/>
      <c r="M5" s="80"/>
    </row>
    <row r="6" spans="5:13" ht="18.75" x14ac:dyDescent="0.3">
      <c r="E6" s="77" t="s">
        <v>1</v>
      </c>
      <c r="F6" s="77"/>
      <c r="G6" s="77"/>
      <c r="H6" s="81" t="s">
        <v>2</v>
      </c>
      <c r="I6" s="82"/>
      <c r="J6" s="82"/>
      <c r="K6" s="82"/>
      <c r="L6" s="82"/>
      <c r="M6" s="83"/>
    </row>
    <row r="7" spans="5:13" ht="18.75" customHeight="1" x14ac:dyDescent="0.3">
      <c r="E7" s="78"/>
      <c r="F7" s="79"/>
      <c r="G7" s="80"/>
      <c r="H7" s="78"/>
      <c r="I7" s="79"/>
      <c r="J7" s="79"/>
      <c r="K7" s="79"/>
      <c r="L7" s="79"/>
      <c r="M7" s="80"/>
    </row>
    <row r="8" spans="5:13" ht="18.75" customHeight="1" x14ac:dyDescent="0.3">
      <c r="E8" s="77" t="s">
        <v>4</v>
      </c>
      <c r="F8" s="77"/>
      <c r="G8" s="77"/>
      <c r="H8" s="76" t="s">
        <v>3</v>
      </c>
      <c r="I8" s="76"/>
      <c r="J8" s="76"/>
      <c r="K8" s="76"/>
      <c r="L8" s="76"/>
      <c r="M8" s="76"/>
    </row>
    <row r="9" spans="5:13" ht="18.75" x14ac:dyDescent="0.3">
      <c r="E9" s="78"/>
      <c r="F9" s="79"/>
      <c r="G9" s="80"/>
      <c r="H9" s="78"/>
      <c r="I9" s="79"/>
      <c r="J9" s="79"/>
      <c r="K9" s="79"/>
      <c r="L9" s="79"/>
      <c r="M9" s="80"/>
    </row>
    <row r="10" spans="5:13" ht="18.75" x14ac:dyDescent="0.3">
      <c r="E10" s="77" t="s">
        <v>5</v>
      </c>
      <c r="F10" s="77"/>
      <c r="G10" s="77"/>
      <c r="H10" s="76" t="s">
        <v>22</v>
      </c>
      <c r="I10" s="76"/>
      <c r="J10" s="76"/>
      <c r="K10" s="76"/>
      <c r="L10" s="76"/>
      <c r="M10" s="76"/>
    </row>
  </sheetData>
  <mergeCells count="14">
    <mergeCell ref="H4:M4"/>
    <mergeCell ref="H8:M8"/>
    <mergeCell ref="H10:M10"/>
    <mergeCell ref="E4:G4"/>
    <mergeCell ref="E6:G6"/>
    <mergeCell ref="E5:G5"/>
    <mergeCell ref="H5:M5"/>
    <mergeCell ref="E7:G7"/>
    <mergeCell ref="E9:G9"/>
    <mergeCell ref="H7:M7"/>
    <mergeCell ref="H9:M9"/>
    <mergeCell ref="E8:G8"/>
    <mergeCell ref="E10:G10"/>
    <mergeCell ref="H6:M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9" sqref="A9"/>
    </sheetView>
  </sheetViews>
  <sheetFormatPr defaultRowHeight="15" x14ac:dyDescent="0.25"/>
  <cols>
    <col min="1" max="1" width="188.28515625" customWidth="1"/>
  </cols>
  <sheetData>
    <row r="1" spans="1:8" ht="24" thickBot="1" x14ac:dyDescent="0.4">
      <c r="A1" s="11" t="s">
        <v>6</v>
      </c>
    </row>
    <row r="2" spans="1:8" ht="15.75" thickTop="1" x14ac:dyDescent="0.25"/>
    <row r="4" spans="1:8" ht="21.75" thickBot="1" x14ac:dyDescent="0.4">
      <c r="A4" s="2" t="s">
        <v>7</v>
      </c>
    </row>
    <row r="5" spans="1:8" ht="62.25" customHeight="1" thickTop="1" thickBot="1" x14ac:dyDescent="0.35">
      <c r="A5" s="9" t="s">
        <v>294</v>
      </c>
      <c r="B5" s="1"/>
      <c r="C5" s="1"/>
      <c r="D5" s="1"/>
      <c r="E5" s="1"/>
      <c r="F5" s="1"/>
      <c r="G5" s="1"/>
      <c r="H5" s="1"/>
    </row>
    <row r="6" spans="1:8" ht="15.75" thickTop="1" x14ac:dyDescent="0.25"/>
    <row r="8" spans="1:8" ht="21.75" thickBot="1" x14ac:dyDescent="0.4">
      <c r="A8" s="2" t="s">
        <v>297</v>
      </c>
    </row>
    <row r="9" spans="1:8" ht="76.5" thickTop="1" thickBot="1" x14ac:dyDescent="0.35">
      <c r="A9" s="9" t="s">
        <v>16</v>
      </c>
    </row>
    <row r="10" spans="1:8" ht="15.75" thickTop="1" x14ac:dyDescent="0.25"/>
    <row r="13" spans="1:8" ht="18.75" x14ac:dyDescent="0.3">
      <c r="A13"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opLeftCell="A4" zoomScaleNormal="100" workbookViewId="0"/>
  </sheetViews>
  <sheetFormatPr defaultRowHeight="15" x14ac:dyDescent="0.25"/>
  <cols>
    <col min="1" max="1" width="188" customWidth="1"/>
  </cols>
  <sheetData>
    <row r="1" spans="1:1" ht="24" thickBot="1" x14ac:dyDescent="0.4">
      <c r="A1" s="3" t="s">
        <v>8</v>
      </c>
    </row>
    <row r="2" spans="1:1" ht="57" thickTop="1" x14ac:dyDescent="0.3">
      <c r="A2" s="7" t="s">
        <v>9</v>
      </c>
    </row>
    <row r="3" spans="1:1" ht="20.25" customHeight="1" x14ac:dyDescent="0.25"/>
    <row r="4" spans="1:1" ht="21.75" thickBot="1" x14ac:dyDescent="0.4">
      <c r="A4" s="10" t="s">
        <v>11</v>
      </c>
    </row>
    <row r="5" spans="1:1" ht="75.75" thickTop="1" x14ac:dyDescent="0.3">
      <c r="A5" s="6" t="s">
        <v>17</v>
      </c>
    </row>
    <row r="6" spans="1:1" ht="22.5" customHeight="1" x14ac:dyDescent="0.25"/>
    <row r="7" spans="1:1" ht="21.75" thickBot="1" x14ac:dyDescent="0.4">
      <c r="A7" s="10" t="s">
        <v>10</v>
      </c>
    </row>
    <row r="8" spans="1:1" ht="94.5" thickTop="1" x14ac:dyDescent="0.3">
      <c r="A8" s="7" t="s">
        <v>18</v>
      </c>
    </row>
    <row r="9" spans="1:1" ht="26.25" customHeight="1" x14ac:dyDescent="0.3">
      <c r="A9" s="5"/>
    </row>
    <row r="10" spans="1:1" ht="21.75" thickBot="1" x14ac:dyDescent="0.4">
      <c r="A10" s="10" t="s">
        <v>12</v>
      </c>
    </row>
    <row r="11" spans="1:1" ht="94.5" thickTop="1" x14ac:dyDescent="0.3">
      <c r="A11" s="6" t="s">
        <v>20</v>
      </c>
    </row>
    <row r="12" spans="1:1" ht="18.75" customHeight="1" x14ac:dyDescent="0.25"/>
    <row r="13" spans="1:1" ht="21.75" thickBot="1" x14ac:dyDescent="0.4">
      <c r="A13" s="10" t="s">
        <v>13</v>
      </c>
    </row>
    <row r="14" spans="1:1" ht="94.5" thickTop="1" x14ac:dyDescent="0.3">
      <c r="A14" s="6" t="s">
        <v>19</v>
      </c>
    </row>
    <row r="15" spans="1:1" ht="23.25" customHeight="1" x14ac:dyDescent="0.25"/>
    <row r="16" spans="1:1" ht="20.25" thickBot="1" x14ac:dyDescent="0.35">
      <c r="A16" s="4" t="s">
        <v>14</v>
      </c>
    </row>
    <row r="17" spans="1:1" ht="75.75" thickTop="1" x14ac:dyDescent="0.3">
      <c r="A17" s="6" t="s">
        <v>21</v>
      </c>
    </row>
    <row r="18" spans="1:1" ht="24.75" customHeight="1" x14ac:dyDescent="0.25"/>
    <row r="19" spans="1:1" ht="21.75" thickBot="1" x14ac:dyDescent="0.4">
      <c r="A19" s="10" t="s">
        <v>15</v>
      </c>
    </row>
    <row r="20" spans="1:1" ht="75.75" thickTop="1" x14ac:dyDescent="0.3">
      <c r="A20" s="6" t="s">
        <v>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5"/>
  <sheetViews>
    <sheetView zoomScale="85" zoomScaleNormal="85" workbookViewId="0">
      <selection activeCell="I11" sqref="I11"/>
    </sheetView>
  </sheetViews>
  <sheetFormatPr defaultRowHeight="15" x14ac:dyDescent="0.25"/>
  <cols>
    <col min="1" max="1" width="70.42578125" customWidth="1"/>
    <col min="2" max="2" width="14" customWidth="1"/>
    <col min="3" max="3" width="23.5703125" customWidth="1"/>
    <col min="5" max="5" width="9.140625" customWidth="1"/>
    <col min="9" max="9" width="17.140625" bestFit="1" customWidth="1"/>
  </cols>
  <sheetData>
    <row r="1" spans="1:9" ht="20.25" thickBot="1" x14ac:dyDescent="0.35">
      <c r="A1" s="84" t="s">
        <v>24</v>
      </c>
      <c r="B1" s="85"/>
      <c r="C1" s="85"/>
      <c r="D1" s="85"/>
      <c r="E1" s="85"/>
      <c r="F1" s="86"/>
    </row>
    <row r="4" spans="1:9" ht="17.25" x14ac:dyDescent="0.3">
      <c r="A4" s="87" t="s">
        <v>26</v>
      </c>
      <c r="B4" s="87"/>
      <c r="C4" s="87"/>
    </row>
    <row r="5" spans="1:9" ht="18" thickBot="1" x14ac:dyDescent="0.35">
      <c r="A5" s="43" t="s">
        <v>50</v>
      </c>
      <c r="B5" s="43" t="s">
        <v>51</v>
      </c>
      <c r="C5" s="44" t="s">
        <v>52</v>
      </c>
    </row>
    <row r="6" spans="1:9" ht="15.75" thickTop="1" x14ac:dyDescent="0.25">
      <c r="A6" t="s">
        <v>115</v>
      </c>
      <c r="B6" s="27"/>
    </row>
    <row r="7" spans="1:9" x14ac:dyDescent="0.25">
      <c r="A7" t="s">
        <v>116</v>
      </c>
      <c r="B7" s="27"/>
      <c r="C7" s="39">
        <v>65298.84</v>
      </c>
    </row>
    <row r="8" spans="1:9" ht="18.75" x14ac:dyDescent="0.3">
      <c r="A8" t="s">
        <v>117</v>
      </c>
      <c r="B8" s="27"/>
      <c r="C8">
        <v>458.49</v>
      </c>
      <c r="E8" s="92" t="s">
        <v>273</v>
      </c>
      <c r="F8" s="92"/>
      <c r="G8" s="92"/>
      <c r="H8" s="92"/>
      <c r="I8" s="93">
        <f>C116/C151</f>
        <v>0.97743068915655074</v>
      </c>
    </row>
    <row r="9" spans="1:9" ht="18.75" x14ac:dyDescent="0.3">
      <c r="A9" t="s">
        <v>118</v>
      </c>
      <c r="B9" s="27" t="s">
        <v>119</v>
      </c>
      <c r="C9" s="39">
        <v>65757.33</v>
      </c>
      <c r="E9" s="92" t="s">
        <v>276</v>
      </c>
      <c r="F9" s="92"/>
      <c r="G9" s="92"/>
      <c r="H9" s="92"/>
      <c r="I9" s="93">
        <f>(C101-C104)/C151</f>
        <v>0.92756238529038737</v>
      </c>
    </row>
    <row r="10" spans="1:9" ht="18.75" x14ac:dyDescent="0.3">
      <c r="A10" t="s">
        <v>121</v>
      </c>
      <c r="B10" s="27" t="s">
        <v>120</v>
      </c>
      <c r="C10" s="31">
        <v>820.94</v>
      </c>
      <c r="E10" s="92" t="s">
        <v>277</v>
      </c>
      <c r="F10" s="92"/>
      <c r="G10" s="92"/>
      <c r="H10" s="92"/>
      <c r="I10" s="93">
        <f>C52/C53</f>
        <v>65.204736842105262</v>
      </c>
    </row>
    <row r="11" spans="1:9" ht="18.75" x14ac:dyDescent="0.3">
      <c r="A11" s="31" t="s">
        <v>122</v>
      </c>
      <c r="B11" s="27"/>
      <c r="C11" s="32">
        <v>66578.27</v>
      </c>
      <c r="E11" s="92" t="s">
        <v>293</v>
      </c>
      <c r="F11" s="92"/>
      <c r="G11" s="92"/>
      <c r="H11" s="92"/>
      <c r="I11" s="93">
        <f>611.9/C53</f>
        <v>16.102631578947367</v>
      </c>
    </row>
    <row r="12" spans="1:9" ht="18.75" x14ac:dyDescent="0.3">
      <c r="A12" s="31" t="s">
        <v>123</v>
      </c>
      <c r="B12" s="27"/>
      <c r="E12" s="92" t="s">
        <v>279</v>
      </c>
      <c r="F12" s="92"/>
      <c r="G12" s="92"/>
      <c r="H12" s="92"/>
      <c r="I12" s="93">
        <f>(C140+C141+C129+C130)/SUM(C120:C121)</f>
        <v>2.9591381982044402</v>
      </c>
    </row>
    <row r="13" spans="1:9" ht="18.75" x14ac:dyDescent="0.3">
      <c r="A13" t="s">
        <v>124</v>
      </c>
      <c r="B13" s="27"/>
      <c r="C13" s="39">
        <v>42226.81</v>
      </c>
      <c r="E13" s="92" t="s">
        <v>278</v>
      </c>
      <c r="F13" s="92"/>
      <c r="G13" s="92"/>
      <c r="H13" s="92"/>
      <c r="I13" s="93">
        <f>C52/SUM(C120:C121)</f>
        <v>5.4670832727480544E-2</v>
      </c>
    </row>
    <row r="14" spans="1:9" x14ac:dyDescent="0.25">
      <c r="A14" t="s">
        <v>125</v>
      </c>
      <c r="B14" s="27"/>
      <c r="C14" s="39">
        <v>6561.32</v>
      </c>
    </row>
    <row r="15" spans="1:9" ht="30" x14ac:dyDescent="0.25">
      <c r="A15" s="30" t="s">
        <v>126</v>
      </c>
      <c r="B15" s="27"/>
      <c r="C15">
        <v>484.69</v>
      </c>
    </row>
    <row r="16" spans="1:9" x14ac:dyDescent="0.25">
      <c r="A16" t="s">
        <v>127</v>
      </c>
      <c r="B16" s="27">
        <v>33</v>
      </c>
      <c r="C16" s="39">
        <v>4021.63</v>
      </c>
    </row>
    <row r="17" spans="1:4" x14ac:dyDescent="0.25">
      <c r="A17" t="s">
        <v>128</v>
      </c>
      <c r="B17" s="27">
        <v>34</v>
      </c>
      <c r="C17" s="39">
        <v>2047.51</v>
      </c>
    </row>
    <row r="18" spans="1:4" x14ac:dyDescent="0.25">
      <c r="A18" t="s">
        <v>129</v>
      </c>
      <c r="B18" s="27"/>
      <c r="C18">
        <v>279.76</v>
      </c>
    </row>
    <row r="19" spans="1:4" x14ac:dyDescent="0.25">
      <c r="A19" t="s">
        <v>130</v>
      </c>
      <c r="B19" s="27"/>
      <c r="C19" s="39">
        <v>1766.86</v>
      </c>
    </row>
    <row r="20" spans="1:4" x14ac:dyDescent="0.25">
      <c r="A20" t="s">
        <v>131</v>
      </c>
      <c r="B20" s="27"/>
      <c r="C20">
        <v>899.06</v>
      </c>
      <c r="D20" s="30"/>
    </row>
    <row r="21" spans="1:4" x14ac:dyDescent="0.25">
      <c r="A21" t="s">
        <v>132</v>
      </c>
      <c r="B21" s="27">
        <v>35</v>
      </c>
      <c r="C21" s="39">
        <v>7819.74</v>
      </c>
    </row>
    <row r="22" spans="1:4" x14ac:dyDescent="0.25">
      <c r="A22" t="s">
        <v>133</v>
      </c>
      <c r="B22" s="27">
        <v>36</v>
      </c>
      <c r="C22" s="39">
        <v>-1066.73</v>
      </c>
    </row>
    <row r="23" spans="1:4" x14ac:dyDescent="0.25">
      <c r="A23" s="31" t="s">
        <v>134</v>
      </c>
      <c r="B23" s="27"/>
      <c r="C23" s="32">
        <v>65040.65</v>
      </c>
    </row>
    <row r="24" spans="1:4" x14ac:dyDescent="0.25">
      <c r="A24" s="31" t="s">
        <v>135</v>
      </c>
      <c r="B24" s="27"/>
      <c r="C24" s="32">
        <v>1537.62</v>
      </c>
    </row>
    <row r="25" spans="1:4" x14ac:dyDescent="0.25">
      <c r="A25" s="31" t="s">
        <v>136</v>
      </c>
      <c r="B25" s="27"/>
    </row>
    <row r="26" spans="1:4" x14ac:dyDescent="0.25">
      <c r="A26" t="s">
        <v>137</v>
      </c>
      <c r="B26" s="27"/>
      <c r="C26">
        <v>1.36</v>
      </c>
    </row>
    <row r="27" spans="1:4" x14ac:dyDescent="0.25">
      <c r="A27" t="s">
        <v>138</v>
      </c>
      <c r="B27" s="27"/>
      <c r="C27" s="40" t="s">
        <v>139</v>
      </c>
    </row>
    <row r="28" spans="1:4" ht="30" x14ac:dyDescent="0.25">
      <c r="A28" s="30" t="s">
        <v>140</v>
      </c>
      <c r="B28" s="27"/>
      <c r="C28">
        <v>4.55</v>
      </c>
    </row>
    <row r="29" spans="1:4" x14ac:dyDescent="0.25">
      <c r="A29" t="s">
        <v>141</v>
      </c>
      <c r="B29" s="27"/>
      <c r="C29">
        <v>276.91000000000003</v>
      </c>
    </row>
    <row r="30" spans="1:4" x14ac:dyDescent="0.25">
      <c r="A30" t="s">
        <v>142</v>
      </c>
      <c r="B30" s="27" t="s">
        <v>143</v>
      </c>
      <c r="C30" s="40" t="s">
        <v>112</v>
      </c>
    </row>
    <row r="31" spans="1:4" x14ac:dyDescent="0.25">
      <c r="A31" t="s">
        <v>144</v>
      </c>
      <c r="B31" s="27" t="s">
        <v>145</v>
      </c>
      <c r="C31" s="39">
        <v>1254.8</v>
      </c>
    </row>
    <row r="32" spans="1:4" x14ac:dyDescent="0.25">
      <c r="A32" t="s">
        <v>146</v>
      </c>
      <c r="B32" s="27">
        <v>28</v>
      </c>
    </row>
    <row r="33" spans="1:5" x14ac:dyDescent="0.25">
      <c r="A33" t="s">
        <v>147</v>
      </c>
      <c r="B33" s="27"/>
      <c r="C33">
        <v>81.599999999999994</v>
      </c>
    </row>
    <row r="34" spans="1:5" x14ac:dyDescent="0.25">
      <c r="A34" t="s">
        <v>148</v>
      </c>
      <c r="B34" s="27"/>
      <c r="C34" s="32">
        <v>-1554.93</v>
      </c>
    </row>
    <row r="35" spans="1:5" x14ac:dyDescent="0.25">
      <c r="A35" s="31" t="s">
        <v>149</v>
      </c>
      <c r="B35" s="27"/>
      <c r="C35" s="32">
        <v>-1473.33</v>
      </c>
    </row>
    <row r="36" spans="1:5" x14ac:dyDescent="0.25">
      <c r="A36" s="31" t="s">
        <v>150</v>
      </c>
      <c r="B36" s="27"/>
      <c r="C36" s="32">
        <v>2728.13</v>
      </c>
    </row>
    <row r="37" spans="1:5" x14ac:dyDescent="0.25">
      <c r="A37" s="31" t="s">
        <v>151</v>
      </c>
      <c r="B37" s="27">
        <v>45</v>
      </c>
      <c r="C37" s="40" t="s">
        <v>112</v>
      </c>
    </row>
    <row r="38" spans="1:5" x14ac:dyDescent="0.25">
      <c r="A38" s="31" t="s">
        <v>152</v>
      </c>
      <c r="B38" s="27">
        <v>28</v>
      </c>
    </row>
    <row r="39" spans="1:5" x14ac:dyDescent="0.25">
      <c r="A39" t="s">
        <v>153</v>
      </c>
      <c r="B39" s="27"/>
      <c r="C39" s="40" t="s">
        <v>112</v>
      </c>
    </row>
    <row r="40" spans="1:5" x14ac:dyDescent="0.25">
      <c r="A40" t="s">
        <v>154</v>
      </c>
      <c r="B40" s="27"/>
      <c r="C40" s="40" t="s">
        <v>112</v>
      </c>
    </row>
    <row r="41" spans="1:5" x14ac:dyDescent="0.25">
      <c r="A41" s="31" t="s">
        <v>155</v>
      </c>
      <c r="B41" s="27"/>
      <c r="C41" s="40" t="s">
        <v>139</v>
      </c>
    </row>
    <row r="42" spans="1:5" x14ac:dyDescent="0.25">
      <c r="A42" t="s">
        <v>156</v>
      </c>
      <c r="B42" s="27">
        <v>45</v>
      </c>
      <c r="C42" s="40" t="s">
        <v>112</v>
      </c>
    </row>
    <row r="43" spans="1:5" x14ac:dyDescent="0.25">
      <c r="A43" t="s">
        <v>157</v>
      </c>
      <c r="B43" s="27"/>
      <c r="C43" s="39">
        <v>2728.13</v>
      </c>
    </row>
    <row r="44" spans="1:5" x14ac:dyDescent="0.25">
      <c r="A44" s="31" t="s">
        <v>158</v>
      </c>
      <c r="B44" s="27"/>
    </row>
    <row r="45" spans="1:5" x14ac:dyDescent="0.25">
      <c r="A45" t="s">
        <v>159</v>
      </c>
      <c r="B45" s="27"/>
    </row>
    <row r="46" spans="1:5" x14ac:dyDescent="0.25">
      <c r="A46" t="s">
        <v>160</v>
      </c>
      <c r="B46" s="27"/>
      <c r="C46">
        <v>-61.43</v>
      </c>
      <c r="D46" s="26"/>
      <c r="E46" s="39"/>
    </row>
    <row r="47" spans="1:5" x14ac:dyDescent="0.25">
      <c r="A47" t="s">
        <v>161</v>
      </c>
      <c r="B47" s="27"/>
      <c r="C47">
        <v>-134.12</v>
      </c>
    </row>
    <row r="48" spans="1:5" ht="30" x14ac:dyDescent="0.25">
      <c r="A48" s="30" t="s">
        <v>162</v>
      </c>
      <c r="B48" s="27"/>
      <c r="C48">
        <v>34.96</v>
      </c>
    </row>
    <row r="49" spans="1:3" ht="30" x14ac:dyDescent="0.25">
      <c r="A49" s="30" t="s">
        <v>163</v>
      </c>
      <c r="B49" s="27"/>
      <c r="C49">
        <v>-99.69</v>
      </c>
    </row>
    <row r="50" spans="1:3" ht="30" x14ac:dyDescent="0.25">
      <c r="A50" s="30" t="s">
        <v>164</v>
      </c>
      <c r="B50" s="27"/>
      <c r="C50">
        <v>9.93</v>
      </c>
    </row>
    <row r="51" spans="1:3" x14ac:dyDescent="0.25">
      <c r="A51" s="31" t="s">
        <v>165</v>
      </c>
      <c r="B51" s="45"/>
      <c r="C51" s="31">
        <v>-250.35</v>
      </c>
    </row>
    <row r="52" spans="1:3" x14ac:dyDescent="0.25">
      <c r="A52" s="31" t="s">
        <v>166</v>
      </c>
      <c r="B52" s="45"/>
      <c r="C52" s="32">
        <v>2477.7800000000002</v>
      </c>
    </row>
    <row r="53" spans="1:3" x14ac:dyDescent="0.25">
      <c r="A53" s="31" t="s">
        <v>167</v>
      </c>
      <c r="B53" s="45"/>
      <c r="C53" s="31">
        <v>38</v>
      </c>
    </row>
    <row r="54" spans="1:3" ht="15" customHeight="1" x14ac:dyDescent="0.25">
      <c r="A54" s="31" t="s">
        <v>168</v>
      </c>
      <c r="B54" s="45"/>
      <c r="C54" s="31"/>
    </row>
    <row r="55" spans="1:3" x14ac:dyDescent="0.25">
      <c r="A55" s="41" t="s">
        <v>177</v>
      </c>
      <c r="B55" s="27"/>
    </row>
    <row r="56" spans="1:3" x14ac:dyDescent="0.25">
      <c r="A56" t="s">
        <v>169</v>
      </c>
      <c r="B56" s="46" t="s">
        <v>170</v>
      </c>
      <c r="C56">
        <v>7.11</v>
      </c>
    </row>
    <row r="57" spans="1:3" x14ac:dyDescent="0.25">
      <c r="A57" s="41" t="s">
        <v>171</v>
      </c>
      <c r="B57" s="46" t="s">
        <v>170</v>
      </c>
      <c r="C57">
        <v>7.11</v>
      </c>
    </row>
    <row r="58" spans="1:3" x14ac:dyDescent="0.25">
      <c r="A58" t="s">
        <v>172</v>
      </c>
      <c r="B58" s="46"/>
    </row>
    <row r="59" spans="1:3" x14ac:dyDescent="0.25">
      <c r="A59" t="s">
        <v>173</v>
      </c>
      <c r="B59" s="46" t="s">
        <v>170</v>
      </c>
      <c r="C59">
        <v>7.21</v>
      </c>
    </row>
    <row r="60" spans="1:3" x14ac:dyDescent="0.25">
      <c r="A60" t="s">
        <v>171</v>
      </c>
      <c r="B60" s="46" t="s">
        <v>170</v>
      </c>
      <c r="C60">
        <v>7.21</v>
      </c>
    </row>
    <row r="61" spans="1:3" x14ac:dyDescent="0.25">
      <c r="A61" s="31" t="s">
        <v>174</v>
      </c>
      <c r="B61" s="27"/>
    </row>
    <row r="62" spans="1:3" x14ac:dyDescent="0.25">
      <c r="A62" t="s">
        <v>175</v>
      </c>
      <c r="B62" s="27"/>
    </row>
    <row r="63" spans="1:3" x14ac:dyDescent="0.25">
      <c r="A63" t="s">
        <v>173</v>
      </c>
      <c r="B63" s="46" t="s">
        <v>170</v>
      </c>
      <c r="C63" s="40" t="s">
        <v>112</v>
      </c>
    </row>
    <row r="64" spans="1:3" x14ac:dyDescent="0.25">
      <c r="A64" t="s">
        <v>171</v>
      </c>
      <c r="B64" s="46" t="s">
        <v>170</v>
      </c>
      <c r="C64" s="40" t="s">
        <v>112</v>
      </c>
    </row>
    <row r="65" spans="1:3" x14ac:dyDescent="0.25">
      <c r="A65" t="s">
        <v>172</v>
      </c>
      <c r="B65" s="27"/>
    </row>
    <row r="66" spans="1:3" x14ac:dyDescent="0.25">
      <c r="A66" t="s">
        <v>173</v>
      </c>
      <c r="B66" s="46" t="s">
        <v>170</v>
      </c>
      <c r="C66" s="40" t="s">
        <v>112</v>
      </c>
    </row>
    <row r="67" spans="1:3" x14ac:dyDescent="0.25">
      <c r="A67" t="s">
        <v>171</v>
      </c>
      <c r="B67" s="46" t="s">
        <v>170</v>
      </c>
      <c r="C67" s="40" t="s">
        <v>112</v>
      </c>
    </row>
    <row r="68" spans="1:3" x14ac:dyDescent="0.25">
      <c r="A68" s="42" t="s">
        <v>176</v>
      </c>
      <c r="B68" s="27"/>
    </row>
    <row r="69" spans="1:3" x14ac:dyDescent="0.25">
      <c r="A69" t="s">
        <v>175</v>
      </c>
      <c r="B69" s="27"/>
    </row>
    <row r="70" spans="1:3" x14ac:dyDescent="0.25">
      <c r="A70" t="s">
        <v>173</v>
      </c>
      <c r="B70" s="46" t="s">
        <v>170</v>
      </c>
      <c r="C70">
        <v>7.11</v>
      </c>
    </row>
    <row r="71" spans="1:3" x14ac:dyDescent="0.25">
      <c r="A71" t="s">
        <v>171</v>
      </c>
      <c r="B71" s="46" t="s">
        <v>170</v>
      </c>
      <c r="C71">
        <v>7.11</v>
      </c>
    </row>
    <row r="72" spans="1:3" x14ac:dyDescent="0.25">
      <c r="A72" t="s">
        <v>172</v>
      </c>
      <c r="B72" s="27"/>
    </row>
    <row r="73" spans="1:3" ht="15" hidden="1" customHeight="1" x14ac:dyDescent="0.25">
      <c r="A73" t="s">
        <v>173</v>
      </c>
      <c r="B73" s="46" t="s">
        <v>170</v>
      </c>
      <c r="C73">
        <v>7.21</v>
      </c>
    </row>
    <row r="74" spans="1:3" x14ac:dyDescent="0.25">
      <c r="A74" t="s">
        <v>173</v>
      </c>
      <c r="B74" s="46" t="s">
        <v>170</v>
      </c>
      <c r="C74">
        <v>7.21</v>
      </c>
    </row>
    <row r="75" spans="1:3" x14ac:dyDescent="0.25">
      <c r="A75" t="s">
        <v>171</v>
      </c>
      <c r="B75" s="46" t="s">
        <v>170</v>
      </c>
      <c r="C75">
        <v>7.21</v>
      </c>
    </row>
    <row r="82" spans="1:3" ht="18" thickBot="1" x14ac:dyDescent="0.35">
      <c r="A82" s="38" t="s">
        <v>27</v>
      </c>
      <c r="B82" s="38"/>
      <c r="C82" s="38"/>
    </row>
    <row r="83" spans="1:3" ht="18.75" thickTop="1" thickBot="1" x14ac:dyDescent="0.35">
      <c r="A83" s="33" t="s">
        <v>50</v>
      </c>
      <c r="B83" s="33" t="s">
        <v>51</v>
      </c>
      <c r="C83" s="34" t="s">
        <v>52</v>
      </c>
    </row>
    <row r="84" spans="1:3" ht="15.75" thickTop="1" x14ac:dyDescent="0.25">
      <c r="A84" s="31" t="s">
        <v>53</v>
      </c>
    </row>
    <row r="85" spans="1:3" x14ac:dyDescent="0.25">
      <c r="A85" s="20" t="s">
        <v>54</v>
      </c>
      <c r="B85" s="20"/>
      <c r="C85" s="20"/>
    </row>
    <row r="86" spans="1:3" x14ac:dyDescent="0.25">
      <c r="A86" s="20" t="s">
        <v>55</v>
      </c>
      <c r="B86" s="29" t="s">
        <v>56</v>
      </c>
      <c r="C86" s="35">
        <v>76641.429999999993</v>
      </c>
    </row>
    <row r="87" spans="1:3" x14ac:dyDescent="0.25">
      <c r="A87" s="20" t="s">
        <v>57</v>
      </c>
      <c r="B87" s="29" t="s">
        <v>58</v>
      </c>
      <c r="C87" s="35">
        <v>5219.87</v>
      </c>
    </row>
    <row r="88" spans="1:3" x14ac:dyDescent="0.25">
      <c r="A88" s="20" t="s">
        <v>59</v>
      </c>
      <c r="B88" s="29">
        <v>4</v>
      </c>
      <c r="C88" s="35">
        <v>7801.04</v>
      </c>
    </row>
    <row r="89" spans="1:3" x14ac:dyDescent="0.25">
      <c r="A89" s="20" t="s">
        <v>60</v>
      </c>
      <c r="B89" s="29">
        <v>5</v>
      </c>
      <c r="C89" s="20">
        <v>840.6</v>
      </c>
    </row>
    <row r="90" spans="1:3" x14ac:dyDescent="0.25">
      <c r="A90" s="20" t="s">
        <v>61</v>
      </c>
      <c r="B90" s="29" t="s">
        <v>64</v>
      </c>
      <c r="C90" s="35">
        <v>46796.69</v>
      </c>
    </row>
    <row r="91" spans="1:3" x14ac:dyDescent="0.25">
      <c r="A91" s="20" t="s">
        <v>63</v>
      </c>
      <c r="B91" s="29" t="s">
        <v>62</v>
      </c>
      <c r="C91" s="35">
        <v>9054.6299999999992</v>
      </c>
    </row>
    <row r="92" spans="1:3" x14ac:dyDescent="0.25">
      <c r="A92" s="20" t="s">
        <v>65</v>
      </c>
      <c r="B92" s="29">
        <v>9</v>
      </c>
      <c r="C92" s="35">
        <v>4675.66</v>
      </c>
    </row>
    <row r="93" spans="1:3" x14ac:dyDescent="0.25">
      <c r="A93" s="20" t="s">
        <v>66</v>
      </c>
      <c r="B93" s="29"/>
      <c r="C93" s="20"/>
    </row>
    <row r="94" spans="1:3" x14ac:dyDescent="0.25">
      <c r="A94" s="20" t="s">
        <v>67</v>
      </c>
      <c r="B94" s="29">
        <v>10</v>
      </c>
      <c r="C94" s="35">
        <v>2865.19</v>
      </c>
    </row>
    <row r="95" spans="1:3" x14ac:dyDescent="0.25">
      <c r="A95" s="20" t="s">
        <v>68</v>
      </c>
      <c r="B95" s="29">
        <v>18</v>
      </c>
      <c r="C95" s="35">
        <v>7416.41</v>
      </c>
    </row>
    <row r="96" spans="1:3" x14ac:dyDescent="0.25">
      <c r="A96" s="20" t="s">
        <v>69</v>
      </c>
      <c r="B96" s="29">
        <v>12</v>
      </c>
      <c r="C96" s="20">
        <v>870.65</v>
      </c>
    </row>
    <row r="97" spans="1:3" x14ac:dyDescent="0.25">
      <c r="A97" s="20" t="s">
        <v>70</v>
      </c>
      <c r="B97" s="29">
        <v>13</v>
      </c>
      <c r="C97" s="35">
        <v>7027.66</v>
      </c>
    </row>
    <row r="98" spans="1:3" x14ac:dyDescent="0.25">
      <c r="A98" s="20" t="s">
        <v>71</v>
      </c>
      <c r="B98" s="29">
        <v>22</v>
      </c>
      <c r="C98" s="35">
        <v>5184.67</v>
      </c>
    </row>
    <row r="99" spans="1:3" x14ac:dyDescent="0.25">
      <c r="A99" s="20" t="s">
        <v>72</v>
      </c>
      <c r="B99" s="29"/>
      <c r="C99" s="35">
        <v>1556.36</v>
      </c>
    </row>
    <row r="100" spans="1:3" x14ac:dyDescent="0.25">
      <c r="A100" s="20" t="s">
        <v>73</v>
      </c>
      <c r="B100" s="29">
        <v>20</v>
      </c>
      <c r="C100" s="35">
        <v>8602.0499999999993</v>
      </c>
    </row>
    <row r="101" spans="1:3" x14ac:dyDescent="0.25">
      <c r="B101" s="27"/>
      <c r="C101" s="32">
        <v>184552.91</v>
      </c>
    </row>
    <row r="102" spans="1:3" x14ac:dyDescent="0.25">
      <c r="B102" s="27"/>
    </row>
    <row r="103" spans="1:3" x14ac:dyDescent="0.25">
      <c r="A103" s="31" t="s">
        <v>74</v>
      </c>
      <c r="B103" s="27"/>
    </row>
    <row r="104" spans="1:3" x14ac:dyDescent="0.25">
      <c r="A104" s="20" t="s">
        <v>75</v>
      </c>
      <c r="B104" s="29">
        <v>14</v>
      </c>
      <c r="C104" s="35">
        <v>40755.39</v>
      </c>
    </row>
    <row r="105" spans="1:3" x14ac:dyDescent="0.25">
      <c r="A105" s="20" t="s">
        <v>76</v>
      </c>
      <c r="B105" s="29"/>
      <c r="C105" s="20"/>
    </row>
    <row r="106" spans="1:3" x14ac:dyDescent="0.25">
      <c r="A106" s="20" t="s">
        <v>67</v>
      </c>
      <c r="B106" s="29">
        <v>11</v>
      </c>
      <c r="C106" s="35">
        <v>18838.310000000001</v>
      </c>
    </row>
    <row r="107" spans="1:3" x14ac:dyDescent="0.25">
      <c r="A107" s="20" t="s">
        <v>77</v>
      </c>
      <c r="B107" s="29">
        <v>15</v>
      </c>
      <c r="C107" s="35">
        <v>15737.97</v>
      </c>
    </row>
    <row r="108" spans="1:3" x14ac:dyDescent="0.25">
      <c r="A108" s="20" t="s">
        <v>78</v>
      </c>
      <c r="B108" s="29">
        <v>16</v>
      </c>
      <c r="C108" s="35">
        <v>31886.95</v>
      </c>
    </row>
    <row r="109" spans="1:3" x14ac:dyDescent="0.25">
      <c r="A109" s="20" t="s">
        <v>79</v>
      </c>
      <c r="B109" s="29">
        <v>17</v>
      </c>
      <c r="C109" s="35">
        <v>5128.6099999999997</v>
      </c>
    </row>
    <row r="110" spans="1:3" x14ac:dyDescent="0.25">
      <c r="A110" s="20" t="s">
        <v>80</v>
      </c>
      <c r="B110" s="29">
        <v>18</v>
      </c>
      <c r="C110" s="35">
        <v>23417.31</v>
      </c>
    </row>
    <row r="111" spans="1:3" x14ac:dyDescent="0.25">
      <c r="A111" s="20" t="s">
        <v>81</v>
      </c>
      <c r="B111" s="29">
        <v>12</v>
      </c>
      <c r="C111" s="35">
        <v>2302.84</v>
      </c>
    </row>
    <row r="112" spans="1:3" x14ac:dyDescent="0.25">
      <c r="A112" s="20" t="s">
        <v>82</v>
      </c>
      <c r="B112" s="29">
        <v>13</v>
      </c>
      <c r="C112" s="35">
        <v>2786.72</v>
      </c>
    </row>
    <row r="113" spans="1:3" x14ac:dyDescent="0.25">
      <c r="A113" s="20" t="s">
        <v>83</v>
      </c>
      <c r="B113" s="29"/>
      <c r="C113" s="20">
        <v>259.26</v>
      </c>
    </row>
    <row r="114" spans="1:3" x14ac:dyDescent="0.25">
      <c r="A114" s="20" t="s">
        <v>84</v>
      </c>
      <c r="B114" s="29"/>
      <c r="C114" s="20">
        <v>827.78</v>
      </c>
    </row>
    <row r="115" spans="1:3" x14ac:dyDescent="0.25">
      <c r="A115" s="20" t="s">
        <v>85</v>
      </c>
      <c r="B115" s="29">
        <v>21</v>
      </c>
      <c r="C115" s="35">
        <v>9587.33</v>
      </c>
    </row>
    <row r="116" spans="1:3" x14ac:dyDescent="0.25">
      <c r="B116" s="27"/>
      <c r="C116" s="32">
        <v>151528.47</v>
      </c>
    </row>
    <row r="117" spans="1:3" x14ac:dyDescent="0.25">
      <c r="A117" s="31" t="s">
        <v>86</v>
      </c>
      <c r="B117" s="27"/>
      <c r="C117" s="32">
        <v>336081.38</v>
      </c>
    </row>
    <row r="118" spans="1:3" x14ac:dyDescent="0.25">
      <c r="A118" s="31" t="s">
        <v>87</v>
      </c>
      <c r="B118" s="27"/>
    </row>
    <row r="119" spans="1:3" x14ac:dyDescent="0.25">
      <c r="A119" s="20" t="s">
        <v>88</v>
      </c>
      <c r="B119" s="29"/>
      <c r="C119" s="20"/>
    </row>
    <row r="120" spans="1:3" x14ac:dyDescent="0.25">
      <c r="A120" s="20" t="s">
        <v>89</v>
      </c>
      <c r="B120" s="29">
        <v>23</v>
      </c>
      <c r="C120" s="20">
        <v>766.02</v>
      </c>
    </row>
    <row r="121" spans="1:3" x14ac:dyDescent="0.25">
      <c r="A121" s="20" t="s">
        <v>90</v>
      </c>
      <c r="B121" s="29">
        <v>24</v>
      </c>
      <c r="C121" s="35">
        <v>44555.77</v>
      </c>
    </row>
    <row r="122" spans="1:3" x14ac:dyDescent="0.25">
      <c r="A122" s="20" t="s">
        <v>91</v>
      </c>
      <c r="B122" s="29"/>
      <c r="C122" s="35">
        <v>45321.79</v>
      </c>
    </row>
    <row r="123" spans="1:3" x14ac:dyDescent="0.25">
      <c r="A123" s="20" t="s">
        <v>92</v>
      </c>
      <c r="B123" s="29"/>
      <c r="C123" s="35">
        <v>7277.72</v>
      </c>
    </row>
    <row r="124" spans="1:3" x14ac:dyDescent="0.25">
      <c r="B124" s="27"/>
      <c r="C124" s="32">
        <v>52599.51</v>
      </c>
    </row>
    <row r="125" spans="1:3" x14ac:dyDescent="0.25">
      <c r="B125" s="27"/>
    </row>
    <row r="126" spans="1:3" x14ac:dyDescent="0.25">
      <c r="A126" s="31" t="s">
        <v>93</v>
      </c>
      <c r="B126" s="27"/>
    </row>
    <row r="127" spans="1:3" x14ac:dyDescent="0.25">
      <c r="A127" s="31" t="s">
        <v>94</v>
      </c>
      <c r="B127" s="27"/>
    </row>
    <row r="128" spans="1:3" x14ac:dyDescent="0.25">
      <c r="A128" s="20" t="s">
        <v>95</v>
      </c>
      <c r="B128" s="36"/>
      <c r="C128" s="20"/>
    </row>
    <row r="129" spans="1:3" x14ac:dyDescent="0.25">
      <c r="A129" s="20" t="s">
        <v>96</v>
      </c>
      <c r="B129" s="36">
        <v>26</v>
      </c>
      <c r="C129" s="35">
        <v>88695.81</v>
      </c>
    </row>
    <row r="130" spans="1:3" x14ac:dyDescent="0.25">
      <c r="A130" s="20" t="s">
        <v>97</v>
      </c>
      <c r="B130" s="36"/>
      <c r="C130" s="35">
        <v>7568.49</v>
      </c>
    </row>
    <row r="131" spans="1:3" x14ac:dyDescent="0.25">
      <c r="A131" s="20" t="s">
        <v>98</v>
      </c>
      <c r="B131" s="36">
        <v>28</v>
      </c>
      <c r="C131" s="35">
        <v>8322.4699999999993</v>
      </c>
    </row>
    <row r="132" spans="1:3" x14ac:dyDescent="0.25">
      <c r="A132" s="20" t="s">
        <v>99</v>
      </c>
      <c r="B132" s="36">
        <v>31</v>
      </c>
      <c r="C132" s="35">
        <v>13196.53</v>
      </c>
    </row>
    <row r="133" spans="1:3" x14ac:dyDescent="0.25">
      <c r="A133" s="20" t="s">
        <v>100</v>
      </c>
      <c r="B133" s="36">
        <v>22</v>
      </c>
      <c r="C133" s="35">
        <v>1406.95</v>
      </c>
    </row>
    <row r="134" spans="1:3" x14ac:dyDescent="0.25">
      <c r="A134" s="20" t="s">
        <v>101</v>
      </c>
      <c r="B134" s="36">
        <v>32</v>
      </c>
      <c r="C134" s="35">
        <v>9264.2900000000009</v>
      </c>
    </row>
    <row r="135" spans="1:3" x14ac:dyDescent="0.25">
      <c r="B135" s="37"/>
      <c r="C135" s="32">
        <v>128454.54</v>
      </c>
    </row>
    <row r="136" spans="1:3" x14ac:dyDescent="0.25">
      <c r="A136" t="s">
        <v>102</v>
      </c>
      <c r="B136" s="37"/>
    </row>
    <row r="137" spans="1:3" x14ac:dyDescent="0.25">
      <c r="B137" s="27"/>
    </row>
    <row r="138" spans="1:3" x14ac:dyDescent="0.25">
      <c r="A138" s="31" t="s">
        <v>103</v>
      </c>
      <c r="B138" s="27"/>
    </row>
    <row r="139" spans="1:3" x14ac:dyDescent="0.25">
      <c r="A139" s="20" t="s">
        <v>95</v>
      </c>
      <c r="B139" s="29"/>
      <c r="C139" s="20"/>
    </row>
    <row r="140" spans="1:3" x14ac:dyDescent="0.25">
      <c r="A140" s="20" t="s">
        <v>96</v>
      </c>
      <c r="B140" s="29">
        <v>27</v>
      </c>
      <c r="C140" s="35">
        <v>36964.660000000003</v>
      </c>
    </row>
    <row r="141" spans="1:3" x14ac:dyDescent="0.25">
      <c r="A141" s="20" t="s">
        <v>104</v>
      </c>
      <c r="B141" s="29"/>
      <c r="C141" s="20">
        <v>884.48</v>
      </c>
    </row>
    <row r="142" spans="1:3" x14ac:dyDescent="0.25">
      <c r="A142" s="20" t="s">
        <v>105</v>
      </c>
      <c r="B142" s="29">
        <v>30</v>
      </c>
      <c r="C142" s="20"/>
    </row>
    <row r="143" spans="1:3" x14ac:dyDescent="0.25">
      <c r="A143" s="20" t="s">
        <v>106</v>
      </c>
      <c r="B143" s="29"/>
      <c r="C143" s="20">
        <v>316.01</v>
      </c>
    </row>
    <row r="144" spans="1:3" ht="30" x14ac:dyDescent="0.25">
      <c r="A144" s="22" t="s">
        <v>107</v>
      </c>
      <c r="B144" s="29"/>
      <c r="C144" s="35">
        <v>71739.759999999995</v>
      </c>
    </row>
    <row r="145" spans="1:3" x14ac:dyDescent="0.25">
      <c r="A145" s="20" t="s">
        <v>108</v>
      </c>
      <c r="B145" s="29"/>
      <c r="C145" s="35">
        <v>7195.99</v>
      </c>
    </row>
    <row r="146" spans="1:3" x14ac:dyDescent="0.25">
      <c r="A146" s="20" t="s">
        <v>109</v>
      </c>
      <c r="B146" s="29">
        <v>29</v>
      </c>
      <c r="C146" s="35">
        <v>13828.58</v>
      </c>
    </row>
    <row r="147" spans="1:3" x14ac:dyDescent="0.25">
      <c r="A147" s="20" t="s">
        <v>99</v>
      </c>
      <c r="B147" s="29">
        <v>31</v>
      </c>
      <c r="C147" s="35">
        <v>11810.66</v>
      </c>
    </row>
    <row r="148" spans="1:3" x14ac:dyDescent="0.25">
      <c r="A148" s="20" t="s">
        <v>110</v>
      </c>
      <c r="B148" s="29"/>
      <c r="C148" s="35">
        <v>1254.19</v>
      </c>
    </row>
    <row r="149" spans="1:3" x14ac:dyDescent="0.25">
      <c r="A149" s="20" t="s">
        <v>111</v>
      </c>
      <c r="B149" s="29"/>
      <c r="C149" s="28" t="s">
        <v>112</v>
      </c>
    </row>
    <row r="150" spans="1:3" x14ac:dyDescent="0.25">
      <c r="A150" s="20" t="s">
        <v>113</v>
      </c>
      <c r="B150" s="29">
        <v>33</v>
      </c>
      <c r="C150" s="35">
        <v>11033</v>
      </c>
    </row>
    <row r="151" spans="1:3" x14ac:dyDescent="0.25">
      <c r="B151" s="27"/>
      <c r="C151" s="32">
        <v>155027.32999999999</v>
      </c>
    </row>
    <row r="152" spans="1:3" x14ac:dyDescent="0.25">
      <c r="A152" s="31" t="s">
        <v>114</v>
      </c>
      <c r="B152" s="27"/>
      <c r="C152" s="32">
        <v>336081.38</v>
      </c>
    </row>
    <row r="159" spans="1:3" ht="18" thickBot="1" x14ac:dyDescent="0.35">
      <c r="A159" s="88" t="s">
        <v>29</v>
      </c>
      <c r="B159" s="88"/>
    </row>
    <row r="160" spans="1:3" ht="15.75" thickTop="1" x14ac:dyDescent="0.25"/>
    <row r="161" spans="1:2" ht="18" thickBot="1" x14ac:dyDescent="0.35">
      <c r="A161" s="23" t="s">
        <v>29</v>
      </c>
      <c r="B161" s="14" t="s">
        <v>49</v>
      </c>
    </row>
    <row r="162" spans="1:2" ht="16.5" thickTop="1" thickBot="1" x14ac:dyDescent="0.3">
      <c r="A162" s="15" t="s">
        <v>30</v>
      </c>
      <c r="B162" s="16">
        <v>35388</v>
      </c>
    </row>
    <row r="163" spans="1:2" x14ac:dyDescent="0.25">
      <c r="A163" s="18" t="s">
        <v>31</v>
      </c>
      <c r="B163" s="19">
        <v>2690</v>
      </c>
    </row>
    <row r="164" spans="1:2" x14ac:dyDescent="0.25">
      <c r="A164" s="18" t="s">
        <v>32</v>
      </c>
      <c r="B164" s="19">
        <v>39004</v>
      </c>
    </row>
    <row r="165" spans="1:2" x14ac:dyDescent="0.25">
      <c r="A165" s="20" t="s">
        <v>33</v>
      </c>
      <c r="B165" s="21">
        <v>-3127</v>
      </c>
    </row>
    <row r="166" spans="1:2" x14ac:dyDescent="0.25">
      <c r="A166" s="20" t="s">
        <v>34</v>
      </c>
      <c r="B166" s="21">
        <v>-3179</v>
      </c>
    </row>
    <row r="167" spans="1:2" x14ac:dyDescent="0.25">
      <c r="B167" s="13"/>
    </row>
    <row r="168" spans="1:2" ht="15.75" thickBot="1" x14ac:dyDescent="0.3">
      <c r="A168" s="12" t="s">
        <v>35</v>
      </c>
      <c r="B168" s="17">
        <v>-16804</v>
      </c>
    </row>
    <row r="169" spans="1:2" x14ac:dyDescent="0.25">
      <c r="A169" s="20" t="s">
        <v>36</v>
      </c>
      <c r="B169" s="21">
        <v>-18647</v>
      </c>
    </row>
    <row r="170" spans="1:2" x14ac:dyDescent="0.25">
      <c r="A170" s="22" t="s">
        <v>37</v>
      </c>
      <c r="B170" s="28">
        <v>801</v>
      </c>
    </row>
    <row r="171" spans="1:2" x14ac:dyDescent="0.25">
      <c r="A171" s="20" t="s">
        <v>38</v>
      </c>
      <c r="B171" s="21">
        <v>1042</v>
      </c>
    </row>
    <row r="172" spans="1:2" x14ac:dyDescent="0.25">
      <c r="B172" s="13"/>
    </row>
    <row r="173" spans="1:2" ht="15.75" thickBot="1" x14ac:dyDescent="0.3">
      <c r="A173" s="15" t="s">
        <v>39</v>
      </c>
      <c r="B173" s="17">
        <v>-26243</v>
      </c>
    </row>
    <row r="174" spans="1:2" x14ac:dyDescent="0.25">
      <c r="A174" s="22" t="s">
        <v>40</v>
      </c>
      <c r="B174" s="20">
        <v>-395</v>
      </c>
    </row>
    <row r="175" spans="1:2" x14ac:dyDescent="0.25">
      <c r="A175" s="18" t="s">
        <v>41</v>
      </c>
      <c r="B175" s="20">
        <v>-141</v>
      </c>
    </row>
    <row r="176" spans="1:2" x14ac:dyDescent="0.25">
      <c r="A176" s="20" t="s">
        <v>42</v>
      </c>
      <c r="B176" s="21">
        <v>-9336</v>
      </c>
    </row>
    <row r="177" spans="1:2" x14ac:dyDescent="0.25">
      <c r="A177" s="20" t="s">
        <v>43</v>
      </c>
      <c r="B177" s="21">
        <v>-16371</v>
      </c>
    </row>
    <row r="178" spans="1:2" x14ac:dyDescent="0.25">
      <c r="B178" s="13"/>
    </row>
    <row r="179" spans="1:2" ht="15.75" thickBot="1" x14ac:dyDescent="0.3">
      <c r="A179" s="15" t="s">
        <v>44</v>
      </c>
      <c r="B179" s="17">
        <v>-7659</v>
      </c>
    </row>
    <row r="180" spans="1:2" x14ac:dyDescent="0.25">
      <c r="B180" s="13"/>
    </row>
    <row r="181" spans="1:2" x14ac:dyDescent="0.25">
      <c r="A181" s="20" t="s">
        <v>45</v>
      </c>
      <c r="B181" s="21">
        <v>38159</v>
      </c>
    </row>
    <row r="182" spans="1:2" x14ac:dyDescent="0.25">
      <c r="A182" s="20" t="s">
        <v>46</v>
      </c>
      <c r="B182" s="21">
        <v>1387</v>
      </c>
    </row>
    <row r="183" spans="1:2" ht="15.75" thickBot="1" x14ac:dyDescent="0.3">
      <c r="A183" s="12" t="s">
        <v>47</v>
      </c>
      <c r="B183" s="17">
        <v>31887</v>
      </c>
    </row>
    <row r="184" spans="1:2" x14ac:dyDescent="0.25">
      <c r="B184" s="13"/>
    </row>
    <row r="185" spans="1:2" x14ac:dyDescent="0.25">
      <c r="A185" s="24" t="s">
        <v>48</v>
      </c>
      <c r="B185" s="25">
        <v>9237</v>
      </c>
    </row>
  </sheetData>
  <mergeCells count="9">
    <mergeCell ref="E8:H8"/>
    <mergeCell ref="A1:F1"/>
    <mergeCell ref="A4:C4"/>
    <mergeCell ref="A159:B159"/>
    <mergeCell ref="E10:H10"/>
    <mergeCell ref="E11:H11"/>
    <mergeCell ref="E12:H12"/>
    <mergeCell ref="E13:H13"/>
    <mergeCell ref="E9:H9"/>
  </mergeCells>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workbookViewId="0">
      <selection activeCell="G9" sqref="G9"/>
    </sheetView>
  </sheetViews>
  <sheetFormatPr defaultRowHeight="15" x14ac:dyDescent="0.25"/>
  <cols>
    <col min="1" max="1" width="53.28515625" bestFit="1" customWidth="1"/>
    <col min="2" max="2" width="24" customWidth="1"/>
    <col min="3" max="3" width="9.140625" customWidth="1"/>
    <col min="7" max="7" width="10.5703125" customWidth="1"/>
  </cols>
  <sheetData>
    <row r="1" spans="1:7" ht="20.25" thickBot="1" x14ac:dyDescent="0.35">
      <c r="A1" s="84" t="s">
        <v>25</v>
      </c>
      <c r="B1" s="85"/>
      <c r="C1" s="85"/>
      <c r="D1" s="85"/>
      <c r="E1" s="85"/>
      <c r="F1" s="86"/>
    </row>
    <row r="4" spans="1:7" ht="17.25" x14ac:dyDescent="0.3">
      <c r="A4" s="87" t="s">
        <v>26</v>
      </c>
      <c r="B4" s="87"/>
    </row>
    <row r="5" spans="1:7" ht="17.25" x14ac:dyDescent="0.3">
      <c r="A5" s="47" t="s">
        <v>50</v>
      </c>
      <c r="B5" s="48" t="s">
        <v>52</v>
      </c>
    </row>
    <row r="6" spans="1:7" ht="16.5" thickBot="1" x14ac:dyDescent="0.3">
      <c r="A6" s="12" t="s">
        <v>188</v>
      </c>
      <c r="B6" s="12"/>
      <c r="D6" s="90" t="s">
        <v>274</v>
      </c>
      <c r="E6" s="90"/>
      <c r="F6" s="90"/>
      <c r="G6" s="91">
        <f>B90/B70</f>
        <v>1.3304010485411091</v>
      </c>
    </row>
    <row r="7" spans="1:7" ht="16.5" thickBot="1" x14ac:dyDescent="0.3">
      <c r="A7" s="49" t="s">
        <v>189</v>
      </c>
      <c r="B7" s="50">
        <v>83251.31</v>
      </c>
      <c r="D7" s="90" t="s">
        <v>276</v>
      </c>
      <c r="E7" s="90"/>
      <c r="F7" s="90"/>
      <c r="G7" s="91">
        <f>(B90-B85)/B70</f>
        <v>0.98933524936069472</v>
      </c>
    </row>
    <row r="8" spans="1:7" ht="16.5" thickBot="1" x14ac:dyDescent="0.3">
      <c r="A8" s="51" t="s">
        <v>190</v>
      </c>
      <c r="B8" s="50">
        <v>83251.31</v>
      </c>
      <c r="D8" s="90" t="s">
        <v>292</v>
      </c>
      <c r="E8" s="90"/>
      <c r="F8" s="90"/>
      <c r="G8" s="91">
        <f>B32/B34</f>
        <v>119.71919561243145</v>
      </c>
    </row>
    <row r="9" spans="1:7" ht="16.5" thickBot="1" x14ac:dyDescent="0.3">
      <c r="A9" s="51" t="s">
        <v>191</v>
      </c>
      <c r="B9" s="50">
        <v>1708.95</v>
      </c>
      <c r="D9" s="90" t="s">
        <v>293</v>
      </c>
      <c r="E9" s="90"/>
      <c r="F9" s="90"/>
      <c r="G9" s="91">
        <f>1544.45/54.7</f>
        <v>28.234917733089578</v>
      </c>
    </row>
    <row r="10" spans="1:7" ht="16.5" thickBot="1" x14ac:dyDescent="0.3">
      <c r="A10" s="51" t="s">
        <v>192</v>
      </c>
      <c r="B10" s="50">
        <v>84960.26</v>
      </c>
      <c r="D10" s="90" t="s">
        <v>280</v>
      </c>
      <c r="E10" s="90"/>
      <c r="F10" s="90"/>
      <c r="G10" s="91">
        <f>(B60+B66)/B58</f>
        <v>0.10710517144627833</v>
      </c>
    </row>
    <row r="11" spans="1:7" ht="16.5" thickBot="1" x14ac:dyDescent="0.3">
      <c r="A11" s="51" t="s">
        <v>193</v>
      </c>
      <c r="B11" s="52">
        <v>2545.17</v>
      </c>
      <c r="D11" s="90" t="s">
        <v>278</v>
      </c>
      <c r="E11" s="90"/>
      <c r="F11" s="90"/>
      <c r="G11" s="91">
        <f>B32/SUM(B54:B55)</f>
        <v>0.15195329540286429</v>
      </c>
    </row>
    <row r="12" spans="1:7" ht="15.75" thickBot="1" x14ac:dyDescent="0.3">
      <c r="A12" s="53" t="s">
        <v>194</v>
      </c>
      <c r="B12" s="50">
        <v>87505.43</v>
      </c>
    </row>
    <row r="13" spans="1:7" ht="15.75" thickBot="1" x14ac:dyDescent="0.3">
      <c r="A13" s="12" t="s">
        <v>195</v>
      </c>
      <c r="B13" s="12"/>
    </row>
    <row r="14" spans="1:7" ht="15.75" thickBot="1" x14ac:dyDescent="0.3">
      <c r="A14" s="51" t="s">
        <v>196</v>
      </c>
      <c r="B14" s="50">
        <v>62226.2</v>
      </c>
    </row>
    <row r="15" spans="1:7" ht="15.75" thickBot="1" x14ac:dyDescent="0.3">
      <c r="A15" s="51" t="s">
        <v>197</v>
      </c>
      <c r="B15" s="50">
        <v>3406.84</v>
      </c>
    </row>
    <row r="16" spans="1:7" ht="15.75" thickBot="1" x14ac:dyDescent="0.3">
      <c r="A16" s="49" t="s">
        <v>198</v>
      </c>
      <c r="B16" s="52">
        <v>-1074.8</v>
      </c>
    </row>
    <row r="17" spans="1:2" ht="15.75" thickBot="1" x14ac:dyDescent="0.3">
      <c r="A17" s="51" t="s">
        <v>199</v>
      </c>
      <c r="B17" s="50">
        <v>3649.88</v>
      </c>
    </row>
    <row r="18" spans="1:2" ht="15.75" thickBot="1" x14ac:dyDescent="0.3">
      <c r="A18" s="51" t="s">
        <v>200</v>
      </c>
      <c r="B18" s="12">
        <v>272.77999999999997</v>
      </c>
    </row>
    <row r="19" spans="1:2" ht="15.75" thickBot="1" x14ac:dyDescent="0.3">
      <c r="A19" s="51" t="s">
        <v>201</v>
      </c>
      <c r="B19" s="50">
        <v>3154.46</v>
      </c>
    </row>
    <row r="20" spans="1:2" ht="15.75" thickBot="1" x14ac:dyDescent="0.3">
      <c r="A20" s="51" t="s">
        <v>202</v>
      </c>
      <c r="B20" s="50">
        <v>6309.75</v>
      </c>
    </row>
    <row r="21" spans="1:2" ht="15.75" thickBot="1" x14ac:dyDescent="0.3">
      <c r="A21" s="51" t="s">
        <v>203</v>
      </c>
      <c r="B21" s="12">
        <v>0</v>
      </c>
    </row>
    <row r="22" spans="1:2" ht="15.75" thickBot="1" x14ac:dyDescent="0.3">
      <c r="A22" s="53" t="s">
        <v>204</v>
      </c>
      <c r="B22" s="50">
        <v>77945.11</v>
      </c>
    </row>
    <row r="23" spans="1:2" ht="30.75" thickBot="1" x14ac:dyDescent="0.3">
      <c r="A23" s="53" t="s">
        <v>205</v>
      </c>
      <c r="B23" s="50">
        <v>9560.32</v>
      </c>
    </row>
    <row r="24" spans="1:2" ht="15.75" thickBot="1" x14ac:dyDescent="0.3">
      <c r="A24" s="51" t="s">
        <v>206</v>
      </c>
      <c r="B24" s="52">
        <v>-1429.54</v>
      </c>
    </row>
    <row r="25" spans="1:2" ht="15.75" thickBot="1" x14ac:dyDescent="0.3">
      <c r="A25" s="51" t="s">
        <v>207</v>
      </c>
      <c r="B25" s="50">
        <v>8130.78</v>
      </c>
    </row>
    <row r="26" spans="1:2" ht="15.75" thickBot="1" x14ac:dyDescent="0.3">
      <c r="A26" s="12" t="s">
        <v>208</v>
      </c>
      <c r="B26" s="12"/>
    </row>
    <row r="27" spans="1:2" ht="15.75" thickBot="1" x14ac:dyDescent="0.3">
      <c r="A27" s="51" t="s">
        <v>209</v>
      </c>
      <c r="B27" s="50">
        <v>1846.51</v>
      </c>
    </row>
    <row r="28" spans="1:2" ht="15.75" thickBot="1" x14ac:dyDescent="0.3">
      <c r="A28" s="51" t="s">
        <v>210</v>
      </c>
      <c r="B28" s="54">
        <v>-264.37</v>
      </c>
    </row>
    <row r="29" spans="1:2" ht="15.75" thickBot="1" x14ac:dyDescent="0.3">
      <c r="A29" s="51" t="s">
        <v>211</v>
      </c>
      <c r="B29" s="50">
        <v>1582.14</v>
      </c>
    </row>
    <row r="30" spans="1:2" ht="30.75" thickBot="1" x14ac:dyDescent="0.3">
      <c r="A30" s="51" t="s">
        <v>212</v>
      </c>
      <c r="B30" s="50">
        <v>6548.64</v>
      </c>
    </row>
    <row r="31" spans="1:2" ht="15.75" thickBot="1" x14ac:dyDescent="0.3">
      <c r="A31" s="51" t="s">
        <v>213</v>
      </c>
      <c r="B31" s="52">
        <v>6548.64</v>
      </c>
    </row>
    <row r="32" spans="1:2" ht="15.75" thickBot="1" x14ac:dyDescent="0.3">
      <c r="A32" s="53" t="s">
        <v>214</v>
      </c>
      <c r="B32" s="50">
        <v>6548.64</v>
      </c>
    </row>
    <row r="33" spans="1:2" ht="30.75" thickBot="1" x14ac:dyDescent="0.3">
      <c r="A33" s="55" t="s">
        <v>215</v>
      </c>
      <c r="B33" s="12"/>
    </row>
    <row r="34" spans="1:2" ht="15.75" thickBot="1" x14ac:dyDescent="0.3">
      <c r="A34" s="12" t="s">
        <v>216</v>
      </c>
      <c r="B34" s="12">
        <v>54.7</v>
      </c>
    </row>
    <row r="35" spans="1:2" ht="15.75" thickBot="1" x14ac:dyDescent="0.3">
      <c r="A35" s="51" t="s">
        <v>217</v>
      </c>
      <c r="B35" s="12">
        <v>54.49</v>
      </c>
    </row>
    <row r="36" spans="1:2" ht="15.75" thickBot="1" x14ac:dyDescent="0.3">
      <c r="A36" s="12" t="s">
        <v>218</v>
      </c>
      <c r="B36" s="12"/>
    </row>
    <row r="37" spans="1:2" ht="15.75" thickBot="1" x14ac:dyDescent="0.3">
      <c r="A37" s="51" t="s">
        <v>219</v>
      </c>
      <c r="B37" s="51"/>
    </row>
    <row r="38" spans="1:2" ht="15.75" thickBot="1" x14ac:dyDescent="0.3">
      <c r="A38" s="51" t="s">
        <v>220</v>
      </c>
      <c r="B38" s="51"/>
    </row>
    <row r="39" spans="1:2" ht="15.75" thickBot="1" x14ac:dyDescent="0.3">
      <c r="A39" s="51" t="s">
        <v>221</v>
      </c>
      <c r="B39" s="50">
        <v>1435.89</v>
      </c>
    </row>
    <row r="40" spans="1:2" ht="15.75" thickBot="1" x14ac:dyDescent="0.3">
      <c r="A40" s="51" t="s">
        <v>222</v>
      </c>
      <c r="B40" s="12">
        <v>0</v>
      </c>
    </row>
    <row r="41" spans="1:2" ht="15.75" thickBot="1" x14ac:dyDescent="0.3">
      <c r="A41" s="51" t="s">
        <v>223</v>
      </c>
      <c r="B41" s="12">
        <v>325</v>
      </c>
    </row>
    <row r="49" spans="1:2" ht="17.25" x14ac:dyDescent="0.3">
      <c r="A49" s="87" t="s">
        <v>27</v>
      </c>
      <c r="B49" s="87"/>
    </row>
    <row r="50" spans="1:2" ht="18" thickBot="1" x14ac:dyDescent="0.35">
      <c r="A50" s="33" t="s">
        <v>50</v>
      </c>
      <c r="B50" s="34" t="s">
        <v>52</v>
      </c>
    </row>
    <row r="51" spans="1:2" ht="15.75" thickTop="1" x14ac:dyDescent="0.25">
      <c r="A51" s="60" t="s">
        <v>224</v>
      </c>
      <c r="B51" s="56"/>
    </row>
    <row r="52" spans="1:2" x14ac:dyDescent="0.25">
      <c r="A52" s="61" t="s">
        <v>225</v>
      </c>
      <c r="B52" s="56"/>
    </row>
    <row r="53" spans="1:2" x14ac:dyDescent="0.25">
      <c r="A53" s="61" t="s">
        <v>226</v>
      </c>
      <c r="B53" s="57">
        <v>599.04999999999995</v>
      </c>
    </row>
    <row r="54" spans="1:2" x14ac:dyDescent="0.25">
      <c r="A54" s="62" t="s">
        <v>227</v>
      </c>
      <c r="B54" s="57">
        <v>599.04999999999995</v>
      </c>
    </row>
    <row r="55" spans="1:2" x14ac:dyDescent="0.25">
      <c r="A55" s="61" t="s">
        <v>228</v>
      </c>
      <c r="B55" s="58">
        <v>42497.35</v>
      </c>
    </row>
    <row r="56" spans="1:2" x14ac:dyDescent="0.25">
      <c r="A56" s="62" t="s">
        <v>229</v>
      </c>
      <c r="B56" s="59">
        <v>42497.35</v>
      </c>
    </row>
    <row r="57" spans="1:2" x14ac:dyDescent="0.25">
      <c r="A57" s="61" t="s">
        <v>230</v>
      </c>
      <c r="B57" s="57">
        <v>260.33</v>
      </c>
    </row>
    <row r="58" spans="1:2" x14ac:dyDescent="0.25">
      <c r="A58" s="62" t="s">
        <v>231</v>
      </c>
      <c r="B58" s="59">
        <v>43356.73</v>
      </c>
    </row>
    <row r="59" spans="1:2" x14ac:dyDescent="0.25">
      <c r="A59" s="61" t="s">
        <v>232</v>
      </c>
      <c r="B59" s="56"/>
    </row>
    <row r="60" spans="1:2" x14ac:dyDescent="0.25">
      <c r="A60" s="61" t="s">
        <v>233</v>
      </c>
      <c r="B60" s="59">
        <v>2331.56</v>
      </c>
    </row>
    <row r="61" spans="1:2" x14ac:dyDescent="0.25">
      <c r="A61" s="61" t="s">
        <v>234</v>
      </c>
      <c r="B61" s="58">
        <v>1470.29</v>
      </c>
    </row>
    <row r="62" spans="1:2" x14ac:dyDescent="0.25">
      <c r="A62" s="61" t="s">
        <v>235</v>
      </c>
      <c r="B62" s="59">
        <v>1374.15</v>
      </c>
    </row>
    <row r="63" spans="1:2" x14ac:dyDescent="0.25">
      <c r="A63" s="61" t="s">
        <v>236</v>
      </c>
      <c r="B63" s="59">
        <v>1207.0899999999999</v>
      </c>
    </row>
    <row r="64" spans="1:2" x14ac:dyDescent="0.25">
      <c r="A64" s="62" t="s">
        <v>237</v>
      </c>
      <c r="B64" s="59">
        <v>6383.09</v>
      </c>
    </row>
    <row r="65" spans="1:2" x14ac:dyDescent="0.25">
      <c r="A65" s="61" t="s">
        <v>238</v>
      </c>
      <c r="B65" s="56"/>
    </row>
    <row r="66" spans="1:2" x14ac:dyDescent="0.25">
      <c r="A66" s="61" t="s">
        <v>239</v>
      </c>
      <c r="B66" s="59">
        <v>2312.17</v>
      </c>
    </row>
    <row r="67" spans="1:2" x14ac:dyDescent="0.25">
      <c r="A67" s="61" t="s">
        <v>240</v>
      </c>
      <c r="B67" s="59">
        <v>17145.62</v>
      </c>
    </row>
    <row r="68" spans="1:2" x14ac:dyDescent="0.25">
      <c r="A68" s="61" t="s">
        <v>241</v>
      </c>
      <c r="B68" s="59">
        <v>5975.37</v>
      </c>
    </row>
    <row r="69" spans="1:2" x14ac:dyDescent="0.25">
      <c r="A69" s="61" t="s">
        <v>242</v>
      </c>
      <c r="B69" s="57">
        <v>606.83000000000004</v>
      </c>
    </row>
    <row r="70" spans="1:2" x14ac:dyDescent="0.25">
      <c r="A70" s="62" t="s">
        <v>243</v>
      </c>
      <c r="B70" s="59">
        <v>26039.99</v>
      </c>
    </row>
    <row r="71" spans="1:2" x14ac:dyDescent="0.25">
      <c r="A71" s="62" t="s">
        <v>244</v>
      </c>
      <c r="B71" s="59">
        <v>75779.81</v>
      </c>
    </row>
    <row r="72" spans="1:2" x14ac:dyDescent="0.25">
      <c r="A72" s="63" t="s">
        <v>245</v>
      </c>
      <c r="B72" s="57"/>
    </row>
    <row r="73" spans="1:2" x14ac:dyDescent="0.25">
      <c r="A73" s="61" t="s">
        <v>246</v>
      </c>
      <c r="B73" s="56"/>
    </row>
    <row r="74" spans="1:2" x14ac:dyDescent="0.25">
      <c r="A74" s="61" t="s">
        <v>247</v>
      </c>
      <c r="B74" s="59">
        <v>13050.12</v>
      </c>
    </row>
    <row r="75" spans="1:2" x14ac:dyDescent="0.25">
      <c r="A75" s="61" t="s">
        <v>248</v>
      </c>
      <c r="B75" s="59">
        <v>3926.08</v>
      </c>
    </row>
    <row r="76" spans="1:2" x14ac:dyDescent="0.25">
      <c r="A76" s="61" t="s">
        <v>249</v>
      </c>
      <c r="B76" s="57">
        <v>950.27</v>
      </c>
    </row>
    <row r="77" spans="1:2" x14ac:dyDescent="0.25">
      <c r="A77" s="61" t="s">
        <v>250</v>
      </c>
      <c r="B77" s="59">
        <v>1834.35</v>
      </c>
    </row>
    <row r="78" spans="1:2" x14ac:dyDescent="0.25">
      <c r="A78" s="62" t="s">
        <v>251</v>
      </c>
      <c r="B78" s="59">
        <v>19760.82</v>
      </c>
    </row>
    <row r="79" spans="1:2" x14ac:dyDescent="0.25">
      <c r="A79" s="61" t="s">
        <v>252</v>
      </c>
      <c r="B79" s="59">
        <v>17539.060000000001</v>
      </c>
    </row>
    <row r="80" spans="1:2" x14ac:dyDescent="0.25">
      <c r="A80" s="61" t="s">
        <v>253</v>
      </c>
      <c r="B80" s="57">
        <v>177.45</v>
      </c>
    </row>
    <row r="81" spans="1:2" x14ac:dyDescent="0.25">
      <c r="A81" s="61" t="s">
        <v>254</v>
      </c>
      <c r="B81" s="59">
        <v>3658.85</v>
      </c>
    </row>
    <row r="82" spans="1:2" x14ac:dyDescent="0.25">
      <c r="A82" s="62" t="s">
        <v>255</v>
      </c>
      <c r="B82" s="59">
        <v>41136.18</v>
      </c>
    </row>
    <row r="83" spans="1:2" x14ac:dyDescent="0.25">
      <c r="A83" s="61" t="s">
        <v>256</v>
      </c>
      <c r="B83" s="56"/>
    </row>
    <row r="84" spans="1:2" x14ac:dyDescent="0.25">
      <c r="A84" s="61" t="s">
        <v>257</v>
      </c>
      <c r="B84" s="59">
        <v>9548.01</v>
      </c>
    </row>
    <row r="85" spans="1:2" x14ac:dyDescent="0.25">
      <c r="A85" s="61" t="s">
        <v>258</v>
      </c>
      <c r="B85" s="59">
        <v>8881.35</v>
      </c>
    </row>
    <row r="86" spans="1:2" x14ac:dyDescent="0.25">
      <c r="A86" s="61" t="s">
        <v>259</v>
      </c>
      <c r="B86" s="58">
        <v>4041.73</v>
      </c>
    </row>
    <row r="87" spans="1:2" x14ac:dyDescent="0.25">
      <c r="A87" s="61" t="s">
        <v>260</v>
      </c>
      <c r="B87" s="59">
        <v>4481.75</v>
      </c>
    </row>
    <row r="88" spans="1:2" x14ac:dyDescent="0.25">
      <c r="A88" s="61" t="s">
        <v>261</v>
      </c>
      <c r="B88" s="59">
        <v>2176.96</v>
      </c>
    </row>
    <row r="89" spans="1:2" x14ac:dyDescent="0.25">
      <c r="A89" s="63" t="s">
        <v>262</v>
      </c>
      <c r="B89" s="59">
        <v>5513.83</v>
      </c>
    </row>
    <row r="90" spans="1:2" x14ac:dyDescent="0.25">
      <c r="A90" s="62" t="s">
        <v>263</v>
      </c>
      <c r="B90" s="59">
        <v>34643.629999999997</v>
      </c>
    </row>
    <row r="91" spans="1:2" ht="15.75" thickBot="1" x14ac:dyDescent="0.3">
      <c r="A91" s="64" t="s">
        <v>264</v>
      </c>
      <c r="B91" s="65">
        <v>75779.81</v>
      </c>
    </row>
    <row r="92" spans="1:2" ht="15.75" thickTop="1" x14ac:dyDescent="0.25"/>
    <row r="95" spans="1:2" ht="17.25" x14ac:dyDescent="0.3">
      <c r="A95" s="87" t="s">
        <v>28</v>
      </c>
      <c r="B95" s="87"/>
    </row>
    <row r="96" spans="1:2" x14ac:dyDescent="0.25">
      <c r="A96" s="66" t="s">
        <v>50</v>
      </c>
      <c r="B96" s="67" t="s">
        <v>52</v>
      </c>
    </row>
    <row r="97" spans="1:2" x14ac:dyDescent="0.25">
      <c r="A97" s="68" t="s">
        <v>265</v>
      </c>
      <c r="B97" s="69">
        <v>9560.32</v>
      </c>
    </row>
    <row r="98" spans="1:2" x14ac:dyDescent="0.25">
      <c r="A98" s="70" t="s">
        <v>266</v>
      </c>
      <c r="B98" s="71">
        <v>9129.2999999999993</v>
      </c>
    </row>
    <row r="99" spans="1:2" x14ac:dyDescent="0.25">
      <c r="A99" s="70" t="s">
        <v>267</v>
      </c>
      <c r="B99" s="72">
        <v>-4753.4799999999996</v>
      </c>
    </row>
    <row r="100" spans="1:2" x14ac:dyDescent="0.25">
      <c r="A100" s="70" t="s">
        <v>268</v>
      </c>
      <c r="B100" s="72">
        <v>-3783.75</v>
      </c>
    </row>
    <row r="101" spans="1:2" x14ac:dyDescent="0.25">
      <c r="A101" s="70" t="s">
        <v>269</v>
      </c>
      <c r="B101" s="66">
        <v>0.78</v>
      </c>
    </row>
    <row r="102" spans="1:2" x14ac:dyDescent="0.25">
      <c r="A102" s="68" t="s">
        <v>270</v>
      </c>
      <c r="B102" s="66">
        <v>592.85</v>
      </c>
    </row>
    <row r="103" spans="1:2" x14ac:dyDescent="0.25">
      <c r="A103" s="70" t="s">
        <v>271</v>
      </c>
      <c r="B103" s="66">
        <v>717.26</v>
      </c>
    </row>
    <row r="104" spans="1:2" x14ac:dyDescent="0.25">
      <c r="A104" s="70" t="s">
        <v>272</v>
      </c>
      <c r="B104" s="71">
        <v>1310.1099999999999</v>
      </c>
    </row>
  </sheetData>
  <mergeCells count="10">
    <mergeCell ref="A1:F1"/>
    <mergeCell ref="A4:B4"/>
    <mergeCell ref="A49:B49"/>
    <mergeCell ref="A95:B95"/>
    <mergeCell ref="D6:F6"/>
    <mergeCell ref="D11:F11"/>
    <mergeCell ref="D8:F8"/>
    <mergeCell ref="D9:F9"/>
    <mergeCell ref="D10:F10"/>
    <mergeCell ref="D7:F7"/>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selection activeCell="F16" sqref="F15:F16"/>
    </sheetView>
  </sheetViews>
  <sheetFormatPr defaultRowHeight="15" x14ac:dyDescent="0.25"/>
  <cols>
    <col min="1" max="1" width="8.7109375" customWidth="1"/>
    <col min="2" max="2" width="21.85546875" bestFit="1" customWidth="1"/>
    <col min="3" max="3" width="14.85546875" bestFit="1" customWidth="1"/>
    <col min="4" max="4" width="18.85546875" customWidth="1"/>
    <col min="5" max="5" width="36.42578125" customWidth="1"/>
    <col min="6" max="6" width="87.85546875" customWidth="1"/>
    <col min="7" max="7" width="35" customWidth="1"/>
    <col min="8" max="8" width="11" customWidth="1"/>
  </cols>
  <sheetData>
    <row r="1" spans="1:11" ht="18.75" x14ac:dyDescent="0.25">
      <c r="A1" s="89" t="s">
        <v>178</v>
      </c>
      <c r="B1" s="89"/>
      <c r="C1" s="89"/>
      <c r="D1" s="89"/>
      <c r="E1" s="89"/>
      <c r="F1" s="89"/>
      <c r="G1" s="89"/>
      <c r="H1" s="89"/>
      <c r="I1" s="89"/>
    </row>
    <row r="4" spans="1:11" ht="34.5" x14ac:dyDescent="0.25">
      <c r="A4" s="75" t="s">
        <v>179</v>
      </c>
      <c r="B4" s="75" t="s">
        <v>180</v>
      </c>
      <c r="C4" s="75" t="s">
        <v>181</v>
      </c>
      <c r="D4" s="75" t="s">
        <v>298</v>
      </c>
      <c r="E4" s="75" t="s">
        <v>281</v>
      </c>
      <c r="F4" s="75" t="s">
        <v>275</v>
      </c>
      <c r="I4" s="26"/>
      <c r="J4" s="26"/>
      <c r="K4" s="26"/>
    </row>
    <row r="5" spans="1:11" ht="34.5" x14ac:dyDescent="0.25">
      <c r="A5" s="73">
        <v>1</v>
      </c>
      <c r="B5" s="73" t="s">
        <v>182</v>
      </c>
      <c r="C5" s="74">
        <f>'Tata Motors'!I8</f>
        <v>0.97743068915655074</v>
      </c>
      <c r="D5" s="74">
        <f>'Mahindra &amp; Mahindra Ltd.'!G6</f>
        <v>1.3304010485411091</v>
      </c>
      <c r="E5" s="74" t="s">
        <v>282</v>
      </c>
      <c r="F5" s="74" t="s">
        <v>283</v>
      </c>
    </row>
    <row r="6" spans="1:11" ht="34.5" x14ac:dyDescent="0.25">
      <c r="A6" s="73">
        <v>2</v>
      </c>
      <c r="B6" s="73" t="s">
        <v>183</v>
      </c>
      <c r="C6" s="74">
        <f>'Tata Motors'!I9</f>
        <v>0.92756238529038737</v>
      </c>
      <c r="D6" s="74">
        <f>'Mahindra &amp; Mahindra Ltd.'!G7</f>
        <v>0.98933524936069472</v>
      </c>
      <c r="E6" s="74" t="s">
        <v>284</v>
      </c>
      <c r="F6" s="74" t="s">
        <v>285</v>
      </c>
    </row>
    <row r="7" spans="1:11" ht="34.5" x14ac:dyDescent="0.25">
      <c r="A7" s="73">
        <v>3</v>
      </c>
      <c r="B7" s="73" t="s">
        <v>184</v>
      </c>
      <c r="C7" s="74">
        <f>'Tata Motors'!I10</f>
        <v>65.204736842105262</v>
      </c>
      <c r="D7" s="74">
        <f>'Mahindra &amp; Mahindra Ltd.'!G8</f>
        <v>119.71919561243145</v>
      </c>
      <c r="E7" s="74" t="s">
        <v>295</v>
      </c>
      <c r="F7" s="74" t="s">
        <v>290</v>
      </c>
    </row>
    <row r="8" spans="1:11" ht="34.5" x14ac:dyDescent="0.25">
      <c r="A8" s="73">
        <v>4</v>
      </c>
      <c r="B8" s="73" t="s">
        <v>185</v>
      </c>
      <c r="C8" s="74">
        <f>'Tata Motors'!I11</f>
        <v>16.102631578947367</v>
      </c>
      <c r="D8" s="74">
        <f>'Mahindra &amp; Mahindra Ltd.'!G9</f>
        <v>28.234917733089578</v>
      </c>
      <c r="E8" s="74" t="s">
        <v>296</v>
      </c>
      <c r="F8" s="74" t="s">
        <v>291</v>
      </c>
    </row>
    <row r="9" spans="1:11" ht="34.5" x14ac:dyDescent="0.25">
      <c r="A9" s="73">
        <v>5</v>
      </c>
      <c r="B9" s="73" t="s">
        <v>186</v>
      </c>
      <c r="C9" s="74">
        <f>'Tata Motors'!I12</f>
        <v>2.9591381982044402</v>
      </c>
      <c r="D9" s="74">
        <f>'Mahindra &amp; Mahindra Ltd.'!G10</f>
        <v>0.10710517144627833</v>
      </c>
      <c r="E9" s="74" t="s">
        <v>286</v>
      </c>
      <c r="F9" s="74" t="s">
        <v>287</v>
      </c>
    </row>
    <row r="10" spans="1:11" ht="34.5" x14ac:dyDescent="0.25">
      <c r="A10" s="73">
        <v>6</v>
      </c>
      <c r="B10" s="73" t="s">
        <v>187</v>
      </c>
      <c r="C10" s="74">
        <f>'Tata Motors'!I13</f>
        <v>5.4670832727480544E-2</v>
      </c>
      <c r="D10" s="74">
        <f>'Mahindra &amp; Mahindra Ltd.'!G11</f>
        <v>0.15195329540286429</v>
      </c>
      <c r="E10" s="74" t="s">
        <v>289</v>
      </c>
      <c r="F10" s="74" t="s">
        <v>288</v>
      </c>
    </row>
    <row r="13" spans="1:11" ht="18.75" x14ac:dyDescent="0.3">
      <c r="A13" s="94" t="s">
        <v>299</v>
      </c>
      <c r="B13" s="94"/>
      <c r="C13" s="94"/>
      <c r="D13" s="94"/>
      <c r="E13" s="94"/>
      <c r="F13" s="94"/>
    </row>
  </sheetData>
  <mergeCells count="2">
    <mergeCell ref="A1:I1"/>
    <mergeCell ref="A13:F13"/>
  </mergeCells>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Company Info</vt:lpstr>
      <vt:lpstr>Ratios</vt:lpstr>
      <vt:lpstr>Tata Motors</vt:lpstr>
      <vt:lpstr>Mahindra &amp; Mahindra Ltd.</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2023-08-09T11:35:46Z</cp:lastPrinted>
  <dcterms:created xsi:type="dcterms:W3CDTF">2023-08-08T05:49:17Z</dcterms:created>
  <dcterms:modified xsi:type="dcterms:W3CDTF">2023-08-11T15:31:42Z</dcterms:modified>
</cp:coreProperties>
</file>