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saveExternalLinkValues="0" codeName="ThisWorkbook" defaultThemeVersion="124226"/>
  <mc:AlternateContent xmlns:mc="http://schemas.openxmlformats.org/markup-compatibility/2006">
    <mc:Choice Requires="x15">
      <x15ac:absPath xmlns:x15ac="http://schemas.microsoft.com/office/spreadsheetml/2010/11/ac" url="C:\UNI\Data Oriented Programming Paradigms (Python)\Exercise 2\Statistical Pocketbook 2023 EU Comission\"/>
    </mc:Choice>
  </mc:AlternateContent>
  <xr:revisionPtr revIDLastSave="0" documentId="13_ncr:1_{5906462F-C990-4B6D-ADAD-348A2F8C0FFF}" xr6:coauthVersionLast="47" xr6:coauthVersionMax="47" xr10:uidLastSave="{00000000-0000-0000-0000-000000000000}"/>
  <bookViews>
    <workbookView xWindow="-98" yWindow="-98" windowWidth="21795" windowHeight="12975" tabRatio="993" firstSheet="1" activeTab="3" xr2:uid="{00000000-000D-0000-FFFF-FFFF00000000}"/>
  </bookViews>
  <sheets>
    <sheet name="T2.1" sheetId="187" r:id="rId1"/>
    <sheet name="overview" sheetId="188" r:id="rId2"/>
    <sheet name="growth_eu27" sheetId="45" r:id="rId3"/>
    <sheet name="limits" sheetId="44" r:id="rId4"/>
    <sheet name="weights" sheetId="181" r:id="rId5"/>
    <sheet name="empl" sheetId="182" r:id="rId6"/>
    <sheet name="entrpr" sheetId="183" r:id="rId7"/>
    <sheet name="turnov" sheetId="184" r:id="rId8"/>
    <sheet name="house_exp_type" sheetId="179" r:id="rId9"/>
    <sheet name="price_index" sheetId="178" r:id="rId10"/>
    <sheet name="trade_by_mode" sheetId="180" r:id="rId11"/>
    <sheet name="tax_fuel" sheetId="189" r:id="rId12"/>
    <sheet name="tax_otrans" sheetId="190" r:id="rId13"/>
    <sheet name="tax_ontot" sheetId="192" r:id="rId14"/>
    <sheet name="world_infr" sheetId="186" r:id="rId15"/>
    <sheet name="world_perf" sheetId="57" r:id="rId16"/>
  </sheets>
  <definedNames>
    <definedName name="_xlnm._FilterDatabase" localSheetId="9" hidden="1">price_index!#REF!</definedName>
    <definedName name="HTML1_1" hidden="1">"'[internet 98q4.xls]xcontact'!$A$1:$F$114"</definedName>
    <definedName name="HTML1_10" hidden="1">""</definedName>
    <definedName name="HTML1_11" hidden="1">1</definedName>
    <definedName name="HTML1_12" hidden="1">"D:\data\xl\MyHTML.htm"</definedName>
    <definedName name="HTML1_13" hidden="1">#N/A</definedName>
    <definedName name="HTML1_14" hidden="1">#N/A</definedName>
    <definedName name="HTML1_15" hidden="1">#N/A</definedName>
    <definedName name="HTML1_2" hidden="1">1</definedName>
    <definedName name="HTML1_3" hidden="1">"internet 98q4.xls"</definedName>
    <definedName name="HTML1_4" hidden="1">"xcontact"</definedName>
    <definedName name="HTML1_5" hidden="1">""</definedName>
    <definedName name="HTML1_6" hidden="1">-4146</definedName>
    <definedName name="HTML1_7" hidden="1">-4146</definedName>
    <definedName name="HTML1_8" hidden="1">"15/10/1998"</definedName>
    <definedName name="HTML1_9" hidden="1">"GEORGIADES"</definedName>
    <definedName name="HTML2_1" hidden="1">"'[internet 98q4.xls]xcontact'!$A$2:$F$114"</definedName>
    <definedName name="HTML2_10" hidden="1">""</definedName>
    <definedName name="HTML2_11" hidden="1">1</definedName>
    <definedName name="HTML2_12" hidden="1">"D:\data\xl\MyHTML.htm"</definedName>
    <definedName name="HTML2_13" hidden="1">#N/A</definedName>
    <definedName name="HTML2_14" hidden="1">#N/A</definedName>
    <definedName name="HTML2_15" hidden="1">#N/A</definedName>
    <definedName name="HTML2_2" hidden="1">1</definedName>
    <definedName name="HTML2_3" hidden="1">"internet 98q4.xls"</definedName>
    <definedName name="HTML2_4" hidden="1">"xcontact"</definedName>
    <definedName name="HTML2_5" hidden="1">""</definedName>
    <definedName name="HTML2_6" hidden="1">-4146</definedName>
    <definedName name="HTML2_7" hidden="1">-4146</definedName>
    <definedName name="HTML2_8" hidden="1">"15/10/1998"</definedName>
    <definedName name="HTML2_9" hidden="1">"GEORGIADES"</definedName>
    <definedName name="HTML3_1" hidden="1">"'[internet 98q4.xls]xlist3'!$A$3:$E$175"</definedName>
    <definedName name="HTML3_10" hidden="1">""</definedName>
    <definedName name="HTML3_11" hidden="1">-4146</definedName>
    <definedName name="HTML3_12" hidden="1">"D:\data\aaa html\national2.htm"</definedName>
    <definedName name="HTML3_13" hidden="1">#N/A</definedName>
    <definedName name="HTML3_14" hidden="1">#N/A</definedName>
    <definedName name="HTML3_15" hidden="1">#N/A</definedName>
    <definedName name="HTML3_2" hidden="1">1</definedName>
    <definedName name="HTML3_3" hidden="1">"internet 98q4.xls"</definedName>
    <definedName name="HTML3_4" hidden="1">"xlist3"</definedName>
    <definedName name="HTML3_5" hidden="1">""</definedName>
    <definedName name="HTML3_6" hidden="1">-4146</definedName>
    <definedName name="HTML3_7" hidden="1">-4146</definedName>
    <definedName name="HTML3_8" hidden="1">"15/10/1998"</definedName>
    <definedName name="HTML3_9" hidden="1">"GEORGIADES"</definedName>
    <definedName name="HTML4_1" hidden="1">"'[internet 98q4.xls]x1.2'!$B$5:$C$25"</definedName>
    <definedName name="HTML4_10" hidden="1">""</definedName>
    <definedName name="HTML4_11" hidden="1">1</definedName>
    <definedName name="HTML4_12" hidden="1">"D:\data\aaa html\test1.htm"</definedName>
    <definedName name="HTML4_13" hidden="1">#N/A</definedName>
    <definedName name="HTML4_14" hidden="1">#N/A</definedName>
    <definedName name="HTML4_15" hidden="1">#N/A</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Count" hidden="1">4</definedName>
    <definedName name="solver_adj" localSheetId="12" hidden="1">tax_otrans!#REF!</definedName>
    <definedName name="solver_cvg" localSheetId="12" hidden="1">0.0001</definedName>
    <definedName name="solver_drv" localSheetId="12" hidden="1">2</definedName>
    <definedName name="solver_eng" localSheetId="12" hidden="1">1</definedName>
    <definedName name="solver_est" localSheetId="12" hidden="1">1</definedName>
    <definedName name="solver_itr" localSheetId="12" hidden="1">2147483647</definedName>
    <definedName name="solver_lhs1" localSheetId="12" hidden="1">tax_otrans!#REF!</definedName>
    <definedName name="solver_lhs2" localSheetId="12" hidden="1">tax_otrans!#REF!</definedName>
    <definedName name="solver_lhs3" localSheetId="12" hidden="1">tax_otrans!#REF!</definedName>
    <definedName name="solver_mip" localSheetId="12" hidden="1">2147483647</definedName>
    <definedName name="solver_mni" localSheetId="12" hidden="1">30</definedName>
    <definedName name="solver_mrt" localSheetId="12" hidden="1">0.075</definedName>
    <definedName name="solver_msl" localSheetId="12" hidden="1">2</definedName>
    <definedName name="solver_neg" localSheetId="12" hidden="1">1</definedName>
    <definedName name="solver_nod" localSheetId="12" hidden="1">2147483647</definedName>
    <definedName name="solver_num" localSheetId="12" hidden="1">3</definedName>
    <definedName name="solver_nwt" localSheetId="12" hidden="1">1</definedName>
    <definedName name="solver_opt" localSheetId="12" hidden="1">tax_otrans!#REF!</definedName>
    <definedName name="solver_pre" localSheetId="12" hidden="1">0.000001</definedName>
    <definedName name="solver_rbv" localSheetId="12" hidden="1">2</definedName>
    <definedName name="solver_rel1" localSheetId="12" hidden="1">1</definedName>
    <definedName name="solver_rel2" localSheetId="12" hidden="1">3</definedName>
    <definedName name="solver_rel3" localSheetId="12" hidden="1">2</definedName>
    <definedName name="solver_rhs1" localSheetId="12" hidden="1">1</definedName>
    <definedName name="solver_rhs2" localSheetId="12" hidden="1">0</definedName>
    <definedName name="solver_rhs3" localSheetId="12" hidden="1">1</definedName>
    <definedName name="solver_rlx" localSheetId="12" hidden="1">2</definedName>
    <definedName name="solver_rsd" localSheetId="12" hidden="1">0</definedName>
    <definedName name="solver_scl" localSheetId="12" hidden="1">2</definedName>
    <definedName name="solver_sho" localSheetId="12" hidden="1">2</definedName>
    <definedName name="solver_ssz" localSheetId="12" hidden="1">100</definedName>
    <definedName name="solver_tim" localSheetId="12" hidden="1">2147483647</definedName>
    <definedName name="solver_tol" localSheetId="12" hidden="1">0.01</definedName>
    <definedName name="solver_typ" localSheetId="12" hidden="1">3</definedName>
    <definedName name="solver_val" localSheetId="12" hidden="1">0</definedName>
    <definedName name="solver_ver" localSheetId="12" hidden="1">3</definedName>
    <definedName name="_xlnm.Print_Area" localSheetId="5">empl!#REF!</definedName>
    <definedName name="_xlnm.Print_Area" localSheetId="2">growth_eu27!$O$1:$V$35</definedName>
    <definedName name="_xlnm.Print_Area" localSheetId="3">limits!$A$2:$E$40</definedName>
    <definedName name="_xlnm.Print_Area" localSheetId="1">overview!$A$1:$D$16</definedName>
    <definedName name="_xlnm.Print_Area" localSheetId="9">price_index!#REF!</definedName>
    <definedName name="_xlnm.Print_Area" localSheetId="0">'T2.1'!$A$1:$E$27</definedName>
    <definedName name="_xlnm.Print_Area" localSheetId="10">trade_by_mode!#REF!</definedName>
    <definedName name="_xlnm.Print_Area" localSheetId="4">weights!$B$1:$J$49</definedName>
    <definedName name="_xlnm.Print_Area" localSheetId="14">world_infr!#REF!</definedName>
    <definedName name="_xlnm.Print_Area" localSheetId="15">world_perf!#REF!</definedName>
  </definedNames>
  <calcPr calcId="191029"/>
</workbook>
</file>

<file path=xl/calcChain.xml><?xml version="1.0" encoding="utf-8"?>
<calcChain xmlns="http://schemas.openxmlformats.org/spreadsheetml/2006/main">
  <c r="AM43" i="45" l="1"/>
  <c r="AN43" i="45"/>
  <c r="AO43" i="45"/>
  <c r="AM44" i="45"/>
  <c r="AN44" i="45"/>
  <c r="AO44" i="45"/>
  <c r="AM45" i="45"/>
  <c r="AN45" i="45"/>
  <c r="AO45" i="45"/>
  <c r="L48" i="45"/>
  <c r="M48" i="45"/>
  <c r="N48" i="45"/>
  <c r="O48" i="45"/>
  <c r="P48" i="45"/>
  <c r="Q48" i="45"/>
  <c r="R48" i="45"/>
  <c r="S48" i="45"/>
  <c r="T48" i="45"/>
  <c r="U48" i="45"/>
  <c r="V48" i="45"/>
  <c r="W48" i="45"/>
  <c r="X48" i="45"/>
  <c r="Y48" i="45"/>
  <c r="Z48" i="45"/>
  <c r="AA48" i="45"/>
  <c r="AB48" i="45"/>
  <c r="AC48" i="45"/>
  <c r="AD48" i="45"/>
  <c r="AE48" i="45"/>
  <c r="AF48" i="45"/>
  <c r="AG48" i="45"/>
  <c r="AH48" i="45"/>
  <c r="AI48" i="45"/>
  <c r="AJ48" i="45"/>
  <c r="AK48" i="45"/>
  <c r="AL48" i="45"/>
  <c r="L49" i="45"/>
  <c r="M49" i="45"/>
  <c r="N49" i="45"/>
  <c r="O49" i="45"/>
  <c r="P49" i="45"/>
  <c r="Q49" i="45"/>
  <c r="R49" i="45"/>
  <c r="S49" i="45"/>
  <c r="T49" i="45"/>
  <c r="U49" i="45"/>
  <c r="V49" i="45"/>
  <c r="W49" i="45"/>
  <c r="X49" i="45"/>
  <c r="Y49" i="45"/>
  <c r="Z49" i="45"/>
  <c r="AA49" i="45"/>
  <c r="AB49" i="45"/>
  <c r="AC49" i="45"/>
  <c r="AD49" i="45"/>
  <c r="AE49" i="45"/>
  <c r="AF49" i="45"/>
  <c r="AG49" i="45"/>
  <c r="AH49" i="45"/>
  <c r="AI49" i="45"/>
  <c r="AJ49" i="45"/>
  <c r="AK49" i="45"/>
  <c r="AL49" i="45"/>
  <c r="L50" i="45"/>
  <c r="M50" i="45"/>
  <c r="N50" i="45"/>
  <c r="O50" i="45"/>
  <c r="P50" i="45"/>
  <c r="Q50" i="45"/>
  <c r="R50" i="45"/>
  <c r="S50" i="45"/>
  <c r="T50" i="45"/>
  <c r="U50" i="45"/>
  <c r="V50" i="45"/>
  <c r="W50" i="45"/>
  <c r="X50" i="45"/>
  <c r="Y50" i="45"/>
  <c r="Z50" i="45"/>
  <c r="AA50" i="45"/>
  <c r="AB50" i="45"/>
  <c r="AC50" i="45"/>
  <c r="AD50" i="45"/>
  <c r="AE50" i="45"/>
  <c r="AF50" i="45"/>
  <c r="AG50" i="45"/>
  <c r="AH50" i="45"/>
  <c r="AI50" i="45"/>
  <c r="AJ50" i="45"/>
  <c r="AK50" i="45"/>
  <c r="AL50" i="45"/>
  <c r="G17" i="57" l="1"/>
  <c r="E11" i="57" l="1"/>
  <c r="H41" i="188" l="1"/>
  <c r="G41" i="188"/>
  <c r="M17" i="57" l="1"/>
  <c r="M15" i="57"/>
  <c r="M13" i="57"/>
  <c r="M11" i="57"/>
  <c r="I19" i="57"/>
  <c r="I13" i="57"/>
  <c r="I25" i="57"/>
  <c r="I33" i="57"/>
  <c r="K33" i="57"/>
  <c r="K31" i="57"/>
  <c r="K19" i="57"/>
  <c r="K17" i="57"/>
  <c r="G22" i="180" l="1"/>
  <c r="G23" i="180"/>
  <c r="G24" i="180"/>
  <c r="G25" i="180"/>
  <c r="G26" i="180"/>
  <c r="G27" i="180"/>
  <c r="G28" i="180"/>
  <c r="G29" i="180"/>
  <c r="G21" i="180"/>
  <c r="D28" i="180"/>
  <c r="E30" i="180"/>
  <c r="F26" i="180" s="1"/>
  <c r="C30" i="180"/>
  <c r="D24" i="180" s="1"/>
  <c r="C16" i="180"/>
  <c r="D14" i="180" s="1"/>
  <c r="G8" i="180"/>
  <c r="G9" i="180"/>
  <c r="G10" i="180"/>
  <c r="G11" i="180"/>
  <c r="G12" i="180"/>
  <c r="G13" i="180"/>
  <c r="G14" i="180"/>
  <c r="G15" i="180"/>
  <c r="G7" i="180"/>
  <c r="E16" i="180"/>
  <c r="F15" i="180" s="1"/>
  <c r="D11" i="180" l="1"/>
  <c r="D22" i="180"/>
  <c r="F21" i="180"/>
  <c r="F30" i="180"/>
  <c r="D21" i="180"/>
  <c r="F25" i="180"/>
  <c r="F24" i="180"/>
  <c r="D30" i="180"/>
  <c r="D29" i="180"/>
  <c r="F23" i="180"/>
  <c r="F22" i="180"/>
  <c r="D12" i="180"/>
  <c r="D23" i="180"/>
  <c r="H22" i="180"/>
  <c r="H24" i="180"/>
  <c r="H23" i="180"/>
  <c r="D27" i="180"/>
  <c r="F29" i="180"/>
  <c r="D26" i="180"/>
  <c r="F28" i="180"/>
  <c r="G30" i="180"/>
  <c r="H27" i="180" s="1"/>
  <c r="D25" i="180"/>
  <c r="F27" i="180"/>
  <c r="D8" i="180"/>
  <c r="D16" i="180"/>
  <c r="D13" i="180"/>
  <c r="F14" i="180"/>
  <c r="G16" i="180"/>
  <c r="H15" i="180" s="1"/>
  <c r="F13" i="180"/>
  <c r="D10" i="180"/>
  <c r="F12" i="180"/>
  <c r="D7" i="180"/>
  <c r="D9" i="180"/>
  <c r="F11" i="180"/>
  <c r="F10" i="180"/>
  <c r="D15" i="180"/>
  <c r="F7" i="180"/>
  <c r="F9" i="180"/>
  <c r="F16" i="180"/>
  <c r="F8" i="180"/>
  <c r="H21" i="180" l="1"/>
  <c r="H30" i="180"/>
  <c r="H29" i="180"/>
  <c r="H28" i="180"/>
  <c r="H26" i="180"/>
  <c r="H25" i="180"/>
  <c r="H10" i="180"/>
  <c r="H11" i="180"/>
  <c r="H12" i="180"/>
  <c r="H13" i="180"/>
  <c r="H14" i="180"/>
  <c r="H9" i="180"/>
  <c r="H7" i="180"/>
  <c r="H8" i="180"/>
  <c r="H16" i="180" l="1"/>
  <c r="I9" i="57" l="1"/>
</calcChain>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9">
    <s v="ThisWorkbookDataModel"/>
    <s v="[Annex_A_TTR_data].[TIME].&amp;[2006]"/>
    <s v="[Annex_A_TTR_data].[TIME].&amp;[2007]"/>
    <s v="[Annex_A_TTR_data].[TIME].&amp;[2008]"/>
    <s v="[Annex_A_TTR_data].[TIME].&amp;[2009]"/>
    <s v="[Annex_A_TTR_data].[TIME].&amp;[2010]"/>
    <s v="[Annex_A_TTR_data].[TIME].&amp;[2011]"/>
    <s v="[Annex_A_TTR_data].[TIME].&amp;[2012]"/>
    <s v="[Annex_A_TTR_data].[TIME].&amp;[2013]"/>
    <s v="[Annex_A_TTR_data].[TIME].&amp;[2014]"/>
    <s v="[Annex_A_TTR_data].[TIME].&amp;[2015]"/>
    <s v="[Annex_A_TTR_data].[TIME].&amp;[2016]"/>
    <s v="[Annex_A_TTR_data].[TIME].&amp;[2017]"/>
    <s v="[Annex_A_TTR_data].[TIME].&amp;[2018]"/>
    <s v="[Annex_A_TTR_data].[Indicator].&amp;[Fuel_taxes]"/>
    <s v="[Measures].[Sum of GDP_ratio]"/>
    <s v="[geo - TTR].[description].&amp;[EU-27]"/>
    <s v="[geo - TTR].[protocol order].&amp;[1.]"/>
    <s v="[geo - TTR].[description].&amp;[Belgium]"/>
    <s v="[geo - TTR].[protocol order].&amp;[2.]"/>
    <s v="[geo - TTR].[description].&amp;[Bulgaria]"/>
    <s v="[geo - TTR].[protocol order].&amp;[3.]"/>
    <s v="[geo - TTR].[description].&amp;[Czechia]"/>
    <s v="[geo - TTR].[protocol order].&amp;[4.]"/>
    <s v="[geo - TTR].[description].&amp;[Denmark]"/>
    <s v="[geo - TTR].[protocol order].&amp;[5.]"/>
    <s v="[geo - TTR].[description].&amp;[Germany]"/>
    <s v="[geo - TTR].[protocol order].&amp;[6.]"/>
    <s v="[geo - TTR].[description].&amp;[Estonia]"/>
    <s v="[geo - TTR].[protocol order].&amp;[7.]"/>
    <s v="[geo - TTR].[description].&amp;[Ireland]"/>
    <s v="[geo - TTR].[protocol order].&amp;[8.]"/>
    <s v="[geo - TTR].[description].&amp;[Greece]"/>
    <s v="[geo - TTR].[protocol order].&amp;[9.]"/>
    <s v="[geo - TTR].[description].&amp;[Spain]"/>
    <s v="[geo - TTR].[protocol order].&amp;[1.E1]"/>
    <s v="[geo - TTR].[description].&amp;[France]"/>
    <s v="[geo - TTR].[protocol order].&amp;[1.1E1]"/>
    <s v="[geo - TTR].[description].&amp;[Croatia]"/>
    <s v="[geo - TTR].[protocol order].&amp;[1.2E1]"/>
    <s v="[geo - TTR].[description].&amp;[Italy]"/>
    <s v="[geo - TTR].[protocol order].&amp;[1.3E1]"/>
    <s v="[geo - TTR].[description].&amp;[Cyprus]"/>
    <s v="[geo - TTR].[protocol order].&amp;[1.4E1]"/>
    <s v="[geo - TTR].[description].&amp;[Latvia]"/>
    <s v="[geo - TTR].[protocol order].&amp;[1.5E1]"/>
    <s v="[geo - TTR].[description].&amp;[Lithuania]"/>
    <s v="[geo - TTR].[protocol order].&amp;[1.6E1]"/>
    <s v="[geo - TTR].[description].&amp;[Luxembourg]"/>
    <s v="[geo - TTR].[protocol order].&amp;[1.7E1]"/>
    <s v="[geo - TTR].[description].&amp;[Hungary]"/>
    <s v="[geo - TTR].[protocol order].&amp;[1.8E1]"/>
    <s v="[geo - TTR].[description].&amp;[Malta]"/>
    <s v="[geo - TTR].[protocol order].&amp;[1.9E1]"/>
    <s v="[geo - TTR].[description].&amp;[Netherlands]"/>
    <s v="[geo - TTR].[protocol order].&amp;[2.E1]"/>
    <s v="[geo - TTR].[description].&amp;[Austria]"/>
    <s v="[geo - TTR].[protocol order].&amp;[2.1E1]"/>
    <s v="[geo - TTR].[description].&amp;[Poland]"/>
    <s v="[geo - TTR].[protocol order].&amp;[2.2E1]"/>
    <s v="[geo - TTR].[description].&amp;[Portugal]"/>
    <s v="[geo - TTR].[protocol order].&amp;[2.3E1]"/>
    <s v="[geo - TTR].[description].&amp;[Romania]"/>
    <s v="[geo - TTR].[protocol order].&amp;[2.4E1]"/>
    <s v="[geo - TTR].[description].&amp;[Slovenia]"/>
    <s v="[geo - TTR].[protocol order].&amp;[2.5E1]"/>
    <s v="[geo - TTR].[description].&amp;[Slovakia]"/>
    <s v="[geo - TTR].[protocol order].&amp;[2.6E1]"/>
    <s v="[geo - TTR].[description].&amp;[Finland]"/>
    <s v="[geo - TTR].[protocol order].&amp;[2.7E1]"/>
    <s v="[geo - TTR].[description].&amp;[Sweden]"/>
    <s v="[geo - TTR].[protocol order].&amp;[2.9E1]"/>
    <s v="[geo - TTR].[description].&amp;[Iceland]"/>
    <s v="[geo - TTR].[protocol order].&amp;[3.E1]"/>
    <s v="[geo - TTR].[description].&amp;[Norway]"/>
    <s v="[Annex_A_TTR_data].[Indicator].&amp;[o]"/>
    <s v="[Annex_A_TTR_data].[TIME].&amp;[2019]"/>
    <s v="[Annex_A_TTR_data].[TIME].&amp;[2020]"/>
    <s v="[Annex_A_TTR_data].[TIME].&amp;[2021]"/>
  </metadataStrings>
  <mdxMetadata count="939">
    <mdx n="0" f="v">
      <t c="4">
        <n x="14"/>
        <n x="15"/>
        <n x="16"/>
        <n x="2"/>
      </t>
    </mdx>
    <mdx n="0" f="v">
      <t c="4">
        <n x="14"/>
        <n x="15"/>
        <n x="16"/>
        <n x="3"/>
      </t>
    </mdx>
    <mdx n="0" f="v">
      <t c="4">
        <n x="14"/>
        <n x="15"/>
        <n x="16"/>
        <n x="4"/>
      </t>
    </mdx>
    <mdx n="0" f="v">
      <t c="4">
        <n x="14"/>
        <n x="15"/>
        <n x="16"/>
        <n x="5"/>
      </t>
    </mdx>
    <mdx n="0" f="v">
      <t c="4">
        <n x="14"/>
        <n x="15"/>
        <n x="16"/>
        <n x="6"/>
      </t>
    </mdx>
    <mdx n="0" f="v">
      <t c="4">
        <n x="14"/>
        <n x="15"/>
        <n x="16"/>
        <n x="7"/>
      </t>
    </mdx>
    <mdx n="0" f="v">
      <t c="4">
        <n x="14"/>
        <n x="15"/>
        <n x="16"/>
        <n x="8"/>
      </t>
    </mdx>
    <mdx n="0" f="v">
      <t c="4">
        <n x="14"/>
        <n x="15"/>
        <n x="16"/>
        <n x="9"/>
      </t>
    </mdx>
    <mdx n="0" f="v">
      <t c="4">
        <n x="14"/>
        <n x="15"/>
        <n x="16"/>
        <n x="10"/>
      </t>
    </mdx>
    <mdx n="0" f="v">
      <t c="4">
        <n x="14"/>
        <n x="15"/>
        <n x="16"/>
        <n x="11"/>
      </t>
    </mdx>
    <mdx n="0" f="v">
      <t c="4">
        <n x="14"/>
        <n x="15"/>
        <n x="16"/>
        <n x="12"/>
      </t>
    </mdx>
    <mdx n="0" f="v">
      <t c="4">
        <n x="14"/>
        <n x="15"/>
        <n x="16"/>
        <n x="13"/>
      </t>
    </mdx>
    <mdx n="0" f="v">
      <t c="5">
        <n x="14"/>
        <n x="15"/>
        <n x="17"/>
        <n x="18"/>
        <n x="1"/>
      </t>
    </mdx>
    <mdx n="0" f="v">
      <t c="5">
        <n x="14"/>
        <n x="15"/>
        <n x="17"/>
        <n x="18"/>
        <n x="2"/>
      </t>
    </mdx>
    <mdx n="0" f="v">
      <t c="5">
        <n x="14"/>
        <n x="15"/>
        <n x="17"/>
        <n x="18"/>
        <n x="3"/>
      </t>
    </mdx>
    <mdx n="0" f="v">
      <t c="5">
        <n x="14"/>
        <n x="15"/>
        <n x="17"/>
        <n x="18"/>
        <n x="4"/>
      </t>
    </mdx>
    <mdx n="0" f="v">
      <t c="5">
        <n x="14"/>
        <n x="15"/>
        <n x="17"/>
        <n x="18"/>
        <n x="5"/>
      </t>
    </mdx>
    <mdx n="0" f="v">
      <t c="5">
        <n x="14"/>
        <n x="15"/>
        <n x="17"/>
        <n x="18"/>
        <n x="6"/>
      </t>
    </mdx>
    <mdx n="0" f="v">
      <t c="5">
        <n x="14"/>
        <n x="15"/>
        <n x="17"/>
        <n x="18"/>
        <n x="7"/>
      </t>
    </mdx>
    <mdx n="0" f="v">
      <t c="5">
        <n x="14"/>
        <n x="15"/>
        <n x="17"/>
        <n x="18"/>
        <n x="8"/>
      </t>
    </mdx>
    <mdx n="0" f="v">
      <t c="5">
        <n x="14"/>
        <n x="15"/>
        <n x="17"/>
        <n x="18"/>
        <n x="9"/>
      </t>
    </mdx>
    <mdx n="0" f="v">
      <t c="5">
        <n x="14"/>
        <n x="15"/>
        <n x="17"/>
        <n x="18"/>
        <n x="10"/>
      </t>
    </mdx>
    <mdx n="0" f="v">
      <t c="5">
        <n x="14"/>
        <n x="15"/>
        <n x="17"/>
        <n x="18"/>
        <n x="11"/>
      </t>
    </mdx>
    <mdx n="0" f="v">
      <t c="5">
        <n x="14"/>
        <n x="15"/>
        <n x="17"/>
        <n x="18"/>
        <n x="12"/>
      </t>
    </mdx>
    <mdx n="0" f="v">
      <t c="5">
        <n x="14"/>
        <n x="15"/>
        <n x="17"/>
        <n x="18"/>
        <n x="13"/>
      </t>
    </mdx>
    <mdx n="0" f="v">
      <t c="5">
        <n x="14"/>
        <n x="15"/>
        <n x="19"/>
        <n x="20"/>
        <n x="2"/>
      </t>
    </mdx>
    <mdx n="0" f="v">
      <t c="5">
        <n x="14"/>
        <n x="15"/>
        <n x="19"/>
        <n x="20"/>
        <n x="3"/>
      </t>
    </mdx>
    <mdx n="0" f="v">
      <t c="5">
        <n x="14"/>
        <n x="15"/>
        <n x="19"/>
        <n x="20"/>
        <n x="4"/>
      </t>
    </mdx>
    <mdx n="0" f="v">
      <t c="5">
        <n x="14"/>
        <n x="15"/>
        <n x="19"/>
        <n x="20"/>
        <n x="5"/>
      </t>
    </mdx>
    <mdx n="0" f="v">
      <t c="5">
        <n x="14"/>
        <n x="15"/>
        <n x="19"/>
        <n x="20"/>
        <n x="6"/>
      </t>
    </mdx>
    <mdx n="0" f="v">
      <t c="5">
        <n x="14"/>
        <n x="15"/>
        <n x="19"/>
        <n x="20"/>
        <n x="7"/>
      </t>
    </mdx>
    <mdx n="0" f="v">
      <t c="5">
        <n x="14"/>
        <n x="15"/>
        <n x="19"/>
        <n x="20"/>
        <n x="8"/>
      </t>
    </mdx>
    <mdx n="0" f="v">
      <t c="5">
        <n x="14"/>
        <n x="15"/>
        <n x="19"/>
        <n x="20"/>
        <n x="9"/>
      </t>
    </mdx>
    <mdx n="0" f="v">
      <t c="5">
        <n x="14"/>
        <n x="15"/>
        <n x="19"/>
        <n x="20"/>
        <n x="10"/>
      </t>
    </mdx>
    <mdx n="0" f="v">
      <t c="5">
        <n x="14"/>
        <n x="15"/>
        <n x="19"/>
        <n x="20"/>
        <n x="11"/>
      </t>
    </mdx>
    <mdx n="0" f="v">
      <t c="5">
        <n x="14"/>
        <n x="15"/>
        <n x="19"/>
        <n x="20"/>
        <n x="12"/>
      </t>
    </mdx>
    <mdx n="0" f="v">
      <t c="5">
        <n x="14"/>
        <n x="15"/>
        <n x="19"/>
        <n x="20"/>
        <n x="13"/>
      </t>
    </mdx>
    <mdx n="0" f="v">
      <t c="5">
        <n x="14"/>
        <n x="15"/>
        <n x="21"/>
        <n x="22"/>
        <n x="1"/>
      </t>
    </mdx>
    <mdx n="0" f="v">
      <t c="5">
        <n x="14"/>
        <n x="15"/>
        <n x="21"/>
        <n x="22"/>
        <n x="2"/>
      </t>
    </mdx>
    <mdx n="0" f="v">
      <t c="5">
        <n x="14"/>
        <n x="15"/>
        <n x="21"/>
        <n x="22"/>
        <n x="3"/>
      </t>
    </mdx>
    <mdx n="0" f="v">
      <t c="5">
        <n x="14"/>
        <n x="15"/>
        <n x="21"/>
        <n x="22"/>
        <n x="4"/>
      </t>
    </mdx>
    <mdx n="0" f="v">
      <t c="5">
        <n x="14"/>
        <n x="15"/>
        <n x="21"/>
        <n x="22"/>
        <n x="5"/>
      </t>
    </mdx>
    <mdx n="0" f="v">
      <t c="5">
        <n x="14"/>
        <n x="15"/>
        <n x="21"/>
        <n x="22"/>
        <n x="6"/>
      </t>
    </mdx>
    <mdx n="0" f="v">
      <t c="5">
        <n x="14"/>
        <n x="15"/>
        <n x="21"/>
        <n x="22"/>
        <n x="7"/>
      </t>
    </mdx>
    <mdx n="0" f="v">
      <t c="5">
        <n x="14"/>
        <n x="15"/>
        <n x="21"/>
        <n x="22"/>
        <n x="8"/>
      </t>
    </mdx>
    <mdx n="0" f="v">
      <t c="5">
        <n x="14"/>
        <n x="15"/>
        <n x="21"/>
        <n x="22"/>
        <n x="9"/>
      </t>
    </mdx>
    <mdx n="0" f="v">
      <t c="5">
        <n x="14"/>
        <n x="15"/>
        <n x="21"/>
        <n x="22"/>
        <n x="10"/>
      </t>
    </mdx>
    <mdx n="0" f="v">
      <t c="5">
        <n x="14"/>
        <n x="15"/>
        <n x="21"/>
        <n x="22"/>
        <n x="11"/>
      </t>
    </mdx>
    <mdx n="0" f="v">
      <t c="5">
        <n x="14"/>
        <n x="15"/>
        <n x="21"/>
        <n x="22"/>
        <n x="12"/>
      </t>
    </mdx>
    <mdx n="0" f="v">
      <t c="5">
        <n x="14"/>
        <n x="15"/>
        <n x="21"/>
        <n x="22"/>
        <n x="13"/>
      </t>
    </mdx>
    <mdx n="0" f="v">
      <t c="5">
        <n x="14"/>
        <n x="15"/>
        <n x="23"/>
        <n x="24"/>
        <n x="1"/>
      </t>
    </mdx>
    <mdx n="0" f="v">
      <t c="5">
        <n x="14"/>
        <n x="15"/>
        <n x="23"/>
        <n x="24"/>
        <n x="2"/>
      </t>
    </mdx>
    <mdx n="0" f="v">
      <t c="5">
        <n x="14"/>
        <n x="15"/>
        <n x="23"/>
        <n x="24"/>
        <n x="3"/>
      </t>
    </mdx>
    <mdx n="0" f="v">
      <t c="5">
        <n x="14"/>
        <n x="15"/>
        <n x="23"/>
        <n x="24"/>
        <n x="4"/>
      </t>
    </mdx>
    <mdx n="0" f="v">
      <t c="5">
        <n x="14"/>
        <n x="15"/>
        <n x="23"/>
        <n x="24"/>
        <n x="5"/>
      </t>
    </mdx>
    <mdx n="0" f="v">
      <t c="5">
        <n x="14"/>
        <n x="15"/>
        <n x="23"/>
        <n x="24"/>
        <n x="6"/>
      </t>
    </mdx>
    <mdx n="0" f="v">
      <t c="5">
        <n x="14"/>
        <n x="15"/>
        <n x="23"/>
        <n x="24"/>
        <n x="7"/>
      </t>
    </mdx>
    <mdx n="0" f="v">
      <t c="5">
        <n x="14"/>
        <n x="15"/>
        <n x="23"/>
        <n x="24"/>
        <n x="8"/>
      </t>
    </mdx>
    <mdx n="0" f="v">
      <t c="5">
        <n x="14"/>
        <n x="15"/>
        <n x="23"/>
        <n x="24"/>
        <n x="9"/>
      </t>
    </mdx>
    <mdx n="0" f="v">
      <t c="5">
        <n x="14"/>
        <n x="15"/>
        <n x="23"/>
        <n x="24"/>
        <n x="10"/>
      </t>
    </mdx>
    <mdx n="0" f="v">
      <t c="5">
        <n x="14"/>
        <n x="15"/>
        <n x="23"/>
        <n x="24"/>
        <n x="11"/>
      </t>
    </mdx>
    <mdx n="0" f="v">
      <t c="5">
        <n x="14"/>
        <n x="15"/>
        <n x="23"/>
        <n x="24"/>
        <n x="12"/>
      </t>
    </mdx>
    <mdx n="0" f="v">
      <t c="5">
        <n x="14"/>
        <n x="15"/>
        <n x="23"/>
        <n x="24"/>
        <n x="13"/>
      </t>
    </mdx>
    <mdx n="0" f="v">
      <t c="5">
        <n x="14"/>
        <n x="15"/>
        <n x="25"/>
        <n x="26"/>
        <n x="1"/>
      </t>
    </mdx>
    <mdx n="0" f="v">
      <t c="5">
        <n x="14"/>
        <n x="15"/>
        <n x="25"/>
        <n x="26"/>
        <n x="2"/>
      </t>
    </mdx>
    <mdx n="0" f="v">
      <t c="5">
        <n x="14"/>
        <n x="15"/>
        <n x="25"/>
        <n x="26"/>
        <n x="3"/>
      </t>
    </mdx>
    <mdx n="0" f="v">
      <t c="5">
        <n x="14"/>
        <n x="15"/>
        <n x="25"/>
        <n x="26"/>
        <n x="4"/>
      </t>
    </mdx>
    <mdx n="0" f="v">
      <t c="5">
        <n x="14"/>
        <n x="15"/>
        <n x="25"/>
        <n x="26"/>
        <n x="5"/>
      </t>
    </mdx>
    <mdx n="0" f="v">
      <t c="5">
        <n x="14"/>
        <n x="15"/>
        <n x="25"/>
        <n x="26"/>
        <n x="6"/>
      </t>
    </mdx>
    <mdx n="0" f="v">
      <t c="5">
        <n x="14"/>
        <n x="15"/>
        <n x="25"/>
        <n x="26"/>
        <n x="7"/>
      </t>
    </mdx>
    <mdx n="0" f="v">
      <t c="5">
        <n x="14"/>
        <n x="15"/>
        <n x="25"/>
        <n x="26"/>
        <n x="8"/>
      </t>
    </mdx>
    <mdx n="0" f="v">
      <t c="5">
        <n x="14"/>
        <n x="15"/>
        <n x="25"/>
        <n x="26"/>
        <n x="9"/>
      </t>
    </mdx>
    <mdx n="0" f="v">
      <t c="5">
        <n x="14"/>
        <n x="15"/>
        <n x="25"/>
        <n x="26"/>
        <n x="10"/>
      </t>
    </mdx>
    <mdx n="0" f="v">
      <t c="5">
        <n x="14"/>
        <n x="15"/>
        <n x="25"/>
        <n x="26"/>
        <n x="11"/>
      </t>
    </mdx>
    <mdx n="0" f="v">
      <t c="5">
        <n x="14"/>
        <n x="15"/>
        <n x="25"/>
        <n x="26"/>
        <n x="12"/>
      </t>
    </mdx>
    <mdx n="0" f="v">
      <t c="5">
        <n x="14"/>
        <n x="15"/>
        <n x="25"/>
        <n x="26"/>
        <n x="13"/>
      </t>
    </mdx>
    <mdx n="0" f="v">
      <t c="5">
        <n x="14"/>
        <n x="15"/>
        <n x="27"/>
        <n x="28"/>
        <n x="1"/>
      </t>
    </mdx>
    <mdx n="0" f="v">
      <t c="5">
        <n x="14"/>
        <n x="15"/>
        <n x="27"/>
        <n x="28"/>
        <n x="2"/>
      </t>
    </mdx>
    <mdx n="0" f="v">
      <t c="5">
        <n x="14"/>
        <n x="15"/>
        <n x="27"/>
        <n x="28"/>
        <n x="3"/>
      </t>
    </mdx>
    <mdx n="0" f="v">
      <t c="5">
        <n x="14"/>
        <n x="15"/>
        <n x="27"/>
        <n x="28"/>
        <n x="4"/>
      </t>
    </mdx>
    <mdx n="0" f="v">
      <t c="5">
        <n x="14"/>
        <n x="15"/>
        <n x="27"/>
        <n x="28"/>
        <n x="5"/>
      </t>
    </mdx>
    <mdx n="0" f="v">
      <t c="5">
        <n x="14"/>
        <n x="15"/>
        <n x="27"/>
        <n x="28"/>
        <n x="6"/>
      </t>
    </mdx>
    <mdx n="0" f="v">
      <t c="5">
        <n x="14"/>
        <n x="15"/>
        <n x="27"/>
        <n x="28"/>
        <n x="7"/>
      </t>
    </mdx>
    <mdx n="0" f="v">
      <t c="5">
        <n x="14"/>
        <n x="15"/>
        <n x="27"/>
        <n x="28"/>
        <n x="8"/>
      </t>
    </mdx>
    <mdx n="0" f="v">
      <t c="5">
        <n x="14"/>
        <n x="15"/>
        <n x="27"/>
        <n x="28"/>
        <n x="9"/>
      </t>
    </mdx>
    <mdx n="0" f="v">
      <t c="5">
        <n x="14"/>
        <n x="15"/>
        <n x="27"/>
        <n x="28"/>
        <n x="10"/>
      </t>
    </mdx>
    <mdx n="0" f="v">
      <t c="5">
        <n x="14"/>
        <n x="15"/>
        <n x="27"/>
        <n x="28"/>
        <n x="11"/>
      </t>
    </mdx>
    <mdx n="0" f="v">
      <t c="5">
        <n x="14"/>
        <n x="15"/>
        <n x="27"/>
        <n x="28"/>
        <n x="12"/>
      </t>
    </mdx>
    <mdx n="0" f="v">
      <t c="5">
        <n x="14"/>
        <n x="15"/>
        <n x="27"/>
        <n x="28"/>
        <n x="13"/>
      </t>
    </mdx>
    <mdx n="0" f="v">
      <t c="5">
        <n x="14"/>
        <n x="15"/>
        <n x="29"/>
        <n x="30"/>
        <n x="1"/>
      </t>
    </mdx>
    <mdx n="0" f="v">
      <t c="5">
        <n x="14"/>
        <n x="15"/>
        <n x="29"/>
        <n x="30"/>
        <n x="2"/>
      </t>
    </mdx>
    <mdx n="0" f="v">
      <t c="5">
        <n x="14"/>
        <n x="15"/>
        <n x="29"/>
        <n x="30"/>
        <n x="3"/>
      </t>
    </mdx>
    <mdx n="0" f="v">
      <t c="5">
        <n x="14"/>
        <n x="15"/>
        <n x="29"/>
        <n x="30"/>
        <n x="4"/>
      </t>
    </mdx>
    <mdx n="0" f="v">
      <t c="5">
        <n x="14"/>
        <n x="15"/>
        <n x="29"/>
        <n x="30"/>
        <n x="5"/>
      </t>
    </mdx>
    <mdx n="0" f="v">
      <t c="5">
        <n x="14"/>
        <n x="15"/>
        <n x="29"/>
        <n x="30"/>
        <n x="6"/>
      </t>
    </mdx>
    <mdx n="0" f="v">
      <t c="5">
        <n x="14"/>
        <n x="15"/>
        <n x="29"/>
        <n x="30"/>
        <n x="7"/>
      </t>
    </mdx>
    <mdx n="0" f="v">
      <t c="5">
        <n x="14"/>
        <n x="15"/>
        <n x="29"/>
        <n x="30"/>
        <n x="8"/>
      </t>
    </mdx>
    <mdx n="0" f="v">
      <t c="5">
        <n x="14"/>
        <n x="15"/>
        <n x="29"/>
        <n x="30"/>
        <n x="9"/>
      </t>
    </mdx>
    <mdx n="0" f="v">
      <t c="5">
        <n x="14"/>
        <n x="15"/>
        <n x="29"/>
        <n x="30"/>
        <n x="10"/>
      </t>
    </mdx>
    <mdx n="0" f="v">
      <t c="5">
        <n x="14"/>
        <n x="15"/>
        <n x="29"/>
        <n x="30"/>
        <n x="11"/>
      </t>
    </mdx>
    <mdx n="0" f="v">
      <t c="5">
        <n x="14"/>
        <n x="15"/>
        <n x="29"/>
        <n x="30"/>
        <n x="12"/>
      </t>
    </mdx>
    <mdx n="0" f="v">
      <t c="5">
        <n x="14"/>
        <n x="15"/>
        <n x="29"/>
        <n x="30"/>
        <n x="13"/>
      </t>
    </mdx>
    <mdx n="0" f="v">
      <t c="5">
        <n x="14"/>
        <n x="15"/>
        <n x="31"/>
        <n x="32"/>
        <n x="1"/>
      </t>
    </mdx>
    <mdx n="0" f="v">
      <t c="5">
        <n x="14"/>
        <n x="15"/>
        <n x="31"/>
        <n x="32"/>
        <n x="2"/>
      </t>
    </mdx>
    <mdx n="0" f="v">
      <t c="5">
        <n x="14"/>
        <n x="15"/>
        <n x="31"/>
        <n x="32"/>
        <n x="3"/>
      </t>
    </mdx>
    <mdx n="0" f="v">
      <t c="5">
        <n x="14"/>
        <n x="15"/>
        <n x="31"/>
        <n x="32"/>
        <n x="4"/>
      </t>
    </mdx>
    <mdx n="0" f="v">
      <t c="5">
        <n x="14"/>
        <n x="15"/>
        <n x="31"/>
        <n x="32"/>
        <n x="5"/>
      </t>
    </mdx>
    <mdx n="0" f="v">
      <t c="5">
        <n x="14"/>
        <n x="15"/>
        <n x="31"/>
        <n x="32"/>
        <n x="6"/>
      </t>
    </mdx>
    <mdx n="0" f="v">
      <t c="5">
        <n x="14"/>
        <n x="15"/>
        <n x="31"/>
        <n x="32"/>
        <n x="7"/>
      </t>
    </mdx>
    <mdx n="0" f="v">
      <t c="5">
        <n x="14"/>
        <n x="15"/>
        <n x="31"/>
        <n x="32"/>
        <n x="8"/>
      </t>
    </mdx>
    <mdx n="0" f="v">
      <t c="5">
        <n x="14"/>
        <n x="15"/>
        <n x="31"/>
        <n x="32"/>
        <n x="9"/>
      </t>
    </mdx>
    <mdx n="0" f="v">
      <t c="5">
        <n x="14"/>
        <n x="15"/>
        <n x="31"/>
        <n x="32"/>
        <n x="10"/>
      </t>
    </mdx>
    <mdx n="0" f="v">
      <t c="5">
        <n x="14"/>
        <n x="15"/>
        <n x="31"/>
        <n x="32"/>
        <n x="11"/>
      </t>
    </mdx>
    <mdx n="0" f="v">
      <t c="5">
        <n x="14"/>
        <n x="15"/>
        <n x="31"/>
        <n x="32"/>
        <n x="12"/>
      </t>
    </mdx>
    <mdx n="0" f="v">
      <t c="5">
        <n x="14"/>
        <n x="15"/>
        <n x="31"/>
        <n x="32"/>
        <n x="13"/>
      </t>
    </mdx>
    <mdx n="0" f="v">
      <t c="5">
        <n x="14"/>
        <n x="15"/>
        <n x="33"/>
        <n x="34"/>
        <n x="1"/>
      </t>
    </mdx>
    <mdx n="0" f="v">
      <t c="5">
        <n x="14"/>
        <n x="15"/>
        <n x="33"/>
        <n x="34"/>
        <n x="2"/>
      </t>
    </mdx>
    <mdx n="0" f="v">
      <t c="5">
        <n x="14"/>
        <n x="15"/>
        <n x="33"/>
        <n x="34"/>
        <n x="3"/>
      </t>
    </mdx>
    <mdx n="0" f="v">
      <t c="5">
        <n x="14"/>
        <n x="15"/>
        <n x="33"/>
        <n x="34"/>
        <n x="4"/>
      </t>
    </mdx>
    <mdx n="0" f="v">
      <t c="5">
        <n x="14"/>
        <n x="15"/>
        <n x="33"/>
        <n x="34"/>
        <n x="5"/>
      </t>
    </mdx>
    <mdx n="0" f="v">
      <t c="5">
        <n x="14"/>
        <n x="15"/>
        <n x="33"/>
        <n x="34"/>
        <n x="6"/>
      </t>
    </mdx>
    <mdx n="0" f="v">
      <t c="5">
        <n x="14"/>
        <n x="15"/>
        <n x="33"/>
        <n x="34"/>
        <n x="7"/>
      </t>
    </mdx>
    <mdx n="0" f="v">
      <t c="5">
        <n x="14"/>
        <n x="15"/>
        <n x="33"/>
        <n x="34"/>
        <n x="8"/>
      </t>
    </mdx>
    <mdx n="0" f="v">
      <t c="5">
        <n x="14"/>
        <n x="15"/>
        <n x="33"/>
        <n x="34"/>
        <n x="9"/>
      </t>
    </mdx>
    <mdx n="0" f="v">
      <t c="5">
        <n x="14"/>
        <n x="15"/>
        <n x="33"/>
        <n x="34"/>
        <n x="10"/>
      </t>
    </mdx>
    <mdx n="0" f="v">
      <t c="5">
        <n x="14"/>
        <n x="15"/>
        <n x="33"/>
        <n x="34"/>
        <n x="11"/>
      </t>
    </mdx>
    <mdx n="0" f="v">
      <t c="5">
        <n x="14"/>
        <n x="15"/>
        <n x="33"/>
        <n x="34"/>
        <n x="12"/>
      </t>
    </mdx>
    <mdx n="0" f="v">
      <t c="5">
        <n x="14"/>
        <n x="15"/>
        <n x="33"/>
        <n x="34"/>
        <n x="13"/>
      </t>
    </mdx>
    <mdx n="0" f="v">
      <t c="5">
        <n x="14"/>
        <n x="15"/>
        <n x="35"/>
        <n x="36"/>
        <n x="1"/>
      </t>
    </mdx>
    <mdx n="0" f="v">
      <t c="5">
        <n x="14"/>
        <n x="15"/>
        <n x="35"/>
        <n x="36"/>
        <n x="2"/>
      </t>
    </mdx>
    <mdx n="0" f="v">
      <t c="5">
        <n x="14"/>
        <n x="15"/>
        <n x="35"/>
        <n x="36"/>
        <n x="3"/>
      </t>
    </mdx>
    <mdx n="0" f="v">
      <t c="5">
        <n x="14"/>
        <n x="15"/>
        <n x="35"/>
        <n x="36"/>
        <n x="4"/>
      </t>
    </mdx>
    <mdx n="0" f="v">
      <t c="5">
        <n x="14"/>
        <n x="15"/>
        <n x="35"/>
        <n x="36"/>
        <n x="5"/>
      </t>
    </mdx>
    <mdx n="0" f="v">
      <t c="5">
        <n x="14"/>
        <n x="15"/>
        <n x="35"/>
        <n x="36"/>
        <n x="6"/>
      </t>
    </mdx>
    <mdx n="0" f="v">
      <t c="5">
        <n x="14"/>
        <n x="15"/>
        <n x="35"/>
        <n x="36"/>
        <n x="7"/>
      </t>
    </mdx>
    <mdx n="0" f="v">
      <t c="5">
        <n x="14"/>
        <n x="15"/>
        <n x="35"/>
        <n x="36"/>
        <n x="8"/>
      </t>
    </mdx>
    <mdx n="0" f="v">
      <t c="5">
        <n x="14"/>
        <n x="15"/>
        <n x="35"/>
        <n x="36"/>
        <n x="9"/>
      </t>
    </mdx>
    <mdx n="0" f="v">
      <t c="5">
        <n x="14"/>
        <n x="15"/>
        <n x="35"/>
        <n x="36"/>
        <n x="10"/>
      </t>
    </mdx>
    <mdx n="0" f="v">
      <t c="5">
        <n x="14"/>
        <n x="15"/>
        <n x="35"/>
        <n x="36"/>
        <n x="11"/>
      </t>
    </mdx>
    <mdx n="0" f="v">
      <t c="5">
        <n x="14"/>
        <n x="15"/>
        <n x="35"/>
        <n x="36"/>
        <n x="12"/>
      </t>
    </mdx>
    <mdx n="0" f="v">
      <t c="5">
        <n x="14"/>
        <n x="15"/>
        <n x="35"/>
        <n x="36"/>
        <n x="13"/>
      </t>
    </mdx>
    <mdx n="0" f="v">
      <t c="5">
        <n x="14"/>
        <n x="15"/>
        <n x="37"/>
        <n x="38"/>
        <n x="1"/>
      </t>
    </mdx>
    <mdx n="0" f="v">
      <t c="5">
        <n x="14"/>
        <n x="15"/>
        <n x="37"/>
        <n x="38"/>
        <n x="2"/>
      </t>
    </mdx>
    <mdx n="0" f="v">
      <t c="5">
        <n x="14"/>
        <n x="15"/>
        <n x="37"/>
        <n x="38"/>
        <n x="3"/>
      </t>
    </mdx>
    <mdx n="0" f="v">
      <t c="5">
        <n x="14"/>
        <n x="15"/>
        <n x="37"/>
        <n x="38"/>
        <n x="4"/>
      </t>
    </mdx>
    <mdx n="0" f="v">
      <t c="5">
        <n x="14"/>
        <n x="15"/>
        <n x="37"/>
        <n x="38"/>
        <n x="5"/>
      </t>
    </mdx>
    <mdx n="0" f="v">
      <t c="5">
        <n x="14"/>
        <n x="15"/>
        <n x="37"/>
        <n x="38"/>
        <n x="6"/>
      </t>
    </mdx>
    <mdx n="0" f="v">
      <t c="5">
        <n x="14"/>
        <n x="15"/>
        <n x="37"/>
        <n x="38"/>
        <n x="7"/>
      </t>
    </mdx>
    <mdx n="0" f="v">
      <t c="5">
        <n x="14"/>
        <n x="15"/>
        <n x="37"/>
        <n x="38"/>
        <n x="8"/>
      </t>
    </mdx>
    <mdx n="0" f="v">
      <t c="5">
        <n x="14"/>
        <n x="15"/>
        <n x="37"/>
        <n x="38"/>
        <n x="9"/>
      </t>
    </mdx>
    <mdx n="0" f="v">
      <t c="5">
        <n x="14"/>
        <n x="15"/>
        <n x="37"/>
        <n x="38"/>
        <n x="10"/>
      </t>
    </mdx>
    <mdx n="0" f="v">
      <t c="5">
        <n x="14"/>
        <n x="15"/>
        <n x="37"/>
        <n x="38"/>
        <n x="11"/>
      </t>
    </mdx>
    <mdx n="0" f="v">
      <t c="5">
        <n x="14"/>
        <n x="15"/>
        <n x="37"/>
        <n x="38"/>
        <n x="12"/>
      </t>
    </mdx>
    <mdx n="0" f="v">
      <t c="5">
        <n x="14"/>
        <n x="15"/>
        <n x="37"/>
        <n x="38"/>
        <n x="13"/>
      </t>
    </mdx>
    <mdx n="0" f="v">
      <t c="5">
        <n x="14"/>
        <n x="15"/>
        <n x="39"/>
        <n x="40"/>
        <n x="1"/>
      </t>
    </mdx>
    <mdx n="0" f="v">
      <t c="5">
        <n x="14"/>
        <n x="15"/>
        <n x="39"/>
        <n x="40"/>
        <n x="2"/>
      </t>
    </mdx>
    <mdx n="0" f="v">
      <t c="5">
        <n x="14"/>
        <n x="15"/>
        <n x="39"/>
        <n x="40"/>
        <n x="3"/>
      </t>
    </mdx>
    <mdx n="0" f="v">
      <t c="5">
        <n x="14"/>
        <n x="15"/>
        <n x="39"/>
        <n x="40"/>
        <n x="4"/>
      </t>
    </mdx>
    <mdx n="0" f="v">
      <t c="5">
        <n x="14"/>
        <n x="15"/>
        <n x="39"/>
        <n x="40"/>
        <n x="5"/>
      </t>
    </mdx>
    <mdx n="0" f="v">
      <t c="5">
        <n x="14"/>
        <n x="15"/>
        <n x="39"/>
        <n x="40"/>
        <n x="6"/>
      </t>
    </mdx>
    <mdx n="0" f="v">
      <t c="5">
        <n x="14"/>
        <n x="15"/>
        <n x="39"/>
        <n x="40"/>
        <n x="7"/>
      </t>
    </mdx>
    <mdx n="0" f="v">
      <t c="5">
        <n x="14"/>
        <n x="15"/>
        <n x="39"/>
        <n x="40"/>
        <n x="8"/>
      </t>
    </mdx>
    <mdx n="0" f="v">
      <t c="5">
        <n x="14"/>
        <n x="15"/>
        <n x="39"/>
        <n x="40"/>
        <n x="9"/>
      </t>
    </mdx>
    <mdx n="0" f="v">
      <t c="5">
        <n x="14"/>
        <n x="15"/>
        <n x="39"/>
        <n x="40"/>
        <n x="10"/>
      </t>
    </mdx>
    <mdx n="0" f="v">
      <t c="5">
        <n x="14"/>
        <n x="15"/>
        <n x="39"/>
        <n x="40"/>
        <n x="11"/>
      </t>
    </mdx>
    <mdx n="0" f="v">
      <t c="5">
        <n x="14"/>
        <n x="15"/>
        <n x="39"/>
        <n x="40"/>
        <n x="12"/>
      </t>
    </mdx>
    <mdx n="0" f="v">
      <t c="5">
        <n x="14"/>
        <n x="15"/>
        <n x="39"/>
        <n x="40"/>
        <n x="13"/>
      </t>
    </mdx>
    <mdx n="0" f="v">
      <t c="5">
        <n x="14"/>
        <n x="15"/>
        <n x="41"/>
        <n x="42"/>
        <n x="1"/>
      </t>
    </mdx>
    <mdx n="0" f="v">
      <t c="5">
        <n x="14"/>
        <n x="15"/>
        <n x="41"/>
        <n x="42"/>
        <n x="2"/>
      </t>
    </mdx>
    <mdx n="0" f="v">
      <t c="5">
        <n x="14"/>
        <n x="15"/>
        <n x="41"/>
        <n x="42"/>
        <n x="3"/>
      </t>
    </mdx>
    <mdx n="0" f="v">
      <t c="5">
        <n x="14"/>
        <n x="15"/>
        <n x="41"/>
        <n x="42"/>
        <n x="4"/>
      </t>
    </mdx>
    <mdx n="0" f="v">
      <t c="5">
        <n x="14"/>
        <n x="15"/>
        <n x="41"/>
        <n x="42"/>
        <n x="5"/>
      </t>
    </mdx>
    <mdx n="0" f="v">
      <t c="5">
        <n x="14"/>
        <n x="15"/>
        <n x="41"/>
        <n x="42"/>
        <n x="6"/>
      </t>
    </mdx>
    <mdx n="0" f="v">
      <t c="5">
        <n x="14"/>
        <n x="15"/>
        <n x="41"/>
        <n x="42"/>
        <n x="7"/>
      </t>
    </mdx>
    <mdx n="0" f="v">
      <t c="5">
        <n x="14"/>
        <n x="15"/>
        <n x="41"/>
        <n x="42"/>
        <n x="8"/>
      </t>
    </mdx>
    <mdx n="0" f="v">
      <t c="5">
        <n x="14"/>
        <n x="15"/>
        <n x="41"/>
        <n x="42"/>
        <n x="9"/>
      </t>
    </mdx>
    <mdx n="0" f="v">
      <t c="5">
        <n x="14"/>
        <n x="15"/>
        <n x="41"/>
        <n x="42"/>
        <n x="10"/>
      </t>
    </mdx>
    <mdx n="0" f="v">
      <t c="5">
        <n x="14"/>
        <n x="15"/>
        <n x="41"/>
        <n x="42"/>
        <n x="11"/>
      </t>
    </mdx>
    <mdx n="0" f="v">
      <t c="5">
        <n x="14"/>
        <n x="15"/>
        <n x="41"/>
        <n x="42"/>
        <n x="12"/>
      </t>
    </mdx>
    <mdx n="0" f="v">
      <t c="5">
        <n x="14"/>
        <n x="15"/>
        <n x="41"/>
        <n x="42"/>
        <n x="13"/>
      </t>
    </mdx>
    <mdx n="0" f="v">
      <t c="5">
        <n x="14"/>
        <n x="15"/>
        <n x="43"/>
        <n x="44"/>
        <n x="1"/>
      </t>
    </mdx>
    <mdx n="0" f="v">
      <t c="5">
        <n x="14"/>
        <n x="15"/>
        <n x="43"/>
        <n x="44"/>
        <n x="2"/>
      </t>
    </mdx>
    <mdx n="0" f="v">
      <t c="5">
        <n x="14"/>
        <n x="15"/>
        <n x="43"/>
        <n x="44"/>
        <n x="3"/>
      </t>
    </mdx>
    <mdx n="0" f="v">
      <t c="5">
        <n x="14"/>
        <n x="15"/>
        <n x="43"/>
        <n x="44"/>
        <n x="4"/>
      </t>
    </mdx>
    <mdx n="0" f="v">
      <t c="5">
        <n x="14"/>
        <n x="15"/>
        <n x="43"/>
        <n x="44"/>
        <n x="5"/>
      </t>
    </mdx>
    <mdx n="0" f="v">
      <t c="5">
        <n x="14"/>
        <n x="15"/>
        <n x="43"/>
        <n x="44"/>
        <n x="6"/>
      </t>
    </mdx>
    <mdx n="0" f="v">
      <t c="5">
        <n x="14"/>
        <n x="15"/>
        <n x="43"/>
        <n x="44"/>
        <n x="7"/>
      </t>
    </mdx>
    <mdx n="0" f="v">
      <t c="5">
        <n x="14"/>
        <n x="15"/>
        <n x="43"/>
        <n x="44"/>
        <n x="8"/>
      </t>
    </mdx>
    <mdx n="0" f="v">
      <t c="5">
        <n x="14"/>
        <n x="15"/>
        <n x="43"/>
        <n x="44"/>
        <n x="9"/>
      </t>
    </mdx>
    <mdx n="0" f="v">
      <t c="5">
        <n x="14"/>
        <n x="15"/>
        <n x="43"/>
        <n x="44"/>
        <n x="10"/>
      </t>
    </mdx>
    <mdx n="0" f="v">
      <t c="5">
        <n x="14"/>
        <n x="15"/>
        <n x="43"/>
        <n x="44"/>
        <n x="11"/>
      </t>
    </mdx>
    <mdx n="0" f="v">
      <t c="5">
        <n x="14"/>
        <n x="15"/>
        <n x="43"/>
        <n x="44"/>
        <n x="12"/>
      </t>
    </mdx>
    <mdx n="0" f="v">
      <t c="5">
        <n x="14"/>
        <n x="15"/>
        <n x="43"/>
        <n x="44"/>
        <n x="13"/>
      </t>
    </mdx>
    <mdx n="0" f="v">
      <t c="5">
        <n x="14"/>
        <n x="15"/>
        <n x="45"/>
        <n x="46"/>
        <n x="1"/>
      </t>
    </mdx>
    <mdx n="0" f="v">
      <t c="5">
        <n x="14"/>
        <n x="15"/>
        <n x="45"/>
        <n x="46"/>
        <n x="2"/>
      </t>
    </mdx>
    <mdx n="0" f="v">
      <t c="5">
        <n x="14"/>
        <n x="15"/>
        <n x="45"/>
        <n x="46"/>
        <n x="3"/>
      </t>
    </mdx>
    <mdx n="0" f="v">
      <t c="5">
        <n x="14"/>
        <n x="15"/>
        <n x="45"/>
        <n x="46"/>
        <n x="4"/>
      </t>
    </mdx>
    <mdx n="0" f="v">
      <t c="5">
        <n x="14"/>
        <n x="15"/>
        <n x="45"/>
        <n x="46"/>
        <n x="5"/>
      </t>
    </mdx>
    <mdx n="0" f="v">
      <t c="5">
        <n x="14"/>
        <n x="15"/>
        <n x="45"/>
        <n x="46"/>
        <n x="6"/>
      </t>
    </mdx>
    <mdx n="0" f="v">
      <t c="5">
        <n x="14"/>
        <n x="15"/>
        <n x="45"/>
        <n x="46"/>
        <n x="7"/>
      </t>
    </mdx>
    <mdx n="0" f="v">
      <t c="5">
        <n x="14"/>
        <n x="15"/>
        <n x="45"/>
        <n x="46"/>
        <n x="8"/>
      </t>
    </mdx>
    <mdx n="0" f="v">
      <t c="5">
        <n x="14"/>
        <n x="15"/>
        <n x="45"/>
        <n x="46"/>
        <n x="9"/>
      </t>
    </mdx>
    <mdx n="0" f="v">
      <t c="5">
        <n x="14"/>
        <n x="15"/>
        <n x="45"/>
        <n x="46"/>
        <n x="10"/>
      </t>
    </mdx>
    <mdx n="0" f="v">
      <t c="5">
        <n x="14"/>
        <n x="15"/>
        <n x="45"/>
        <n x="46"/>
        <n x="11"/>
      </t>
    </mdx>
    <mdx n="0" f="v">
      <t c="5">
        <n x="14"/>
        <n x="15"/>
        <n x="45"/>
        <n x="46"/>
        <n x="12"/>
      </t>
    </mdx>
    <mdx n="0" f="v">
      <t c="5">
        <n x="14"/>
        <n x="15"/>
        <n x="45"/>
        <n x="46"/>
        <n x="13"/>
      </t>
    </mdx>
    <mdx n="0" f="v">
      <t c="5">
        <n x="14"/>
        <n x="15"/>
        <n x="47"/>
        <n x="48"/>
        <n x="1"/>
      </t>
    </mdx>
    <mdx n="0" f="v">
      <t c="5">
        <n x="14"/>
        <n x="15"/>
        <n x="47"/>
        <n x="48"/>
        <n x="2"/>
      </t>
    </mdx>
    <mdx n="0" f="v">
      <t c="5">
        <n x="14"/>
        <n x="15"/>
        <n x="47"/>
        <n x="48"/>
        <n x="3"/>
      </t>
    </mdx>
    <mdx n="0" f="v">
      <t c="5">
        <n x="14"/>
        <n x="15"/>
        <n x="47"/>
        <n x="48"/>
        <n x="4"/>
      </t>
    </mdx>
    <mdx n="0" f="v">
      <t c="5">
        <n x="14"/>
        <n x="15"/>
        <n x="47"/>
        <n x="48"/>
        <n x="5"/>
      </t>
    </mdx>
    <mdx n="0" f="v">
      <t c="5">
        <n x="14"/>
        <n x="15"/>
        <n x="47"/>
        <n x="48"/>
        <n x="6"/>
      </t>
    </mdx>
    <mdx n="0" f="v">
      <t c="5">
        <n x="14"/>
        <n x="15"/>
        <n x="47"/>
        <n x="48"/>
        <n x="7"/>
      </t>
    </mdx>
    <mdx n="0" f="v">
      <t c="5">
        <n x="14"/>
        <n x="15"/>
        <n x="47"/>
        <n x="48"/>
        <n x="8"/>
      </t>
    </mdx>
    <mdx n="0" f="v">
      <t c="5">
        <n x="14"/>
        <n x="15"/>
        <n x="47"/>
        <n x="48"/>
        <n x="9"/>
      </t>
    </mdx>
    <mdx n="0" f="v">
      <t c="5">
        <n x="14"/>
        <n x="15"/>
        <n x="47"/>
        <n x="48"/>
        <n x="10"/>
      </t>
    </mdx>
    <mdx n="0" f="v">
      <t c="5">
        <n x="14"/>
        <n x="15"/>
        <n x="47"/>
        <n x="48"/>
        <n x="11"/>
      </t>
    </mdx>
    <mdx n="0" f="v">
      <t c="5">
        <n x="14"/>
        <n x="15"/>
        <n x="47"/>
        <n x="48"/>
        <n x="12"/>
      </t>
    </mdx>
    <mdx n="0" f="v">
      <t c="5">
        <n x="14"/>
        <n x="15"/>
        <n x="47"/>
        <n x="48"/>
        <n x="13"/>
      </t>
    </mdx>
    <mdx n="0" f="v">
      <t c="5">
        <n x="14"/>
        <n x="15"/>
        <n x="49"/>
        <n x="50"/>
        <n x="1"/>
      </t>
    </mdx>
    <mdx n="0" f="v">
      <t c="5">
        <n x="14"/>
        <n x="15"/>
        <n x="49"/>
        <n x="50"/>
        <n x="2"/>
      </t>
    </mdx>
    <mdx n="0" f="v">
      <t c="5">
        <n x="14"/>
        <n x="15"/>
        <n x="49"/>
        <n x="50"/>
        <n x="3"/>
      </t>
    </mdx>
    <mdx n="0" f="v">
      <t c="5">
        <n x="14"/>
        <n x="15"/>
        <n x="49"/>
        <n x="50"/>
        <n x="4"/>
      </t>
    </mdx>
    <mdx n="0" f="v">
      <t c="5">
        <n x="14"/>
        <n x="15"/>
        <n x="49"/>
        <n x="50"/>
        <n x="5"/>
      </t>
    </mdx>
    <mdx n="0" f="v">
      <t c="5">
        <n x="14"/>
        <n x="15"/>
        <n x="49"/>
        <n x="50"/>
        <n x="6"/>
      </t>
    </mdx>
    <mdx n="0" f="v">
      <t c="5">
        <n x="14"/>
        <n x="15"/>
        <n x="49"/>
        <n x="50"/>
        <n x="7"/>
      </t>
    </mdx>
    <mdx n="0" f="v">
      <t c="5">
        <n x="14"/>
        <n x="15"/>
        <n x="49"/>
        <n x="50"/>
        <n x="8"/>
      </t>
    </mdx>
    <mdx n="0" f="v">
      <t c="5">
        <n x="14"/>
        <n x="15"/>
        <n x="49"/>
        <n x="50"/>
        <n x="9"/>
      </t>
    </mdx>
    <mdx n="0" f="v">
      <t c="5">
        <n x="14"/>
        <n x="15"/>
        <n x="49"/>
        <n x="50"/>
        <n x="10"/>
      </t>
    </mdx>
    <mdx n="0" f="v">
      <t c="5">
        <n x="14"/>
        <n x="15"/>
        <n x="49"/>
        <n x="50"/>
        <n x="11"/>
      </t>
    </mdx>
    <mdx n="0" f="v">
      <t c="5">
        <n x="14"/>
        <n x="15"/>
        <n x="49"/>
        <n x="50"/>
        <n x="12"/>
      </t>
    </mdx>
    <mdx n="0" f="v">
      <t c="5">
        <n x="14"/>
        <n x="15"/>
        <n x="49"/>
        <n x="50"/>
        <n x="13"/>
      </t>
    </mdx>
    <mdx n="0" f="v">
      <t c="5">
        <n x="14"/>
        <n x="15"/>
        <n x="51"/>
        <n x="52"/>
        <n x="1"/>
      </t>
    </mdx>
    <mdx n="0" f="v">
      <t c="5">
        <n x="14"/>
        <n x="15"/>
        <n x="51"/>
        <n x="52"/>
        <n x="2"/>
      </t>
    </mdx>
    <mdx n="0" f="v">
      <t c="5">
        <n x="14"/>
        <n x="15"/>
        <n x="51"/>
        <n x="52"/>
        <n x="3"/>
      </t>
    </mdx>
    <mdx n="0" f="v">
      <t c="5">
        <n x="14"/>
        <n x="15"/>
        <n x="51"/>
        <n x="52"/>
        <n x="4"/>
      </t>
    </mdx>
    <mdx n="0" f="v">
      <t c="5">
        <n x="14"/>
        <n x="15"/>
        <n x="51"/>
        <n x="52"/>
        <n x="5"/>
      </t>
    </mdx>
    <mdx n="0" f="v">
      <t c="5">
        <n x="14"/>
        <n x="15"/>
        <n x="51"/>
        <n x="52"/>
        <n x="6"/>
      </t>
    </mdx>
    <mdx n="0" f="v">
      <t c="5">
        <n x="14"/>
        <n x="15"/>
        <n x="51"/>
        <n x="52"/>
        <n x="7"/>
      </t>
    </mdx>
    <mdx n="0" f="v">
      <t c="5">
        <n x="14"/>
        <n x="15"/>
        <n x="51"/>
        <n x="52"/>
        <n x="8"/>
      </t>
    </mdx>
    <mdx n="0" f="v">
      <t c="5">
        <n x="14"/>
        <n x="15"/>
        <n x="51"/>
        <n x="52"/>
        <n x="9"/>
      </t>
    </mdx>
    <mdx n="0" f="v">
      <t c="5">
        <n x="14"/>
        <n x="15"/>
        <n x="51"/>
        <n x="52"/>
        <n x="10"/>
      </t>
    </mdx>
    <mdx n="0" f="v">
      <t c="5">
        <n x="14"/>
        <n x="15"/>
        <n x="51"/>
        <n x="52"/>
        <n x="11"/>
      </t>
    </mdx>
    <mdx n="0" f="v">
      <t c="5">
        <n x="14"/>
        <n x="15"/>
        <n x="51"/>
        <n x="52"/>
        <n x="12"/>
      </t>
    </mdx>
    <mdx n="0" f="v">
      <t c="5">
        <n x="14"/>
        <n x="15"/>
        <n x="51"/>
        <n x="52"/>
        <n x="13"/>
      </t>
    </mdx>
    <mdx n="0" f="v">
      <t c="5">
        <n x="14"/>
        <n x="15"/>
        <n x="53"/>
        <n x="54"/>
        <n x="1"/>
      </t>
    </mdx>
    <mdx n="0" f="v">
      <t c="5">
        <n x="14"/>
        <n x="15"/>
        <n x="53"/>
        <n x="54"/>
        <n x="2"/>
      </t>
    </mdx>
    <mdx n="0" f="v">
      <t c="5">
        <n x="14"/>
        <n x="15"/>
        <n x="53"/>
        <n x="54"/>
        <n x="3"/>
      </t>
    </mdx>
    <mdx n="0" f="v">
      <t c="5">
        <n x="14"/>
        <n x="15"/>
        <n x="53"/>
        <n x="54"/>
        <n x="4"/>
      </t>
    </mdx>
    <mdx n="0" f="v">
      <t c="5">
        <n x="14"/>
        <n x="15"/>
        <n x="53"/>
        <n x="54"/>
        <n x="5"/>
      </t>
    </mdx>
    <mdx n="0" f="v">
      <t c="5">
        <n x="14"/>
        <n x="15"/>
        <n x="53"/>
        <n x="54"/>
        <n x="6"/>
      </t>
    </mdx>
    <mdx n="0" f="v">
      <t c="5">
        <n x="14"/>
        <n x="15"/>
        <n x="53"/>
        <n x="54"/>
        <n x="7"/>
      </t>
    </mdx>
    <mdx n="0" f="v">
      <t c="5">
        <n x="14"/>
        <n x="15"/>
        <n x="53"/>
        <n x="54"/>
        <n x="8"/>
      </t>
    </mdx>
    <mdx n="0" f="v">
      <t c="5">
        <n x="14"/>
        <n x="15"/>
        <n x="53"/>
        <n x="54"/>
        <n x="9"/>
      </t>
    </mdx>
    <mdx n="0" f="v">
      <t c="5">
        <n x="14"/>
        <n x="15"/>
        <n x="53"/>
        <n x="54"/>
        <n x="10"/>
      </t>
    </mdx>
    <mdx n="0" f="v">
      <t c="5">
        <n x="14"/>
        <n x="15"/>
        <n x="53"/>
        <n x="54"/>
        <n x="11"/>
      </t>
    </mdx>
    <mdx n="0" f="v">
      <t c="5">
        <n x="14"/>
        <n x="15"/>
        <n x="53"/>
        <n x="54"/>
        <n x="12"/>
      </t>
    </mdx>
    <mdx n="0" f="v">
      <t c="5">
        <n x="14"/>
        <n x="15"/>
        <n x="53"/>
        <n x="54"/>
        <n x="13"/>
      </t>
    </mdx>
    <mdx n="0" f="v">
      <t c="5">
        <n x="14"/>
        <n x="15"/>
        <n x="55"/>
        <n x="56"/>
        <n x="1"/>
      </t>
    </mdx>
    <mdx n="0" f="v">
      <t c="5">
        <n x="14"/>
        <n x="15"/>
        <n x="55"/>
        <n x="56"/>
        <n x="2"/>
      </t>
    </mdx>
    <mdx n="0" f="v">
      <t c="5">
        <n x="14"/>
        <n x="15"/>
        <n x="55"/>
        <n x="56"/>
        <n x="3"/>
      </t>
    </mdx>
    <mdx n="0" f="v">
      <t c="5">
        <n x="14"/>
        <n x="15"/>
        <n x="55"/>
        <n x="56"/>
        <n x="4"/>
      </t>
    </mdx>
    <mdx n="0" f="v">
      <t c="5">
        <n x="14"/>
        <n x="15"/>
        <n x="55"/>
        <n x="56"/>
        <n x="5"/>
      </t>
    </mdx>
    <mdx n="0" f="v">
      <t c="5">
        <n x="14"/>
        <n x="15"/>
        <n x="55"/>
        <n x="56"/>
        <n x="6"/>
      </t>
    </mdx>
    <mdx n="0" f="v">
      <t c="5">
        <n x="14"/>
        <n x="15"/>
        <n x="55"/>
        <n x="56"/>
        <n x="7"/>
      </t>
    </mdx>
    <mdx n="0" f="v">
      <t c="5">
        <n x="14"/>
        <n x="15"/>
        <n x="55"/>
        <n x="56"/>
        <n x="8"/>
      </t>
    </mdx>
    <mdx n="0" f="v">
      <t c="5">
        <n x="14"/>
        <n x="15"/>
        <n x="55"/>
        <n x="56"/>
        <n x="9"/>
      </t>
    </mdx>
    <mdx n="0" f="v">
      <t c="5">
        <n x="14"/>
        <n x="15"/>
        <n x="55"/>
        <n x="56"/>
        <n x="10"/>
      </t>
    </mdx>
    <mdx n="0" f="v">
      <t c="5">
        <n x="14"/>
        <n x="15"/>
        <n x="55"/>
        <n x="56"/>
        <n x="11"/>
      </t>
    </mdx>
    <mdx n="0" f="v">
      <t c="5">
        <n x="14"/>
        <n x="15"/>
        <n x="55"/>
        <n x="56"/>
        <n x="12"/>
      </t>
    </mdx>
    <mdx n="0" f="v">
      <t c="5">
        <n x="14"/>
        <n x="15"/>
        <n x="55"/>
        <n x="56"/>
        <n x="13"/>
      </t>
    </mdx>
    <mdx n="0" f="v">
      <t c="5">
        <n x="14"/>
        <n x="15"/>
        <n x="57"/>
        <n x="58"/>
        <n x="1"/>
      </t>
    </mdx>
    <mdx n="0" f="v">
      <t c="5">
        <n x="14"/>
        <n x="15"/>
        <n x="57"/>
        <n x="58"/>
        <n x="2"/>
      </t>
    </mdx>
    <mdx n="0" f="v">
      <t c="5">
        <n x="14"/>
        <n x="15"/>
        <n x="57"/>
        <n x="58"/>
        <n x="3"/>
      </t>
    </mdx>
    <mdx n="0" f="v">
      <t c="5">
        <n x="14"/>
        <n x="15"/>
        <n x="57"/>
        <n x="58"/>
        <n x="4"/>
      </t>
    </mdx>
    <mdx n="0" f="v">
      <t c="5">
        <n x="14"/>
        <n x="15"/>
        <n x="57"/>
        <n x="58"/>
        <n x="5"/>
      </t>
    </mdx>
    <mdx n="0" f="v">
      <t c="5">
        <n x="14"/>
        <n x="15"/>
        <n x="57"/>
        <n x="58"/>
        <n x="6"/>
      </t>
    </mdx>
    <mdx n="0" f="v">
      <t c="5">
        <n x="14"/>
        <n x="15"/>
        <n x="57"/>
        <n x="58"/>
        <n x="7"/>
      </t>
    </mdx>
    <mdx n="0" f="v">
      <t c="5">
        <n x="14"/>
        <n x="15"/>
        <n x="57"/>
        <n x="58"/>
        <n x="8"/>
      </t>
    </mdx>
    <mdx n="0" f="v">
      <t c="5">
        <n x="14"/>
        <n x="15"/>
        <n x="57"/>
        <n x="58"/>
        <n x="9"/>
      </t>
    </mdx>
    <mdx n="0" f="v">
      <t c="5">
        <n x="14"/>
        <n x="15"/>
        <n x="57"/>
        <n x="58"/>
        <n x="10"/>
      </t>
    </mdx>
    <mdx n="0" f="v">
      <t c="5">
        <n x="14"/>
        <n x="15"/>
        <n x="57"/>
        <n x="58"/>
        <n x="11"/>
      </t>
    </mdx>
    <mdx n="0" f="v">
      <t c="5">
        <n x="14"/>
        <n x="15"/>
        <n x="57"/>
        <n x="58"/>
        <n x="12"/>
      </t>
    </mdx>
    <mdx n="0" f="v">
      <t c="5">
        <n x="14"/>
        <n x="15"/>
        <n x="57"/>
        <n x="58"/>
        <n x="13"/>
      </t>
    </mdx>
    <mdx n="0" f="v">
      <t c="5">
        <n x="14"/>
        <n x="15"/>
        <n x="59"/>
        <n x="60"/>
        <n x="1"/>
      </t>
    </mdx>
    <mdx n="0" f="v">
      <t c="5">
        <n x="14"/>
        <n x="15"/>
        <n x="59"/>
        <n x="60"/>
        <n x="2"/>
      </t>
    </mdx>
    <mdx n="0" f="v">
      <t c="5">
        <n x="14"/>
        <n x="15"/>
        <n x="59"/>
        <n x="60"/>
        <n x="3"/>
      </t>
    </mdx>
    <mdx n="0" f="v">
      <t c="5">
        <n x="14"/>
        <n x="15"/>
        <n x="59"/>
        <n x="60"/>
        <n x="4"/>
      </t>
    </mdx>
    <mdx n="0" f="v">
      <t c="5">
        <n x="14"/>
        <n x="15"/>
        <n x="59"/>
        <n x="60"/>
        <n x="5"/>
      </t>
    </mdx>
    <mdx n="0" f="v">
      <t c="5">
        <n x="14"/>
        <n x="15"/>
        <n x="59"/>
        <n x="60"/>
        <n x="6"/>
      </t>
    </mdx>
    <mdx n="0" f="v">
      <t c="5">
        <n x="14"/>
        <n x="15"/>
        <n x="59"/>
        <n x="60"/>
        <n x="7"/>
      </t>
    </mdx>
    <mdx n="0" f="v">
      <t c="5">
        <n x="14"/>
        <n x="15"/>
        <n x="59"/>
        <n x="60"/>
        <n x="8"/>
      </t>
    </mdx>
    <mdx n="0" f="v">
      <t c="5">
        <n x="14"/>
        <n x="15"/>
        <n x="59"/>
        <n x="60"/>
        <n x="9"/>
      </t>
    </mdx>
    <mdx n="0" f="v">
      <t c="5">
        <n x="14"/>
        <n x="15"/>
        <n x="59"/>
        <n x="60"/>
        <n x="10"/>
      </t>
    </mdx>
    <mdx n="0" f="v">
      <t c="5">
        <n x="14"/>
        <n x="15"/>
        <n x="59"/>
        <n x="60"/>
        <n x="11"/>
      </t>
    </mdx>
    <mdx n="0" f="v">
      <t c="5">
        <n x="14"/>
        <n x="15"/>
        <n x="59"/>
        <n x="60"/>
        <n x="12"/>
      </t>
    </mdx>
    <mdx n="0" f="v">
      <t c="5">
        <n x="14"/>
        <n x="15"/>
        <n x="59"/>
        <n x="60"/>
        <n x="13"/>
      </t>
    </mdx>
    <mdx n="0" f="v">
      <t c="5">
        <n x="14"/>
        <n x="15"/>
        <n x="61"/>
        <n x="62"/>
        <n x="2"/>
      </t>
    </mdx>
    <mdx n="0" f="v">
      <t c="5">
        <n x="14"/>
        <n x="15"/>
        <n x="61"/>
        <n x="62"/>
        <n x="3"/>
      </t>
    </mdx>
    <mdx n="0" f="v">
      <t c="5">
        <n x="14"/>
        <n x="15"/>
        <n x="61"/>
        <n x="62"/>
        <n x="4"/>
      </t>
    </mdx>
    <mdx n="0" f="v">
      <t c="5">
        <n x="14"/>
        <n x="15"/>
        <n x="61"/>
        <n x="62"/>
        <n x="5"/>
      </t>
    </mdx>
    <mdx n="0" f="v">
      <t c="5">
        <n x="14"/>
        <n x="15"/>
        <n x="61"/>
        <n x="62"/>
        <n x="6"/>
      </t>
    </mdx>
    <mdx n="0" f="v">
      <t c="5">
        <n x="14"/>
        <n x="15"/>
        <n x="61"/>
        <n x="62"/>
        <n x="7"/>
      </t>
    </mdx>
    <mdx n="0" f="v">
      <t c="5">
        <n x="14"/>
        <n x="15"/>
        <n x="61"/>
        <n x="62"/>
        <n x="8"/>
      </t>
    </mdx>
    <mdx n="0" f="v">
      <t c="5">
        <n x="14"/>
        <n x="15"/>
        <n x="61"/>
        <n x="62"/>
        <n x="9"/>
      </t>
    </mdx>
    <mdx n="0" f="v">
      <t c="5">
        <n x="14"/>
        <n x="15"/>
        <n x="61"/>
        <n x="62"/>
        <n x="10"/>
      </t>
    </mdx>
    <mdx n="0" f="v">
      <t c="5">
        <n x="14"/>
        <n x="15"/>
        <n x="61"/>
        <n x="62"/>
        <n x="11"/>
      </t>
    </mdx>
    <mdx n="0" f="v">
      <t c="5">
        <n x="14"/>
        <n x="15"/>
        <n x="61"/>
        <n x="62"/>
        <n x="12"/>
      </t>
    </mdx>
    <mdx n="0" f="v">
      <t c="5">
        <n x="14"/>
        <n x="15"/>
        <n x="61"/>
        <n x="62"/>
        <n x="13"/>
      </t>
    </mdx>
    <mdx n="0" f="v">
      <t c="5">
        <n x="14"/>
        <n x="15"/>
        <n x="63"/>
        <n x="64"/>
        <n x="1"/>
      </t>
    </mdx>
    <mdx n="0" f="v">
      <t c="5">
        <n x="14"/>
        <n x="15"/>
        <n x="63"/>
        <n x="64"/>
        <n x="2"/>
      </t>
    </mdx>
    <mdx n="0" f="v">
      <t c="5">
        <n x="14"/>
        <n x="15"/>
        <n x="63"/>
        <n x="64"/>
        <n x="3"/>
      </t>
    </mdx>
    <mdx n="0" f="v">
      <t c="5">
        <n x="14"/>
        <n x="15"/>
        <n x="63"/>
        <n x="64"/>
        <n x="4"/>
      </t>
    </mdx>
    <mdx n="0" f="v">
      <t c="5">
        <n x="14"/>
        <n x="15"/>
        <n x="63"/>
        <n x="64"/>
        <n x="5"/>
      </t>
    </mdx>
    <mdx n="0" f="v">
      <t c="5">
        <n x="14"/>
        <n x="15"/>
        <n x="63"/>
        <n x="64"/>
        <n x="6"/>
      </t>
    </mdx>
    <mdx n="0" f="v">
      <t c="5">
        <n x="14"/>
        <n x="15"/>
        <n x="63"/>
        <n x="64"/>
        <n x="7"/>
      </t>
    </mdx>
    <mdx n="0" f="v">
      <t c="5">
        <n x="14"/>
        <n x="15"/>
        <n x="63"/>
        <n x="64"/>
        <n x="8"/>
      </t>
    </mdx>
    <mdx n="0" f="v">
      <t c="5">
        <n x="14"/>
        <n x="15"/>
        <n x="63"/>
        <n x="64"/>
        <n x="9"/>
      </t>
    </mdx>
    <mdx n="0" f="v">
      <t c="5">
        <n x="14"/>
        <n x="15"/>
        <n x="63"/>
        <n x="64"/>
        <n x="10"/>
      </t>
    </mdx>
    <mdx n="0" f="v">
      <t c="5">
        <n x="14"/>
        <n x="15"/>
        <n x="63"/>
        <n x="64"/>
        <n x="11"/>
      </t>
    </mdx>
    <mdx n="0" f="v">
      <t c="5">
        <n x="14"/>
        <n x="15"/>
        <n x="63"/>
        <n x="64"/>
        <n x="12"/>
      </t>
    </mdx>
    <mdx n="0" f="v">
      <t c="5">
        <n x="14"/>
        <n x="15"/>
        <n x="63"/>
        <n x="64"/>
        <n x="13"/>
      </t>
    </mdx>
    <mdx n="0" f="v">
      <t c="5">
        <n x="14"/>
        <n x="15"/>
        <n x="65"/>
        <n x="66"/>
        <n x="1"/>
      </t>
    </mdx>
    <mdx n="0" f="v">
      <t c="5">
        <n x="14"/>
        <n x="15"/>
        <n x="65"/>
        <n x="66"/>
        <n x="2"/>
      </t>
    </mdx>
    <mdx n="0" f="v">
      <t c="5">
        <n x="14"/>
        <n x="15"/>
        <n x="65"/>
        <n x="66"/>
        <n x="3"/>
      </t>
    </mdx>
    <mdx n="0" f="v">
      <t c="5">
        <n x="14"/>
        <n x="15"/>
        <n x="65"/>
        <n x="66"/>
        <n x="4"/>
      </t>
    </mdx>
    <mdx n="0" f="v">
      <t c="5">
        <n x="14"/>
        <n x="15"/>
        <n x="65"/>
        <n x="66"/>
        <n x="5"/>
      </t>
    </mdx>
    <mdx n="0" f="v">
      <t c="5">
        <n x="14"/>
        <n x="15"/>
        <n x="65"/>
        <n x="66"/>
        <n x="6"/>
      </t>
    </mdx>
    <mdx n="0" f="v">
      <t c="5">
        <n x="14"/>
        <n x="15"/>
        <n x="65"/>
        <n x="66"/>
        <n x="7"/>
      </t>
    </mdx>
    <mdx n="0" f="v">
      <t c="5">
        <n x="14"/>
        <n x="15"/>
        <n x="65"/>
        <n x="66"/>
        <n x="8"/>
      </t>
    </mdx>
    <mdx n="0" f="v">
      <t c="5">
        <n x="14"/>
        <n x="15"/>
        <n x="65"/>
        <n x="66"/>
        <n x="9"/>
      </t>
    </mdx>
    <mdx n="0" f="v">
      <t c="5">
        <n x="14"/>
        <n x="15"/>
        <n x="65"/>
        <n x="66"/>
        <n x="10"/>
      </t>
    </mdx>
    <mdx n="0" f="v">
      <t c="5">
        <n x="14"/>
        <n x="15"/>
        <n x="65"/>
        <n x="66"/>
        <n x="11"/>
      </t>
    </mdx>
    <mdx n="0" f="v">
      <t c="5">
        <n x="14"/>
        <n x="15"/>
        <n x="65"/>
        <n x="66"/>
        <n x="12"/>
      </t>
    </mdx>
    <mdx n="0" f="v">
      <t c="5">
        <n x="14"/>
        <n x="15"/>
        <n x="65"/>
        <n x="66"/>
        <n x="13"/>
      </t>
    </mdx>
    <mdx n="0" f="v">
      <t c="5">
        <n x="14"/>
        <n x="15"/>
        <n x="67"/>
        <n x="68"/>
        <n x="1"/>
      </t>
    </mdx>
    <mdx n="0" f="v">
      <t c="5">
        <n x="14"/>
        <n x="15"/>
        <n x="67"/>
        <n x="68"/>
        <n x="2"/>
      </t>
    </mdx>
    <mdx n="0" f="v">
      <t c="5">
        <n x="14"/>
        <n x="15"/>
        <n x="67"/>
        <n x="68"/>
        <n x="3"/>
      </t>
    </mdx>
    <mdx n="0" f="v">
      <t c="5">
        <n x="14"/>
        <n x="15"/>
        <n x="67"/>
        <n x="68"/>
        <n x="4"/>
      </t>
    </mdx>
    <mdx n="0" f="v">
      <t c="5">
        <n x="14"/>
        <n x="15"/>
        <n x="67"/>
        <n x="68"/>
        <n x="5"/>
      </t>
    </mdx>
    <mdx n="0" f="v">
      <t c="5">
        <n x="14"/>
        <n x="15"/>
        <n x="67"/>
        <n x="68"/>
        <n x="6"/>
      </t>
    </mdx>
    <mdx n="0" f="v">
      <t c="5">
        <n x="14"/>
        <n x="15"/>
        <n x="67"/>
        <n x="68"/>
        <n x="7"/>
      </t>
    </mdx>
    <mdx n="0" f="v">
      <t c="5">
        <n x="14"/>
        <n x="15"/>
        <n x="67"/>
        <n x="68"/>
        <n x="8"/>
      </t>
    </mdx>
    <mdx n="0" f="v">
      <t c="5">
        <n x="14"/>
        <n x="15"/>
        <n x="67"/>
        <n x="68"/>
        <n x="9"/>
      </t>
    </mdx>
    <mdx n="0" f="v">
      <t c="5">
        <n x="14"/>
        <n x="15"/>
        <n x="67"/>
        <n x="68"/>
        <n x="10"/>
      </t>
    </mdx>
    <mdx n="0" f="v">
      <t c="5">
        <n x="14"/>
        <n x="15"/>
        <n x="67"/>
        <n x="68"/>
        <n x="11"/>
      </t>
    </mdx>
    <mdx n="0" f="v">
      <t c="5">
        <n x="14"/>
        <n x="15"/>
        <n x="67"/>
        <n x="68"/>
        <n x="12"/>
      </t>
    </mdx>
    <mdx n="0" f="v">
      <t c="5">
        <n x="14"/>
        <n x="15"/>
        <n x="67"/>
        <n x="68"/>
        <n x="13"/>
      </t>
    </mdx>
    <mdx n="0" f="v">
      <t c="5">
        <n x="14"/>
        <n x="15"/>
        <n x="69"/>
        <n x="70"/>
        <n x="1"/>
      </t>
    </mdx>
    <mdx n="0" f="v">
      <t c="5">
        <n x="14"/>
        <n x="15"/>
        <n x="69"/>
        <n x="70"/>
        <n x="2"/>
      </t>
    </mdx>
    <mdx n="0" f="v">
      <t c="5">
        <n x="14"/>
        <n x="15"/>
        <n x="69"/>
        <n x="70"/>
        <n x="3"/>
      </t>
    </mdx>
    <mdx n="0" f="v">
      <t c="5">
        <n x="14"/>
        <n x="15"/>
        <n x="69"/>
        <n x="70"/>
        <n x="4"/>
      </t>
    </mdx>
    <mdx n="0" f="v">
      <t c="5">
        <n x="14"/>
        <n x="15"/>
        <n x="69"/>
        <n x="70"/>
        <n x="5"/>
      </t>
    </mdx>
    <mdx n="0" f="v">
      <t c="5">
        <n x="14"/>
        <n x="15"/>
        <n x="69"/>
        <n x="70"/>
        <n x="6"/>
      </t>
    </mdx>
    <mdx n="0" f="v">
      <t c="5">
        <n x="14"/>
        <n x="15"/>
        <n x="69"/>
        <n x="70"/>
        <n x="7"/>
      </t>
    </mdx>
    <mdx n="0" f="v">
      <t c="5">
        <n x="14"/>
        <n x="15"/>
        <n x="69"/>
        <n x="70"/>
        <n x="8"/>
      </t>
    </mdx>
    <mdx n="0" f="v">
      <t c="5">
        <n x="14"/>
        <n x="15"/>
        <n x="69"/>
        <n x="70"/>
        <n x="9"/>
      </t>
    </mdx>
    <mdx n="0" f="v">
      <t c="5">
        <n x="14"/>
        <n x="15"/>
        <n x="69"/>
        <n x="70"/>
        <n x="10"/>
      </t>
    </mdx>
    <mdx n="0" f="v">
      <t c="5">
        <n x="14"/>
        <n x="15"/>
        <n x="69"/>
        <n x="70"/>
        <n x="11"/>
      </t>
    </mdx>
    <mdx n="0" f="v">
      <t c="5">
        <n x="14"/>
        <n x="15"/>
        <n x="69"/>
        <n x="70"/>
        <n x="12"/>
      </t>
    </mdx>
    <mdx n="0" f="v">
      <t c="5">
        <n x="14"/>
        <n x="15"/>
        <n x="69"/>
        <n x="70"/>
        <n x="13"/>
      </t>
    </mdx>
    <mdx n="0" f="v">
      <t c="5">
        <n x="14"/>
        <n x="15"/>
        <n x="73"/>
        <n x="74"/>
        <n x="1"/>
      </t>
    </mdx>
    <mdx n="0" f="v">
      <t c="5">
        <n x="14"/>
        <n x="15"/>
        <n x="73"/>
        <n x="74"/>
        <n x="2"/>
      </t>
    </mdx>
    <mdx n="0" f="v">
      <t c="5">
        <n x="14"/>
        <n x="15"/>
        <n x="73"/>
        <n x="74"/>
        <n x="3"/>
      </t>
    </mdx>
    <mdx n="0" f="v">
      <t c="5">
        <n x="14"/>
        <n x="15"/>
        <n x="73"/>
        <n x="74"/>
        <n x="4"/>
      </t>
    </mdx>
    <mdx n="0" f="v">
      <t c="5">
        <n x="14"/>
        <n x="15"/>
        <n x="73"/>
        <n x="74"/>
        <n x="5"/>
      </t>
    </mdx>
    <mdx n="0" f="v">
      <t c="5">
        <n x="14"/>
        <n x="15"/>
        <n x="73"/>
        <n x="74"/>
        <n x="6"/>
      </t>
    </mdx>
    <mdx n="0" f="v">
      <t c="5">
        <n x="14"/>
        <n x="15"/>
        <n x="73"/>
        <n x="74"/>
        <n x="7"/>
      </t>
    </mdx>
    <mdx n="0" f="v">
      <t c="5">
        <n x="14"/>
        <n x="15"/>
        <n x="73"/>
        <n x="74"/>
        <n x="8"/>
      </t>
    </mdx>
    <mdx n="0" f="v">
      <t c="5">
        <n x="14"/>
        <n x="15"/>
        <n x="73"/>
        <n x="74"/>
        <n x="9"/>
      </t>
    </mdx>
    <mdx n="0" f="v">
      <t c="5">
        <n x="14"/>
        <n x="15"/>
        <n x="73"/>
        <n x="74"/>
        <n x="10"/>
      </t>
    </mdx>
    <mdx n="0" f="v">
      <t c="5">
        <n x="14"/>
        <n x="15"/>
        <n x="73"/>
        <n x="74"/>
        <n x="11"/>
      </t>
    </mdx>
    <mdx n="0" f="v">
      <t c="5">
        <n x="14"/>
        <n x="15"/>
        <n x="73"/>
        <n x="74"/>
        <n x="12"/>
      </t>
    </mdx>
    <mdx n="0" f="v">
      <t c="5">
        <n x="14"/>
        <n x="15"/>
        <n x="73"/>
        <n x="74"/>
        <n x="13"/>
      </t>
    </mdx>
    <mdx n="0" f="v">
      <t c="4">
        <n x="75"/>
        <n x="15"/>
        <n x="16"/>
        <n x="1"/>
      </t>
    </mdx>
    <mdx n="0" f="v">
      <t c="4">
        <n x="75"/>
        <n x="15"/>
        <n x="16"/>
        <n x="2"/>
      </t>
    </mdx>
    <mdx n="0" f="v">
      <t c="4">
        <n x="75"/>
        <n x="15"/>
        <n x="16"/>
        <n x="3"/>
      </t>
    </mdx>
    <mdx n="0" f="v">
      <t c="4">
        <n x="75"/>
        <n x="15"/>
        <n x="16"/>
        <n x="4"/>
      </t>
    </mdx>
    <mdx n="0" f="v">
      <t c="4">
        <n x="75"/>
        <n x="15"/>
        <n x="16"/>
        <n x="5"/>
      </t>
    </mdx>
    <mdx n="0" f="v">
      <t c="4">
        <n x="75"/>
        <n x="15"/>
        <n x="16"/>
        <n x="6"/>
      </t>
    </mdx>
    <mdx n="0" f="v">
      <t c="4">
        <n x="75"/>
        <n x="15"/>
        <n x="16"/>
        <n x="7"/>
      </t>
    </mdx>
    <mdx n="0" f="v">
      <t c="4">
        <n x="75"/>
        <n x="15"/>
        <n x="16"/>
        <n x="8"/>
      </t>
    </mdx>
    <mdx n="0" f="v">
      <t c="4">
        <n x="75"/>
        <n x="15"/>
        <n x="16"/>
        <n x="9"/>
      </t>
    </mdx>
    <mdx n="0" f="v">
      <t c="4">
        <n x="75"/>
        <n x="15"/>
        <n x="16"/>
        <n x="10"/>
      </t>
    </mdx>
    <mdx n="0" f="v">
      <t c="4">
        <n x="75"/>
        <n x="15"/>
        <n x="16"/>
        <n x="11"/>
      </t>
    </mdx>
    <mdx n="0" f="v">
      <t c="4">
        <n x="75"/>
        <n x="15"/>
        <n x="16"/>
        <n x="12"/>
      </t>
    </mdx>
    <mdx n="0" f="v">
      <t c="4">
        <n x="75"/>
        <n x="15"/>
        <n x="16"/>
        <n x="13"/>
      </t>
    </mdx>
    <mdx n="0" f="v">
      <t c="5">
        <n x="75"/>
        <n x="15"/>
        <n x="17"/>
        <n x="18"/>
        <n x="1"/>
      </t>
    </mdx>
    <mdx n="0" f="v">
      <t c="5">
        <n x="75"/>
        <n x="15"/>
        <n x="17"/>
        <n x="18"/>
        <n x="2"/>
      </t>
    </mdx>
    <mdx n="0" f="v">
      <t c="5">
        <n x="75"/>
        <n x="15"/>
        <n x="17"/>
        <n x="18"/>
        <n x="3"/>
      </t>
    </mdx>
    <mdx n="0" f="v">
      <t c="5">
        <n x="75"/>
        <n x="15"/>
        <n x="17"/>
        <n x="18"/>
        <n x="4"/>
      </t>
    </mdx>
    <mdx n="0" f="v">
      <t c="5">
        <n x="75"/>
        <n x="15"/>
        <n x="17"/>
        <n x="18"/>
        <n x="5"/>
      </t>
    </mdx>
    <mdx n="0" f="v">
      <t c="5">
        <n x="75"/>
        <n x="15"/>
        <n x="17"/>
        <n x="18"/>
        <n x="6"/>
      </t>
    </mdx>
    <mdx n="0" f="v">
      <t c="5">
        <n x="75"/>
        <n x="15"/>
        <n x="17"/>
        <n x="18"/>
        <n x="7"/>
      </t>
    </mdx>
    <mdx n="0" f="v">
      <t c="5">
        <n x="75"/>
        <n x="15"/>
        <n x="17"/>
        <n x="18"/>
        <n x="8"/>
      </t>
    </mdx>
    <mdx n="0" f="v">
      <t c="5">
        <n x="75"/>
        <n x="15"/>
        <n x="17"/>
        <n x="18"/>
        <n x="9"/>
      </t>
    </mdx>
    <mdx n="0" f="v">
      <t c="5">
        <n x="75"/>
        <n x="15"/>
        <n x="17"/>
        <n x="18"/>
        <n x="10"/>
      </t>
    </mdx>
    <mdx n="0" f="v">
      <t c="5">
        <n x="75"/>
        <n x="15"/>
        <n x="17"/>
        <n x="18"/>
        <n x="11"/>
      </t>
    </mdx>
    <mdx n="0" f="v">
      <t c="5">
        <n x="75"/>
        <n x="15"/>
        <n x="17"/>
        <n x="18"/>
        <n x="12"/>
      </t>
    </mdx>
    <mdx n="0" f="v">
      <t c="5">
        <n x="75"/>
        <n x="15"/>
        <n x="17"/>
        <n x="18"/>
        <n x="13"/>
      </t>
    </mdx>
    <mdx n="0" f="v">
      <t c="5">
        <n x="75"/>
        <n x="15"/>
        <n x="19"/>
        <n x="20"/>
        <n x="1"/>
      </t>
    </mdx>
    <mdx n="0" f="v">
      <t c="5">
        <n x="75"/>
        <n x="15"/>
        <n x="19"/>
        <n x="20"/>
        <n x="2"/>
      </t>
    </mdx>
    <mdx n="0" f="v">
      <t c="5">
        <n x="75"/>
        <n x="15"/>
        <n x="19"/>
        <n x="20"/>
        <n x="3"/>
      </t>
    </mdx>
    <mdx n="0" f="v">
      <t c="5">
        <n x="75"/>
        <n x="15"/>
        <n x="19"/>
        <n x="20"/>
        <n x="4"/>
      </t>
    </mdx>
    <mdx n="0" f="v">
      <t c="5">
        <n x="75"/>
        <n x="15"/>
        <n x="19"/>
        <n x="20"/>
        <n x="5"/>
      </t>
    </mdx>
    <mdx n="0" f="v">
      <t c="5">
        <n x="75"/>
        <n x="15"/>
        <n x="19"/>
        <n x="20"/>
        <n x="6"/>
      </t>
    </mdx>
    <mdx n="0" f="v">
      <t c="5">
        <n x="75"/>
        <n x="15"/>
        <n x="19"/>
        <n x="20"/>
        <n x="7"/>
      </t>
    </mdx>
    <mdx n="0" f="v">
      <t c="5">
        <n x="75"/>
        <n x="15"/>
        <n x="19"/>
        <n x="20"/>
        <n x="8"/>
      </t>
    </mdx>
    <mdx n="0" f="v">
      <t c="5">
        <n x="75"/>
        <n x="15"/>
        <n x="19"/>
        <n x="20"/>
        <n x="9"/>
      </t>
    </mdx>
    <mdx n="0" f="v">
      <t c="5">
        <n x="75"/>
        <n x="15"/>
        <n x="19"/>
        <n x="20"/>
        <n x="10"/>
      </t>
    </mdx>
    <mdx n="0" f="v">
      <t c="5">
        <n x="75"/>
        <n x="15"/>
        <n x="19"/>
        <n x="20"/>
        <n x="11"/>
      </t>
    </mdx>
    <mdx n="0" f="v">
      <t c="5">
        <n x="75"/>
        <n x="15"/>
        <n x="19"/>
        <n x="20"/>
        <n x="12"/>
      </t>
    </mdx>
    <mdx n="0" f="v">
      <t c="5">
        <n x="75"/>
        <n x="15"/>
        <n x="19"/>
        <n x="20"/>
        <n x="13"/>
      </t>
    </mdx>
    <mdx n="0" f="v">
      <t c="5">
        <n x="75"/>
        <n x="15"/>
        <n x="21"/>
        <n x="22"/>
        <n x="1"/>
      </t>
    </mdx>
    <mdx n="0" f="v">
      <t c="5">
        <n x="75"/>
        <n x="15"/>
        <n x="21"/>
        <n x="22"/>
        <n x="2"/>
      </t>
    </mdx>
    <mdx n="0" f="v">
      <t c="5">
        <n x="75"/>
        <n x="15"/>
        <n x="21"/>
        <n x="22"/>
        <n x="3"/>
      </t>
    </mdx>
    <mdx n="0" f="v">
      <t c="5">
        <n x="75"/>
        <n x="15"/>
        <n x="21"/>
        <n x="22"/>
        <n x="4"/>
      </t>
    </mdx>
    <mdx n="0" f="v">
      <t c="5">
        <n x="75"/>
        <n x="15"/>
        <n x="21"/>
        <n x="22"/>
        <n x="5"/>
      </t>
    </mdx>
    <mdx n="0" f="v">
      <t c="5">
        <n x="75"/>
        <n x="15"/>
        <n x="21"/>
        <n x="22"/>
        <n x="6"/>
      </t>
    </mdx>
    <mdx n="0" f="v">
      <t c="5">
        <n x="75"/>
        <n x="15"/>
        <n x="21"/>
        <n x="22"/>
        <n x="7"/>
      </t>
    </mdx>
    <mdx n="0" f="v">
      <t c="5">
        <n x="75"/>
        <n x="15"/>
        <n x="21"/>
        <n x="22"/>
        <n x="8"/>
      </t>
    </mdx>
    <mdx n="0" f="v">
      <t c="5">
        <n x="75"/>
        <n x="15"/>
        <n x="21"/>
        <n x="22"/>
        <n x="9"/>
      </t>
    </mdx>
    <mdx n="0" f="v">
      <t c="5">
        <n x="75"/>
        <n x="15"/>
        <n x="21"/>
        <n x="22"/>
        <n x="10"/>
      </t>
    </mdx>
    <mdx n="0" f="v">
      <t c="5">
        <n x="75"/>
        <n x="15"/>
        <n x="21"/>
        <n x="22"/>
        <n x="11"/>
      </t>
    </mdx>
    <mdx n="0" f="v">
      <t c="5">
        <n x="75"/>
        <n x="15"/>
        <n x="21"/>
        <n x="22"/>
        <n x="12"/>
      </t>
    </mdx>
    <mdx n="0" f="v">
      <t c="5">
        <n x="75"/>
        <n x="15"/>
        <n x="21"/>
        <n x="22"/>
        <n x="13"/>
      </t>
    </mdx>
    <mdx n="0" f="v">
      <t c="5">
        <n x="75"/>
        <n x="15"/>
        <n x="23"/>
        <n x="24"/>
        <n x="1"/>
      </t>
    </mdx>
    <mdx n="0" f="v">
      <t c="5">
        <n x="75"/>
        <n x="15"/>
        <n x="23"/>
        <n x="24"/>
        <n x="2"/>
      </t>
    </mdx>
    <mdx n="0" f="v">
      <t c="5">
        <n x="75"/>
        <n x="15"/>
        <n x="23"/>
        <n x="24"/>
        <n x="3"/>
      </t>
    </mdx>
    <mdx n="0" f="v">
      <t c="5">
        <n x="75"/>
        <n x="15"/>
        <n x="23"/>
        <n x="24"/>
        <n x="4"/>
      </t>
    </mdx>
    <mdx n="0" f="v">
      <t c="5">
        <n x="75"/>
        <n x="15"/>
        <n x="23"/>
        <n x="24"/>
        <n x="5"/>
      </t>
    </mdx>
    <mdx n="0" f="v">
      <t c="5">
        <n x="75"/>
        <n x="15"/>
        <n x="23"/>
        <n x="24"/>
        <n x="6"/>
      </t>
    </mdx>
    <mdx n="0" f="v">
      <t c="5">
        <n x="75"/>
        <n x="15"/>
        <n x="23"/>
        <n x="24"/>
        <n x="7"/>
      </t>
    </mdx>
    <mdx n="0" f="v">
      <t c="5">
        <n x="75"/>
        <n x="15"/>
        <n x="23"/>
        <n x="24"/>
        <n x="8"/>
      </t>
    </mdx>
    <mdx n="0" f="v">
      <t c="5">
        <n x="75"/>
        <n x="15"/>
        <n x="23"/>
        <n x="24"/>
        <n x="9"/>
      </t>
    </mdx>
    <mdx n="0" f="v">
      <t c="5">
        <n x="75"/>
        <n x="15"/>
        <n x="23"/>
        <n x="24"/>
        <n x="10"/>
      </t>
    </mdx>
    <mdx n="0" f="v">
      <t c="5">
        <n x="75"/>
        <n x="15"/>
        <n x="23"/>
        <n x="24"/>
        <n x="11"/>
      </t>
    </mdx>
    <mdx n="0" f="v">
      <t c="5">
        <n x="75"/>
        <n x="15"/>
        <n x="23"/>
        <n x="24"/>
        <n x="12"/>
      </t>
    </mdx>
    <mdx n="0" f="v">
      <t c="5">
        <n x="75"/>
        <n x="15"/>
        <n x="23"/>
        <n x="24"/>
        <n x="13"/>
      </t>
    </mdx>
    <mdx n="0" f="v">
      <t c="5">
        <n x="75"/>
        <n x="15"/>
        <n x="25"/>
        <n x="26"/>
        <n x="1"/>
      </t>
    </mdx>
    <mdx n="0" f="v">
      <t c="5">
        <n x="75"/>
        <n x="15"/>
        <n x="25"/>
        <n x="26"/>
        <n x="2"/>
      </t>
    </mdx>
    <mdx n="0" f="v">
      <t c="5">
        <n x="75"/>
        <n x="15"/>
        <n x="25"/>
        <n x="26"/>
        <n x="3"/>
      </t>
    </mdx>
    <mdx n="0" f="v">
      <t c="5">
        <n x="75"/>
        <n x="15"/>
        <n x="25"/>
        <n x="26"/>
        <n x="4"/>
      </t>
    </mdx>
    <mdx n="0" f="v">
      <t c="5">
        <n x="75"/>
        <n x="15"/>
        <n x="25"/>
        <n x="26"/>
        <n x="5"/>
      </t>
    </mdx>
    <mdx n="0" f="v">
      <t c="5">
        <n x="75"/>
        <n x="15"/>
        <n x="25"/>
        <n x="26"/>
        <n x="6"/>
      </t>
    </mdx>
    <mdx n="0" f="v">
      <t c="5">
        <n x="75"/>
        <n x="15"/>
        <n x="25"/>
        <n x="26"/>
        <n x="7"/>
      </t>
    </mdx>
    <mdx n="0" f="v">
      <t c="5">
        <n x="75"/>
        <n x="15"/>
        <n x="25"/>
        <n x="26"/>
        <n x="8"/>
      </t>
    </mdx>
    <mdx n="0" f="v">
      <t c="5">
        <n x="75"/>
        <n x="15"/>
        <n x="25"/>
        <n x="26"/>
        <n x="9"/>
      </t>
    </mdx>
    <mdx n="0" f="v">
      <t c="5">
        <n x="75"/>
        <n x="15"/>
        <n x="25"/>
        <n x="26"/>
        <n x="10"/>
      </t>
    </mdx>
    <mdx n="0" f="v">
      <t c="5">
        <n x="75"/>
        <n x="15"/>
        <n x="25"/>
        <n x="26"/>
        <n x="11"/>
      </t>
    </mdx>
    <mdx n="0" f="v">
      <t c="5">
        <n x="75"/>
        <n x="15"/>
        <n x="25"/>
        <n x="26"/>
        <n x="12"/>
      </t>
    </mdx>
    <mdx n="0" f="v">
      <t c="5">
        <n x="75"/>
        <n x="15"/>
        <n x="25"/>
        <n x="26"/>
        <n x="13"/>
      </t>
    </mdx>
    <mdx n="0" f="v">
      <t c="5">
        <n x="75"/>
        <n x="15"/>
        <n x="27"/>
        <n x="28"/>
        <n x="1"/>
      </t>
    </mdx>
    <mdx n="0" f="v">
      <t c="5">
        <n x="75"/>
        <n x="15"/>
        <n x="27"/>
        <n x="28"/>
        <n x="2"/>
      </t>
    </mdx>
    <mdx n="0" f="v">
      <t c="5">
        <n x="75"/>
        <n x="15"/>
        <n x="27"/>
        <n x="28"/>
        <n x="3"/>
      </t>
    </mdx>
    <mdx n="0" f="v">
      <t c="5">
        <n x="75"/>
        <n x="15"/>
        <n x="27"/>
        <n x="28"/>
        <n x="4"/>
      </t>
    </mdx>
    <mdx n="0" f="v">
      <t c="5">
        <n x="75"/>
        <n x="15"/>
        <n x="27"/>
        <n x="28"/>
        <n x="5"/>
      </t>
    </mdx>
    <mdx n="0" f="v">
      <t c="5">
        <n x="75"/>
        <n x="15"/>
        <n x="27"/>
        <n x="28"/>
        <n x="6"/>
      </t>
    </mdx>
    <mdx n="0" f="v">
      <t c="5">
        <n x="75"/>
        <n x="15"/>
        <n x="27"/>
        <n x="28"/>
        <n x="7"/>
      </t>
    </mdx>
    <mdx n="0" f="v">
      <t c="5">
        <n x="75"/>
        <n x="15"/>
        <n x="27"/>
        <n x="28"/>
        <n x="8"/>
      </t>
    </mdx>
    <mdx n="0" f="v">
      <t c="5">
        <n x="75"/>
        <n x="15"/>
        <n x="27"/>
        <n x="28"/>
        <n x="9"/>
      </t>
    </mdx>
    <mdx n="0" f="v">
      <t c="5">
        <n x="75"/>
        <n x="15"/>
        <n x="27"/>
        <n x="28"/>
        <n x="10"/>
      </t>
    </mdx>
    <mdx n="0" f="v">
      <t c="5">
        <n x="75"/>
        <n x="15"/>
        <n x="27"/>
        <n x="28"/>
        <n x="11"/>
      </t>
    </mdx>
    <mdx n="0" f="v">
      <t c="5">
        <n x="75"/>
        <n x="15"/>
        <n x="27"/>
        <n x="28"/>
        <n x="12"/>
      </t>
    </mdx>
    <mdx n="0" f="v">
      <t c="5">
        <n x="75"/>
        <n x="15"/>
        <n x="27"/>
        <n x="28"/>
        <n x="13"/>
      </t>
    </mdx>
    <mdx n="0" f="v">
      <t c="5">
        <n x="75"/>
        <n x="15"/>
        <n x="29"/>
        <n x="30"/>
        <n x="1"/>
      </t>
    </mdx>
    <mdx n="0" f="v">
      <t c="5">
        <n x="75"/>
        <n x="15"/>
        <n x="29"/>
        <n x="30"/>
        <n x="2"/>
      </t>
    </mdx>
    <mdx n="0" f="v">
      <t c="5">
        <n x="75"/>
        <n x="15"/>
        <n x="29"/>
        <n x="30"/>
        <n x="3"/>
      </t>
    </mdx>
    <mdx n="0" f="v">
      <t c="5">
        <n x="75"/>
        <n x="15"/>
        <n x="29"/>
        <n x="30"/>
        <n x="4"/>
      </t>
    </mdx>
    <mdx n="0" f="v">
      <t c="5">
        <n x="75"/>
        <n x="15"/>
        <n x="29"/>
        <n x="30"/>
        <n x="5"/>
      </t>
    </mdx>
    <mdx n="0" f="v">
      <t c="5">
        <n x="75"/>
        <n x="15"/>
        <n x="29"/>
        <n x="30"/>
        <n x="6"/>
      </t>
    </mdx>
    <mdx n="0" f="v">
      <t c="5">
        <n x="75"/>
        <n x="15"/>
        <n x="29"/>
        <n x="30"/>
        <n x="7"/>
      </t>
    </mdx>
    <mdx n="0" f="v">
      <t c="5">
        <n x="75"/>
        <n x="15"/>
        <n x="29"/>
        <n x="30"/>
        <n x="8"/>
      </t>
    </mdx>
    <mdx n="0" f="v">
      <t c="5">
        <n x="75"/>
        <n x="15"/>
        <n x="29"/>
        <n x="30"/>
        <n x="9"/>
      </t>
    </mdx>
    <mdx n="0" f="v">
      <t c="5">
        <n x="75"/>
        <n x="15"/>
        <n x="29"/>
        <n x="30"/>
        <n x="10"/>
      </t>
    </mdx>
    <mdx n="0" f="v">
      <t c="5">
        <n x="75"/>
        <n x="15"/>
        <n x="29"/>
        <n x="30"/>
        <n x="11"/>
      </t>
    </mdx>
    <mdx n="0" f="v">
      <t c="5">
        <n x="75"/>
        <n x="15"/>
        <n x="29"/>
        <n x="30"/>
        <n x="12"/>
      </t>
    </mdx>
    <mdx n="0" f="v">
      <t c="5">
        <n x="75"/>
        <n x="15"/>
        <n x="29"/>
        <n x="30"/>
        <n x="13"/>
      </t>
    </mdx>
    <mdx n="0" f="v">
      <t c="5">
        <n x="75"/>
        <n x="15"/>
        <n x="31"/>
        <n x="32"/>
        <n x="1"/>
      </t>
    </mdx>
    <mdx n="0" f="v">
      <t c="5">
        <n x="75"/>
        <n x="15"/>
        <n x="31"/>
        <n x="32"/>
        <n x="2"/>
      </t>
    </mdx>
    <mdx n="0" f="v">
      <t c="5">
        <n x="75"/>
        <n x="15"/>
        <n x="31"/>
        <n x="32"/>
        <n x="3"/>
      </t>
    </mdx>
    <mdx n="0" f="v">
      <t c="5">
        <n x="75"/>
        <n x="15"/>
        <n x="31"/>
        <n x="32"/>
        <n x="4"/>
      </t>
    </mdx>
    <mdx n="0" f="v">
      <t c="5">
        <n x="75"/>
        <n x="15"/>
        <n x="31"/>
        <n x="32"/>
        <n x="5"/>
      </t>
    </mdx>
    <mdx n="0" f="v">
      <t c="5">
        <n x="75"/>
        <n x="15"/>
        <n x="31"/>
        <n x="32"/>
        <n x="6"/>
      </t>
    </mdx>
    <mdx n="0" f="v">
      <t c="5">
        <n x="75"/>
        <n x="15"/>
        <n x="31"/>
        <n x="32"/>
        <n x="7"/>
      </t>
    </mdx>
    <mdx n="0" f="v">
      <t c="5">
        <n x="75"/>
        <n x="15"/>
        <n x="31"/>
        <n x="32"/>
        <n x="8"/>
      </t>
    </mdx>
    <mdx n="0" f="v">
      <t c="5">
        <n x="75"/>
        <n x="15"/>
        <n x="31"/>
        <n x="32"/>
        <n x="9"/>
      </t>
    </mdx>
    <mdx n="0" f="v">
      <t c="5">
        <n x="75"/>
        <n x="15"/>
        <n x="31"/>
        <n x="32"/>
        <n x="10"/>
      </t>
    </mdx>
    <mdx n="0" f="v">
      <t c="5">
        <n x="75"/>
        <n x="15"/>
        <n x="31"/>
        <n x="32"/>
        <n x="11"/>
      </t>
    </mdx>
    <mdx n="0" f="v">
      <t c="5">
        <n x="75"/>
        <n x="15"/>
        <n x="31"/>
        <n x="32"/>
        <n x="12"/>
      </t>
    </mdx>
    <mdx n="0" f="v">
      <t c="5">
        <n x="75"/>
        <n x="15"/>
        <n x="31"/>
        <n x="32"/>
        <n x="13"/>
      </t>
    </mdx>
    <mdx n="0" f="v">
      <t c="5">
        <n x="75"/>
        <n x="15"/>
        <n x="33"/>
        <n x="34"/>
        <n x="1"/>
      </t>
    </mdx>
    <mdx n="0" f="v">
      <t c="5">
        <n x="75"/>
        <n x="15"/>
        <n x="33"/>
        <n x="34"/>
        <n x="2"/>
      </t>
    </mdx>
    <mdx n="0" f="v">
      <t c="5">
        <n x="75"/>
        <n x="15"/>
        <n x="33"/>
        <n x="34"/>
        <n x="3"/>
      </t>
    </mdx>
    <mdx n="0" f="v">
      <t c="5">
        <n x="75"/>
        <n x="15"/>
        <n x="33"/>
        <n x="34"/>
        <n x="4"/>
      </t>
    </mdx>
    <mdx n="0" f="v">
      <t c="5">
        <n x="75"/>
        <n x="15"/>
        <n x="33"/>
        <n x="34"/>
        <n x="5"/>
      </t>
    </mdx>
    <mdx n="0" f="v">
      <t c="5">
        <n x="75"/>
        <n x="15"/>
        <n x="33"/>
        <n x="34"/>
        <n x="6"/>
      </t>
    </mdx>
    <mdx n="0" f="v">
      <t c="5">
        <n x="75"/>
        <n x="15"/>
        <n x="33"/>
        <n x="34"/>
        <n x="7"/>
      </t>
    </mdx>
    <mdx n="0" f="v">
      <t c="5">
        <n x="75"/>
        <n x="15"/>
        <n x="33"/>
        <n x="34"/>
        <n x="8"/>
      </t>
    </mdx>
    <mdx n="0" f="v">
      <t c="5">
        <n x="75"/>
        <n x="15"/>
        <n x="33"/>
        <n x="34"/>
        <n x="9"/>
      </t>
    </mdx>
    <mdx n="0" f="v">
      <t c="5">
        <n x="75"/>
        <n x="15"/>
        <n x="33"/>
        <n x="34"/>
        <n x="10"/>
      </t>
    </mdx>
    <mdx n="0" f="v">
      <t c="5">
        <n x="75"/>
        <n x="15"/>
        <n x="33"/>
        <n x="34"/>
        <n x="11"/>
      </t>
    </mdx>
    <mdx n="0" f="v">
      <t c="5">
        <n x="75"/>
        <n x="15"/>
        <n x="33"/>
        <n x="34"/>
        <n x="12"/>
      </t>
    </mdx>
    <mdx n="0" f="v">
      <t c="5">
        <n x="75"/>
        <n x="15"/>
        <n x="33"/>
        <n x="34"/>
        <n x="13"/>
      </t>
    </mdx>
    <mdx n="0" f="v">
      <t c="5">
        <n x="75"/>
        <n x="15"/>
        <n x="35"/>
        <n x="36"/>
        <n x="1"/>
      </t>
    </mdx>
    <mdx n="0" f="v">
      <t c="5">
        <n x="75"/>
        <n x="15"/>
        <n x="35"/>
        <n x="36"/>
        <n x="2"/>
      </t>
    </mdx>
    <mdx n="0" f="v">
      <t c="5">
        <n x="75"/>
        <n x="15"/>
        <n x="35"/>
        <n x="36"/>
        <n x="3"/>
      </t>
    </mdx>
    <mdx n="0" f="v">
      <t c="5">
        <n x="75"/>
        <n x="15"/>
        <n x="35"/>
        <n x="36"/>
        <n x="4"/>
      </t>
    </mdx>
    <mdx n="0" f="v">
      <t c="5">
        <n x="75"/>
        <n x="15"/>
        <n x="35"/>
        <n x="36"/>
        <n x="5"/>
      </t>
    </mdx>
    <mdx n="0" f="v">
      <t c="5">
        <n x="75"/>
        <n x="15"/>
        <n x="35"/>
        <n x="36"/>
        <n x="6"/>
      </t>
    </mdx>
    <mdx n="0" f="v">
      <t c="5">
        <n x="75"/>
        <n x="15"/>
        <n x="35"/>
        <n x="36"/>
        <n x="7"/>
      </t>
    </mdx>
    <mdx n="0" f="v">
      <t c="5">
        <n x="75"/>
        <n x="15"/>
        <n x="35"/>
        <n x="36"/>
        <n x="8"/>
      </t>
    </mdx>
    <mdx n="0" f="v">
      <t c="5">
        <n x="75"/>
        <n x="15"/>
        <n x="35"/>
        <n x="36"/>
        <n x="9"/>
      </t>
    </mdx>
    <mdx n="0" f="v">
      <t c="5">
        <n x="75"/>
        <n x="15"/>
        <n x="35"/>
        <n x="36"/>
        <n x="10"/>
      </t>
    </mdx>
    <mdx n="0" f="v">
      <t c="5">
        <n x="75"/>
        <n x="15"/>
        <n x="35"/>
        <n x="36"/>
        <n x="11"/>
      </t>
    </mdx>
    <mdx n="0" f="v">
      <t c="5">
        <n x="75"/>
        <n x="15"/>
        <n x="35"/>
        <n x="36"/>
        <n x="12"/>
      </t>
    </mdx>
    <mdx n="0" f="v">
      <t c="5">
        <n x="75"/>
        <n x="15"/>
        <n x="35"/>
        <n x="36"/>
        <n x="13"/>
      </t>
    </mdx>
    <mdx n="0" f="v">
      <t c="5">
        <n x="75"/>
        <n x="15"/>
        <n x="37"/>
        <n x="38"/>
        <n x="1"/>
      </t>
    </mdx>
    <mdx n="0" f="v">
      <t c="5">
        <n x="75"/>
        <n x="15"/>
        <n x="37"/>
        <n x="38"/>
        <n x="2"/>
      </t>
    </mdx>
    <mdx n="0" f="v">
      <t c="5">
        <n x="75"/>
        <n x="15"/>
        <n x="37"/>
        <n x="38"/>
        <n x="3"/>
      </t>
    </mdx>
    <mdx n="0" f="v">
      <t c="5">
        <n x="75"/>
        <n x="15"/>
        <n x="37"/>
        <n x="38"/>
        <n x="4"/>
      </t>
    </mdx>
    <mdx n="0" f="v">
      <t c="5">
        <n x="75"/>
        <n x="15"/>
        <n x="37"/>
        <n x="38"/>
        <n x="5"/>
      </t>
    </mdx>
    <mdx n="0" f="v">
      <t c="5">
        <n x="75"/>
        <n x="15"/>
        <n x="37"/>
        <n x="38"/>
        <n x="6"/>
      </t>
    </mdx>
    <mdx n="0" f="v">
      <t c="5">
        <n x="75"/>
        <n x="15"/>
        <n x="37"/>
        <n x="38"/>
        <n x="7"/>
      </t>
    </mdx>
    <mdx n="0" f="v">
      <t c="5">
        <n x="75"/>
        <n x="15"/>
        <n x="37"/>
        <n x="38"/>
        <n x="8"/>
      </t>
    </mdx>
    <mdx n="0" f="v">
      <t c="5">
        <n x="75"/>
        <n x="15"/>
        <n x="37"/>
        <n x="38"/>
        <n x="9"/>
      </t>
    </mdx>
    <mdx n="0" f="v">
      <t c="5">
        <n x="75"/>
        <n x="15"/>
        <n x="37"/>
        <n x="38"/>
        <n x="10"/>
      </t>
    </mdx>
    <mdx n="0" f="v">
      <t c="5">
        <n x="75"/>
        <n x="15"/>
        <n x="37"/>
        <n x="38"/>
        <n x="11"/>
      </t>
    </mdx>
    <mdx n="0" f="v">
      <t c="5">
        <n x="75"/>
        <n x="15"/>
        <n x="37"/>
        <n x="38"/>
        <n x="12"/>
      </t>
    </mdx>
    <mdx n="0" f="v">
      <t c="5">
        <n x="75"/>
        <n x="15"/>
        <n x="37"/>
        <n x="38"/>
        <n x="13"/>
      </t>
    </mdx>
    <mdx n="0" f="v">
      <t c="5">
        <n x="75"/>
        <n x="15"/>
        <n x="39"/>
        <n x="40"/>
        <n x="1"/>
      </t>
    </mdx>
    <mdx n="0" f="v">
      <t c="5">
        <n x="75"/>
        <n x="15"/>
        <n x="39"/>
        <n x="40"/>
        <n x="2"/>
      </t>
    </mdx>
    <mdx n="0" f="v">
      <t c="5">
        <n x="75"/>
        <n x="15"/>
        <n x="39"/>
        <n x="40"/>
        <n x="3"/>
      </t>
    </mdx>
    <mdx n="0" f="v">
      <t c="5">
        <n x="75"/>
        <n x="15"/>
        <n x="39"/>
        <n x="40"/>
        <n x="4"/>
      </t>
    </mdx>
    <mdx n="0" f="v">
      <t c="5">
        <n x="75"/>
        <n x="15"/>
        <n x="39"/>
        <n x="40"/>
        <n x="5"/>
      </t>
    </mdx>
    <mdx n="0" f="v">
      <t c="5">
        <n x="75"/>
        <n x="15"/>
        <n x="39"/>
        <n x="40"/>
        <n x="6"/>
      </t>
    </mdx>
    <mdx n="0" f="v">
      <t c="5">
        <n x="75"/>
        <n x="15"/>
        <n x="39"/>
        <n x="40"/>
        <n x="7"/>
      </t>
    </mdx>
    <mdx n="0" f="v">
      <t c="5">
        <n x="75"/>
        <n x="15"/>
        <n x="39"/>
        <n x="40"/>
        <n x="8"/>
      </t>
    </mdx>
    <mdx n="0" f="v">
      <t c="5">
        <n x="75"/>
        <n x="15"/>
        <n x="39"/>
        <n x="40"/>
        <n x="9"/>
      </t>
    </mdx>
    <mdx n="0" f="v">
      <t c="5">
        <n x="75"/>
        <n x="15"/>
        <n x="39"/>
        <n x="40"/>
        <n x="10"/>
      </t>
    </mdx>
    <mdx n="0" f="v">
      <t c="5">
        <n x="75"/>
        <n x="15"/>
        <n x="39"/>
        <n x="40"/>
        <n x="11"/>
      </t>
    </mdx>
    <mdx n="0" f="v">
      <t c="5">
        <n x="75"/>
        <n x="15"/>
        <n x="39"/>
        <n x="40"/>
        <n x="12"/>
      </t>
    </mdx>
    <mdx n="0" f="v">
      <t c="5">
        <n x="75"/>
        <n x="15"/>
        <n x="39"/>
        <n x="40"/>
        <n x="13"/>
      </t>
    </mdx>
    <mdx n="0" f="v">
      <t c="5">
        <n x="75"/>
        <n x="15"/>
        <n x="41"/>
        <n x="42"/>
        <n x="1"/>
      </t>
    </mdx>
    <mdx n="0" f="v">
      <t c="5">
        <n x="75"/>
        <n x="15"/>
        <n x="41"/>
        <n x="42"/>
        <n x="2"/>
      </t>
    </mdx>
    <mdx n="0" f="v">
      <t c="5">
        <n x="75"/>
        <n x="15"/>
        <n x="41"/>
        <n x="42"/>
        <n x="3"/>
      </t>
    </mdx>
    <mdx n="0" f="v">
      <t c="5">
        <n x="75"/>
        <n x="15"/>
        <n x="41"/>
        <n x="42"/>
        <n x="4"/>
      </t>
    </mdx>
    <mdx n="0" f="v">
      <t c="5">
        <n x="75"/>
        <n x="15"/>
        <n x="41"/>
        <n x="42"/>
        <n x="5"/>
      </t>
    </mdx>
    <mdx n="0" f="v">
      <t c="5">
        <n x="75"/>
        <n x="15"/>
        <n x="41"/>
        <n x="42"/>
        <n x="6"/>
      </t>
    </mdx>
    <mdx n="0" f="v">
      <t c="5">
        <n x="75"/>
        <n x="15"/>
        <n x="41"/>
        <n x="42"/>
        <n x="7"/>
      </t>
    </mdx>
    <mdx n="0" f="v">
      <t c="5">
        <n x="75"/>
        <n x="15"/>
        <n x="41"/>
        <n x="42"/>
        <n x="8"/>
      </t>
    </mdx>
    <mdx n="0" f="v">
      <t c="5">
        <n x="75"/>
        <n x="15"/>
        <n x="41"/>
        <n x="42"/>
        <n x="9"/>
      </t>
    </mdx>
    <mdx n="0" f="v">
      <t c="5">
        <n x="75"/>
        <n x="15"/>
        <n x="41"/>
        <n x="42"/>
        <n x="10"/>
      </t>
    </mdx>
    <mdx n="0" f="v">
      <t c="5">
        <n x="75"/>
        <n x="15"/>
        <n x="41"/>
        <n x="42"/>
        <n x="11"/>
      </t>
    </mdx>
    <mdx n="0" f="v">
      <t c="5">
        <n x="75"/>
        <n x="15"/>
        <n x="41"/>
        <n x="42"/>
        <n x="12"/>
      </t>
    </mdx>
    <mdx n="0" f="v">
      <t c="5">
        <n x="75"/>
        <n x="15"/>
        <n x="41"/>
        <n x="42"/>
        <n x="13"/>
      </t>
    </mdx>
    <mdx n="0" f="v">
      <t c="5">
        <n x="75"/>
        <n x="15"/>
        <n x="43"/>
        <n x="44"/>
        <n x="1"/>
      </t>
    </mdx>
    <mdx n="0" f="v">
      <t c="5">
        <n x="75"/>
        <n x="15"/>
        <n x="43"/>
        <n x="44"/>
        <n x="2"/>
      </t>
    </mdx>
    <mdx n="0" f="v">
      <t c="5">
        <n x="75"/>
        <n x="15"/>
        <n x="43"/>
        <n x="44"/>
        <n x="3"/>
      </t>
    </mdx>
    <mdx n="0" f="v">
      <t c="5">
        <n x="75"/>
        <n x="15"/>
        <n x="43"/>
        <n x="44"/>
        <n x="4"/>
      </t>
    </mdx>
    <mdx n="0" f="v">
      <t c="5">
        <n x="75"/>
        <n x="15"/>
        <n x="43"/>
        <n x="44"/>
        <n x="5"/>
      </t>
    </mdx>
    <mdx n="0" f="v">
      <t c="5">
        <n x="75"/>
        <n x="15"/>
        <n x="43"/>
        <n x="44"/>
        <n x="6"/>
      </t>
    </mdx>
    <mdx n="0" f="v">
      <t c="5">
        <n x="75"/>
        <n x="15"/>
        <n x="43"/>
        <n x="44"/>
        <n x="7"/>
      </t>
    </mdx>
    <mdx n="0" f="v">
      <t c="5">
        <n x="75"/>
        <n x="15"/>
        <n x="43"/>
        <n x="44"/>
        <n x="8"/>
      </t>
    </mdx>
    <mdx n="0" f="v">
      <t c="5">
        <n x="75"/>
        <n x="15"/>
        <n x="43"/>
        <n x="44"/>
        <n x="9"/>
      </t>
    </mdx>
    <mdx n="0" f="v">
      <t c="5">
        <n x="75"/>
        <n x="15"/>
        <n x="43"/>
        <n x="44"/>
        <n x="10"/>
      </t>
    </mdx>
    <mdx n="0" f="v">
      <t c="5">
        <n x="75"/>
        <n x="15"/>
        <n x="43"/>
        <n x="44"/>
        <n x="11"/>
      </t>
    </mdx>
    <mdx n="0" f="v">
      <t c="5">
        <n x="75"/>
        <n x="15"/>
        <n x="43"/>
        <n x="44"/>
        <n x="12"/>
      </t>
    </mdx>
    <mdx n="0" f="v">
      <t c="5">
        <n x="75"/>
        <n x="15"/>
        <n x="43"/>
        <n x="44"/>
        <n x="13"/>
      </t>
    </mdx>
    <mdx n="0" f="v">
      <t c="5">
        <n x="75"/>
        <n x="15"/>
        <n x="45"/>
        <n x="46"/>
        <n x="1"/>
      </t>
    </mdx>
    <mdx n="0" f="v">
      <t c="5">
        <n x="75"/>
        <n x="15"/>
        <n x="45"/>
        <n x="46"/>
        <n x="2"/>
      </t>
    </mdx>
    <mdx n="0" f="v">
      <t c="5">
        <n x="75"/>
        <n x="15"/>
        <n x="45"/>
        <n x="46"/>
        <n x="3"/>
      </t>
    </mdx>
    <mdx n="0" f="v">
      <t c="5">
        <n x="75"/>
        <n x="15"/>
        <n x="45"/>
        <n x="46"/>
        <n x="4"/>
      </t>
    </mdx>
    <mdx n="0" f="v">
      <t c="5">
        <n x="75"/>
        <n x="15"/>
        <n x="45"/>
        <n x="46"/>
        <n x="5"/>
      </t>
    </mdx>
    <mdx n="0" f="v">
      <t c="5">
        <n x="75"/>
        <n x="15"/>
        <n x="45"/>
        <n x="46"/>
        <n x="6"/>
      </t>
    </mdx>
    <mdx n="0" f="v">
      <t c="5">
        <n x="75"/>
        <n x="15"/>
        <n x="45"/>
        <n x="46"/>
        <n x="7"/>
      </t>
    </mdx>
    <mdx n="0" f="v">
      <t c="5">
        <n x="75"/>
        <n x="15"/>
        <n x="45"/>
        <n x="46"/>
        <n x="8"/>
      </t>
    </mdx>
    <mdx n="0" f="v">
      <t c="5">
        <n x="75"/>
        <n x="15"/>
        <n x="45"/>
        <n x="46"/>
        <n x="9"/>
      </t>
    </mdx>
    <mdx n="0" f="v">
      <t c="5">
        <n x="75"/>
        <n x="15"/>
        <n x="45"/>
        <n x="46"/>
        <n x="10"/>
      </t>
    </mdx>
    <mdx n="0" f="v">
      <t c="5">
        <n x="75"/>
        <n x="15"/>
        <n x="45"/>
        <n x="46"/>
        <n x="11"/>
      </t>
    </mdx>
    <mdx n="0" f="v">
      <t c="5">
        <n x="75"/>
        <n x="15"/>
        <n x="45"/>
        <n x="46"/>
        <n x="12"/>
      </t>
    </mdx>
    <mdx n="0" f="v">
      <t c="5">
        <n x="75"/>
        <n x="15"/>
        <n x="45"/>
        <n x="46"/>
        <n x="13"/>
      </t>
    </mdx>
    <mdx n="0" f="v">
      <t c="5">
        <n x="75"/>
        <n x="15"/>
        <n x="47"/>
        <n x="48"/>
        <n x="1"/>
      </t>
    </mdx>
    <mdx n="0" f="v">
      <t c="5">
        <n x="75"/>
        <n x="15"/>
        <n x="47"/>
        <n x="48"/>
        <n x="2"/>
      </t>
    </mdx>
    <mdx n="0" f="v">
      <t c="5">
        <n x="75"/>
        <n x="15"/>
        <n x="47"/>
        <n x="48"/>
        <n x="3"/>
      </t>
    </mdx>
    <mdx n="0" f="v">
      <t c="5">
        <n x="75"/>
        <n x="15"/>
        <n x="47"/>
        <n x="48"/>
        <n x="4"/>
      </t>
    </mdx>
    <mdx n="0" f="v">
      <t c="5">
        <n x="75"/>
        <n x="15"/>
        <n x="47"/>
        <n x="48"/>
        <n x="5"/>
      </t>
    </mdx>
    <mdx n="0" f="v">
      <t c="5">
        <n x="75"/>
        <n x="15"/>
        <n x="47"/>
        <n x="48"/>
        <n x="6"/>
      </t>
    </mdx>
    <mdx n="0" f="v">
      <t c="5">
        <n x="75"/>
        <n x="15"/>
        <n x="47"/>
        <n x="48"/>
        <n x="7"/>
      </t>
    </mdx>
    <mdx n="0" f="v">
      <t c="5">
        <n x="75"/>
        <n x="15"/>
        <n x="47"/>
        <n x="48"/>
        <n x="8"/>
      </t>
    </mdx>
    <mdx n="0" f="v">
      <t c="5">
        <n x="75"/>
        <n x="15"/>
        <n x="47"/>
        <n x="48"/>
        <n x="9"/>
      </t>
    </mdx>
    <mdx n="0" f="v">
      <t c="5">
        <n x="75"/>
        <n x="15"/>
        <n x="47"/>
        <n x="48"/>
        <n x="10"/>
      </t>
    </mdx>
    <mdx n="0" f="v">
      <t c="5">
        <n x="75"/>
        <n x="15"/>
        <n x="47"/>
        <n x="48"/>
        <n x="11"/>
      </t>
    </mdx>
    <mdx n="0" f="v">
      <t c="5">
        <n x="75"/>
        <n x="15"/>
        <n x="47"/>
        <n x="48"/>
        <n x="12"/>
      </t>
    </mdx>
    <mdx n="0" f="v">
      <t c="5">
        <n x="75"/>
        <n x="15"/>
        <n x="47"/>
        <n x="48"/>
        <n x="13"/>
      </t>
    </mdx>
    <mdx n="0" f="v">
      <t c="5">
        <n x="75"/>
        <n x="15"/>
        <n x="49"/>
        <n x="50"/>
        <n x="1"/>
      </t>
    </mdx>
    <mdx n="0" f="v">
      <t c="5">
        <n x="75"/>
        <n x="15"/>
        <n x="49"/>
        <n x="50"/>
        <n x="2"/>
      </t>
    </mdx>
    <mdx n="0" f="v">
      <t c="5">
        <n x="75"/>
        <n x="15"/>
        <n x="49"/>
        <n x="50"/>
        <n x="3"/>
      </t>
    </mdx>
    <mdx n="0" f="v">
      <t c="5">
        <n x="75"/>
        <n x="15"/>
        <n x="49"/>
        <n x="50"/>
        <n x="4"/>
      </t>
    </mdx>
    <mdx n="0" f="v">
      <t c="5">
        <n x="75"/>
        <n x="15"/>
        <n x="49"/>
        <n x="50"/>
        <n x="5"/>
      </t>
    </mdx>
    <mdx n="0" f="v">
      <t c="5">
        <n x="75"/>
        <n x="15"/>
        <n x="49"/>
        <n x="50"/>
        <n x="6"/>
      </t>
    </mdx>
    <mdx n="0" f="v">
      <t c="5">
        <n x="75"/>
        <n x="15"/>
        <n x="49"/>
        <n x="50"/>
        <n x="7"/>
      </t>
    </mdx>
    <mdx n="0" f="v">
      <t c="5">
        <n x="75"/>
        <n x="15"/>
        <n x="49"/>
        <n x="50"/>
        <n x="8"/>
      </t>
    </mdx>
    <mdx n="0" f="v">
      <t c="5">
        <n x="75"/>
        <n x="15"/>
        <n x="49"/>
        <n x="50"/>
        <n x="9"/>
      </t>
    </mdx>
    <mdx n="0" f="v">
      <t c="5">
        <n x="75"/>
        <n x="15"/>
        <n x="49"/>
        <n x="50"/>
        <n x="10"/>
      </t>
    </mdx>
    <mdx n="0" f="v">
      <t c="5">
        <n x="75"/>
        <n x="15"/>
        <n x="49"/>
        <n x="50"/>
        <n x="11"/>
      </t>
    </mdx>
    <mdx n="0" f="v">
      <t c="5">
        <n x="75"/>
        <n x="15"/>
        <n x="49"/>
        <n x="50"/>
        <n x="12"/>
      </t>
    </mdx>
    <mdx n="0" f="v">
      <t c="5">
        <n x="75"/>
        <n x="15"/>
        <n x="49"/>
        <n x="50"/>
        <n x="13"/>
      </t>
    </mdx>
    <mdx n="0" f="v">
      <t c="5">
        <n x="75"/>
        <n x="15"/>
        <n x="51"/>
        <n x="52"/>
        <n x="1"/>
      </t>
    </mdx>
    <mdx n="0" f="v">
      <t c="5">
        <n x="75"/>
        <n x="15"/>
        <n x="51"/>
        <n x="52"/>
        <n x="2"/>
      </t>
    </mdx>
    <mdx n="0" f="v">
      <t c="5">
        <n x="75"/>
        <n x="15"/>
        <n x="51"/>
        <n x="52"/>
        <n x="3"/>
      </t>
    </mdx>
    <mdx n="0" f="v">
      <t c="5">
        <n x="75"/>
        <n x="15"/>
        <n x="51"/>
        <n x="52"/>
        <n x="4"/>
      </t>
    </mdx>
    <mdx n="0" f="v">
      <t c="5">
        <n x="75"/>
        <n x="15"/>
        <n x="51"/>
        <n x="52"/>
        <n x="5"/>
      </t>
    </mdx>
    <mdx n="0" f="v">
      <t c="5">
        <n x="75"/>
        <n x="15"/>
        <n x="51"/>
        <n x="52"/>
        <n x="6"/>
      </t>
    </mdx>
    <mdx n="0" f="v">
      <t c="5">
        <n x="75"/>
        <n x="15"/>
        <n x="51"/>
        <n x="52"/>
        <n x="7"/>
      </t>
    </mdx>
    <mdx n="0" f="v">
      <t c="5">
        <n x="75"/>
        <n x="15"/>
        <n x="51"/>
        <n x="52"/>
        <n x="8"/>
      </t>
    </mdx>
    <mdx n="0" f="v">
      <t c="5">
        <n x="75"/>
        <n x="15"/>
        <n x="51"/>
        <n x="52"/>
        <n x="9"/>
      </t>
    </mdx>
    <mdx n="0" f="v">
      <t c="5">
        <n x="75"/>
        <n x="15"/>
        <n x="51"/>
        <n x="52"/>
        <n x="10"/>
      </t>
    </mdx>
    <mdx n="0" f="v">
      <t c="5">
        <n x="75"/>
        <n x="15"/>
        <n x="51"/>
        <n x="52"/>
        <n x="11"/>
      </t>
    </mdx>
    <mdx n="0" f="v">
      <t c="5">
        <n x="75"/>
        <n x="15"/>
        <n x="51"/>
        <n x="52"/>
        <n x="12"/>
      </t>
    </mdx>
    <mdx n="0" f="v">
      <t c="5">
        <n x="75"/>
        <n x="15"/>
        <n x="51"/>
        <n x="52"/>
        <n x="13"/>
      </t>
    </mdx>
    <mdx n="0" f="v">
      <t c="5">
        <n x="75"/>
        <n x="15"/>
        <n x="53"/>
        <n x="54"/>
        <n x="1"/>
      </t>
    </mdx>
    <mdx n="0" f="v">
      <t c="5">
        <n x="75"/>
        <n x="15"/>
        <n x="53"/>
        <n x="54"/>
        <n x="2"/>
      </t>
    </mdx>
    <mdx n="0" f="v">
      <t c="5">
        <n x="75"/>
        <n x="15"/>
        <n x="53"/>
        <n x="54"/>
        <n x="3"/>
      </t>
    </mdx>
    <mdx n="0" f="v">
      <t c="5">
        <n x="75"/>
        <n x="15"/>
        <n x="53"/>
        <n x="54"/>
        <n x="4"/>
      </t>
    </mdx>
    <mdx n="0" f="v">
      <t c="5">
        <n x="75"/>
        <n x="15"/>
        <n x="53"/>
        <n x="54"/>
        <n x="5"/>
      </t>
    </mdx>
    <mdx n="0" f="v">
      <t c="5">
        <n x="75"/>
        <n x="15"/>
        <n x="53"/>
        <n x="54"/>
        <n x="6"/>
      </t>
    </mdx>
    <mdx n="0" f="v">
      <t c="5">
        <n x="75"/>
        <n x="15"/>
        <n x="53"/>
        <n x="54"/>
        <n x="7"/>
      </t>
    </mdx>
    <mdx n="0" f="v">
      <t c="5">
        <n x="75"/>
        <n x="15"/>
        <n x="53"/>
        <n x="54"/>
        <n x="8"/>
      </t>
    </mdx>
    <mdx n="0" f="v">
      <t c="5">
        <n x="75"/>
        <n x="15"/>
        <n x="53"/>
        <n x="54"/>
        <n x="9"/>
      </t>
    </mdx>
    <mdx n="0" f="v">
      <t c="5">
        <n x="75"/>
        <n x="15"/>
        <n x="53"/>
        <n x="54"/>
        <n x="10"/>
      </t>
    </mdx>
    <mdx n="0" f="v">
      <t c="5">
        <n x="75"/>
        <n x="15"/>
        <n x="53"/>
        <n x="54"/>
        <n x="11"/>
      </t>
    </mdx>
    <mdx n="0" f="v">
      <t c="5">
        <n x="75"/>
        <n x="15"/>
        <n x="53"/>
        <n x="54"/>
        <n x="12"/>
      </t>
    </mdx>
    <mdx n="0" f="v">
      <t c="5">
        <n x="75"/>
        <n x="15"/>
        <n x="53"/>
        <n x="54"/>
        <n x="13"/>
      </t>
    </mdx>
    <mdx n="0" f="v">
      <t c="5">
        <n x="75"/>
        <n x="15"/>
        <n x="55"/>
        <n x="56"/>
        <n x="1"/>
      </t>
    </mdx>
    <mdx n="0" f="v">
      <t c="5">
        <n x="75"/>
        <n x="15"/>
        <n x="55"/>
        <n x="56"/>
        <n x="2"/>
      </t>
    </mdx>
    <mdx n="0" f="v">
      <t c="5">
        <n x="75"/>
        <n x="15"/>
        <n x="55"/>
        <n x="56"/>
        <n x="3"/>
      </t>
    </mdx>
    <mdx n="0" f="v">
      <t c="5">
        <n x="75"/>
        <n x="15"/>
        <n x="55"/>
        <n x="56"/>
        <n x="4"/>
      </t>
    </mdx>
    <mdx n="0" f="v">
      <t c="5">
        <n x="75"/>
        <n x="15"/>
        <n x="55"/>
        <n x="56"/>
        <n x="5"/>
      </t>
    </mdx>
    <mdx n="0" f="v">
      <t c="5">
        <n x="75"/>
        <n x="15"/>
        <n x="55"/>
        <n x="56"/>
        <n x="6"/>
      </t>
    </mdx>
    <mdx n="0" f="v">
      <t c="5">
        <n x="75"/>
        <n x="15"/>
        <n x="55"/>
        <n x="56"/>
        <n x="7"/>
      </t>
    </mdx>
    <mdx n="0" f="v">
      <t c="5">
        <n x="75"/>
        <n x="15"/>
        <n x="55"/>
        <n x="56"/>
        <n x="8"/>
      </t>
    </mdx>
    <mdx n="0" f="v">
      <t c="5">
        <n x="75"/>
        <n x="15"/>
        <n x="55"/>
        <n x="56"/>
        <n x="9"/>
      </t>
    </mdx>
    <mdx n="0" f="v">
      <t c="5">
        <n x="75"/>
        <n x="15"/>
        <n x="55"/>
        <n x="56"/>
        <n x="10"/>
      </t>
    </mdx>
    <mdx n="0" f="v">
      <t c="5">
        <n x="75"/>
        <n x="15"/>
        <n x="55"/>
        <n x="56"/>
        <n x="11"/>
      </t>
    </mdx>
    <mdx n="0" f="v">
      <t c="5">
        <n x="75"/>
        <n x="15"/>
        <n x="55"/>
        <n x="56"/>
        <n x="12"/>
      </t>
    </mdx>
    <mdx n="0" f="v">
      <t c="5">
        <n x="75"/>
        <n x="15"/>
        <n x="55"/>
        <n x="56"/>
        <n x="13"/>
      </t>
    </mdx>
    <mdx n="0" f="v">
      <t c="5">
        <n x="75"/>
        <n x="15"/>
        <n x="57"/>
        <n x="58"/>
        <n x="1"/>
      </t>
    </mdx>
    <mdx n="0" f="v">
      <t c="5">
        <n x="75"/>
        <n x="15"/>
        <n x="57"/>
        <n x="58"/>
        <n x="2"/>
      </t>
    </mdx>
    <mdx n="0" f="v">
      <t c="5">
        <n x="75"/>
        <n x="15"/>
        <n x="57"/>
        <n x="58"/>
        <n x="3"/>
      </t>
    </mdx>
    <mdx n="0" f="v">
      <t c="5">
        <n x="75"/>
        <n x="15"/>
        <n x="57"/>
        <n x="58"/>
        <n x="4"/>
      </t>
    </mdx>
    <mdx n="0" f="v">
      <t c="5">
        <n x="75"/>
        <n x="15"/>
        <n x="57"/>
        <n x="58"/>
        <n x="5"/>
      </t>
    </mdx>
    <mdx n="0" f="v">
      <t c="5">
        <n x="75"/>
        <n x="15"/>
        <n x="57"/>
        <n x="58"/>
        <n x="6"/>
      </t>
    </mdx>
    <mdx n="0" f="v">
      <t c="5">
        <n x="75"/>
        <n x="15"/>
        <n x="57"/>
        <n x="58"/>
        <n x="7"/>
      </t>
    </mdx>
    <mdx n="0" f="v">
      <t c="5">
        <n x="75"/>
        <n x="15"/>
        <n x="57"/>
        <n x="58"/>
        <n x="8"/>
      </t>
    </mdx>
    <mdx n="0" f="v">
      <t c="5">
        <n x="75"/>
        <n x="15"/>
        <n x="57"/>
        <n x="58"/>
        <n x="9"/>
      </t>
    </mdx>
    <mdx n="0" f="v">
      <t c="5">
        <n x="75"/>
        <n x="15"/>
        <n x="57"/>
        <n x="58"/>
        <n x="10"/>
      </t>
    </mdx>
    <mdx n="0" f="v">
      <t c="5">
        <n x="75"/>
        <n x="15"/>
        <n x="57"/>
        <n x="58"/>
        <n x="11"/>
      </t>
    </mdx>
    <mdx n="0" f="v">
      <t c="5">
        <n x="75"/>
        <n x="15"/>
        <n x="57"/>
        <n x="58"/>
        <n x="12"/>
      </t>
    </mdx>
    <mdx n="0" f="v">
      <t c="5">
        <n x="75"/>
        <n x="15"/>
        <n x="57"/>
        <n x="58"/>
        <n x="13"/>
      </t>
    </mdx>
    <mdx n="0" f="v">
      <t c="5">
        <n x="75"/>
        <n x="15"/>
        <n x="59"/>
        <n x="60"/>
        <n x="1"/>
      </t>
    </mdx>
    <mdx n="0" f="v">
      <t c="5">
        <n x="75"/>
        <n x="15"/>
        <n x="59"/>
        <n x="60"/>
        <n x="2"/>
      </t>
    </mdx>
    <mdx n="0" f="v">
      <t c="5">
        <n x="75"/>
        <n x="15"/>
        <n x="59"/>
        <n x="60"/>
        <n x="3"/>
      </t>
    </mdx>
    <mdx n="0" f="v">
      <t c="5">
        <n x="75"/>
        <n x="15"/>
        <n x="59"/>
        <n x="60"/>
        <n x="4"/>
      </t>
    </mdx>
    <mdx n="0" f="v">
      <t c="5">
        <n x="75"/>
        <n x="15"/>
        <n x="59"/>
        <n x="60"/>
        <n x="5"/>
      </t>
    </mdx>
    <mdx n="0" f="v">
      <t c="5">
        <n x="75"/>
        <n x="15"/>
        <n x="59"/>
        <n x="60"/>
        <n x="6"/>
      </t>
    </mdx>
    <mdx n="0" f="v">
      <t c="5">
        <n x="75"/>
        <n x="15"/>
        <n x="59"/>
        <n x="60"/>
        <n x="7"/>
      </t>
    </mdx>
    <mdx n="0" f="v">
      <t c="5">
        <n x="75"/>
        <n x="15"/>
        <n x="59"/>
        <n x="60"/>
        <n x="8"/>
      </t>
    </mdx>
    <mdx n="0" f="v">
      <t c="5">
        <n x="75"/>
        <n x="15"/>
        <n x="59"/>
        <n x="60"/>
        <n x="9"/>
      </t>
    </mdx>
    <mdx n="0" f="v">
      <t c="5">
        <n x="75"/>
        <n x="15"/>
        <n x="59"/>
        <n x="60"/>
        <n x="10"/>
      </t>
    </mdx>
    <mdx n="0" f="v">
      <t c="5">
        <n x="75"/>
        <n x="15"/>
        <n x="59"/>
        <n x="60"/>
        <n x="11"/>
      </t>
    </mdx>
    <mdx n="0" f="v">
      <t c="5">
        <n x="75"/>
        <n x="15"/>
        <n x="59"/>
        <n x="60"/>
        <n x="12"/>
      </t>
    </mdx>
    <mdx n="0" f="v">
      <t c="5">
        <n x="75"/>
        <n x="15"/>
        <n x="59"/>
        <n x="60"/>
        <n x="13"/>
      </t>
    </mdx>
    <mdx n="0" f="v">
      <t c="5">
        <n x="75"/>
        <n x="15"/>
        <n x="61"/>
        <n x="62"/>
        <n x="1"/>
      </t>
    </mdx>
    <mdx n="0" f="v">
      <t c="5">
        <n x="75"/>
        <n x="15"/>
        <n x="61"/>
        <n x="62"/>
        <n x="2"/>
      </t>
    </mdx>
    <mdx n="0" f="v">
      <t c="5">
        <n x="75"/>
        <n x="15"/>
        <n x="61"/>
        <n x="62"/>
        <n x="3"/>
      </t>
    </mdx>
    <mdx n="0" f="v">
      <t c="5">
        <n x="75"/>
        <n x="15"/>
        <n x="61"/>
        <n x="62"/>
        <n x="4"/>
      </t>
    </mdx>
    <mdx n="0" f="v">
      <t c="5">
        <n x="75"/>
        <n x="15"/>
        <n x="61"/>
        <n x="62"/>
        <n x="5"/>
      </t>
    </mdx>
    <mdx n="0" f="v">
      <t c="5">
        <n x="75"/>
        <n x="15"/>
        <n x="61"/>
        <n x="62"/>
        <n x="6"/>
      </t>
    </mdx>
    <mdx n="0" f="v">
      <t c="5">
        <n x="75"/>
        <n x="15"/>
        <n x="61"/>
        <n x="62"/>
        <n x="7"/>
      </t>
    </mdx>
    <mdx n="0" f="v">
      <t c="5">
        <n x="75"/>
        <n x="15"/>
        <n x="61"/>
        <n x="62"/>
        <n x="8"/>
      </t>
    </mdx>
    <mdx n="0" f="v">
      <t c="5">
        <n x="75"/>
        <n x="15"/>
        <n x="61"/>
        <n x="62"/>
        <n x="9"/>
      </t>
    </mdx>
    <mdx n="0" f="v">
      <t c="5">
        <n x="75"/>
        <n x="15"/>
        <n x="61"/>
        <n x="62"/>
        <n x="10"/>
      </t>
    </mdx>
    <mdx n="0" f="v">
      <t c="5">
        <n x="75"/>
        <n x="15"/>
        <n x="61"/>
        <n x="62"/>
        <n x="11"/>
      </t>
    </mdx>
    <mdx n="0" f="v">
      <t c="5">
        <n x="75"/>
        <n x="15"/>
        <n x="61"/>
        <n x="62"/>
        <n x="12"/>
      </t>
    </mdx>
    <mdx n="0" f="v">
      <t c="5">
        <n x="75"/>
        <n x="15"/>
        <n x="61"/>
        <n x="62"/>
        <n x="13"/>
      </t>
    </mdx>
    <mdx n="0" f="v">
      <t c="5">
        <n x="75"/>
        <n x="15"/>
        <n x="63"/>
        <n x="64"/>
        <n x="1"/>
      </t>
    </mdx>
    <mdx n="0" f="v">
      <t c="5">
        <n x="75"/>
        <n x="15"/>
        <n x="63"/>
        <n x="64"/>
        <n x="2"/>
      </t>
    </mdx>
    <mdx n="0" f="v">
      <t c="5">
        <n x="75"/>
        <n x="15"/>
        <n x="63"/>
        <n x="64"/>
        <n x="3"/>
      </t>
    </mdx>
    <mdx n="0" f="v">
      <t c="5">
        <n x="75"/>
        <n x="15"/>
        <n x="63"/>
        <n x="64"/>
        <n x="4"/>
      </t>
    </mdx>
    <mdx n="0" f="v">
      <t c="5">
        <n x="75"/>
        <n x="15"/>
        <n x="63"/>
        <n x="64"/>
        <n x="5"/>
      </t>
    </mdx>
    <mdx n="0" f="v">
      <t c="5">
        <n x="75"/>
        <n x="15"/>
        <n x="63"/>
        <n x="64"/>
        <n x="6"/>
      </t>
    </mdx>
    <mdx n="0" f="v">
      <t c="5">
        <n x="75"/>
        <n x="15"/>
        <n x="63"/>
        <n x="64"/>
        <n x="7"/>
      </t>
    </mdx>
    <mdx n="0" f="v">
      <t c="5">
        <n x="75"/>
        <n x="15"/>
        <n x="63"/>
        <n x="64"/>
        <n x="8"/>
      </t>
    </mdx>
    <mdx n="0" f="v">
      <t c="5">
        <n x="75"/>
        <n x="15"/>
        <n x="63"/>
        <n x="64"/>
        <n x="9"/>
      </t>
    </mdx>
    <mdx n="0" f="v">
      <t c="5">
        <n x="75"/>
        <n x="15"/>
        <n x="63"/>
        <n x="64"/>
        <n x="10"/>
      </t>
    </mdx>
    <mdx n="0" f="v">
      <t c="5">
        <n x="75"/>
        <n x="15"/>
        <n x="63"/>
        <n x="64"/>
        <n x="11"/>
      </t>
    </mdx>
    <mdx n="0" f="v">
      <t c="5">
        <n x="75"/>
        <n x="15"/>
        <n x="63"/>
        <n x="64"/>
        <n x="12"/>
      </t>
    </mdx>
    <mdx n="0" f="v">
      <t c="5">
        <n x="75"/>
        <n x="15"/>
        <n x="63"/>
        <n x="64"/>
        <n x="13"/>
      </t>
    </mdx>
    <mdx n="0" f="v">
      <t c="5">
        <n x="75"/>
        <n x="15"/>
        <n x="65"/>
        <n x="66"/>
        <n x="1"/>
      </t>
    </mdx>
    <mdx n="0" f="v">
      <t c="5">
        <n x="75"/>
        <n x="15"/>
        <n x="65"/>
        <n x="66"/>
        <n x="2"/>
      </t>
    </mdx>
    <mdx n="0" f="v">
      <t c="5">
        <n x="75"/>
        <n x="15"/>
        <n x="65"/>
        <n x="66"/>
        <n x="3"/>
      </t>
    </mdx>
    <mdx n="0" f="v">
      <t c="5">
        <n x="75"/>
        <n x="15"/>
        <n x="65"/>
        <n x="66"/>
        <n x="4"/>
      </t>
    </mdx>
    <mdx n="0" f="v">
      <t c="5">
        <n x="75"/>
        <n x="15"/>
        <n x="65"/>
        <n x="66"/>
        <n x="5"/>
      </t>
    </mdx>
    <mdx n="0" f="v">
      <t c="5">
        <n x="75"/>
        <n x="15"/>
        <n x="65"/>
        <n x="66"/>
        <n x="6"/>
      </t>
    </mdx>
    <mdx n="0" f="v">
      <t c="5">
        <n x="75"/>
        <n x="15"/>
        <n x="65"/>
        <n x="66"/>
        <n x="7"/>
      </t>
    </mdx>
    <mdx n="0" f="v">
      <t c="5">
        <n x="75"/>
        <n x="15"/>
        <n x="65"/>
        <n x="66"/>
        <n x="8"/>
      </t>
    </mdx>
    <mdx n="0" f="v">
      <t c="5">
        <n x="75"/>
        <n x="15"/>
        <n x="65"/>
        <n x="66"/>
        <n x="9"/>
      </t>
    </mdx>
    <mdx n="0" f="v">
      <t c="5">
        <n x="75"/>
        <n x="15"/>
        <n x="65"/>
        <n x="66"/>
        <n x="10"/>
      </t>
    </mdx>
    <mdx n="0" f="v">
      <t c="5">
        <n x="75"/>
        <n x="15"/>
        <n x="65"/>
        <n x="66"/>
        <n x="11"/>
      </t>
    </mdx>
    <mdx n="0" f="v">
      <t c="5">
        <n x="75"/>
        <n x="15"/>
        <n x="65"/>
        <n x="66"/>
        <n x="12"/>
      </t>
    </mdx>
    <mdx n="0" f="v">
      <t c="5">
        <n x="75"/>
        <n x="15"/>
        <n x="65"/>
        <n x="66"/>
        <n x="13"/>
      </t>
    </mdx>
    <mdx n="0" f="v">
      <t c="5">
        <n x="75"/>
        <n x="15"/>
        <n x="67"/>
        <n x="68"/>
        <n x="1"/>
      </t>
    </mdx>
    <mdx n="0" f="v">
      <t c="5">
        <n x="75"/>
        <n x="15"/>
        <n x="67"/>
        <n x="68"/>
        <n x="2"/>
      </t>
    </mdx>
    <mdx n="0" f="v">
      <t c="5">
        <n x="75"/>
        <n x="15"/>
        <n x="67"/>
        <n x="68"/>
        <n x="3"/>
      </t>
    </mdx>
    <mdx n="0" f="v">
      <t c="5">
        <n x="75"/>
        <n x="15"/>
        <n x="67"/>
        <n x="68"/>
        <n x="4"/>
      </t>
    </mdx>
    <mdx n="0" f="v">
      <t c="5">
        <n x="75"/>
        <n x="15"/>
        <n x="67"/>
        <n x="68"/>
        <n x="5"/>
      </t>
    </mdx>
    <mdx n="0" f="v">
      <t c="5">
        <n x="75"/>
        <n x="15"/>
        <n x="67"/>
        <n x="68"/>
        <n x="6"/>
      </t>
    </mdx>
    <mdx n="0" f="v">
      <t c="5">
        <n x="75"/>
        <n x="15"/>
        <n x="67"/>
        <n x="68"/>
        <n x="7"/>
      </t>
    </mdx>
    <mdx n="0" f="v">
      <t c="5">
        <n x="75"/>
        <n x="15"/>
        <n x="67"/>
        <n x="68"/>
        <n x="8"/>
      </t>
    </mdx>
    <mdx n="0" f="v">
      <t c="5">
        <n x="75"/>
        <n x="15"/>
        <n x="67"/>
        <n x="68"/>
        <n x="9"/>
      </t>
    </mdx>
    <mdx n="0" f="v">
      <t c="5">
        <n x="75"/>
        <n x="15"/>
        <n x="67"/>
        <n x="68"/>
        <n x="10"/>
      </t>
    </mdx>
    <mdx n="0" f="v">
      <t c="5">
        <n x="75"/>
        <n x="15"/>
        <n x="67"/>
        <n x="68"/>
        <n x="11"/>
      </t>
    </mdx>
    <mdx n="0" f="v">
      <t c="5">
        <n x="75"/>
        <n x="15"/>
        <n x="67"/>
        <n x="68"/>
        <n x="12"/>
      </t>
    </mdx>
    <mdx n="0" f="v">
      <t c="5">
        <n x="75"/>
        <n x="15"/>
        <n x="67"/>
        <n x="68"/>
        <n x="13"/>
      </t>
    </mdx>
    <mdx n="0" f="v">
      <t c="5">
        <n x="75"/>
        <n x="15"/>
        <n x="69"/>
        <n x="70"/>
        <n x="1"/>
      </t>
    </mdx>
    <mdx n="0" f="v">
      <t c="5">
        <n x="75"/>
        <n x="15"/>
        <n x="69"/>
        <n x="70"/>
        <n x="2"/>
      </t>
    </mdx>
    <mdx n="0" f="v">
      <t c="5">
        <n x="75"/>
        <n x="15"/>
        <n x="69"/>
        <n x="70"/>
        <n x="3"/>
      </t>
    </mdx>
    <mdx n="0" f="v">
      <t c="5">
        <n x="75"/>
        <n x="15"/>
        <n x="69"/>
        <n x="70"/>
        <n x="4"/>
      </t>
    </mdx>
    <mdx n="0" f="v">
      <t c="5">
        <n x="75"/>
        <n x="15"/>
        <n x="69"/>
        <n x="70"/>
        <n x="5"/>
      </t>
    </mdx>
    <mdx n="0" f="v">
      <t c="5">
        <n x="75"/>
        <n x="15"/>
        <n x="69"/>
        <n x="70"/>
        <n x="6"/>
      </t>
    </mdx>
    <mdx n="0" f="v">
      <t c="5">
        <n x="75"/>
        <n x="15"/>
        <n x="69"/>
        <n x="70"/>
        <n x="7"/>
      </t>
    </mdx>
    <mdx n="0" f="v">
      <t c="5">
        <n x="75"/>
        <n x="15"/>
        <n x="69"/>
        <n x="70"/>
        <n x="8"/>
      </t>
    </mdx>
    <mdx n="0" f="v">
      <t c="5">
        <n x="75"/>
        <n x="15"/>
        <n x="69"/>
        <n x="70"/>
        <n x="9"/>
      </t>
    </mdx>
    <mdx n="0" f="v">
      <t c="5">
        <n x="75"/>
        <n x="15"/>
        <n x="69"/>
        <n x="70"/>
        <n x="10"/>
      </t>
    </mdx>
    <mdx n="0" f="v">
      <t c="5">
        <n x="75"/>
        <n x="15"/>
        <n x="69"/>
        <n x="70"/>
        <n x="11"/>
      </t>
    </mdx>
    <mdx n="0" f="v">
      <t c="5">
        <n x="75"/>
        <n x="15"/>
        <n x="69"/>
        <n x="70"/>
        <n x="12"/>
      </t>
    </mdx>
    <mdx n="0" f="v">
      <t c="5">
        <n x="75"/>
        <n x="15"/>
        <n x="69"/>
        <n x="70"/>
        <n x="13"/>
      </t>
    </mdx>
    <mdx n="0" f="v">
      <t c="5">
        <n x="75"/>
        <n x="15"/>
        <n x="71"/>
        <n x="72"/>
        <n x="1"/>
      </t>
    </mdx>
    <mdx n="0" f="v">
      <t c="5">
        <n x="75"/>
        <n x="15"/>
        <n x="71"/>
        <n x="72"/>
        <n x="2"/>
      </t>
    </mdx>
    <mdx n="0" f="v">
      <t c="5">
        <n x="75"/>
        <n x="15"/>
        <n x="71"/>
        <n x="72"/>
        <n x="3"/>
      </t>
    </mdx>
    <mdx n="0" f="v">
      <t c="5">
        <n x="75"/>
        <n x="15"/>
        <n x="71"/>
        <n x="72"/>
        <n x="4"/>
      </t>
    </mdx>
    <mdx n="0" f="v">
      <t c="5">
        <n x="75"/>
        <n x="15"/>
        <n x="71"/>
        <n x="72"/>
        <n x="5"/>
      </t>
    </mdx>
    <mdx n="0" f="v">
      <t c="5">
        <n x="75"/>
        <n x="15"/>
        <n x="71"/>
        <n x="72"/>
        <n x="6"/>
      </t>
    </mdx>
    <mdx n="0" f="v">
      <t c="5">
        <n x="75"/>
        <n x="15"/>
        <n x="71"/>
        <n x="72"/>
        <n x="7"/>
      </t>
    </mdx>
    <mdx n="0" f="v">
      <t c="5">
        <n x="75"/>
        <n x="15"/>
        <n x="71"/>
        <n x="72"/>
        <n x="8"/>
      </t>
    </mdx>
    <mdx n="0" f="v">
      <t c="5">
        <n x="75"/>
        <n x="15"/>
        <n x="71"/>
        <n x="72"/>
        <n x="9"/>
      </t>
    </mdx>
    <mdx n="0" f="v">
      <t c="5">
        <n x="75"/>
        <n x="15"/>
        <n x="71"/>
        <n x="72"/>
        <n x="10"/>
      </t>
    </mdx>
    <mdx n="0" f="v">
      <t c="5">
        <n x="75"/>
        <n x="15"/>
        <n x="71"/>
        <n x="72"/>
        <n x="11"/>
      </t>
    </mdx>
    <mdx n="0" f="v">
      <t c="5">
        <n x="75"/>
        <n x="15"/>
        <n x="71"/>
        <n x="72"/>
        <n x="12"/>
      </t>
    </mdx>
    <mdx n="0" f="v">
      <t c="5">
        <n x="75"/>
        <n x="15"/>
        <n x="71"/>
        <n x="72"/>
        <n x="13"/>
      </t>
    </mdx>
    <mdx n="0" f="v">
      <t c="4">
        <n x="14"/>
        <n x="15"/>
        <n x="16"/>
        <n x="76"/>
      </t>
    </mdx>
    <mdx n="0" f="v">
      <t c="5">
        <n x="14"/>
        <n x="15"/>
        <n x="17"/>
        <n x="18"/>
        <n x="76"/>
      </t>
    </mdx>
    <mdx n="0" f="v">
      <t c="5">
        <n x="14"/>
        <n x="15"/>
        <n x="19"/>
        <n x="20"/>
        <n x="76"/>
      </t>
    </mdx>
    <mdx n="0" f="v">
      <t c="5">
        <n x="14"/>
        <n x="15"/>
        <n x="21"/>
        <n x="22"/>
        <n x="76"/>
      </t>
    </mdx>
    <mdx n="0" f="v">
      <t c="5">
        <n x="14"/>
        <n x="15"/>
        <n x="23"/>
        <n x="24"/>
        <n x="76"/>
      </t>
    </mdx>
    <mdx n="0" f="v">
      <t c="5">
        <n x="14"/>
        <n x="15"/>
        <n x="25"/>
        <n x="26"/>
        <n x="76"/>
      </t>
    </mdx>
    <mdx n="0" f="v">
      <t c="5">
        <n x="14"/>
        <n x="15"/>
        <n x="27"/>
        <n x="28"/>
        <n x="76"/>
      </t>
    </mdx>
    <mdx n="0" f="v">
      <t c="5">
        <n x="14"/>
        <n x="15"/>
        <n x="29"/>
        <n x="30"/>
        <n x="76"/>
      </t>
    </mdx>
    <mdx n="0" f="v">
      <t c="5">
        <n x="14"/>
        <n x="15"/>
        <n x="31"/>
        <n x="32"/>
        <n x="76"/>
      </t>
    </mdx>
    <mdx n="0" f="v">
      <t c="5">
        <n x="14"/>
        <n x="15"/>
        <n x="33"/>
        <n x="34"/>
        <n x="76"/>
      </t>
    </mdx>
    <mdx n="0" f="v">
      <t c="5">
        <n x="14"/>
        <n x="15"/>
        <n x="35"/>
        <n x="36"/>
        <n x="76"/>
      </t>
    </mdx>
    <mdx n="0" f="v">
      <t c="5">
        <n x="14"/>
        <n x="15"/>
        <n x="37"/>
        <n x="38"/>
        <n x="76"/>
      </t>
    </mdx>
    <mdx n="0" f="v">
      <t c="5">
        <n x="14"/>
        <n x="15"/>
        <n x="39"/>
        <n x="40"/>
        <n x="76"/>
      </t>
    </mdx>
    <mdx n="0" f="v">
      <t c="5">
        <n x="14"/>
        <n x="15"/>
        <n x="41"/>
        <n x="42"/>
        <n x="76"/>
      </t>
    </mdx>
    <mdx n="0" f="v">
      <t c="5">
        <n x="14"/>
        <n x="15"/>
        <n x="43"/>
        <n x="44"/>
        <n x="76"/>
      </t>
    </mdx>
    <mdx n="0" f="v">
      <t c="5">
        <n x="14"/>
        <n x="15"/>
        <n x="45"/>
        <n x="46"/>
        <n x="76"/>
      </t>
    </mdx>
    <mdx n="0" f="v">
      <t c="5">
        <n x="14"/>
        <n x="15"/>
        <n x="47"/>
        <n x="48"/>
        <n x="76"/>
      </t>
    </mdx>
    <mdx n="0" f="v">
      <t c="5">
        <n x="14"/>
        <n x="15"/>
        <n x="49"/>
        <n x="50"/>
        <n x="76"/>
      </t>
    </mdx>
    <mdx n="0" f="v">
      <t c="5">
        <n x="14"/>
        <n x="15"/>
        <n x="51"/>
        <n x="52"/>
        <n x="76"/>
      </t>
    </mdx>
    <mdx n="0" f="v">
      <t c="5">
        <n x="14"/>
        <n x="15"/>
        <n x="53"/>
        <n x="54"/>
        <n x="76"/>
      </t>
    </mdx>
    <mdx n="0" f="v">
      <t c="5">
        <n x="14"/>
        <n x="15"/>
        <n x="55"/>
        <n x="56"/>
        <n x="76"/>
      </t>
    </mdx>
    <mdx n="0" f="v">
      <t c="5">
        <n x="14"/>
        <n x="15"/>
        <n x="57"/>
        <n x="58"/>
        <n x="76"/>
      </t>
    </mdx>
    <mdx n="0" f="v">
      <t c="5">
        <n x="14"/>
        <n x="15"/>
        <n x="59"/>
        <n x="60"/>
        <n x="76"/>
      </t>
    </mdx>
    <mdx n="0" f="v">
      <t c="5">
        <n x="14"/>
        <n x="15"/>
        <n x="61"/>
        <n x="62"/>
        <n x="76"/>
      </t>
    </mdx>
    <mdx n="0" f="v">
      <t c="5">
        <n x="14"/>
        <n x="15"/>
        <n x="63"/>
        <n x="64"/>
        <n x="76"/>
      </t>
    </mdx>
    <mdx n="0" f="v">
      <t c="5">
        <n x="14"/>
        <n x="15"/>
        <n x="65"/>
        <n x="66"/>
        <n x="76"/>
      </t>
    </mdx>
    <mdx n="0" f="v">
      <t c="5">
        <n x="14"/>
        <n x="15"/>
        <n x="67"/>
        <n x="68"/>
        <n x="76"/>
      </t>
    </mdx>
    <mdx n="0" f="v">
      <t c="5">
        <n x="14"/>
        <n x="15"/>
        <n x="69"/>
        <n x="70"/>
        <n x="76"/>
      </t>
    </mdx>
    <mdx n="0" f="v">
      <t c="4">
        <n x="75"/>
        <n x="15"/>
        <n x="16"/>
        <n x="76"/>
      </t>
    </mdx>
    <mdx n="0" f="v">
      <t c="5">
        <n x="75"/>
        <n x="15"/>
        <n x="17"/>
        <n x="18"/>
        <n x="76"/>
      </t>
    </mdx>
    <mdx n="0" f="v">
      <t c="5">
        <n x="75"/>
        <n x="15"/>
        <n x="19"/>
        <n x="20"/>
        <n x="76"/>
      </t>
    </mdx>
    <mdx n="0" f="v">
      <t c="5">
        <n x="75"/>
        <n x="15"/>
        <n x="21"/>
        <n x="22"/>
        <n x="76"/>
      </t>
    </mdx>
    <mdx n="0" f="v">
      <t c="5">
        <n x="75"/>
        <n x="15"/>
        <n x="23"/>
        <n x="24"/>
        <n x="76"/>
      </t>
    </mdx>
    <mdx n="0" f="v">
      <t c="5">
        <n x="75"/>
        <n x="15"/>
        <n x="25"/>
        <n x="26"/>
        <n x="76"/>
      </t>
    </mdx>
    <mdx n="0" f="v">
      <t c="5">
        <n x="75"/>
        <n x="15"/>
        <n x="27"/>
        <n x="28"/>
        <n x="76"/>
      </t>
    </mdx>
    <mdx n="0" f="v">
      <t c="5">
        <n x="75"/>
        <n x="15"/>
        <n x="29"/>
        <n x="30"/>
        <n x="76"/>
      </t>
    </mdx>
    <mdx n="0" f="v">
      <t c="5">
        <n x="75"/>
        <n x="15"/>
        <n x="31"/>
        <n x="32"/>
        <n x="76"/>
      </t>
    </mdx>
    <mdx n="0" f="v">
      <t c="5">
        <n x="75"/>
        <n x="15"/>
        <n x="33"/>
        <n x="34"/>
        <n x="76"/>
      </t>
    </mdx>
    <mdx n="0" f="v">
      <t c="5">
        <n x="75"/>
        <n x="15"/>
        <n x="35"/>
        <n x="36"/>
        <n x="76"/>
      </t>
    </mdx>
    <mdx n="0" f="v">
      <t c="5">
        <n x="75"/>
        <n x="15"/>
        <n x="37"/>
        <n x="38"/>
        <n x="76"/>
      </t>
    </mdx>
    <mdx n="0" f="v">
      <t c="5">
        <n x="75"/>
        <n x="15"/>
        <n x="39"/>
        <n x="40"/>
        <n x="76"/>
      </t>
    </mdx>
    <mdx n="0" f="v">
      <t c="5">
        <n x="75"/>
        <n x="15"/>
        <n x="41"/>
        <n x="42"/>
        <n x="76"/>
      </t>
    </mdx>
    <mdx n="0" f="v">
      <t c="5">
        <n x="75"/>
        <n x="15"/>
        <n x="43"/>
        <n x="44"/>
        <n x="76"/>
      </t>
    </mdx>
    <mdx n="0" f="v">
      <t c="5">
        <n x="75"/>
        <n x="15"/>
        <n x="45"/>
        <n x="46"/>
        <n x="76"/>
      </t>
    </mdx>
    <mdx n="0" f="v">
      <t c="5">
        <n x="75"/>
        <n x="15"/>
        <n x="47"/>
        <n x="48"/>
        <n x="76"/>
      </t>
    </mdx>
    <mdx n="0" f="v">
      <t c="5">
        <n x="75"/>
        <n x="15"/>
        <n x="49"/>
        <n x="50"/>
        <n x="76"/>
      </t>
    </mdx>
    <mdx n="0" f="v">
      <t c="5">
        <n x="75"/>
        <n x="15"/>
        <n x="51"/>
        <n x="52"/>
        <n x="76"/>
      </t>
    </mdx>
    <mdx n="0" f="v">
      <t c="5">
        <n x="75"/>
        <n x="15"/>
        <n x="53"/>
        <n x="54"/>
        <n x="76"/>
      </t>
    </mdx>
    <mdx n="0" f="v">
      <t c="5">
        <n x="75"/>
        <n x="15"/>
        <n x="55"/>
        <n x="56"/>
        <n x="76"/>
      </t>
    </mdx>
    <mdx n="0" f="v">
      <t c="5">
        <n x="75"/>
        <n x="15"/>
        <n x="57"/>
        <n x="58"/>
        <n x="76"/>
      </t>
    </mdx>
    <mdx n="0" f="v">
      <t c="5">
        <n x="75"/>
        <n x="15"/>
        <n x="59"/>
        <n x="60"/>
        <n x="76"/>
      </t>
    </mdx>
    <mdx n="0" f="v">
      <t c="5">
        <n x="75"/>
        <n x="15"/>
        <n x="61"/>
        <n x="62"/>
        <n x="76"/>
      </t>
    </mdx>
    <mdx n="0" f="v">
      <t c="5">
        <n x="75"/>
        <n x="15"/>
        <n x="63"/>
        <n x="64"/>
        <n x="76"/>
      </t>
    </mdx>
    <mdx n="0" f="v">
      <t c="5">
        <n x="75"/>
        <n x="15"/>
        <n x="65"/>
        <n x="66"/>
        <n x="76"/>
      </t>
    </mdx>
    <mdx n="0" f="v">
      <t c="5">
        <n x="75"/>
        <n x="15"/>
        <n x="67"/>
        <n x="68"/>
        <n x="76"/>
      </t>
    </mdx>
    <mdx n="0" f="v">
      <t c="5">
        <n x="75"/>
        <n x="15"/>
        <n x="69"/>
        <n x="70"/>
        <n x="76"/>
      </t>
    </mdx>
    <mdx n="0" f="v">
      <t c="5">
        <n x="75"/>
        <n x="15"/>
        <n x="71"/>
        <n x="72"/>
        <n x="76"/>
      </t>
    </mdx>
    <mdx n="0" f="v">
      <t c="5">
        <n x="75"/>
        <n x="15"/>
        <n x="73"/>
        <n x="74"/>
        <n x="2"/>
      </t>
    </mdx>
    <mdx n="0" f="v">
      <t c="5">
        <n x="75"/>
        <n x="15"/>
        <n x="73"/>
        <n x="74"/>
        <n x="3"/>
      </t>
    </mdx>
    <mdx n="0" f="v">
      <t c="5">
        <n x="75"/>
        <n x="15"/>
        <n x="73"/>
        <n x="74"/>
        <n x="4"/>
      </t>
    </mdx>
    <mdx n="0" f="v">
      <t c="5">
        <n x="75"/>
        <n x="15"/>
        <n x="73"/>
        <n x="74"/>
        <n x="5"/>
      </t>
    </mdx>
    <mdx n="0" f="v">
      <t c="5">
        <n x="75"/>
        <n x="15"/>
        <n x="73"/>
        <n x="74"/>
        <n x="6"/>
      </t>
    </mdx>
    <mdx n="0" f="v">
      <t c="5">
        <n x="75"/>
        <n x="15"/>
        <n x="73"/>
        <n x="74"/>
        <n x="7"/>
      </t>
    </mdx>
    <mdx n="0" f="v">
      <t c="5">
        <n x="75"/>
        <n x="15"/>
        <n x="73"/>
        <n x="74"/>
        <n x="8"/>
      </t>
    </mdx>
    <mdx n="0" f="v">
      <t c="5">
        <n x="75"/>
        <n x="15"/>
        <n x="73"/>
        <n x="74"/>
        <n x="9"/>
      </t>
    </mdx>
    <mdx n="0" f="v">
      <t c="5">
        <n x="75"/>
        <n x="15"/>
        <n x="73"/>
        <n x="74"/>
        <n x="10"/>
      </t>
    </mdx>
    <mdx n="0" f="v">
      <t c="5">
        <n x="75"/>
        <n x="15"/>
        <n x="73"/>
        <n x="74"/>
        <n x="11"/>
      </t>
    </mdx>
    <mdx n="0" f="v">
      <t c="5">
        <n x="75"/>
        <n x="15"/>
        <n x="73"/>
        <n x="74"/>
        <n x="12"/>
      </t>
    </mdx>
    <mdx n="0" f="v">
      <t c="5">
        <n x="75"/>
        <n x="15"/>
        <n x="73"/>
        <n x="74"/>
        <n x="13"/>
      </t>
    </mdx>
    <mdx n="0" f="v">
      <t c="5">
        <n x="75"/>
        <n x="15"/>
        <n x="73"/>
        <n x="74"/>
        <n x="76"/>
      </t>
    </mdx>
    <mdx n="0" f="v">
      <t c="4">
        <n x="14"/>
        <n x="15"/>
        <n x="16"/>
        <n x="77"/>
      </t>
    </mdx>
    <mdx n="0" f="v">
      <t c="5">
        <n x="14"/>
        <n x="15"/>
        <n x="17"/>
        <n x="18"/>
        <n x="77"/>
      </t>
    </mdx>
    <mdx n="0" f="v">
      <t c="5">
        <n x="14"/>
        <n x="15"/>
        <n x="19"/>
        <n x="20"/>
        <n x="77"/>
      </t>
    </mdx>
    <mdx n="0" f="v">
      <t c="5">
        <n x="14"/>
        <n x="15"/>
        <n x="21"/>
        <n x="22"/>
        <n x="77"/>
      </t>
    </mdx>
    <mdx n="0" f="v">
      <t c="5">
        <n x="14"/>
        <n x="15"/>
        <n x="23"/>
        <n x="24"/>
        <n x="77"/>
      </t>
    </mdx>
    <mdx n="0" f="v">
      <t c="5">
        <n x="14"/>
        <n x="15"/>
        <n x="25"/>
        <n x="26"/>
        <n x="77"/>
      </t>
    </mdx>
    <mdx n="0" f="v">
      <t c="5">
        <n x="14"/>
        <n x="15"/>
        <n x="27"/>
        <n x="28"/>
        <n x="77"/>
      </t>
    </mdx>
    <mdx n="0" f="v">
      <t c="5">
        <n x="14"/>
        <n x="15"/>
        <n x="29"/>
        <n x="30"/>
        <n x="77"/>
      </t>
    </mdx>
    <mdx n="0" f="v">
      <t c="5">
        <n x="14"/>
        <n x="15"/>
        <n x="31"/>
        <n x="32"/>
        <n x="77"/>
      </t>
    </mdx>
    <mdx n="0" f="v">
      <t c="5">
        <n x="14"/>
        <n x="15"/>
        <n x="33"/>
        <n x="34"/>
        <n x="77"/>
      </t>
    </mdx>
    <mdx n="0" f="v">
      <t c="5">
        <n x="14"/>
        <n x="15"/>
        <n x="35"/>
        <n x="36"/>
        <n x="77"/>
      </t>
    </mdx>
    <mdx n="0" f="v">
      <t c="5">
        <n x="14"/>
        <n x="15"/>
        <n x="37"/>
        <n x="38"/>
        <n x="77"/>
      </t>
    </mdx>
    <mdx n="0" f="v">
      <t c="5">
        <n x="14"/>
        <n x="15"/>
        <n x="39"/>
        <n x="40"/>
        <n x="77"/>
      </t>
    </mdx>
    <mdx n="0" f="v">
      <t c="5">
        <n x="14"/>
        <n x="15"/>
        <n x="41"/>
        <n x="42"/>
        <n x="77"/>
      </t>
    </mdx>
    <mdx n="0" f="v">
      <t c="5">
        <n x="14"/>
        <n x="15"/>
        <n x="43"/>
        <n x="44"/>
        <n x="77"/>
      </t>
    </mdx>
    <mdx n="0" f="v">
      <t c="5">
        <n x="14"/>
        <n x="15"/>
        <n x="45"/>
        <n x="46"/>
        <n x="77"/>
      </t>
    </mdx>
    <mdx n="0" f="v">
      <t c="5">
        <n x="14"/>
        <n x="15"/>
        <n x="47"/>
        <n x="48"/>
        <n x="77"/>
      </t>
    </mdx>
    <mdx n="0" f="v">
      <t c="5">
        <n x="14"/>
        <n x="15"/>
        <n x="49"/>
        <n x="50"/>
        <n x="77"/>
      </t>
    </mdx>
    <mdx n="0" f="v">
      <t c="5">
        <n x="14"/>
        <n x="15"/>
        <n x="51"/>
        <n x="52"/>
        <n x="77"/>
      </t>
    </mdx>
    <mdx n="0" f="v">
      <t c="5">
        <n x="14"/>
        <n x="15"/>
        <n x="53"/>
        <n x="54"/>
        <n x="77"/>
      </t>
    </mdx>
    <mdx n="0" f="v">
      <t c="5">
        <n x="14"/>
        <n x="15"/>
        <n x="55"/>
        <n x="56"/>
        <n x="77"/>
      </t>
    </mdx>
    <mdx n="0" f="v">
      <t c="5">
        <n x="14"/>
        <n x="15"/>
        <n x="57"/>
        <n x="58"/>
        <n x="77"/>
      </t>
    </mdx>
    <mdx n="0" f="v">
      <t c="5">
        <n x="14"/>
        <n x="15"/>
        <n x="59"/>
        <n x="60"/>
        <n x="77"/>
      </t>
    </mdx>
    <mdx n="0" f="v">
      <t c="5">
        <n x="14"/>
        <n x="15"/>
        <n x="61"/>
        <n x="62"/>
        <n x="77"/>
      </t>
    </mdx>
    <mdx n="0" f="v">
      <t c="5">
        <n x="14"/>
        <n x="15"/>
        <n x="63"/>
        <n x="64"/>
        <n x="77"/>
      </t>
    </mdx>
    <mdx n="0" f="v">
      <t c="5">
        <n x="14"/>
        <n x="15"/>
        <n x="65"/>
        <n x="66"/>
        <n x="77"/>
      </t>
    </mdx>
    <mdx n="0" f="v">
      <t c="5">
        <n x="14"/>
        <n x="15"/>
        <n x="67"/>
        <n x="68"/>
        <n x="77"/>
      </t>
    </mdx>
    <mdx n="0" f="v">
      <t c="5">
        <n x="14"/>
        <n x="15"/>
        <n x="69"/>
        <n x="70"/>
        <n x="77"/>
      </t>
    </mdx>
    <mdx n="0" f="v">
      <t c="5">
        <n x="14"/>
        <n x="15"/>
        <n x="73"/>
        <n x="74"/>
        <n x="76"/>
      </t>
    </mdx>
    <mdx n="0" f="v">
      <t c="5">
        <n x="14"/>
        <n x="15"/>
        <n x="73"/>
        <n x="74"/>
        <n x="77"/>
      </t>
    </mdx>
    <mdx n="0" f="v">
      <t c="4">
        <n x="75"/>
        <n x="15"/>
        <n x="16"/>
        <n x="77"/>
      </t>
    </mdx>
    <mdx n="0" f="v">
      <t c="5">
        <n x="75"/>
        <n x="15"/>
        <n x="17"/>
        <n x="18"/>
        <n x="77"/>
      </t>
    </mdx>
    <mdx n="0" f="v">
      <t c="5">
        <n x="75"/>
        <n x="15"/>
        <n x="19"/>
        <n x="20"/>
        <n x="77"/>
      </t>
    </mdx>
    <mdx n="0" f="v">
      <t c="5">
        <n x="75"/>
        <n x="15"/>
        <n x="21"/>
        <n x="22"/>
        <n x="77"/>
      </t>
    </mdx>
    <mdx n="0" f="v">
      <t c="5">
        <n x="75"/>
        <n x="15"/>
        <n x="23"/>
        <n x="24"/>
        <n x="77"/>
      </t>
    </mdx>
    <mdx n="0" f="v">
      <t c="5">
        <n x="75"/>
        <n x="15"/>
        <n x="25"/>
        <n x="26"/>
        <n x="77"/>
      </t>
    </mdx>
    <mdx n="0" f="v">
      <t c="5">
        <n x="75"/>
        <n x="15"/>
        <n x="27"/>
        <n x="28"/>
        <n x="77"/>
      </t>
    </mdx>
    <mdx n="0" f="v">
      <t c="5">
        <n x="75"/>
        <n x="15"/>
        <n x="29"/>
        <n x="30"/>
        <n x="77"/>
      </t>
    </mdx>
    <mdx n="0" f="v">
      <t c="5">
        <n x="75"/>
        <n x="15"/>
        <n x="31"/>
        <n x="32"/>
        <n x="77"/>
      </t>
    </mdx>
    <mdx n="0" f="v">
      <t c="5">
        <n x="75"/>
        <n x="15"/>
        <n x="33"/>
        <n x="34"/>
        <n x="77"/>
      </t>
    </mdx>
    <mdx n="0" f="v">
      <t c="5">
        <n x="75"/>
        <n x="15"/>
        <n x="35"/>
        <n x="36"/>
        <n x="77"/>
      </t>
    </mdx>
    <mdx n="0" f="v">
      <t c="5">
        <n x="75"/>
        <n x="15"/>
        <n x="37"/>
        <n x="38"/>
        <n x="77"/>
      </t>
    </mdx>
    <mdx n="0" f="v">
      <t c="5">
        <n x="75"/>
        <n x="15"/>
        <n x="39"/>
        <n x="40"/>
        <n x="77"/>
      </t>
    </mdx>
    <mdx n="0" f="v">
      <t c="5">
        <n x="75"/>
        <n x="15"/>
        <n x="41"/>
        <n x="42"/>
        <n x="77"/>
      </t>
    </mdx>
    <mdx n="0" f="v">
      <t c="5">
        <n x="75"/>
        <n x="15"/>
        <n x="43"/>
        <n x="44"/>
        <n x="77"/>
      </t>
    </mdx>
    <mdx n="0" f="v">
      <t c="5">
        <n x="75"/>
        <n x="15"/>
        <n x="45"/>
        <n x="46"/>
        <n x="77"/>
      </t>
    </mdx>
    <mdx n="0" f="v">
      <t c="5">
        <n x="75"/>
        <n x="15"/>
        <n x="47"/>
        <n x="48"/>
        <n x="77"/>
      </t>
    </mdx>
    <mdx n="0" f="v">
      <t c="5">
        <n x="75"/>
        <n x="15"/>
        <n x="49"/>
        <n x="50"/>
        <n x="77"/>
      </t>
    </mdx>
    <mdx n="0" f="v">
      <t c="5">
        <n x="75"/>
        <n x="15"/>
        <n x="51"/>
        <n x="52"/>
        <n x="77"/>
      </t>
    </mdx>
    <mdx n="0" f="v">
      <t c="5">
        <n x="75"/>
        <n x="15"/>
        <n x="53"/>
        <n x="54"/>
        <n x="77"/>
      </t>
    </mdx>
    <mdx n="0" f="v">
      <t c="5">
        <n x="75"/>
        <n x="15"/>
        <n x="55"/>
        <n x="56"/>
        <n x="77"/>
      </t>
    </mdx>
    <mdx n="0" f="v">
      <t c="5">
        <n x="75"/>
        <n x="15"/>
        <n x="57"/>
        <n x="58"/>
        <n x="77"/>
      </t>
    </mdx>
    <mdx n="0" f="v">
      <t c="5">
        <n x="75"/>
        <n x="15"/>
        <n x="59"/>
        <n x="60"/>
        <n x="77"/>
      </t>
    </mdx>
    <mdx n="0" f="v">
      <t c="5">
        <n x="75"/>
        <n x="15"/>
        <n x="61"/>
        <n x="62"/>
        <n x="77"/>
      </t>
    </mdx>
    <mdx n="0" f="v">
      <t c="5">
        <n x="75"/>
        <n x="15"/>
        <n x="63"/>
        <n x="64"/>
        <n x="77"/>
      </t>
    </mdx>
    <mdx n="0" f="v">
      <t c="5">
        <n x="75"/>
        <n x="15"/>
        <n x="65"/>
        <n x="66"/>
        <n x="77"/>
      </t>
    </mdx>
    <mdx n="0" f="v">
      <t c="5">
        <n x="75"/>
        <n x="15"/>
        <n x="67"/>
        <n x="68"/>
        <n x="77"/>
      </t>
    </mdx>
    <mdx n="0" f="v">
      <t c="5">
        <n x="75"/>
        <n x="15"/>
        <n x="69"/>
        <n x="70"/>
        <n x="77"/>
      </t>
    </mdx>
    <mdx n="0" f="v">
      <t c="5">
        <n x="75"/>
        <n x="15"/>
        <n x="71"/>
        <n x="72"/>
        <n x="77"/>
      </t>
    </mdx>
    <mdx n="0" f="v">
      <t c="5">
        <n x="75"/>
        <n x="15"/>
        <n x="73"/>
        <n x="74"/>
        <n x="77"/>
      </t>
    </mdx>
    <mdx n="0" f="v">
      <t c="4">
        <n x="14"/>
        <n x="15"/>
        <n x="16"/>
        <n x="78"/>
      </t>
    </mdx>
    <mdx n="0" f="v">
      <t c="5">
        <n x="14"/>
        <n x="15"/>
        <n x="17"/>
        <n x="18"/>
        <n x="78"/>
      </t>
    </mdx>
    <mdx n="0" f="v">
      <t c="5">
        <n x="14"/>
        <n x="15"/>
        <n x="19"/>
        <n x="20"/>
        <n x="78"/>
      </t>
    </mdx>
    <mdx n="0" f="v">
      <t c="5">
        <n x="14"/>
        <n x="15"/>
        <n x="21"/>
        <n x="22"/>
        <n x="78"/>
      </t>
    </mdx>
    <mdx n="0" f="v">
      <t c="5">
        <n x="14"/>
        <n x="15"/>
        <n x="25"/>
        <n x="26"/>
        <n x="78"/>
      </t>
    </mdx>
    <mdx n="0" f="v">
      <t c="5">
        <n x="14"/>
        <n x="15"/>
        <n x="27"/>
        <n x="28"/>
        <n x="78"/>
      </t>
    </mdx>
    <mdx n="0" f="v">
      <t c="5">
        <n x="14"/>
        <n x="15"/>
        <n x="29"/>
        <n x="30"/>
        <n x="78"/>
      </t>
    </mdx>
    <mdx n="0" f="v">
      <t c="5">
        <n x="14"/>
        <n x="15"/>
        <n x="31"/>
        <n x="32"/>
        <n x="78"/>
      </t>
    </mdx>
    <mdx n="0" f="v">
      <t c="5">
        <n x="14"/>
        <n x="15"/>
        <n x="33"/>
        <n x="34"/>
        <n x="78"/>
      </t>
    </mdx>
    <mdx n="0" f="v">
      <t c="5">
        <n x="14"/>
        <n x="15"/>
        <n x="35"/>
        <n x="36"/>
        <n x="78"/>
      </t>
    </mdx>
    <mdx n="0" f="v">
      <t c="5">
        <n x="14"/>
        <n x="15"/>
        <n x="37"/>
        <n x="38"/>
        <n x="78"/>
      </t>
    </mdx>
    <mdx n="0" f="v">
      <t c="5">
        <n x="14"/>
        <n x="15"/>
        <n x="39"/>
        <n x="40"/>
        <n x="78"/>
      </t>
    </mdx>
    <mdx n="0" f="v">
      <t c="5">
        <n x="14"/>
        <n x="15"/>
        <n x="41"/>
        <n x="42"/>
        <n x="78"/>
      </t>
    </mdx>
    <mdx n="0" f="v">
      <t c="5">
        <n x="14"/>
        <n x="15"/>
        <n x="43"/>
        <n x="44"/>
        <n x="78"/>
      </t>
    </mdx>
    <mdx n="0" f="v">
      <t c="5">
        <n x="14"/>
        <n x="15"/>
        <n x="45"/>
        <n x="46"/>
        <n x="78"/>
      </t>
    </mdx>
    <mdx n="0" f="v">
      <t c="5">
        <n x="14"/>
        <n x="15"/>
        <n x="47"/>
        <n x="48"/>
        <n x="78"/>
      </t>
    </mdx>
    <mdx n="0" f="v">
      <t c="5">
        <n x="14"/>
        <n x="15"/>
        <n x="49"/>
        <n x="50"/>
        <n x="78"/>
      </t>
    </mdx>
    <mdx n="0" f="v">
      <t c="5">
        <n x="14"/>
        <n x="15"/>
        <n x="51"/>
        <n x="52"/>
        <n x="78"/>
      </t>
    </mdx>
    <mdx n="0" f="v">
      <t c="5">
        <n x="14"/>
        <n x="15"/>
        <n x="53"/>
        <n x="54"/>
        <n x="78"/>
      </t>
    </mdx>
    <mdx n="0" f="v">
      <t c="5">
        <n x="14"/>
        <n x="15"/>
        <n x="55"/>
        <n x="56"/>
        <n x="78"/>
      </t>
    </mdx>
    <mdx n="0" f="v">
      <t c="5">
        <n x="14"/>
        <n x="15"/>
        <n x="57"/>
        <n x="58"/>
        <n x="78"/>
      </t>
    </mdx>
    <mdx n="0" f="v">
      <t c="5">
        <n x="14"/>
        <n x="15"/>
        <n x="59"/>
        <n x="60"/>
        <n x="78"/>
      </t>
    </mdx>
    <mdx n="0" f="v">
      <t c="5">
        <n x="14"/>
        <n x="15"/>
        <n x="61"/>
        <n x="62"/>
        <n x="78"/>
      </t>
    </mdx>
    <mdx n="0" f="v">
      <t c="5">
        <n x="14"/>
        <n x="15"/>
        <n x="63"/>
        <n x="64"/>
        <n x="78"/>
      </t>
    </mdx>
    <mdx n="0" f="v">
      <t c="5">
        <n x="14"/>
        <n x="15"/>
        <n x="65"/>
        <n x="66"/>
        <n x="78"/>
      </t>
    </mdx>
    <mdx n="0" f="v">
      <t c="5">
        <n x="14"/>
        <n x="15"/>
        <n x="67"/>
        <n x="68"/>
        <n x="78"/>
      </t>
    </mdx>
    <mdx n="0" f="v">
      <t c="5">
        <n x="14"/>
        <n x="15"/>
        <n x="69"/>
        <n x="70"/>
        <n x="78"/>
      </t>
    </mdx>
    <mdx n="0" f="v">
      <t c="5">
        <n x="14"/>
        <n x="15"/>
        <n x="73"/>
        <n x="74"/>
        <n x="78"/>
      </t>
    </mdx>
    <mdx n="0" f="v">
      <t c="4">
        <n x="75"/>
        <n x="15"/>
        <n x="16"/>
        <n x="78"/>
      </t>
    </mdx>
    <mdx n="0" f="v">
      <t c="5">
        <n x="75"/>
        <n x="15"/>
        <n x="17"/>
        <n x="18"/>
        <n x="78"/>
      </t>
    </mdx>
    <mdx n="0" f="v">
      <t c="5">
        <n x="75"/>
        <n x="15"/>
        <n x="19"/>
        <n x="20"/>
        <n x="78"/>
      </t>
    </mdx>
    <mdx n="0" f="v">
      <t c="5">
        <n x="75"/>
        <n x="15"/>
        <n x="21"/>
        <n x="22"/>
        <n x="78"/>
      </t>
    </mdx>
    <mdx n="0" f="v">
      <t c="5">
        <n x="75"/>
        <n x="15"/>
        <n x="23"/>
        <n x="24"/>
        <n x="78"/>
      </t>
    </mdx>
    <mdx n="0" f="v">
      <t c="5">
        <n x="75"/>
        <n x="15"/>
        <n x="25"/>
        <n x="26"/>
        <n x="78"/>
      </t>
    </mdx>
    <mdx n="0" f="v">
      <t c="5">
        <n x="75"/>
        <n x="15"/>
        <n x="27"/>
        <n x="28"/>
        <n x="78"/>
      </t>
    </mdx>
    <mdx n="0" f="v">
      <t c="5">
        <n x="75"/>
        <n x="15"/>
        <n x="29"/>
        <n x="30"/>
        <n x="78"/>
      </t>
    </mdx>
    <mdx n="0" f="v">
      <t c="5">
        <n x="75"/>
        <n x="15"/>
        <n x="31"/>
        <n x="32"/>
        <n x="78"/>
      </t>
    </mdx>
    <mdx n="0" f="v">
      <t c="5">
        <n x="75"/>
        <n x="15"/>
        <n x="33"/>
        <n x="34"/>
        <n x="78"/>
      </t>
    </mdx>
    <mdx n="0" f="v">
      <t c="5">
        <n x="75"/>
        <n x="15"/>
        <n x="35"/>
        <n x="36"/>
        <n x="78"/>
      </t>
    </mdx>
    <mdx n="0" f="v">
      <t c="5">
        <n x="75"/>
        <n x="15"/>
        <n x="37"/>
        <n x="38"/>
        <n x="78"/>
      </t>
    </mdx>
    <mdx n="0" f="v">
      <t c="5">
        <n x="75"/>
        <n x="15"/>
        <n x="39"/>
        <n x="40"/>
        <n x="78"/>
      </t>
    </mdx>
    <mdx n="0" f="v">
      <t c="5">
        <n x="75"/>
        <n x="15"/>
        <n x="41"/>
        <n x="42"/>
        <n x="78"/>
      </t>
    </mdx>
    <mdx n="0" f="v">
      <t c="5">
        <n x="75"/>
        <n x="15"/>
        <n x="43"/>
        <n x="44"/>
        <n x="78"/>
      </t>
    </mdx>
    <mdx n="0" f="v">
      <t c="5">
        <n x="75"/>
        <n x="15"/>
        <n x="45"/>
        <n x="46"/>
        <n x="78"/>
      </t>
    </mdx>
    <mdx n="0" f="v">
      <t c="5">
        <n x="75"/>
        <n x="15"/>
        <n x="47"/>
        <n x="48"/>
        <n x="78"/>
      </t>
    </mdx>
    <mdx n="0" f="v">
      <t c="5">
        <n x="75"/>
        <n x="15"/>
        <n x="49"/>
        <n x="50"/>
        <n x="78"/>
      </t>
    </mdx>
    <mdx n="0" f="v">
      <t c="5">
        <n x="75"/>
        <n x="15"/>
        <n x="51"/>
        <n x="52"/>
        <n x="78"/>
      </t>
    </mdx>
    <mdx n="0" f="v">
      <t c="5">
        <n x="75"/>
        <n x="15"/>
        <n x="53"/>
        <n x="54"/>
        <n x="78"/>
      </t>
    </mdx>
    <mdx n="0" f="v">
      <t c="5">
        <n x="75"/>
        <n x="15"/>
        <n x="55"/>
        <n x="56"/>
        <n x="78"/>
      </t>
    </mdx>
    <mdx n="0" f="v">
      <t c="5">
        <n x="75"/>
        <n x="15"/>
        <n x="57"/>
        <n x="58"/>
        <n x="78"/>
      </t>
    </mdx>
    <mdx n="0" f="v">
      <t c="5">
        <n x="75"/>
        <n x="15"/>
        <n x="59"/>
        <n x="60"/>
        <n x="78"/>
      </t>
    </mdx>
    <mdx n="0" f="v">
      <t c="5">
        <n x="75"/>
        <n x="15"/>
        <n x="61"/>
        <n x="62"/>
        <n x="78"/>
      </t>
    </mdx>
    <mdx n="0" f="v">
      <t c="5">
        <n x="75"/>
        <n x="15"/>
        <n x="63"/>
        <n x="64"/>
        <n x="78"/>
      </t>
    </mdx>
    <mdx n="0" f="v">
      <t c="5">
        <n x="75"/>
        <n x="15"/>
        <n x="65"/>
        <n x="66"/>
        <n x="78"/>
      </t>
    </mdx>
    <mdx n="0" f="v">
      <t c="5">
        <n x="75"/>
        <n x="15"/>
        <n x="67"/>
        <n x="68"/>
        <n x="78"/>
      </t>
    </mdx>
    <mdx n="0" f="v">
      <t c="5">
        <n x="75"/>
        <n x="15"/>
        <n x="69"/>
        <n x="70"/>
        <n x="78"/>
      </t>
    </mdx>
    <mdx n="0" f="v">
      <t c="5">
        <n x="75"/>
        <n x="15"/>
        <n x="71"/>
        <n x="72"/>
        <n x="78"/>
      </t>
    </mdx>
    <mdx n="0" f="v">
      <t c="5">
        <n x="75"/>
        <n x="15"/>
        <n x="73"/>
        <n x="74"/>
        <n x="78"/>
      </t>
    </mdx>
  </mdxMetadata>
  <valueMetadata count="93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bk>
      <rc t="1" v="909"/>
    </bk>
    <bk>
      <rc t="1" v="910"/>
    </bk>
    <bk>
      <rc t="1" v="911"/>
    </bk>
    <bk>
      <rc t="1" v="912"/>
    </bk>
    <bk>
      <rc t="1" v="913"/>
    </bk>
    <bk>
      <rc t="1" v="914"/>
    </bk>
    <bk>
      <rc t="1" v="915"/>
    </bk>
    <bk>
      <rc t="1" v="916"/>
    </bk>
    <bk>
      <rc t="1" v="917"/>
    </bk>
    <bk>
      <rc t="1" v="918"/>
    </bk>
    <bk>
      <rc t="1" v="919"/>
    </bk>
    <bk>
      <rc t="1" v="920"/>
    </bk>
    <bk>
      <rc t="1" v="921"/>
    </bk>
    <bk>
      <rc t="1" v="922"/>
    </bk>
    <bk>
      <rc t="1" v="923"/>
    </bk>
    <bk>
      <rc t="1" v="924"/>
    </bk>
    <bk>
      <rc t="1" v="925"/>
    </bk>
    <bk>
      <rc t="1" v="926"/>
    </bk>
    <bk>
      <rc t="1" v="927"/>
    </bk>
    <bk>
      <rc t="1" v="928"/>
    </bk>
    <bk>
      <rc t="1" v="929"/>
    </bk>
    <bk>
      <rc t="1" v="930"/>
    </bk>
    <bk>
      <rc t="1" v="931"/>
    </bk>
    <bk>
      <rc t="1" v="932"/>
    </bk>
    <bk>
      <rc t="1" v="933"/>
    </bk>
    <bk>
      <rc t="1" v="934"/>
    </bk>
    <bk>
      <rc t="1" v="935"/>
    </bk>
    <bk>
      <rc t="1" v="936"/>
    </bk>
    <bk>
      <rc t="1" v="937"/>
    </bk>
    <bk>
      <rc t="1" v="938"/>
    </bk>
  </valueMetadata>
</metadata>
</file>

<file path=xl/sharedStrings.xml><?xml version="1.0" encoding="utf-8"?>
<sst xmlns="http://schemas.openxmlformats.org/spreadsheetml/2006/main" count="1024" uniqueCount="359">
  <si>
    <t>per million inhabitants</t>
  </si>
  <si>
    <t>IS</t>
  </si>
  <si>
    <t>CH</t>
  </si>
  <si>
    <t>BG</t>
  </si>
  <si>
    <t>CY</t>
  </si>
  <si>
    <t>CZ</t>
  </si>
  <si>
    <t>EE</t>
  </si>
  <si>
    <t>HU</t>
  </si>
  <si>
    <t>LV</t>
  </si>
  <si>
    <t>LT</t>
  </si>
  <si>
    <t>MT</t>
  </si>
  <si>
    <t>PL</t>
  </si>
  <si>
    <t>RO</t>
  </si>
  <si>
    <t>SK</t>
  </si>
  <si>
    <t>SI</t>
  </si>
  <si>
    <t>TR</t>
  </si>
  <si>
    <t>DK</t>
  </si>
  <si>
    <t>EL</t>
  </si>
  <si>
    <t>NL</t>
  </si>
  <si>
    <t>BE</t>
  </si>
  <si>
    <t>DE</t>
  </si>
  <si>
    <t>ES</t>
  </si>
  <si>
    <t>FR</t>
  </si>
  <si>
    <t>IE</t>
  </si>
  <si>
    <t>IT</t>
  </si>
  <si>
    <t>LU</t>
  </si>
  <si>
    <t>AT</t>
  </si>
  <si>
    <t>PT</t>
  </si>
  <si>
    <t>FI</t>
  </si>
  <si>
    <t>SE</t>
  </si>
  <si>
    <t>NO</t>
  </si>
  <si>
    <t>pkm</t>
  </si>
  <si>
    <t>tkm</t>
  </si>
  <si>
    <t>Japan</t>
  </si>
  <si>
    <t>million</t>
  </si>
  <si>
    <t>Russia</t>
  </si>
  <si>
    <t>China</t>
  </si>
  <si>
    <t>1000 km</t>
  </si>
  <si>
    <t>LI</t>
  </si>
  <si>
    <t>HR</t>
  </si>
  <si>
    <t>Road train</t>
  </si>
  <si>
    <t>Articulated vehicles</t>
  </si>
  <si>
    <t>Lorries</t>
  </si>
  <si>
    <t>2 axles</t>
  </si>
  <si>
    <t>3 axles</t>
  </si>
  <si>
    <t>4 axles</t>
  </si>
  <si>
    <t>5 axles and more</t>
  </si>
  <si>
    <t>18</t>
  </si>
  <si>
    <t>26</t>
  </si>
  <si>
    <t>36</t>
  </si>
  <si>
    <t>40</t>
  </si>
  <si>
    <t>44</t>
  </si>
  <si>
    <t>25</t>
  </si>
  <si>
    <t>19</t>
  </si>
  <si>
    <t>21.5</t>
  </si>
  <si>
    <t>50</t>
  </si>
  <si>
    <t>38</t>
  </si>
  <si>
    <t>Passenger transport</t>
  </si>
  <si>
    <t>Road transport</t>
  </si>
  <si>
    <t>Freight transport</t>
  </si>
  <si>
    <t>Passengers (1) (pkm)</t>
  </si>
  <si>
    <t>Goods (2) (tkm)</t>
  </si>
  <si>
    <t>Export</t>
  </si>
  <si>
    <t>Import</t>
  </si>
  <si>
    <t>Sea</t>
  </si>
  <si>
    <t>Road</t>
  </si>
  <si>
    <t>Rail</t>
  </si>
  <si>
    <t>Pipeline</t>
  </si>
  <si>
    <t>Air</t>
  </si>
  <si>
    <t>Total</t>
  </si>
  <si>
    <t>purchase of personal transport equipment</t>
  </si>
  <si>
    <t>operation of personal transport equipment</t>
  </si>
  <si>
    <t>purchased transport services</t>
  </si>
  <si>
    <t>Sea transport</t>
  </si>
  <si>
    <t>Air transport</t>
  </si>
  <si>
    <t>Inland water transport</t>
  </si>
  <si>
    <t>Infrastructure and Vehicles</t>
  </si>
  <si>
    <t>Motorway network</t>
  </si>
  <si>
    <t>Railway network</t>
  </si>
  <si>
    <t>Electrified rail lines</t>
  </si>
  <si>
    <t>Oil Pipelines</t>
  </si>
  <si>
    <t>Passenger cars stock</t>
  </si>
  <si>
    <t>(1)</t>
  </si>
  <si>
    <t>Motorization</t>
  </si>
  <si>
    <t xml:space="preserve">cars / 1000 persons   </t>
  </si>
  <si>
    <t>billion pkm</t>
  </si>
  <si>
    <t>billion tkm</t>
  </si>
  <si>
    <t>Oil pipeline</t>
  </si>
  <si>
    <t>MK</t>
  </si>
  <si>
    <t>Transport infrastructure</t>
  </si>
  <si>
    <t>Vehicle stock</t>
  </si>
  <si>
    <t>(2)</t>
  </si>
  <si>
    <r>
      <t xml:space="preserve">Road network </t>
    </r>
    <r>
      <rPr>
        <sz val="8"/>
        <rFont val="Arial"/>
        <family val="2"/>
      </rPr>
      <t>(paved)</t>
    </r>
  </si>
  <si>
    <t xml:space="preserve">Road fatalities </t>
  </si>
  <si>
    <t>(3)</t>
  </si>
  <si>
    <t>Inland waterways</t>
  </si>
  <si>
    <t>(4)</t>
  </si>
  <si>
    <t>Transport</t>
  </si>
  <si>
    <t>Purchase of vehicles</t>
  </si>
  <si>
    <t>Operation of personal transport equipment</t>
  </si>
  <si>
    <t>Transport services</t>
  </si>
  <si>
    <t>Combined passenger transport</t>
  </si>
  <si>
    <t>All-items</t>
  </si>
  <si>
    <t>Motor cycles, bicycles and animal drawn vehicles</t>
  </si>
  <si>
    <t>Motor cars</t>
  </si>
  <si>
    <t>Expenditure per head on transport</t>
  </si>
  <si>
    <t>Commercial freight vehicles</t>
  </si>
  <si>
    <t>Navigable inland waterways</t>
  </si>
  <si>
    <t>number</t>
  </si>
  <si>
    <t>(5)</t>
  </si>
  <si>
    <t xml:space="preserve">Passenger car </t>
  </si>
  <si>
    <t xml:space="preserve">Railway </t>
  </si>
  <si>
    <t xml:space="preserve">Waterborne </t>
  </si>
  <si>
    <t>Transport safety</t>
  </si>
  <si>
    <t>Employment</t>
  </si>
  <si>
    <t>Household     expenditure</t>
  </si>
  <si>
    <t>Goods transport</t>
  </si>
  <si>
    <t>Safety</t>
  </si>
  <si>
    <t>(2) : road, rail, inland waterways, oil pipelines, intra-EU air, intra-EU sea</t>
  </si>
  <si>
    <t>Pipelines</t>
  </si>
  <si>
    <t>Passenger transport by railway</t>
  </si>
  <si>
    <t>Passenger transport by road</t>
  </si>
  <si>
    <t>Passenger transport by air</t>
  </si>
  <si>
    <t>Passenger transport by sea and inland waterway</t>
  </si>
  <si>
    <t>Spares parts and accessories for personal transport equipment</t>
  </si>
  <si>
    <t>Fuels and lubricants for personal transport equipment</t>
  </si>
  <si>
    <t>Maintenance and repair of personal transport equipment</t>
  </si>
  <si>
    <t>Other services in respect of personal transport equipment</t>
  </si>
  <si>
    <t>Final consumption of households for transport</t>
  </si>
  <si>
    <t>Transport as a % of total final consumption of households</t>
  </si>
  <si>
    <t>(6)</t>
  </si>
  <si>
    <t xml:space="preserve">Export + Import </t>
  </si>
  <si>
    <t>Inland waterway</t>
  </si>
  <si>
    <r>
      <t>Weight</t>
    </r>
    <r>
      <rPr>
        <sz val="8"/>
        <rFont val="Arial"/>
        <family val="2"/>
      </rPr>
      <t xml:space="preserve"> (million tonnes)</t>
    </r>
  </si>
  <si>
    <t>Other purchased transport services</t>
  </si>
  <si>
    <t>Weight per bearing axle</t>
  </si>
  <si>
    <t>Weight per drive axle</t>
  </si>
  <si>
    <t>EUROPEAN UNION</t>
  </si>
  <si>
    <t>European Commission</t>
  </si>
  <si>
    <t>General</t>
  </si>
  <si>
    <r>
      <t xml:space="preserve">in co-operation with </t>
    </r>
    <r>
      <rPr>
        <b/>
        <sz val="10"/>
        <rFont val="Arial"/>
        <family val="2"/>
      </rPr>
      <t>Eurostat</t>
    </r>
  </si>
  <si>
    <t>Self propulsion</t>
  </si>
  <si>
    <t>Post</t>
  </si>
  <si>
    <t>Unknown</t>
  </si>
  <si>
    <t>GDP*</t>
  </si>
  <si>
    <t>2.1.8</t>
  </si>
  <si>
    <t>2.1.10</t>
  </si>
  <si>
    <t>Directorate-General for Mobility and Transport</t>
  </si>
  <si>
    <t>TRANSPORT IN FIGURES</t>
  </si>
  <si>
    <t>Part 2 : TRANSPORT</t>
  </si>
  <si>
    <t>Chapter 2.1  :</t>
  </si>
  <si>
    <t>2.1.1</t>
  </si>
  <si>
    <t>2.1.2</t>
  </si>
  <si>
    <t>2.1.3</t>
  </si>
  <si>
    <t>2.1.4</t>
  </si>
  <si>
    <t>2.1.5</t>
  </si>
  <si>
    <t>2.1.6</t>
  </si>
  <si>
    <t>2.1.7</t>
  </si>
  <si>
    <t>2.1.9</t>
  </si>
  <si>
    <t>2.1.11</t>
  </si>
  <si>
    <t>2.1.12</t>
  </si>
  <si>
    <t xml:space="preserve">Railways </t>
  </si>
  <si>
    <t xml:space="preserve">Gross Value Added </t>
  </si>
  <si>
    <t>Environmental taxes and transport</t>
  </si>
  <si>
    <t>Postal and courier activities</t>
  </si>
  <si>
    <t>* Including taxes on fuel and other transport taxes.</t>
  </si>
  <si>
    <t>Environmental taxes on transport (fuel and other taxes) as % of total taxation</t>
  </si>
  <si>
    <t>2.1.13</t>
  </si>
  <si>
    <t>2.1.14</t>
  </si>
  <si>
    <t>2.1.15</t>
  </si>
  <si>
    <t>11,5</t>
  </si>
  <si>
    <t>130</t>
  </si>
  <si>
    <t>Warehousing and support activities</t>
  </si>
  <si>
    <t>:</t>
  </si>
  <si>
    <t>Environmental taxes on transport (fuel and other taxes) as % of total taxation (*)</t>
  </si>
  <si>
    <t>ME</t>
  </si>
  <si>
    <t>RS</t>
  </si>
  <si>
    <t>AL</t>
  </si>
  <si>
    <t>GDP: at constant year 2005 prices and exchange rates</t>
  </si>
  <si>
    <t>(3): Japan: included in railway pkm</t>
  </si>
  <si>
    <t>(8)</t>
  </si>
  <si>
    <t>(2): Japan: national expressways.</t>
  </si>
  <si>
    <t>(7)</t>
  </si>
  <si>
    <r>
      <t xml:space="preserve">GDP </t>
    </r>
    <r>
      <rPr>
        <sz val="8"/>
        <rFont val="Arial"/>
        <family val="2"/>
      </rPr>
      <t>at year 2005 prices and exchange rates</t>
    </r>
  </si>
  <si>
    <t>GDP (at constant year 2005 prices)</t>
  </si>
  <si>
    <t>(2) Figures on number of persons employed in transport, total workforce and shares per mode based on Eurostat Labour Force Survey (age 15-64 years).</t>
  </si>
  <si>
    <t>90</t>
  </si>
  <si>
    <t>80</t>
  </si>
  <si>
    <t>48</t>
  </si>
  <si>
    <t>100</t>
  </si>
  <si>
    <t xml:space="preserve">39 </t>
  </si>
  <si>
    <r>
      <t xml:space="preserve">Value </t>
    </r>
    <r>
      <rPr>
        <sz val="8"/>
        <rFont val="Arial"/>
        <family val="2"/>
      </rPr>
      <t>(billion EUR)</t>
    </r>
  </si>
  <si>
    <r>
      <t xml:space="preserve">Source: </t>
    </r>
    <r>
      <rPr>
        <sz val="8"/>
        <rFont val="Arial"/>
        <family val="2"/>
      </rPr>
      <t>DG Taxation and Customs Union, based on Eurostat.</t>
    </r>
  </si>
  <si>
    <t>EU-27</t>
  </si>
  <si>
    <t>32</t>
  </si>
  <si>
    <t>40 (7)</t>
  </si>
  <si>
    <t>Annual Growth Rates EU-27</t>
  </si>
  <si>
    <r>
      <rPr>
        <b/>
        <sz val="8"/>
        <rFont val="Arial"/>
        <family val="2"/>
      </rPr>
      <t>Source:</t>
    </r>
    <r>
      <rPr>
        <sz val="8"/>
        <rFont val="Arial"/>
        <family val="2"/>
      </rPr>
      <t xml:space="preserve"> Eurostat  [nama_10_gdp], tables 2.2.2 and 2.3.2</t>
    </r>
  </si>
  <si>
    <t>Partner: Extra EU-27</t>
  </si>
  <si>
    <t>Comparison EU-27 - World</t>
  </si>
  <si>
    <r>
      <t xml:space="preserve">Air </t>
    </r>
    <r>
      <rPr>
        <sz val="8"/>
        <rFont val="Arial"/>
        <family val="2"/>
      </rPr>
      <t>(domestic / intra-EU-27)</t>
    </r>
  </si>
  <si>
    <r>
      <t xml:space="preserve">Sea </t>
    </r>
    <r>
      <rPr>
        <sz val="8"/>
        <rFont val="Arial"/>
        <family val="2"/>
      </rPr>
      <t>(domestic / intra-EU-27)</t>
    </r>
  </si>
  <si>
    <r>
      <t>Source</t>
    </r>
    <r>
      <rPr>
        <sz val="8"/>
        <rFont val="Arial"/>
        <family val="2"/>
      </rPr>
      <t>: Chapter 2.2 and 2.3, national statistics (CN, JP, US) International Transport Forum (RU), estimates (</t>
    </r>
    <r>
      <rPr>
        <i/>
        <sz val="8"/>
        <rFont val="Arial"/>
        <family val="2"/>
      </rPr>
      <t>in italics</t>
    </r>
    <r>
      <rPr>
        <sz val="8"/>
        <rFont val="Arial"/>
        <family val="2"/>
      </rPr>
      <t>)</t>
    </r>
  </si>
  <si>
    <t>Statistical overview EU transport</t>
  </si>
  <si>
    <t>Transport growth EU-27 (graph)</t>
  </si>
  <si>
    <t>Road transport: speed limits, blood alcohol limits</t>
  </si>
  <si>
    <t>Road: maximum gross vehicle weight</t>
  </si>
  <si>
    <t>Employment by mode of transport</t>
  </si>
  <si>
    <t>Number of enterprises by mode of transport</t>
  </si>
  <si>
    <t>Turnover by mode of transport</t>
  </si>
  <si>
    <t>EU-27: External trade by mode of transport</t>
  </si>
  <si>
    <t>Environmental taxes and transport: energy taxes as % of GDP - transport fuel taxes</t>
  </si>
  <si>
    <t>Environmental taxes and transport:  environmental taxes as % of GDP - transport (excl. fuel)</t>
  </si>
  <si>
    <t>Comparison EU-27 - World: infrastructure and vehicles</t>
  </si>
  <si>
    <t>Comparison EU-27 - World: passenger and freight transport</t>
  </si>
  <si>
    <t>Transport growth EU-27</t>
  </si>
  <si>
    <t>Maximum gross vehicle weight</t>
  </si>
  <si>
    <t>EU-27 : External trade by mode of transport</t>
  </si>
  <si>
    <t>Passenger and freight transport</t>
  </si>
  <si>
    <t xml:space="preserve">NB: </t>
  </si>
  <si>
    <t>NB:</t>
  </si>
  <si>
    <r>
      <t xml:space="preserve">NB: </t>
    </r>
    <r>
      <rPr>
        <sz val="8"/>
        <rFont val="Arial"/>
        <family val="2"/>
      </rPr>
      <t>EU totals are weighted averages</t>
    </r>
  </si>
  <si>
    <t>(2): China: passenger-kilometers of highways including buses and coaches</t>
  </si>
  <si>
    <t>7 / 10</t>
  </si>
  <si>
    <t>12 / 13</t>
  </si>
  <si>
    <t>40 / 42</t>
  </si>
  <si>
    <t>40 / 44</t>
  </si>
  <si>
    <t>25 / 28</t>
  </si>
  <si>
    <t>25 / 26</t>
  </si>
  <si>
    <t>36 / 38</t>
  </si>
  <si>
    <t>44 / 60</t>
  </si>
  <si>
    <t xml:space="preserve">40 / 44 </t>
  </si>
  <si>
    <t>35 / 36</t>
  </si>
  <si>
    <t>32 / 36 / 38</t>
  </si>
  <si>
    <t>(1) : passenger cars, powered two-wheelers, buses and coaches, tram and metro, railways, intra-EU air, intra-EU sea</t>
  </si>
  <si>
    <t>70 / 90  / 120</t>
  </si>
  <si>
    <t>80 / 90</t>
  </si>
  <si>
    <t>90 / 110</t>
  </si>
  <si>
    <t>80 / 100</t>
  </si>
  <si>
    <t>30 / 50</t>
  </si>
  <si>
    <t>70 / 90</t>
  </si>
  <si>
    <t>90 / 100</t>
  </si>
  <si>
    <t>110 / 130</t>
  </si>
  <si>
    <t>120 / 140</t>
  </si>
  <si>
    <t>80 / 120</t>
  </si>
  <si>
    <t>50 / 60</t>
  </si>
  <si>
    <t>US</t>
  </si>
  <si>
    <t>Bus + trolley bus + coach</t>
  </si>
  <si>
    <t xml:space="preserve">Tram and  metro </t>
  </si>
  <si>
    <t>(1): US: Including light trucks / vans</t>
  </si>
  <si>
    <t>120/140</t>
  </si>
  <si>
    <t xml:space="preserve">90 </t>
  </si>
  <si>
    <t>90 / 120</t>
  </si>
  <si>
    <t xml:space="preserve">80 / 90 </t>
  </si>
  <si>
    <t>40 / 50</t>
  </si>
  <si>
    <t>60 / 80</t>
  </si>
  <si>
    <t>100 / 120 / 130</t>
  </si>
  <si>
    <t>100 / 120</t>
  </si>
  <si>
    <t>(3): RU: roads of federal importance</t>
  </si>
  <si>
    <t xml:space="preserve">(4): USA: a sum of partly overlapping networks. </t>
  </si>
  <si>
    <t>(5): China: both oil and gas pipelines</t>
  </si>
  <si>
    <t>(6): USA: light duty vehicles, short wheel and long wheel base.</t>
  </si>
  <si>
    <t xml:space="preserve">(7): Japan: ordinary, small and light four-wheeled vehicles. </t>
  </si>
  <si>
    <t>(5): USA: Class I rail</t>
  </si>
  <si>
    <t>(6): China: oil and gas pipelines.</t>
  </si>
  <si>
    <t>(7): USA: refers to coastal shipping.</t>
  </si>
  <si>
    <t>(8): China: both coastwise and inland waterway transport.</t>
  </si>
  <si>
    <t>EU-27: Evolution of consumer prices for passenger transport</t>
  </si>
  <si>
    <t>40 / 42 / 44</t>
  </si>
  <si>
    <t>11.5 / 12</t>
  </si>
  <si>
    <t>37 / 38</t>
  </si>
  <si>
    <t xml:space="preserve"> 40</t>
  </si>
  <si>
    <r>
      <t>Source</t>
    </r>
    <r>
      <rPr>
        <sz val="8"/>
        <rFont val="Arial"/>
        <family val="2"/>
      </rPr>
      <t>: International Transport Forum</t>
    </r>
  </si>
  <si>
    <t>(9): Coastal shipping</t>
  </si>
  <si>
    <t>21.5 - 30.5</t>
  </si>
  <si>
    <t xml:space="preserve">40 / 42 / 44 </t>
  </si>
  <si>
    <t>32 / 38</t>
  </si>
  <si>
    <t xml:space="preserve">25 / 26 / 27 </t>
  </si>
  <si>
    <t xml:space="preserve">10.5 / 11.5 </t>
  </si>
  <si>
    <t>18 / 20</t>
  </si>
  <si>
    <t>BE (1)</t>
  </si>
  <si>
    <t>44 (6)</t>
  </si>
  <si>
    <t>26 (2)</t>
  </si>
  <si>
    <t>28 (2)</t>
  </si>
  <si>
    <t>24 / 26 (2)</t>
  </si>
  <si>
    <t>DK (3)</t>
  </si>
  <si>
    <t>NL (3)</t>
  </si>
  <si>
    <t>PT (3)</t>
  </si>
  <si>
    <t>18 / 19</t>
  </si>
  <si>
    <t>26 / 27</t>
  </si>
  <si>
    <t>44 / 50 / 56</t>
  </si>
  <si>
    <t xml:space="preserve"> 35 / 36</t>
  </si>
  <si>
    <t>42 (2)</t>
  </si>
  <si>
    <t xml:space="preserve">24 / 26 </t>
  </si>
  <si>
    <t xml:space="preserve">46 - 50 </t>
  </si>
  <si>
    <t>46 - 50</t>
  </si>
  <si>
    <t>40 /44</t>
  </si>
  <si>
    <t xml:space="preserve">40 / 44 / 46 </t>
  </si>
  <si>
    <t>11.5 (4)</t>
  </si>
  <si>
    <t>10  (4)</t>
  </si>
  <si>
    <t xml:space="preserve">44 (4) </t>
  </si>
  <si>
    <t>FI (5)</t>
  </si>
  <si>
    <t>(1)  Differences between regions. For a complete overview please consult the International Transport Forum website.</t>
  </si>
  <si>
    <t>(2)  Only for air suspension or similar, twin tyres or ABS (Anti-lock Braking System)</t>
  </si>
  <si>
    <t>(3)  Under specific conditions EMS (European Modular System) combinations may have a maximum length of 25.25m and maximum mass of 60t.</t>
  </si>
  <si>
    <t xml:space="preserve">(4)  Increased values are aplicable for certain type of transport. </t>
  </si>
  <si>
    <t>(5)  For vehicles registered in an EEA member country.</t>
  </si>
  <si>
    <t>(6)  Five-axle: 44 t; six-axle: 56 t; seven-axle: 60 t; eight-axle: 64-68 t (restrictions for ADR), 69-76 t (not for ADR).</t>
  </si>
  <si>
    <t>18 (4)</t>
  </si>
  <si>
    <t>26 (4)</t>
  </si>
  <si>
    <t>- An articulated vehicle consists of a road tractor coupled to a semi-trailer. A road train is a goods road motor vehicle coupled to one or more trailers. 
- The permissible maximum weight varies according to different conditions: distance between the axles, number of driven axles, type of suspension, single or double mounted tyres, the vehicle is performimng national or international traffic, performing combined transport operations, type of road, type of fuel or type of goods. For a more complete country overview please consult the International Transport Forum website.</t>
  </si>
  <si>
    <t>(tonnes)</t>
  </si>
  <si>
    <t>33 / 38 / 40</t>
  </si>
  <si>
    <t>10 (4)</t>
  </si>
  <si>
    <t>10 / 11.5</t>
  </si>
  <si>
    <t>25 / 26 (4)</t>
  </si>
  <si>
    <t>(7) 74 t on some roads.</t>
  </si>
  <si>
    <t>(9)</t>
  </si>
  <si>
    <t>NO (3)</t>
  </si>
  <si>
    <t>Warehousing and support activities for transportation</t>
  </si>
  <si>
    <t>ranking in 2021</t>
  </si>
  <si>
    <r>
      <t xml:space="preserve">(8): Japan: including </t>
    </r>
    <r>
      <rPr>
        <sz val="8"/>
        <color theme="1"/>
        <rFont val="Arial"/>
        <family val="2"/>
      </rPr>
      <t xml:space="preserve">8.3 </t>
    </r>
    <r>
      <rPr>
        <sz val="8"/>
        <rFont val="Arial"/>
        <family val="2"/>
      </rPr>
      <t>million light motor vehicles.</t>
    </r>
  </si>
  <si>
    <r>
      <t>Source</t>
    </r>
    <r>
      <rPr>
        <sz val="8"/>
        <rFont val="Arial"/>
        <family val="2"/>
      </rPr>
      <t xml:space="preserve">: Chapters 2.5, 2.6 and 2.7,  UNECE (fatalities), national statistics (CN, JP, RU, US), estimates </t>
    </r>
    <r>
      <rPr>
        <i/>
        <sz val="8"/>
        <rFont val="Arial"/>
        <family val="2"/>
      </rPr>
      <t>(in italics)</t>
    </r>
  </si>
  <si>
    <t>avg growth 95-21</t>
  </si>
  <si>
    <t>1995-2021 p.a.</t>
  </si>
  <si>
    <t>2000-2021 p.a.</t>
  </si>
  <si>
    <t>2020-2021</t>
  </si>
  <si>
    <t>avg growth 2000-2021</t>
  </si>
  <si>
    <t>growth 20-21</t>
  </si>
  <si>
    <t>Around  29 % of this sum (around EUR 258 billion) was used to purchase vehicles, 58  % (EUR 509 billion) was spent on the operation of personal transport equipment (e.g. to buy fuel for the car) and the rest (EUR 112 billion) was spent for transport services (e.g. bus, train, plane tickets).</t>
  </si>
  <si>
    <t>With around EUR 636  billion in Gross Value Added (GVA) at current prices, the transport and storage services sector (including postal and courier activities) accounted for about 5 % of total GVA in the EU-27 in 2021 (1). It should be noted, however, that this figure only includes the GVA of companies whose main activity is the provision of transport (and transport-related) services and that own account transport operations are not included.</t>
  </si>
  <si>
    <t>(3) 4.5 % of total employment if postal and courier activities are not included.</t>
  </si>
  <si>
    <t>In 2021, private households in the EU-27 spent EUR 880 billion or roughly 12.1  % of their total consumption on transport-related items.</t>
  </si>
  <si>
    <t>In 2021, the total goods transport activities in the EU-27 are estimated to amount to 3 432 billion tkm. This figure includes intra-EU air and sea transport but not transport activities between the EU and the rest of the world. Road transport accounted for 54.3 % of this total, rail for 11.9 %, inland waterways for 4  % and oil pipelines for 2.6 %. Intra-EU maritime transport was the second most important mode with a share of 27.2 % while intra-EU air transport only accounted for 0.1 % of the total.</t>
  </si>
  <si>
    <r>
      <t>Road:</t>
    </r>
    <r>
      <rPr>
        <sz val="8"/>
        <color theme="1"/>
        <rFont val="Arial"/>
        <family val="2"/>
      </rPr>
      <t xml:space="preserve">  19 917 persons were killed in road accidents (fatalities within 30 days) in 2021, 5.7 % more  than in 2020 (when 18 836 people lost their lives). In comparison with 2001, the number of road fatalities was lower by about two thirds (-61.2 %). </t>
    </r>
  </si>
  <si>
    <r>
      <t>Rail:</t>
    </r>
    <r>
      <rPr>
        <sz val="8"/>
        <color theme="1"/>
        <rFont val="Arial"/>
        <family val="2"/>
      </rPr>
      <t xml:space="preserve"> 5 passengers lost their lives in 2021; this figure does not include casualties among railway employees or other people run over by trains.</t>
    </r>
  </si>
  <si>
    <t>(4): Japan: 2019 value</t>
  </si>
  <si>
    <t>BA</t>
  </si>
  <si>
    <t>MD</t>
  </si>
  <si>
    <t>90/110</t>
  </si>
  <si>
    <t>UK</t>
  </si>
  <si>
    <t>UA</t>
  </si>
  <si>
    <r>
      <t>Source :</t>
    </r>
    <r>
      <rPr>
        <sz val="8"/>
        <rFont val="Arial"/>
        <family val="2"/>
      </rPr>
      <t xml:space="preserve"> Eurostat</t>
    </r>
    <r>
      <rPr>
        <b/>
        <sz val="8"/>
        <rFont val="Arial"/>
        <family val="2"/>
      </rPr>
      <t xml:space="preserve"> [Comext]</t>
    </r>
  </si>
  <si>
    <t>(1): 2020 data; Divided highways with 4 or more lanes (rural or urban interstate, freeways, expressways, arterial and collector) with full access control by the authorities.</t>
  </si>
  <si>
    <r>
      <t xml:space="preserve">Air: </t>
    </r>
    <r>
      <rPr>
        <sz val="8"/>
        <color theme="1"/>
        <rFont val="Arial"/>
        <family val="2"/>
      </rPr>
      <t>18</t>
    </r>
    <r>
      <rPr>
        <b/>
        <sz val="8"/>
        <color theme="1"/>
        <rFont val="Arial"/>
        <family val="2"/>
      </rPr>
      <t xml:space="preserve"> </t>
    </r>
    <r>
      <rPr>
        <sz val="8"/>
        <color theme="1"/>
        <rFont val="Arial"/>
        <family val="2"/>
      </rPr>
      <t xml:space="preserve">lives were lost in 2022: 8 fatalities occurred on EU territory and involved a non-EU operator, and 10 fatalities involved an EU registered aircraft (2 business flights).  </t>
    </r>
  </si>
  <si>
    <t>42 /44</t>
  </si>
  <si>
    <t xml:space="preserve">40 </t>
  </si>
  <si>
    <t>16</t>
  </si>
  <si>
    <t>22</t>
  </si>
  <si>
    <t>(1) The transport share amounts of 4.6 % of total GVA if postal and courier activities are not included. Estimations based on Eurostat National Account (2021 data).</t>
  </si>
  <si>
    <t xml:space="preserve">In 2021, the transport and storage services sector (including postal and courier activities) in the EU-27 employed around 10 million persons (2), some 5.3 % of the total workforce (3). Around 53 % of them worked in land transport (road, rail and pipelines), 3 % in water transport (sea and inland waterways), 3  % in air transport and 27 % in warehousing and supporting activities (such as cargo handling, storage and warehousing) and the remaining 15 % in postal and courier activities. 22 % of the employed persons in the transport sector were women. </t>
  </si>
  <si>
    <t>In 2021, total passenger transport activities in the EU-27 by any motorized means of transport are estimated to  amount to 4779 billion pkm or on average around 10 700 km per person. This figure includes intra-EU air and sea transport but not transport activities between the EU and the rest of the world. Passenger cars accounted for 78.3 % of this total, powered two-wheelers for 2.2 %, buses &amp; coaches for 6.8  %, railways for 5.6 % and tram and metro for 1.2 %. Intra-EU air and intra-EU maritime transport accounted for 5.7 % and 0.3% respectively.</t>
  </si>
  <si>
    <t xml:space="preserve">Road freight transport </t>
  </si>
  <si>
    <t xml:space="preserve">Road passenger transport </t>
  </si>
  <si>
    <t>blood_alcohol_limit</t>
  </si>
  <si>
    <t/>
  </si>
  <si>
    <t>speed_l_cars_builtup_areas</t>
  </si>
  <si>
    <t>speed_l_cars_outside_builtup_areas</t>
  </si>
  <si>
    <t>speed_l_cars_motorways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</si>
</sst>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0.0"/>
    <numFmt numFmtId="165" formatCode="0.0"/>
    <numFmt numFmtId="166" formatCode="#,###,##0"/>
    <numFmt numFmtId="167" formatCode="0.0\ \ \ "/>
    <numFmt numFmtId="168" formatCode="0.00\ "/>
    <numFmt numFmtId="169" formatCode="0.0%"/>
    <numFmt numFmtId="170" formatCode="#\ ##0"/>
    <numFmt numFmtId="171" formatCode="#0.0"/>
    <numFmt numFmtId="172" formatCode="#,##0;\-#,##0;"/>
    <numFmt numFmtId="173" formatCode="0.0\ "/>
    <numFmt numFmtId="174" formatCode="#\ ##0.0"/>
    <numFmt numFmtId="175" formatCode="#\ ###\ ##0"/>
    <numFmt numFmtId="176" formatCode="#\ ##0"/>
    <numFmt numFmtId="177" formatCode="0.0000"/>
    <numFmt numFmtId="178" formatCode="#.\ ###\ ##0"/>
    <numFmt numFmtId="179" formatCode="#,##0.0;\-#,##0.0;"/>
  </numFmts>
  <fonts count="32" x14ac:knownFonts="1">
    <font>
      <sz val="10"/>
      <name val="Arial"/>
    </font>
    <font>
      <sz val="10"/>
      <name val="Arial"/>
      <family val="2"/>
    </font>
    <font>
      <sz val="10"/>
      <name val="Arial"/>
      <family val="2"/>
    </font>
    <font>
      <b/>
      <sz val="14"/>
      <name val="Arial"/>
      <family val="2"/>
    </font>
    <font>
      <sz val="8"/>
      <name val="Arial"/>
      <family val="2"/>
    </font>
    <font>
      <b/>
      <sz val="8"/>
      <name val="Arial"/>
      <family val="2"/>
    </font>
    <font>
      <sz val="8"/>
      <name val="Arial"/>
      <family val="2"/>
    </font>
    <font>
      <b/>
      <sz val="12"/>
      <name val="Arial"/>
      <family val="2"/>
    </font>
    <font>
      <b/>
      <sz val="8"/>
      <name val="Arial"/>
      <family val="2"/>
    </font>
    <font>
      <b/>
      <sz val="10"/>
      <name val="Arial"/>
      <family val="2"/>
    </font>
    <font>
      <i/>
      <sz val="8"/>
      <name val="Arial"/>
      <family val="2"/>
    </font>
    <font>
      <b/>
      <i/>
      <sz val="8"/>
      <name val="Arial"/>
      <family val="2"/>
    </font>
    <font>
      <b/>
      <sz val="10"/>
      <color indexed="18"/>
      <name val="Arial"/>
      <family val="2"/>
    </font>
    <font>
      <b/>
      <sz val="10"/>
      <color indexed="8"/>
      <name val="Arial"/>
      <family val="2"/>
    </font>
    <font>
      <b/>
      <sz val="7"/>
      <name val="Arial"/>
      <family val="2"/>
    </font>
    <font>
      <b/>
      <sz val="10"/>
      <name val="Arial"/>
      <family val="2"/>
    </font>
    <font>
      <b/>
      <sz val="6"/>
      <name val="Arial"/>
      <family val="2"/>
    </font>
    <font>
      <b/>
      <sz val="12"/>
      <name val="Arial"/>
      <family val="2"/>
    </font>
    <font>
      <sz val="10"/>
      <name val="Times"/>
      <family val="1"/>
    </font>
    <font>
      <sz val="11"/>
      <name val="Arial"/>
      <family val="2"/>
    </font>
    <font>
      <sz val="12"/>
      <name val="Arial"/>
      <family val="2"/>
    </font>
    <font>
      <sz val="11"/>
      <name val="Arial"/>
      <family val="2"/>
    </font>
    <font>
      <sz val="8"/>
      <color theme="1"/>
      <name val="Arial"/>
      <family val="2"/>
    </font>
    <font>
      <b/>
      <sz val="8"/>
      <color theme="1"/>
      <name val="Arial"/>
      <family val="2"/>
    </font>
    <font>
      <i/>
      <sz val="8"/>
      <color theme="1"/>
      <name val="Arial"/>
      <family val="2"/>
    </font>
    <font>
      <b/>
      <sz val="10"/>
      <color theme="1"/>
      <name val="Arial"/>
      <family val="2"/>
    </font>
    <font>
      <sz val="10"/>
      <color theme="1"/>
      <name val="Arial"/>
      <family val="2"/>
    </font>
    <font>
      <b/>
      <sz val="12"/>
      <color theme="1"/>
      <name val="Arial"/>
      <family val="2"/>
    </font>
    <font>
      <sz val="10"/>
      <color rgb="FFFF0000"/>
      <name val="Arial"/>
      <family val="2"/>
    </font>
    <font>
      <b/>
      <i/>
      <sz val="8"/>
      <color theme="1"/>
      <name val="Arial"/>
      <family val="2"/>
    </font>
    <font>
      <b/>
      <sz val="11"/>
      <color theme="1"/>
      <name val="Arial"/>
      <family val="2"/>
    </font>
    <font>
      <sz val="11"/>
      <color theme="1"/>
      <name val="Times New Roman"/>
      <family val="1"/>
    </font>
  </fonts>
  <fills count="10">
    <fill>
      <patternFill patternType="none"/>
    </fill>
    <fill>
      <patternFill patternType="gray125"/>
    </fill>
    <fill>
      <patternFill patternType="lightGray">
        <fgColor indexed="9"/>
      </patternFill>
    </fill>
    <fill>
      <patternFill patternType="gray0625">
        <fgColor indexed="9"/>
      </patternFill>
    </fill>
    <fill>
      <patternFill patternType="solid">
        <fgColor indexed="41"/>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rgb="FFCCFFCC"/>
        <bgColor indexed="64"/>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style="hair">
        <color indexed="64"/>
      </bottom>
      <diagonal/>
    </border>
    <border>
      <left style="thin">
        <color indexed="64"/>
      </left>
      <right/>
      <top style="thin">
        <color indexed="64"/>
      </top>
      <bottom/>
      <diagonal/>
    </border>
    <border>
      <left style="hair">
        <color indexed="64"/>
      </left>
      <right style="hair">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diagonal/>
    </border>
    <border>
      <left style="thin">
        <color indexed="64"/>
      </left>
      <right style="thin">
        <color indexed="64"/>
      </right>
      <top style="thin">
        <color indexed="64"/>
      </top>
      <bottom style="thin">
        <color indexed="64"/>
      </bottom>
      <diagonal/>
    </border>
    <border>
      <left/>
      <right style="hair">
        <color indexed="64"/>
      </right>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thin">
        <color indexed="64"/>
      </top>
      <bottom/>
      <diagonal/>
    </border>
    <border>
      <left style="thin">
        <color indexed="64"/>
      </left>
      <right style="thin">
        <color indexed="8"/>
      </right>
      <top/>
      <bottom/>
      <diagonal/>
    </border>
    <border>
      <left style="thin">
        <color indexed="8"/>
      </left>
      <right style="thin">
        <color indexed="8"/>
      </right>
      <top/>
      <bottom/>
      <diagonal/>
    </border>
    <border>
      <left/>
      <right/>
      <top/>
      <bottom style="thin">
        <color auto="1"/>
      </bottom>
      <diagonal/>
    </border>
    <border>
      <left style="thin">
        <color indexed="64"/>
      </left>
      <right style="thin">
        <color indexed="8"/>
      </right>
      <top/>
      <bottom style="thin">
        <color indexed="64"/>
      </bottom>
      <diagonal/>
    </border>
    <border>
      <left style="thin">
        <color indexed="8"/>
      </left>
      <right style="thin">
        <color indexed="8"/>
      </right>
      <top/>
      <bottom style="thin">
        <color indexed="64"/>
      </bottom>
      <diagonal/>
    </border>
    <border>
      <left/>
      <right style="thin">
        <color indexed="8"/>
      </right>
      <top/>
      <bottom/>
      <diagonal/>
    </border>
    <border>
      <left style="thin">
        <color indexed="64"/>
      </left>
      <right style="thin">
        <color indexed="64"/>
      </right>
      <top style="thin">
        <color auto="1"/>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8"/>
      </left>
      <right style="thin">
        <color indexed="64"/>
      </right>
      <top/>
      <bottom/>
      <diagonal/>
    </border>
  </borders>
  <cellStyleXfs count="7">
    <xf numFmtId="0" fontId="0" fillId="0" borderId="0"/>
    <xf numFmtId="0" fontId="1" fillId="0" borderId="0" applyFont="0" applyFill="0" applyBorder="0" applyAlignment="0" applyProtection="0"/>
    <xf numFmtId="0" fontId="6" fillId="0" borderId="0"/>
    <xf numFmtId="0" fontId="12" fillId="2" borderId="0" applyNumberFormat="0" applyBorder="0">
      <protection locked="0"/>
    </xf>
    <xf numFmtId="0" fontId="13" fillId="3" borderId="0" applyNumberFormat="0" applyBorder="0">
      <protection locked="0"/>
    </xf>
    <xf numFmtId="0" fontId="19" fillId="0" borderId="0"/>
    <xf numFmtId="0" fontId="21" fillId="0" borderId="0"/>
  </cellStyleXfs>
  <cellXfs count="735">
    <xf numFmtId="0" fontId="0" fillId="0" borderId="0" xfId="0"/>
    <xf numFmtId="0" fontId="2" fillId="0" borderId="0" xfId="0" applyFont="1" applyAlignment="1">
      <alignment vertical="top" wrapText="1"/>
    </xf>
    <xf numFmtId="0" fontId="4" fillId="0" borderId="0" xfId="0" applyFont="1"/>
    <xf numFmtId="0" fontId="8" fillId="0" borderId="0" xfId="0" applyFont="1" applyAlignment="1">
      <alignment horizontal="left"/>
    </xf>
    <xf numFmtId="0" fontId="4" fillId="0" borderId="0" xfId="0" applyFont="1" applyAlignment="1">
      <alignment horizont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7" fillId="0" borderId="0" xfId="0" quotePrefix="1" applyFont="1" applyAlignment="1">
      <alignment horizontal="right" vertical="top"/>
    </xf>
    <xf numFmtId="0" fontId="8" fillId="0" borderId="0" xfId="0" applyFont="1" applyAlignment="1">
      <alignment horizontal="left" vertical="center" wrapText="1"/>
    </xf>
    <xf numFmtId="0" fontId="4" fillId="0" borderId="0" xfId="0" applyFont="1" applyAlignment="1">
      <alignment vertical="center"/>
    </xf>
    <xf numFmtId="0" fontId="7" fillId="0" borderId="0" xfId="0" applyFont="1" applyAlignment="1">
      <alignment horizontal="center" vertical="center" wrapText="1"/>
    </xf>
    <xf numFmtId="0" fontId="0" fillId="0" borderId="0" xfId="0" applyAlignment="1">
      <alignment vertical="center"/>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center" vertical="top"/>
    </xf>
    <xf numFmtId="0" fontId="4" fillId="0" borderId="0" xfId="0" applyFont="1" applyAlignment="1">
      <alignment horizontal="right" vertical="center"/>
    </xf>
    <xf numFmtId="0" fontId="2" fillId="0" borderId="0" xfId="0" applyFont="1"/>
    <xf numFmtId="0" fontId="5" fillId="0" borderId="0" xfId="0" applyFont="1" applyAlignment="1">
      <alignment horizontal="center"/>
    </xf>
    <xf numFmtId="0" fontId="4" fillId="0" borderId="0" xfId="0" applyFont="1" applyAlignment="1">
      <alignment horizontal="right"/>
    </xf>
    <xf numFmtId="0" fontId="5" fillId="0" borderId="0" xfId="0" applyFont="1" applyAlignment="1">
      <alignment horizontal="left"/>
    </xf>
    <xf numFmtId="0" fontId="0" fillId="0" borderId="4" xfId="0" applyBorder="1"/>
    <xf numFmtId="0" fontId="9" fillId="0" borderId="0" xfId="0" applyFont="1" applyAlignment="1">
      <alignment horizontal="center" vertical="center" wrapText="1"/>
    </xf>
    <xf numFmtId="0" fontId="17" fillId="0" borderId="0" xfId="0" quotePrefix="1" applyFont="1" applyAlignment="1">
      <alignment horizontal="right" vertical="top"/>
    </xf>
    <xf numFmtId="0" fontId="4" fillId="0" borderId="5" xfId="0" applyFont="1" applyBorder="1"/>
    <xf numFmtId="0" fontId="5" fillId="0" borderId="6" xfId="0" applyFont="1" applyBorder="1" applyAlignment="1">
      <alignment horizontal="center" vertical="center"/>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4" fillId="0" borderId="0" xfId="0" applyFont="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0" fontId="4" fillId="0" borderId="5" xfId="0" applyFont="1" applyBorder="1" applyAlignment="1">
      <alignment vertical="center"/>
    </xf>
    <xf numFmtId="0" fontId="4" fillId="0" borderId="7" xfId="0" applyFont="1" applyBorder="1" applyAlignment="1">
      <alignment vertical="center"/>
    </xf>
    <xf numFmtId="0" fontId="15" fillId="0" borderId="0" xfId="0" applyFont="1" applyAlignment="1">
      <alignment horizontal="center" vertical="center"/>
    </xf>
    <xf numFmtId="0" fontId="15" fillId="0" borderId="5" xfId="0" applyFont="1" applyBorder="1" applyAlignment="1">
      <alignment horizontal="center" vertical="center"/>
    </xf>
    <xf numFmtId="0" fontId="5" fillId="0" borderId="5" xfId="0" applyFont="1" applyBorder="1" applyAlignment="1">
      <alignment horizontal="center" vertical="center"/>
    </xf>
    <xf numFmtId="0" fontId="5" fillId="0" borderId="8" xfId="0" applyFont="1" applyBorder="1" applyAlignment="1">
      <alignment vertical="center"/>
    </xf>
    <xf numFmtId="0" fontId="5" fillId="0" borderId="0" xfId="0" applyFont="1" applyAlignment="1">
      <alignment vertical="center"/>
    </xf>
    <xf numFmtId="0" fontId="5" fillId="0" borderId="6" xfId="0" applyFont="1" applyBorder="1" applyAlignment="1">
      <alignment vertical="center"/>
    </xf>
    <xf numFmtId="0" fontId="4" fillId="0" borderId="6" xfId="0" quotePrefix="1" applyFont="1" applyBorder="1" applyAlignment="1">
      <alignment vertical="center"/>
    </xf>
    <xf numFmtId="0" fontId="4" fillId="0" borderId="0" xfId="0" applyFont="1" applyAlignment="1">
      <alignment horizontal="center" vertical="center"/>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6" fillId="0" borderId="0" xfId="0" applyFont="1" applyAlignment="1">
      <alignment horizontal="left" wrapText="1"/>
    </xf>
    <xf numFmtId="0" fontId="5" fillId="0" borderId="4" xfId="0" applyFont="1" applyBorder="1" applyAlignment="1">
      <alignment horizontal="center" vertical="center" wrapText="1"/>
    </xf>
    <xf numFmtId="0" fontId="5" fillId="0" borderId="11" xfId="0" applyFont="1" applyBorder="1" applyAlignment="1">
      <alignment horizontal="left" vertical="center" wrapText="1"/>
    </xf>
    <xf numFmtId="0" fontId="5" fillId="0" borderId="4" xfId="0" applyFont="1" applyBorder="1" applyAlignment="1">
      <alignment horizontal="left" vertical="center" wrapText="1"/>
    </xf>
    <xf numFmtId="0" fontId="4" fillId="0" borderId="5" xfId="0" applyFont="1" applyBorder="1" applyAlignment="1">
      <alignment horizontal="center" vertical="center"/>
    </xf>
    <xf numFmtId="0" fontId="3" fillId="0" borderId="0" xfId="0" quotePrefix="1" applyFont="1" applyAlignment="1">
      <alignment horizontal="left"/>
    </xf>
    <xf numFmtId="0" fontId="7" fillId="0" borderId="0" xfId="0" applyFont="1" applyAlignment="1">
      <alignment horizontal="center" vertical="center"/>
    </xf>
    <xf numFmtId="0" fontId="6" fillId="0" borderId="0" xfId="0" quotePrefix="1" applyFont="1" applyAlignment="1">
      <alignment horizontal="left" vertical="top" wrapText="1"/>
    </xf>
    <xf numFmtId="0" fontId="4" fillId="0" borderId="0" xfId="0" applyFont="1" applyAlignment="1">
      <alignment horizontal="left" vertical="center" wrapText="1"/>
    </xf>
    <xf numFmtId="165" fontId="4" fillId="0" borderId="0" xfId="0" applyNumberFormat="1" applyFont="1"/>
    <xf numFmtId="166" fontId="4" fillId="0" borderId="0" xfId="0" applyNumberFormat="1" applyFont="1"/>
    <xf numFmtId="0" fontId="16" fillId="4" borderId="12" xfId="0" applyFont="1" applyFill="1" applyBorder="1" applyAlignment="1">
      <alignment horizontal="left" vertical="top"/>
    </xf>
    <xf numFmtId="0" fontId="16" fillId="4" borderId="11" xfId="0" applyFont="1" applyFill="1" applyBorder="1" applyAlignment="1">
      <alignment horizontal="left" vertical="top"/>
    </xf>
    <xf numFmtId="0" fontId="8" fillId="4" borderId="8" xfId="0" applyFont="1" applyFill="1" applyBorder="1" applyAlignment="1">
      <alignment horizontal="left"/>
    </xf>
    <xf numFmtId="1" fontId="5" fillId="4" borderId="1" xfId="0" applyNumberFormat="1" applyFont="1" applyFill="1" applyBorder="1" applyAlignment="1">
      <alignment horizontal="center" vertical="center" wrapText="1"/>
    </xf>
    <xf numFmtId="1" fontId="6" fillId="4" borderId="7" xfId="0" applyNumberFormat="1" applyFont="1" applyFill="1" applyBorder="1" applyAlignment="1">
      <alignment horizontal="center" vertical="center" wrapText="1"/>
    </xf>
    <xf numFmtId="0" fontId="8" fillId="4" borderId="3" xfId="0" applyFont="1" applyFill="1" applyBorder="1" applyAlignment="1">
      <alignment horizontal="center"/>
    </xf>
    <xf numFmtId="0" fontId="5" fillId="5" borderId="2" xfId="0" applyFont="1" applyFill="1" applyBorder="1" applyAlignment="1">
      <alignment horizontal="center" vertical="center"/>
    </xf>
    <xf numFmtId="0" fontId="8"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14" fillId="5" borderId="7" xfId="0" applyFont="1" applyFill="1" applyBorder="1" applyAlignment="1">
      <alignment horizontal="center" vertical="top" wrapText="1"/>
    </xf>
    <xf numFmtId="0" fontId="14" fillId="5" borderId="14" xfId="0" applyFont="1" applyFill="1" applyBorder="1" applyAlignment="1">
      <alignment horizontal="center" vertical="top" wrapText="1"/>
    </xf>
    <xf numFmtId="0" fontId="5" fillId="5" borderId="8" xfId="0" applyFont="1" applyFill="1" applyBorder="1" applyAlignment="1">
      <alignment vertical="center"/>
    </xf>
    <xf numFmtId="0" fontId="5" fillId="5" borderId="0" xfId="0" applyFont="1" applyFill="1" applyAlignment="1">
      <alignment vertical="center"/>
    </xf>
    <xf numFmtId="0" fontId="5" fillId="5" borderId="5" xfId="0" quotePrefix="1" applyFont="1" applyFill="1" applyBorder="1" applyAlignment="1">
      <alignment horizontal="center" vertical="center"/>
    </xf>
    <xf numFmtId="0" fontId="5" fillId="5" borderId="5" xfId="0" applyFont="1" applyFill="1" applyBorder="1" applyAlignment="1">
      <alignment vertical="center"/>
    </xf>
    <xf numFmtId="0" fontId="5" fillId="5" borderId="8" xfId="0" applyFont="1" applyFill="1" applyBorder="1"/>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1" fontId="6" fillId="4" borderId="16" xfId="0" applyNumberFormat="1" applyFont="1" applyFill="1" applyBorder="1" applyAlignment="1">
      <alignment horizontal="center" vertical="center" wrapText="1"/>
    </xf>
    <xf numFmtId="1" fontId="6" fillId="4" borderId="17" xfId="0" applyNumberFormat="1" applyFont="1" applyFill="1" applyBorder="1" applyAlignment="1">
      <alignment horizontal="center" vertical="center" wrapText="1"/>
    </xf>
    <xf numFmtId="0" fontId="5" fillId="4" borderId="20" xfId="0" applyFont="1" applyFill="1" applyBorder="1" applyAlignment="1">
      <alignment horizontal="center" vertical="center"/>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4" fillId="0" borderId="10" xfId="0" applyFont="1" applyBorder="1" applyAlignment="1">
      <alignment horizontal="center"/>
    </xf>
    <xf numFmtId="0" fontId="5" fillId="0" borderId="5" xfId="0" quotePrefix="1" applyFont="1" applyBorder="1" applyAlignment="1">
      <alignment horizontal="center" vertical="center"/>
    </xf>
    <xf numFmtId="0" fontId="5" fillId="5" borderId="0" xfId="0" applyFont="1" applyFill="1"/>
    <xf numFmtId="0" fontId="4" fillId="5" borderId="5" xfId="0" quotePrefix="1" applyFont="1" applyFill="1" applyBorder="1"/>
    <xf numFmtId="0" fontId="5" fillId="0" borderId="8" xfId="0" applyFont="1" applyBorder="1"/>
    <xf numFmtId="0" fontId="5" fillId="0" borderId="0" xfId="0" applyFont="1"/>
    <xf numFmtId="0" fontId="4" fillId="0" borderId="5" xfId="0" quotePrefix="1" applyFont="1" applyBorder="1"/>
    <xf numFmtId="0" fontId="5" fillId="5" borderId="11" xfId="0" applyFont="1" applyFill="1" applyBorder="1" applyAlignment="1">
      <alignment horizontal="left" wrapText="1"/>
    </xf>
    <xf numFmtId="0" fontId="5" fillId="5" borderId="4" xfId="0" applyFont="1" applyFill="1" applyBorder="1" applyAlignment="1">
      <alignment horizontal="left" wrapText="1"/>
    </xf>
    <xf numFmtId="0" fontId="5" fillId="0" borderId="6" xfId="0" applyFont="1" applyBorder="1"/>
    <xf numFmtId="0" fontId="5" fillId="0" borderId="13" xfId="0" applyFont="1" applyBorder="1"/>
    <xf numFmtId="0" fontId="5" fillId="0" borderId="10" xfId="0" quotePrefix="1" applyFont="1" applyBorder="1" applyAlignment="1">
      <alignment horizontal="center"/>
    </xf>
    <xf numFmtId="0" fontId="5" fillId="5" borderId="5" xfId="0" quotePrefix="1" applyFont="1" applyFill="1" applyBorder="1" applyAlignment="1">
      <alignment horizontal="center"/>
    </xf>
    <xf numFmtId="0" fontId="5" fillId="5" borderId="5" xfId="0" applyFont="1" applyFill="1" applyBorder="1"/>
    <xf numFmtId="0" fontId="5" fillId="4" borderId="21" xfId="0" applyFont="1" applyFill="1" applyBorder="1" applyAlignment="1">
      <alignment horizontal="right" vertical="center"/>
    </xf>
    <xf numFmtId="0" fontId="5" fillId="4" borderId="9" xfId="0" applyFont="1" applyFill="1" applyBorder="1" applyAlignment="1">
      <alignment horizontal="right" vertical="center" wrapText="1"/>
    </xf>
    <xf numFmtId="0" fontId="5" fillId="4" borderId="20" xfId="0" applyFont="1" applyFill="1" applyBorder="1" applyAlignment="1">
      <alignment horizontal="right" vertical="center" wrapText="1"/>
    </xf>
    <xf numFmtId="0" fontId="5" fillId="4" borderId="9" xfId="0" applyFont="1" applyFill="1" applyBorder="1" applyAlignment="1">
      <alignment horizontal="right" vertical="center"/>
    </xf>
    <xf numFmtId="1" fontId="8" fillId="4" borderId="4" xfId="0" applyNumberFormat="1" applyFont="1" applyFill="1" applyBorder="1" applyAlignment="1">
      <alignment horizontal="center" vertical="center"/>
    </xf>
    <xf numFmtId="0" fontId="4" fillId="0" borderId="0" xfId="0" applyFont="1" applyAlignment="1">
      <alignment wrapText="1"/>
    </xf>
    <xf numFmtId="0" fontId="14" fillId="5" borderId="16" xfId="0" applyFont="1" applyFill="1" applyBorder="1" applyAlignment="1">
      <alignment horizontal="center" vertical="top" wrapText="1"/>
    </xf>
    <xf numFmtId="0" fontId="8" fillId="4" borderId="25" xfId="0" applyFont="1" applyFill="1" applyBorder="1" applyAlignment="1">
      <alignment horizontal="center" vertical="top" wrapText="1"/>
    </xf>
    <xf numFmtId="0" fontId="8" fillId="4" borderId="26" xfId="0" applyFont="1" applyFill="1" applyBorder="1" applyAlignment="1">
      <alignment horizontal="center" vertical="top" wrapText="1"/>
    </xf>
    <xf numFmtId="0" fontId="8" fillId="4" borderId="27" xfId="0" applyFont="1" applyFill="1" applyBorder="1" applyAlignment="1">
      <alignment horizontal="center" vertical="top" wrapText="1"/>
    </xf>
    <xf numFmtId="0" fontId="8" fillId="4" borderId="2" xfId="0" applyFont="1" applyFill="1" applyBorder="1" applyAlignment="1">
      <alignment horizontal="center" vertical="center"/>
    </xf>
    <xf numFmtId="165" fontId="7" fillId="0" borderId="0" xfId="0" quotePrefix="1" applyNumberFormat="1" applyFont="1" applyAlignment="1">
      <alignment horizontal="right" vertical="top"/>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170" fontId="7" fillId="0" borderId="5" xfId="0" applyNumberFormat="1" applyFont="1" applyBorder="1" applyAlignment="1">
      <alignment horizontal="center"/>
    </xf>
    <xf numFmtId="0" fontId="0" fillId="0" borderId="5" xfId="0" applyBorder="1"/>
    <xf numFmtId="0" fontId="9" fillId="0" borderId="0" xfId="0" applyFont="1" applyAlignment="1">
      <alignment vertical="center"/>
    </xf>
    <xf numFmtId="164" fontId="8" fillId="0" borderId="0" xfId="0" applyNumberFormat="1" applyFont="1" applyAlignment="1">
      <alignment vertical="center"/>
    </xf>
    <xf numFmtId="169" fontId="6" fillId="0" borderId="5" xfId="0" applyNumberFormat="1" applyFont="1" applyBorder="1" applyAlignment="1">
      <alignment vertical="center"/>
    </xf>
    <xf numFmtId="169" fontId="6" fillId="0" borderId="7" xfId="0" applyNumberFormat="1" applyFont="1" applyBorder="1" applyAlignment="1">
      <alignment vertical="center"/>
    </xf>
    <xf numFmtId="0" fontId="8" fillId="5" borderId="2" xfId="0" applyFont="1" applyFill="1" applyBorder="1" applyAlignment="1">
      <alignment vertical="center"/>
    </xf>
    <xf numFmtId="169" fontId="6" fillId="5" borderId="5" xfId="0" applyNumberFormat="1" applyFont="1" applyFill="1" applyBorder="1" applyAlignment="1">
      <alignment vertical="center"/>
    </xf>
    <xf numFmtId="0" fontId="8" fillId="5" borderId="29" xfId="0" applyFont="1" applyFill="1" applyBorder="1" applyAlignment="1">
      <alignment vertical="center"/>
    </xf>
    <xf numFmtId="169" fontId="6" fillId="5" borderId="20" xfId="0" applyNumberFormat="1" applyFont="1" applyFill="1" applyBorder="1" applyAlignment="1">
      <alignment vertical="center"/>
    </xf>
    <xf numFmtId="0" fontId="0" fillId="0" borderId="5" xfId="0" applyBorder="1" applyAlignment="1">
      <alignment vertical="center"/>
    </xf>
    <xf numFmtId="0" fontId="14" fillId="5" borderId="30" xfId="0" applyFont="1" applyFill="1" applyBorder="1" applyAlignment="1">
      <alignment horizontal="center" vertical="top" wrapText="1"/>
    </xf>
    <xf numFmtId="0" fontId="14" fillId="5" borderId="17" xfId="0" applyFont="1" applyFill="1" applyBorder="1" applyAlignment="1">
      <alignment horizontal="center" vertical="top" wrapText="1"/>
    </xf>
    <xf numFmtId="165" fontId="4" fillId="0" borderId="2" xfId="0" applyNumberFormat="1" applyFont="1" applyBorder="1"/>
    <xf numFmtId="0" fontId="3" fillId="0" borderId="0" xfId="0" applyFont="1" applyAlignment="1">
      <alignment horizontal="center" vertical="center"/>
    </xf>
    <xf numFmtId="0" fontId="18" fillId="0" borderId="0" xfId="0" applyFont="1"/>
    <xf numFmtId="0" fontId="7" fillId="0" borderId="0" xfId="0" applyFont="1" applyAlignment="1">
      <alignment horizontal="center" wrapText="1"/>
    </xf>
    <xf numFmtId="0" fontId="2" fillId="0" borderId="0" xfId="0" applyFont="1" applyAlignment="1">
      <alignment horizontal="center" vertical="center"/>
    </xf>
    <xf numFmtId="0" fontId="18" fillId="0" borderId="0" xfId="0" applyFont="1" applyAlignment="1">
      <alignment vertical="center"/>
    </xf>
    <xf numFmtId="17" fontId="3" fillId="0" borderId="0" xfId="0" quotePrefix="1" applyNumberFormat="1" applyFont="1" applyAlignment="1">
      <alignment horizontal="center" vertical="center" wrapText="1"/>
    </xf>
    <xf numFmtId="14" fontId="2" fillId="0" borderId="0" xfId="0" applyNumberFormat="1" applyFont="1" applyAlignment="1">
      <alignment horizontal="left" vertical="center"/>
    </xf>
    <xf numFmtId="0" fontId="7" fillId="0" borderId="0" xfId="0" applyFont="1" applyAlignment="1">
      <alignment horizontal="center"/>
    </xf>
    <xf numFmtId="0" fontId="18" fillId="0" borderId="0" xfId="0" applyFont="1" applyAlignment="1">
      <alignment horizontal="center"/>
    </xf>
    <xf numFmtId="49" fontId="2" fillId="0" borderId="0" xfId="0" applyNumberFormat="1" applyFont="1" applyAlignment="1">
      <alignment horizontal="left" vertical="center"/>
    </xf>
    <xf numFmtId="167" fontId="2" fillId="0" borderId="0" xfId="0" quotePrefix="1" applyNumberFormat="1" applyFont="1" applyAlignment="1">
      <alignment horizontal="left" vertical="center"/>
    </xf>
    <xf numFmtId="168" fontId="2" fillId="0" borderId="0" xfId="0" quotePrefix="1" applyNumberFormat="1" applyFont="1" applyAlignment="1">
      <alignment horizontal="left" vertical="center"/>
    </xf>
    <xf numFmtId="0" fontId="4" fillId="0" borderId="0" xfId="0" applyFont="1" applyAlignment="1">
      <alignment vertical="top"/>
    </xf>
    <xf numFmtId="169" fontId="6" fillId="0" borderId="31" xfId="0" quotePrefix="1" applyNumberFormat="1" applyFont="1" applyBorder="1" applyAlignment="1">
      <alignment horizontal="center" vertical="center"/>
    </xf>
    <xf numFmtId="0" fontId="8" fillId="4" borderId="32" xfId="0" applyFont="1" applyFill="1" applyBorder="1" applyAlignment="1">
      <alignment horizontal="left" vertical="center" wrapText="1"/>
    </xf>
    <xf numFmtId="0" fontId="4" fillId="0" borderId="0" xfId="0" quotePrefix="1" applyFont="1" applyAlignment="1">
      <alignment horizontal="left" vertical="center"/>
    </xf>
    <xf numFmtId="0" fontId="2" fillId="0" borderId="0" xfId="0" applyFont="1" applyAlignment="1">
      <alignment vertical="top"/>
    </xf>
    <xf numFmtId="0" fontId="6" fillId="4" borderId="0" xfId="0" applyFont="1" applyFill="1"/>
    <xf numFmtId="0" fontId="6" fillId="4" borderId="33" xfId="0" applyFont="1" applyFill="1" applyBorder="1"/>
    <xf numFmtId="0" fontId="6" fillId="4" borderId="4" xfId="0" applyFont="1" applyFill="1" applyBorder="1"/>
    <xf numFmtId="165" fontId="0" fillId="0" borderId="0" xfId="0" applyNumberFormat="1"/>
    <xf numFmtId="165" fontId="6" fillId="0" borderId="2" xfId="0" applyNumberFormat="1" applyFont="1" applyBorder="1"/>
    <xf numFmtId="165" fontId="6" fillId="5" borderId="0" xfId="0" applyNumberFormat="1" applyFont="1" applyFill="1" applyAlignment="1">
      <alignment horizontal="right" vertical="center"/>
    </xf>
    <xf numFmtId="1" fontId="4" fillId="0" borderId="0" xfId="0" applyNumberFormat="1" applyFont="1"/>
    <xf numFmtId="165" fontId="6" fillId="0" borderId="0" xfId="0" applyNumberFormat="1" applyFont="1" applyAlignment="1">
      <alignment horizontal="right" vertical="center"/>
    </xf>
    <xf numFmtId="0" fontId="20" fillId="0" borderId="0" xfId="0" applyFont="1" applyAlignment="1">
      <alignment vertical="top" wrapText="1"/>
    </xf>
    <xf numFmtId="0" fontId="7" fillId="0" borderId="0" xfId="1" quotePrefix="1" applyFont="1" applyBorder="1" applyAlignment="1">
      <alignment horizontal="right" vertical="top"/>
    </xf>
    <xf numFmtId="0" fontId="4" fillId="0" borderId="4" xfId="0" applyFont="1" applyBorder="1" applyAlignment="1">
      <alignment horizontal="right" vertical="top"/>
    </xf>
    <xf numFmtId="1" fontId="5" fillId="4" borderId="6" xfId="0" applyNumberFormat="1" applyFont="1" applyFill="1" applyBorder="1" applyAlignment="1">
      <alignment horizontal="center"/>
    </xf>
    <xf numFmtId="1" fontId="5" fillId="4" borderId="10" xfId="0" applyNumberFormat="1" applyFont="1" applyFill="1" applyBorder="1" applyAlignment="1">
      <alignment horizontal="center"/>
    </xf>
    <xf numFmtId="0" fontId="14" fillId="4" borderId="10" xfId="0" applyFont="1" applyFill="1" applyBorder="1" applyAlignment="1">
      <alignment horizontal="center" wrapText="1"/>
    </xf>
    <xf numFmtId="0" fontId="5" fillId="0" borderId="0" xfId="1" applyFont="1" applyFill="1" applyBorder="1" applyAlignment="1">
      <alignment horizontal="center" vertical="center"/>
    </xf>
    <xf numFmtId="0" fontId="0" fillId="0" borderId="7" xfId="0" applyBorder="1"/>
    <xf numFmtId="164" fontId="5" fillId="4" borderId="0" xfId="0" applyNumberFormat="1" applyFont="1" applyFill="1" applyAlignment="1">
      <alignment horizontal="center" vertical="center"/>
    </xf>
    <xf numFmtId="164" fontId="5" fillId="4" borderId="4" xfId="0" applyNumberFormat="1" applyFont="1" applyFill="1" applyBorder="1" applyAlignment="1">
      <alignment horizontal="center" vertical="center"/>
    </xf>
    <xf numFmtId="164" fontId="5" fillId="4" borderId="7" xfId="0" applyNumberFormat="1" applyFont="1" applyFill="1" applyBorder="1" applyAlignment="1">
      <alignment horizontal="center" vertical="center"/>
    </xf>
    <xf numFmtId="0" fontId="5" fillId="5" borderId="2" xfId="1" applyFont="1" applyFill="1" applyBorder="1" applyAlignment="1">
      <alignment horizontal="center" vertical="center"/>
    </xf>
    <xf numFmtId="0" fontId="5" fillId="0" borderId="2" xfId="1" applyFont="1" applyFill="1" applyBorder="1" applyAlignment="1">
      <alignment horizontal="center" vertical="center"/>
    </xf>
    <xf numFmtId="164" fontId="6" fillId="0" borderId="0" xfId="0" applyNumberFormat="1" applyFont="1" applyAlignment="1">
      <alignment vertical="center"/>
    </xf>
    <xf numFmtId="164" fontId="6" fillId="0" borderId="5" xfId="0" applyNumberFormat="1" applyFont="1" applyBorder="1" applyAlignment="1">
      <alignment vertical="center"/>
    </xf>
    <xf numFmtId="164" fontId="6" fillId="5" borderId="0" xfId="0" applyNumberFormat="1" applyFont="1" applyFill="1" applyAlignment="1">
      <alignment vertical="center"/>
    </xf>
    <xf numFmtId="164" fontId="6" fillId="5" borderId="5" xfId="0" applyNumberFormat="1" applyFont="1" applyFill="1" applyBorder="1" applyAlignment="1">
      <alignment vertical="center"/>
    </xf>
    <xf numFmtId="165" fontId="6" fillId="5" borderId="0" xfId="0" applyNumberFormat="1" applyFont="1" applyFill="1" applyAlignment="1">
      <alignment vertical="center"/>
    </xf>
    <xf numFmtId="165" fontId="6" fillId="0" borderId="0" xfId="0" applyNumberFormat="1" applyFont="1" applyAlignment="1">
      <alignment vertical="center"/>
    </xf>
    <xf numFmtId="164" fontId="0" fillId="0" borderId="0" xfId="0" applyNumberFormat="1"/>
    <xf numFmtId="0" fontId="1" fillId="0" borderId="0" xfId="0" applyFont="1"/>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164" fontId="4" fillId="0" borderId="2" xfId="0" applyNumberFormat="1" applyFont="1" applyBorder="1"/>
    <xf numFmtId="164" fontId="4" fillId="0" borderId="38" xfId="0" applyNumberFormat="1" applyFont="1" applyBorder="1"/>
    <xf numFmtId="164" fontId="4" fillId="0" borderId="39" xfId="0" applyNumberFormat="1" applyFont="1" applyBorder="1"/>
    <xf numFmtId="0" fontId="5" fillId="5" borderId="15" xfId="0" applyFont="1" applyFill="1" applyBorder="1" applyAlignment="1">
      <alignment horizontal="center" vertical="center" wrapText="1"/>
    </xf>
    <xf numFmtId="0" fontId="5" fillId="5" borderId="15" xfId="0" quotePrefix="1" applyFont="1" applyFill="1" applyBorder="1" applyAlignment="1">
      <alignment horizontal="center" vertical="center" wrapText="1"/>
    </xf>
    <xf numFmtId="0" fontId="1" fillId="0" borderId="0" xfId="0" applyFont="1" applyAlignment="1">
      <alignment horizontal="left" vertical="center" wrapText="1"/>
    </xf>
    <xf numFmtId="49" fontId="1" fillId="0" borderId="0" xfId="0" applyNumberFormat="1" applyFont="1" applyAlignment="1">
      <alignment horizontal="left" vertical="center"/>
    </xf>
    <xf numFmtId="0" fontId="5" fillId="4" borderId="18" xfId="0" applyFont="1" applyFill="1" applyBorder="1" applyAlignment="1">
      <alignment horizontal="center" vertical="top" wrapText="1"/>
    </xf>
    <xf numFmtId="0" fontId="4" fillId="0" borderId="0" xfId="0" quotePrefix="1" applyFont="1" applyAlignment="1">
      <alignment horizontal="left" vertical="top"/>
    </xf>
    <xf numFmtId="0" fontId="4" fillId="8" borderId="5" xfId="0" applyFont="1" applyFill="1" applyBorder="1" applyAlignment="1">
      <alignment horizontal="center" vertical="center" wrapText="1"/>
    </xf>
    <xf numFmtId="165" fontId="6" fillId="8" borderId="0" xfId="0" applyNumberFormat="1" applyFont="1" applyFill="1" applyAlignment="1">
      <alignment horizontal="right" vertical="center"/>
    </xf>
    <xf numFmtId="0" fontId="5" fillId="8" borderId="11" xfId="0" applyFont="1" applyFill="1" applyBorder="1" applyAlignment="1">
      <alignment horizontal="left" vertical="center" wrapText="1"/>
    </xf>
    <xf numFmtId="0" fontId="5" fillId="8" borderId="4" xfId="0" applyFont="1" applyFill="1" applyBorder="1" applyAlignment="1">
      <alignment horizontal="left" vertical="center" wrapText="1"/>
    </xf>
    <xf numFmtId="0" fontId="4" fillId="8" borderId="7" xfId="0" applyFont="1" applyFill="1" applyBorder="1" applyAlignment="1">
      <alignment horizontal="center" vertical="center" wrapText="1"/>
    </xf>
    <xf numFmtId="0" fontId="5" fillId="8" borderId="8" xfId="0" applyFont="1" applyFill="1" applyBorder="1"/>
    <xf numFmtId="0" fontId="4" fillId="8" borderId="8" xfId="0" applyFont="1" applyFill="1" applyBorder="1" applyAlignment="1">
      <alignment horizontal="right" vertical="top" wrapText="1"/>
    </xf>
    <xf numFmtId="0" fontId="4" fillId="8" borderId="0" xfId="0" applyFont="1" applyFill="1" applyAlignment="1">
      <alignment horizontal="right" vertical="top" wrapText="1"/>
    </xf>
    <xf numFmtId="0" fontId="4" fillId="8" borderId="5" xfId="0" applyFont="1" applyFill="1" applyBorder="1" applyAlignment="1">
      <alignment horizontal="right" vertical="top" wrapText="1"/>
    </xf>
    <xf numFmtId="0" fontId="5" fillId="8" borderId="13" xfId="0" applyFont="1" applyFill="1" applyBorder="1" applyAlignment="1">
      <alignment horizontal="left" wrapText="1"/>
    </xf>
    <xf numFmtId="0" fontId="5" fillId="8" borderId="6" xfId="0" applyFont="1" applyFill="1" applyBorder="1" applyAlignment="1">
      <alignment horizontal="left" wrapText="1"/>
    </xf>
    <xf numFmtId="0" fontId="6" fillId="8" borderId="10" xfId="0" applyFont="1" applyFill="1" applyBorder="1" applyAlignment="1">
      <alignment horizontal="right" wrapText="1"/>
    </xf>
    <xf numFmtId="0" fontId="6" fillId="0" borderId="0" xfId="0" applyFont="1" applyAlignment="1">
      <alignment horizontal="left" vertical="top" wrapText="1"/>
    </xf>
    <xf numFmtId="1" fontId="8" fillId="4" borderId="40" xfId="0" applyNumberFormat="1" applyFont="1" applyFill="1" applyBorder="1" applyAlignment="1">
      <alignment horizontal="center"/>
    </xf>
    <xf numFmtId="0" fontId="5" fillId="6" borderId="40" xfId="0" applyFont="1" applyFill="1" applyBorder="1" applyAlignment="1">
      <alignment horizontal="center" vertical="top" wrapText="1"/>
    </xf>
    <xf numFmtId="0" fontId="4" fillId="5" borderId="5" xfId="0" applyFont="1" applyFill="1" applyBorder="1" applyAlignment="1">
      <alignment horizontal="center" vertical="center"/>
    </xf>
    <xf numFmtId="0" fontId="4" fillId="5" borderId="5" xfId="0" quotePrefix="1" applyFont="1" applyFill="1" applyBorder="1" applyAlignment="1">
      <alignment horizontal="center" vertical="center"/>
    </xf>
    <xf numFmtId="165" fontId="4" fillId="5" borderId="5" xfId="0" applyNumberFormat="1" applyFont="1" applyFill="1" applyBorder="1" applyAlignment="1">
      <alignment horizontal="center" vertical="center"/>
    </xf>
    <xf numFmtId="0" fontId="4" fillId="5" borderId="0" xfId="0" applyFont="1" applyFill="1" applyAlignment="1">
      <alignment horizontal="center" vertical="center"/>
    </xf>
    <xf numFmtId="0" fontId="4" fillId="5" borderId="8" xfId="0" applyFont="1" applyFill="1" applyBorder="1" applyAlignment="1">
      <alignment horizontal="center" vertical="center"/>
    </xf>
    <xf numFmtId="0" fontId="4" fillId="0" borderId="7" xfId="0" applyFont="1" applyBorder="1" applyAlignment="1">
      <alignment horizontal="center" vertical="center"/>
    </xf>
    <xf numFmtId="0" fontId="4" fillId="0" borderId="13" xfId="0" quotePrefix="1" applyFont="1" applyBorder="1" applyAlignment="1">
      <alignment horizontal="center" vertical="center"/>
    </xf>
    <xf numFmtId="0" fontId="4" fillId="0" borderId="10" xfId="0" applyFont="1" applyBorder="1" applyAlignment="1">
      <alignment horizontal="center" vertical="center"/>
    </xf>
    <xf numFmtId="0" fontId="4" fillId="0" borderId="8" xfId="0" applyFont="1" applyBorder="1" applyAlignment="1">
      <alignment horizontal="center" vertical="center"/>
    </xf>
    <xf numFmtId="165" fontId="4" fillId="0" borderId="5" xfId="0" applyNumberFormat="1" applyFont="1" applyBorder="1" applyAlignment="1">
      <alignment horizontal="center" vertical="center"/>
    </xf>
    <xf numFmtId="0" fontId="4" fillId="0" borderId="8" xfId="0" quotePrefix="1" applyFont="1" applyBorder="1" applyAlignment="1">
      <alignment horizontal="center" vertical="center"/>
    </xf>
    <xf numFmtId="0" fontId="4" fillId="0" borderId="5" xfId="0" quotePrefix="1" applyFont="1" applyBorder="1" applyAlignment="1">
      <alignment horizontal="center" vertical="center"/>
    </xf>
    <xf numFmtId="0" fontId="4" fillId="5" borderId="0" xfId="0" quotePrefix="1" applyFont="1" applyFill="1" applyAlignment="1">
      <alignment horizontal="center" vertical="center"/>
    </xf>
    <xf numFmtId="0" fontId="4" fillId="5" borderId="8" xfId="0" quotePrefix="1" applyFont="1" applyFill="1" applyBorder="1" applyAlignment="1">
      <alignment horizontal="center" vertical="center"/>
    </xf>
    <xf numFmtId="165" fontId="4" fillId="0" borderId="0" xfId="0" applyNumberFormat="1" applyFont="1" applyAlignment="1">
      <alignment horizontal="center"/>
    </xf>
    <xf numFmtId="0" fontId="4" fillId="0" borderId="0" xfId="0" applyFont="1" applyAlignment="1">
      <alignment vertical="top" wrapText="1"/>
    </xf>
    <xf numFmtId="164" fontId="5" fillId="4" borderId="40" xfId="0" applyNumberFormat="1" applyFont="1" applyFill="1" applyBorder="1" applyAlignment="1">
      <alignment horizontal="center" vertical="center"/>
    </xf>
    <xf numFmtId="0" fontId="5" fillId="0" borderId="8"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xf>
    <xf numFmtId="0" fontId="5" fillId="8" borderId="8" xfId="0" applyFont="1" applyFill="1" applyBorder="1" applyAlignment="1">
      <alignment horizontal="left" vertical="center" wrapText="1"/>
    </xf>
    <xf numFmtId="0" fontId="5" fillId="8" borderId="0" xfId="0" applyFont="1" applyFill="1" applyAlignment="1">
      <alignment horizontal="left" vertical="center" wrapText="1"/>
    </xf>
    <xf numFmtId="0" fontId="5" fillId="0" borderId="0" xfId="0" applyFont="1" applyAlignment="1">
      <alignment horizontal="left" wrapText="1"/>
    </xf>
    <xf numFmtId="0" fontId="5" fillId="0" borderId="8" xfId="0" applyFont="1" applyBorder="1" applyAlignment="1">
      <alignment horizontal="left" wrapText="1"/>
    </xf>
    <xf numFmtId="0" fontId="5" fillId="0" borderId="5" xfId="0" applyFont="1" applyBorder="1" applyAlignment="1">
      <alignment horizontal="left" wrapText="1"/>
    </xf>
    <xf numFmtId="0" fontId="1" fillId="0" borderId="0" xfId="0" applyFont="1" applyAlignment="1">
      <alignment horizontal="left" vertical="center"/>
    </xf>
    <xf numFmtId="0" fontId="4" fillId="0" borderId="0" xfId="0" applyFont="1" applyAlignment="1">
      <alignment horizontal="right" vertical="top"/>
    </xf>
    <xf numFmtId="0" fontId="5" fillId="8" borderId="3" xfId="1" applyFont="1" applyFill="1" applyBorder="1" applyAlignment="1">
      <alignment horizontal="center" vertical="center"/>
    </xf>
    <xf numFmtId="165" fontId="6" fillId="5" borderId="8" xfId="0" applyNumberFormat="1" applyFont="1" applyFill="1" applyBorder="1" applyAlignment="1">
      <alignment horizontal="right" vertical="center"/>
    </xf>
    <xf numFmtId="165" fontId="6" fillId="0" borderId="8" xfId="0" applyNumberFormat="1" applyFont="1" applyBorder="1" applyAlignment="1">
      <alignment horizontal="right" vertical="center"/>
    </xf>
    <xf numFmtId="164" fontId="4" fillId="0" borderId="5" xfId="0" applyNumberFormat="1" applyFont="1" applyBorder="1" applyAlignment="1">
      <alignment vertical="center"/>
    </xf>
    <xf numFmtId="175" fontId="4" fillId="0" borderId="0" xfId="0" applyNumberFormat="1" applyFont="1"/>
    <xf numFmtId="175" fontId="4" fillId="5" borderId="0" xfId="0" applyNumberFormat="1" applyFont="1" applyFill="1"/>
    <xf numFmtId="175" fontId="4" fillId="0" borderId="0" xfId="0" applyNumberFormat="1" applyFont="1" applyAlignment="1">
      <alignment vertical="center"/>
    </xf>
    <xf numFmtId="175" fontId="4" fillId="0" borderId="2" xfId="0" applyNumberFormat="1" applyFont="1" applyBorder="1" applyAlignment="1">
      <alignment horizontal="center" vertical="center"/>
    </xf>
    <xf numFmtId="175" fontId="4" fillId="0" borderId="28" xfId="0" applyNumberFormat="1" applyFont="1" applyBorder="1" applyAlignment="1">
      <alignment vertical="center"/>
    </xf>
    <xf numFmtId="175" fontId="4" fillId="0" borderId="5" xfId="0" applyNumberFormat="1" applyFont="1" applyBorder="1" applyAlignment="1">
      <alignment vertical="center"/>
    </xf>
    <xf numFmtId="175" fontId="4" fillId="5" borderId="28" xfId="0" applyNumberFormat="1" applyFont="1" applyFill="1" applyBorder="1" applyAlignment="1">
      <alignment vertical="center"/>
    </xf>
    <xf numFmtId="175" fontId="4" fillId="5" borderId="0" xfId="0" applyNumberFormat="1" applyFont="1" applyFill="1" applyAlignment="1">
      <alignment vertical="center"/>
    </xf>
    <xf numFmtId="175" fontId="4" fillId="5" borderId="5" xfId="0" applyNumberFormat="1" applyFont="1" applyFill="1" applyBorder="1" applyAlignment="1">
      <alignment vertical="center"/>
    </xf>
    <xf numFmtId="175" fontId="4" fillId="5" borderId="2" xfId="0" applyNumberFormat="1" applyFont="1" applyFill="1" applyBorder="1" applyAlignment="1">
      <alignment horizontal="center" vertical="center"/>
    </xf>
    <xf numFmtId="175" fontId="4" fillId="0" borderId="2" xfId="0" applyNumberFormat="1" applyFont="1" applyBorder="1" applyAlignment="1">
      <alignment horizontal="center"/>
    </xf>
    <xf numFmtId="175" fontId="4" fillId="0" borderId="28" xfId="0" applyNumberFormat="1" applyFont="1" applyBorder="1" applyAlignment="1">
      <alignment horizontal="right"/>
    </xf>
    <xf numFmtId="175" fontId="4" fillId="0" borderId="5" xfId="0" applyNumberFormat="1" applyFont="1" applyBorder="1"/>
    <xf numFmtId="174" fontId="6" fillId="0" borderId="0" xfId="0" applyNumberFormat="1" applyFont="1" applyAlignment="1">
      <alignment vertical="center"/>
    </xf>
    <xf numFmtId="174" fontId="6" fillId="5" borderId="0" xfId="0" applyNumberFormat="1" applyFont="1" applyFill="1" applyAlignment="1">
      <alignment vertical="center"/>
    </xf>
    <xf numFmtId="174" fontId="6" fillId="0" borderId="4" xfId="0" applyNumberFormat="1" applyFont="1" applyBorder="1" applyAlignment="1">
      <alignment vertical="center"/>
    </xf>
    <xf numFmtId="174" fontId="8" fillId="5" borderId="9" xfId="0" applyNumberFormat="1" applyFont="1" applyFill="1" applyBorder="1" applyAlignment="1">
      <alignment vertical="center"/>
    </xf>
    <xf numFmtId="177" fontId="4" fillId="0" borderId="0" xfId="0" applyNumberFormat="1" applyFont="1"/>
    <xf numFmtId="4" fontId="6" fillId="8" borderId="6" xfId="0" applyNumberFormat="1" applyFont="1" applyFill="1" applyBorder="1" applyAlignment="1">
      <alignment vertical="center"/>
    </xf>
    <xf numFmtId="4" fontId="6" fillId="8" borderId="10" xfId="0" applyNumberFormat="1" applyFont="1" applyFill="1" applyBorder="1" applyAlignment="1">
      <alignment vertical="center"/>
    </xf>
    <xf numFmtId="0" fontId="5" fillId="8" borderId="1" xfId="1" applyFont="1" applyFill="1" applyBorder="1" applyAlignment="1">
      <alignment horizontal="center" vertical="center"/>
    </xf>
    <xf numFmtId="4" fontId="4" fillId="8" borderId="4" xfId="0" applyNumberFormat="1" applyFont="1" applyFill="1" applyBorder="1" applyAlignment="1">
      <alignment vertical="center"/>
    </xf>
    <xf numFmtId="4" fontId="4" fillId="8" borderId="40" xfId="0" applyNumberFormat="1" applyFont="1" applyFill="1" applyBorder="1" applyAlignment="1">
      <alignment vertical="center"/>
    </xf>
    <xf numFmtId="4" fontId="4" fillId="8" borderId="7" xfId="0" applyNumberFormat="1" applyFont="1" applyFill="1" applyBorder="1" applyAlignment="1">
      <alignment vertical="center"/>
    </xf>
    <xf numFmtId="165" fontId="6" fillId="0" borderId="40" xfId="0" applyNumberFormat="1" applyFont="1" applyBorder="1" applyAlignment="1">
      <alignment vertical="center"/>
    </xf>
    <xf numFmtId="0" fontId="6" fillId="8" borderId="11" xfId="0" applyFont="1" applyFill="1" applyBorder="1" applyAlignment="1">
      <alignment horizontal="center" vertical="center"/>
    </xf>
    <xf numFmtId="0" fontId="6" fillId="8" borderId="4" xfId="0" applyFont="1" applyFill="1" applyBorder="1" applyAlignment="1">
      <alignment horizontal="center" vertical="center"/>
    </xf>
    <xf numFmtId="4" fontId="6" fillId="8" borderId="4" xfId="0" applyNumberFormat="1" applyFont="1" applyFill="1" applyBorder="1" applyAlignment="1">
      <alignment vertical="center"/>
    </xf>
    <xf numFmtId="4" fontId="6" fillId="8" borderId="40" xfId="0" applyNumberFormat="1" applyFont="1" applyFill="1" applyBorder="1" applyAlignment="1">
      <alignment vertical="center"/>
    </xf>
    <xf numFmtId="165" fontId="6" fillId="8" borderId="6" xfId="0" applyNumberFormat="1" applyFont="1" applyFill="1" applyBorder="1" applyAlignment="1">
      <alignment vertical="center"/>
    </xf>
    <xf numFmtId="165" fontId="6" fillId="0" borderId="2" xfId="0" applyNumberFormat="1" applyFont="1" applyBorder="1" applyAlignment="1">
      <alignment vertical="center"/>
    </xf>
    <xf numFmtId="165" fontId="6" fillId="8" borderId="1" xfId="0" applyNumberFormat="1" applyFont="1" applyFill="1" applyBorder="1" applyAlignment="1">
      <alignment vertical="center"/>
    </xf>
    <xf numFmtId="165" fontId="6" fillId="8" borderId="3" xfId="0" applyNumberFormat="1" applyFont="1" applyFill="1" applyBorder="1" applyAlignment="1">
      <alignment vertical="center"/>
    </xf>
    <xf numFmtId="0" fontId="4" fillId="0" borderId="0" xfId="0" quotePrefix="1" applyFont="1"/>
    <xf numFmtId="0" fontId="5" fillId="4" borderId="22" xfId="0" applyFont="1" applyFill="1" applyBorder="1" applyAlignment="1">
      <alignment horizontal="left" vertical="center" wrapText="1"/>
    </xf>
    <xf numFmtId="164" fontId="4" fillId="0" borderId="0" xfId="0" applyNumberFormat="1" applyFont="1" applyAlignment="1">
      <alignment vertical="center"/>
    </xf>
    <xf numFmtId="0" fontId="4" fillId="0" borderId="0" xfId="0" quotePrefix="1" applyFont="1" applyAlignment="1">
      <alignment horizontal="center" vertical="center"/>
    </xf>
    <xf numFmtId="0" fontId="4" fillId="0" borderId="6" xfId="0" quotePrefix="1" applyFont="1" applyBorder="1" applyAlignment="1">
      <alignment horizontal="center" vertical="center"/>
    </xf>
    <xf numFmtId="2" fontId="4" fillId="5" borderId="5" xfId="0" applyNumberFormat="1" applyFont="1" applyFill="1" applyBorder="1" applyAlignment="1">
      <alignment horizontal="center" vertical="center"/>
    </xf>
    <xf numFmtId="0" fontId="4" fillId="0" borderId="0" xfId="0" quotePrefix="1" applyFont="1" applyAlignment="1">
      <alignment vertical="top"/>
    </xf>
    <xf numFmtId="164" fontId="4" fillId="0" borderId="3" xfId="0" applyNumberFormat="1" applyFont="1" applyBorder="1"/>
    <xf numFmtId="165" fontId="4" fillId="0" borderId="3" xfId="0" applyNumberFormat="1" applyFont="1" applyBorder="1"/>
    <xf numFmtId="164" fontId="4" fillId="0" borderId="41" xfId="0" applyNumberFormat="1" applyFont="1" applyBorder="1"/>
    <xf numFmtId="164" fontId="4" fillId="0" borderId="42" xfId="0" applyNumberFormat="1" applyFont="1" applyBorder="1"/>
    <xf numFmtId="0" fontId="14" fillId="0" borderId="4" xfId="0" applyFont="1" applyBorder="1" applyAlignment="1">
      <alignment horizontal="center" vertical="center" wrapText="1"/>
    </xf>
    <xf numFmtId="165" fontId="6" fillId="0" borderId="7" xfId="0" applyNumberFormat="1" applyFont="1" applyBorder="1" applyAlignment="1">
      <alignment vertical="center"/>
    </xf>
    <xf numFmtId="165" fontId="6" fillId="8" borderId="5" xfId="0" applyNumberFormat="1" applyFont="1" applyFill="1" applyBorder="1" applyAlignment="1">
      <alignment horizontal="right" vertical="center"/>
    </xf>
    <xf numFmtId="165" fontId="6" fillId="0" borderId="5" xfId="0" applyNumberFormat="1" applyFont="1" applyBorder="1" applyAlignment="1">
      <alignment horizontal="right" vertical="center"/>
    </xf>
    <xf numFmtId="4" fontId="6" fillId="8" borderId="7" xfId="0" applyNumberFormat="1" applyFont="1" applyFill="1" applyBorder="1" applyAlignment="1">
      <alignment vertical="center"/>
    </xf>
    <xf numFmtId="178" fontId="0" fillId="0" borderId="0" xfId="0" applyNumberFormat="1"/>
    <xf numFmtId="0" fontId="5" fillId="8" borderId="29" xfId="0" applyFont="1" applyFill="1" applyBorder="1" applyAlignment="1">
      <alignment horizontal="center" vertical="center"/>
    </xf>
    <xf numFmtId="0" fontId="5" fillId="5" borderId="29" xfId="0" applyFont="1" applyFill="1" applyBorder="1" applyAlignment="1">
      <alignment horizontal="center" vertical="center"/>
    </xf>
    <xf numFmtId="164" fontId="4" fillId="0" borderId="0" xfId="0" applyNumberFormat="1" applyFont="1"/>
    <xf numFmtId="164" fontId="8" fillId="5" borderId="9" xfId="0" applyNumberFormat="1" applyFont="1" applyFill="1" applyBorder="1" applyAlignment="1">
      <alignment horizontal="right" vertical="center"/>
    </xf>
    <xf numFmtId="164" fontId="8" fillId="5" borderId="20" xfId="0" applyNumberFormat="1" applyFont="1" applyFill="1" applyBorder="1" applyAlignment="1">
      <alignment horizontal="right" vertical="center"/>
    </xf>
    <xf numFmtId="165" fontId="6" fillId="5" borderId="21" xfId="0" applyNumberFormat="1" applyFont="1" applyFill="1" applyBorder="1" applyAlignment="1">
      <alignment horizontal="center" vertical="center"/>
    </xf>
    <xf numFmtId="165" fontId="6" fillId="5" borderId="9" xfId="0" applyNumberFormat="1" applyFont="1" applyFill="1" applyBorder="1" applyAlignment="1">
      <alignment horizontal="center" vertical="center"/>
    </xf>
    <xf numFmtId="165" fontId="6" fillId="5" borderId="9" xfId="0" applyNumberFormat="1" applyFont="1" applyFill="1" applyBorder="1" applyAlignment="1">
      <alignment horizontal="right" vertical="center"/>
    </xf>
    <xf numFmtId="165" fontId="6" fillId="5" borderId="20" xfId="0" applyNumberFormat="1" applyFont="1" applyFill="1" applyBorder="1" applyAlignment="1">
      <alignment horizontal="right" vertical="center"/>
    </xf>
    <xf numFmtId="173" fontId="10" fillId="5" borderId="29" xfId="0" applyNumberFormat="1" applyFont="1" applyFill="1" applyBorder="1" applyAlignment="1">
      <alignment vertical="center"/>
    </xf>
    <xf numFmtId="165" fontId="4" fillId="5" borderId="0" xfId="0" applyNumberFormat="1" applyFont="1" applyFill="1" applyAlignment="1">
      <alignment vertical="center"/>
    </xf>
    <xf numFmtId="0" fontId="0" fillId="0" borderId="8" xfId="0" applyBorder="1"/>
    <xf numFmtId="165" fontId="5" fillId="0" borderId="2" xfId="0" applyNumberFormat="1" applyFont="1" applyBorder="1"/>
    <xf numFmtId="164" fontId="5" fillId="0" borderId="38" xfId="0" applyNumberFormat="1" applyFont="1" applyBorder="1"/>
    <xf numFmtId="164" fontId="5" fillId="0" borderId="43" xfId="0" applyNumberFormat="1" applyFont="1" applyBorder="1"/>
    <xf numFmtId="165" fontId="5" fillId="8" borderId="29" xfId="0" applyNumberFormat="1" applyFont="1" applyFill="1" applyBorder="1" applyAlignment="1">
      <alignment horizontal="center" vertical="center"/>
    </xf>
    <xf numFmtId="165" fontId="4" fillId="5" borderId="0" xfId="0" applyNumberFormat="1" applyFont="1" applyFill="1"/>
    <xf numFmtId="165" fontId="10" fillId="5" borderId="0" xfId="0" applyNumberFormat="1" applyFont="1" applyFill="1"/>
    <xf numFmtId="175" fontId="0" fillId="0" borderId="0" xfId="0" applyNumberFormat="1"/>
    <xf numFmtId="1" fontId="8" fillId="4" borderId="0" xfId="0" applyNumberFormat="1" applyFont="1" applyFill="1" applyAlignment="1">
      <alignment horizontal="center"/>
    </xf>
    <xf numFmtId="0" fontId="5" fillId="9" borderId="3" xfId="0" applyFont="1" applyFill="1" applyBorder="1" applyAlignment="1">
      <alignment horizontal="center" vertical="center"/>
    </xf>
    <xf numFmtId="165" fontId="4" fillId="0" borderId="40" xfId="0" applyNumberFormat="1" applyFont="1" applyBorder="1"/>
    <xf numFmtId="164" fontId="6" fillId="0" borderId="40" xfId="0" applyNumberFormat="1" applyFont="1" applyBorder="1" applyAlignment="1">
      <alignment vertical="center"/>
    </xf>
    <xf numFmtId="164" fontId="6" fillId="0" borderId="7" xfId="0" applyNumberFormat="1" applyFont="1" applyBorder="1" applyAlignment="1">
      <alignment vertical="center"/>
    </xf>
    <xf numFmtId="0" fontId="5" fillId="0" borderId="3" xfId="1" applyFont="1" applyFill="1" applyBorder="1" applyAlignment="1">
      <alignment horizontal="center" vertical="center"/>
    </xf>
    <xf numFmtId="0" fontId="4" fillId="0" borderId="40" xfId="0" applyFont="1" applyBorder="1" applyAlignment="1">
      <alignment horizontal="center" vertical="center"/>
    </xf>
    <xf numFmtId="165" fontId="4" fillId="0" borderId="7" xfId="0" applyNumberFormat="1" applyFont="1" applyBorder="1" applyAlignment="1">
      <alignment horizontal="center" vertical="center"/>
    </xf>
    <xf numFmtId="0" fontId="4" fillId="0" borderId="11" xfId="0" applyFont="1" applyBorder="1" applyAlignment="1">
      <alignment horizontal="center" vertical="center"/>
    </xf>
    <xf numFmtId="0" fontId="4" fillId="0" borderId="7" xfId="0" quotePrefix="1" applyFont="1" applyBorder="1" applyAlignment="1">
      <alignment horizontal="center" vertical="center"/>
    </xf>
    <xf numFmtId="175" fontId="5" fillId="5" borderId="2" xfId="0" applyNumberFormat="1" applyFont="1" applyFill="1" applyBorder="1"/>
    <xf numFmtId="175" fontId="22" fillId="0" borderId="0" xfId="0" applyNumberFormat="1" applyFont="1"/>
    <xf numFmtId="0" fontId="22" fillId="9" borderId="5" xfId="0" applyFont="1" applyFill="1" applyBorder="1"/>
    <xf numFmtId="0" fontId="22" fillId="8" borderId="5" xfId="0" applyFont="1" applyFill="1" applyBorder="1"/>
    <xf numFmtId="0" fontId="22" fillId="8" borderId="5" xfId="0" quotePrefix="1" applyFont="1" applyFill="1" applyBorder="1"/>
    <xf numFmtId="164" fontId="22" fillId="8" borderId="7" xfId="0" quotePrefix="1" applyNumberFormat="1" applyFont="1" applyFill="1" applyBorder="1" applyAlignment="1">
      <alignment horizontal="right" vertical="center"/>
    </xf>
    <xf numFmtId="1" fontId="23" fillId="4" borderId="7" xfId="0" applyNumberFormat="1" applyFont="1" applyFill="1" applyBorder="1" applyAlignment="1">
      <alignment horizontal="right" vertical="center"/>
    </xf>
    <xf numFmtId="0" fontId="22" fillId="9" borderId="10" xfId="0" applyFont="1" applyFill="1" applyBorder="1"/>
    <xf numFmtId="0" fontId="24" fillId="9" borderId="0" xfId="0" applyFont="1" applyFill="1" applyAlignment="1">
      <alignment horizontal="right" vertical="center"/>
    </xf>
    <xf numFmtId="0" fontId="22" fillId="9" borderId="0" xfId="0" applyFont="1" applyFill="1" applyAlignment="1">
      <alignment horizontal="right" vertical="center"/>
    </xf>
    <xf numFmtId="0" fontId="22" fillId="9" borderId="4" xfId="0" applyFont="1" applyFill="1" applyBorder="1"/>
    <xf numFmtId="0" fontId="5" fillId="0" borderId="3" xfId="0" applyFont="1" applyBorder="1" applyAlignment="1">
      <alignment vertical="center"/>
    </xf>
    <xf numFmtId="0" fontId="5" fillId="0" borderId="2" xfId="0" applyFont="1" applyBorder="1" applyAlignment="1">
      <alignment vertical="center"/>
    </xf>
    <xf numFmtId="0" fontId="5" fillId="5" borderId="2" xfId="0" applyFont="1" applyFill="1" applyBorder="1" applyAlignment="1">
      <alignment vertical="center"/>
    </xf>
    <xf numFmtId="165" fontId="4" fillId="0" borderId="13" xfId="0" applyNumberFormat="1" applyFont="1" applyBorder="1"/>
    <xf numFmtId="165" fontId="4" fillId="0" borderId="10" xfId="0" applyNumberFormat="1" applyFont="1" applyBorder="1"/>
    <xf numFmtId="164" fontId="4" fillId="0" borderId="13" xfId="0" applyNumberFormat="1" applyFont="1" applyBorder="1"/>
    <xf numFmtId="164" fontId="4" fillId="0" borderId="45" xfId="0" applyNumberFormat="1" applyFont="1" applyBorder="1"/>
    <xf numFmtId="0" fontId="23" fillId="4" borderId="2" xfId="0" applyFont="1" applyFill="1" applyBorder="1" applyAlignment="1">
      <alignment horizontal="center" vertical="center"/>
    </xf>
    <xf numFmtId="164" fontId="23" fillId="0" borderId="2" xfId="0" applyNumberFormat="1" applyFont="1" applyBorder="1"/>
    <xf numFmtId="1" fontId="5" fillId="4" borderId="45" xfId="0" applyNumberFormat="1" applyFont="1" applyFill="1" applyBorder="1" applyAlignment="1">
      <alignment horizontal="center"/>
    </xf>
    <xf numFmtId="175" fontId="4" fillId="0" borderId="16" xfId="0" applyNumberFormat="1" applyFont="1" applyBorder="1" applyAlignment="1">
      <alignment vertical="center"/>
    </xf>
    <xf numFmtId="175" fontId="4" fillId="0" borderId="40" xfId="0" applyNumberFormat="1" applyFont="1" applyBorder="1" applyAlignment="1">
      <alignment vertical="center"/>
    </xf>
    <xf numFmtId="175" fontId="4" fillId="0" borderId="7" xfId="0" applyNumberFormat="1" applyFont="1" applyBorder="1" applyAlignment="1">
      <alignment vertical="center"/>
    </xf>
    <xf numFmtId="175" fontId="4" fillId="0" borderId="3" xfId="0" applyNumberFormat="1" applyFont="1" applyBorder="1" applyAlignment="1">
      <alignment horizontal="center" vertical="center"/>
    </xf>
    <xf numFmtId="0" fontId="4" fillId="0" borderId="5" xfId="0" applyFont="1" applyBorder="1" applyAlignment="1">
      <alignment horizontal="center"/>
    </xf>
    <xf numFmtId="164" fontId="6" fillId="0" borderId="45" xfId="0" applyNumberFormat="1" applyFont="1" applyBorder="1" applyAlignment="1">
      <alignment vertical="center"/>
    </xf>
    <xf numFmtId="4" fontId="6" fillId="8" borderId="45" xfId="0" applyNumberFormat="1" applyFont="1" applyFill="1" applyBorder="1" applyAlignment="1">
      <alignment vertical="center"/>
    </xf>
    <xf numFmtId="0" fontId="14" fillId="4" borderId="10" xfId="0" applyFont="1" applyFill="1" applyBorder="1" applyAlignment="1">
      <alignment horizontal="center" vertical="center" wrapText="1"/>
    </xf>
    <xf numFmtId="173" fontId="11" fillId="5" borderId="29" xfId="0" applyNumberFormat="1" applyFont="1" applyFill="1" applyBorder="1" applyAlignment="1">
      <alignment horizontal="center" vertical="center"/>
    </xf>
    <xf numFmtId="1" fontId="6" fillId="0" borderId="5" xfId="0" applyNumberFormat="1" applyFont="1" applyBorder="1" applyAlignment="1">
      <alignment horizontal="center" vertical="center"/>
    </xf>
    <xf numFmtId="1" fontId="4" fillId="5" borderId="5" xfId="0" applyNumberFormat="1" applyFont="1" applyFill="1" applyBorder="1" applyAlignment="1">
      <alignment horizontal="center" vertical="center"/>
    </xf>
    <xf numFmtId="1" fontId="4" fillId="0" borderId="5" xfId="0" applyNumberFormat="1" applyFont="1" applyBorder="1" applyAlignment="1">
      <alignment horizontal="center" vertical="center"/>
    </xf>
    <xf numFmtId="1" fontId="6" fillId="5" borderId="5" xfId="0" applyNumberFormat="1" applyFont="1" applyFill="1" applyBorder="1" applyAlignment="1">
      <alignment horizontal="center" vertical="center"/>
    </xf>
    <xf numFmtId="1" fontId="6" fillId="0" borderId="7" xfId="0" applyNumberFormat="1" applyFont="1" applyBorder="1" applyAlignment="1">
      <alignment horizontal="center" vertical="center"/>
    </xf>
    <xf numFmtId="165" fontId="4" fillId="8" borderId="10" xfId="0" applyNumberFormat="1" applyFont="1" applyFill="1" applyBorder="1" applyAlignment="1">
      <alignment horizontal="center" vertical="center"/>
    </xf>
    <xf numFmtId="165" fontId="4" fillId="8" borderId="7" xfId="0" applyNumberFormat="1" applyFont="1" applyFill="1" applyBorder="1" applyAlignment="1">
      <alignment horizontal="center" vertical="center"/>
    </xf>
    <xf numFmtId="1" fontId="6" fillId="0" borderId="8" xfId="0" applyNumberFormat="1" applyFont="1" applyBorder="1" applyAlignment="1">
      <alignment horizontal="center" vertical="center"/>
    </xf>
    <xf numFmtId="1" fontId="6" fillId="5" borderId="8" xfId="0" applyNumberFormat="1" applyFont="1" applyFill="1" applyBorder="1" applyAlignment="1">
      <alignment horizontal="center" vertical="center"/>
    </xf>
    <xf numFmtId="173" fontId="10" fillId="5" borderId="29" xfId="0" applyNumberFormat="1" applyFont="1" applyFill="1" applyBorder="1" applyAlignment="1">
      <alignment horizontal="center" vertical="center"/>
    </xf>
    <xf numFmtId="1" fontId="6" fillId="0" borderId="2" xfId="0" applyNumberFormat="1" applyFont="1" applyBorder="1" applyAlignment="1">
      <alignment horizontal="center" vertical="center"/>
    </xf>
    <xf numFmtId="1" fontId="6" fillId="5" borderId="2" xfId="0" applyNumberFormat="1" applyFont="1" applyFill="1" applyBorder="1" applyAlignment="1">
      <alignment horizontal="center" vertical="center"/>
    </xf>
    <xf numFmtId="1" fontId="4" fillId="0" borderId="2" xfId="0" applyNumberFormat="1" applyFont="1" applyBorder="1" applyAlignment="1">
      <alignment horizontal="center" vertical="center"/>
    </xf>
    <xf numFmtId="1" fontId="6" fillId="0" borderId="3" xfId="0" applyNumberFormat="1" applyFont="1" applyBorder="1" applyAlignment="1">
      <alignment horizontal="center" vertical="center"/>
    </xf>
    <xf numFmtId="165" fontId="6" fillId="0" borderId="2" xfId="0" applyNumberFormat="1" applyFont="1" applyBorder="1" applyAlignment="1">
      <alignment horizontal="center" vertical="center"/>
    </xf>
    <xf numFmtId="165" fontId="6" fillId="8" borderId="1" xfId="0" applyNumberFormat="1" applyFont="1" applyFill="1" applyBorder="1" applyAlignment="1">
      <alignment horizontal="center" vertical="center"/>
    </xf>
    <xf numFmtId="165" fontId="6" fillId="8" borderId="3" xfId="0" applyNumberFormat="1" applyFont="1" applyFill="1" applyBorder="1" applyAlignment="1">
      <alignment horizontal="center" vertical="center"/>
    </xf>
    <xf numFmtId="164" fontId="4" fillId="0" borderId="8" xfId="0" applyNumberFormat="1" applyFont="1" applyBorder="1"/>
    <xf numFmtId="164" fontId="4" fillId="0" borderId="5" xfId="0" applyNumberFormat="1" applyFont="1" applyBorder="1"/>
    <xf numFmtId="165" fontId="4" fillId="0" borderId="8" xfId="0" applyNumberFormat="1" applyFont="1" applyBorder="1"/>
    <xf numFmtId="165" fontId="4" fillId="0" borderId="5" xfId="0" applyNumberFormat="1" applyFont="1" applyBorder="1"/>
    <xf numFmtId="165" fontId="6" fillId="0" borderId="5" xfId="0" applyNumberFormat="1" applyFont="1" applyBorder="1"/>
    <xf numFmtId="165" fontId="5" fillId="0" borderId="5" xfId="0" applyNumberFormat="1" applyFont="1" applyBorder="1"/>
    <xf numFmtId="164" fontId="4" fillId="0" borderId="10" xfId="0" applyNumberFormat="1" applyFont="1" applyBorder="1"/>
    <xf numFmtId="164" fontId="5" fillId="0" borderId="5" xfId="0" applyNumberFormat="1" applyFont="1" applyBorder="1"/>
    <xf numFmtId="164" fontId="4" fillId="0" borderId="47" xfId="0" applyNumberFormat="1" applyFont="1" applyBorder="1"/>
    <xf numFmtId="165" fontId="10" fillId="0" borderId="0" xfId="0" applyNumberFormat="1" applyFont="1"/>
    <xf numFmtId="1" fontId="8" fillId="4" borderId="40" xfId="0" applyNumberFormat="1" applyFont="1" applyFill="1" applyBorder="1" applyAlignment="1">
      <alignment horizontal="center" vertical="center"/>
    </xf>
    <xf numFmtId="175" fontId="5" fillId="8" borderId="29" xfId="0" applyNumberFormat="1" applyFont="1" applyFill="1" applyBorder="1"/>
    <xf numFmtId="175" fontId="11" fillId="8" borderId="29" xfId="0" applyNumberFormat="1" applyFont="1" applyFill="1" applyBorder="1"/>
    <xf numFmtId="175" fontId="5" fillId="0" borderId="2" xfId="0" applyNumberFormat="1" applyFont="1" applyBorder="1"/>
    <xf numFmtId="175" fontId="5" fillId="0" borderId="3" xfId="0" applyNumberFormat="1" applyFont="1" applyBorder="1"/>
    <xf numFmtId="175" fontId="4" fillId="0" borderId="40" xfId="0" applyNumberFormat="1" applyFont="1" applyBorder="1"/>
    <xf numFmtId="0" fontId="27" fillId="0" borderId="0" xfId="0" quotePrefix="1" applyFont="1" applyAlignment="1">
      <alignment horizontal="left" vertical="top"/>
    </xf>
    <xf numFmtId="0" fontId="27" fillId="0" borderId="0" xfId="0" quotePrefix="1" applyFont="1" applyAlignment="1">
      <alignment horizontal="right" vertical="top"/>
    </xf>
    <xf numFmtId="0" fontId="25" fillId="0" borderId="21"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22" xfId="0" applyFont="1" applyBorder="1" applyAlignment="1">
      <alignment horizontal="center" vertical="center" wrapText="1"/>
    </xf>
    <xf numFmtId="0" fontId="25" fillId="0" borderId="23" xfId="0" applyFont="1" applyBorder="1" applyAlignment="1">
      <alignment horizontal="center" vertical="center" wrapText="1"/>
    </xf>
    <xf numFmtId="0" fontId="25" fillId="0" borderId="24" xfId="0" applyFont="1" applyBorder="1" applyAlignment="1">
      <alignment horizontal="center" vertical="center" wrapText="1"/>
    </xf>
    <xf numFmtId="0" fontId="22" fillId="0" borderId="0" xfId="0" applyFont="1"/>
    <xf numFmtId="0" fontId="26" fillId="0" borderId="0" xfId="0" applyFont="1"/>
    <xf numFmtId="165" fontId="5" fillId="8" borderId="44" xfId="0" applyNumberFormat="1" applyFont="1" applyFill="1" applyBorder="1" applyAlignment="1">
      <alignment horizontal="center" vertical="center"/>
    </xf>
    <xf numFmtId="175" fontId="5" fillId="8" borderId="44" xfId="0" applyNumberFormat="1" applyFont="1" applyFill="1" applyBorder="1"/>
    <xf numFmtId="165" fontId="5" fillId="8" borderId="29" xfId="0" applyNumberFormat="1" applyFont="1" applyFill="1" applyBorder="1"/>
    <xf numFmtId="165" fontId="5" fillId="8" borderId="20" xfId="0" applyNumberFormat="1" applyFont="1" applyFill="1" applyBorder="1"/>
    <xf numFmtId="165" fontId="5" fillId="5" borderId="2" xfId="0" applyNumberFormat="1" applyFont="1" applyFill="1" applyBorder="1"/>
    <xf numFmtId="165" fontId="5" fillId="0" borderId="3" xfId="0" applyNumberFormat="1" applyFont="1" applyBorder="1"/>
    <xf numFmtId="49" fontId="4" fillId="0" borderId="0" xfId="0" applyNumberFormat="1" applyFont="1" applyAlignment="1">
      <alignment horizontal="center" vertical="center"/>
    </xf>
    <xf numFmtId="165" fontId="4" fillId="0" borderId="45" xfId="0" applyNumberFormat="1" applyFont="1" applyBorder="1"/>
    <xf numFmtId="0" fontId="23" fillId="0" borderId="1" xfId="0" applyFont="1" applyBorder="1" applyAlignment="1">
      <alignment horizontal="center" vertical="center"/>
    </xf>
    <xf numFmtId="0" fontId="22" fillId="0" borderId="13" xfId="0" applyFont="1" applyBorder="1" applyAlignment="1">
      <alignment horizontal="center" vertical="center"/>
    </xf>
    <xf numFmtId="49" fontId="22" fillId="0" borderId="13" xfId="0" applyNumberFormat="1" applyFont="1" applyBorder="1" applyAlignment="1">
      <alignment horizontal="center" vertical="center"/>
    </xf>
    <xf numFmtId="49" fontId="22" fillId="0" borderId="10"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23" fillId="5" borderId="2" xfId="0" applyFont="1" applyFill="1" applyBorder="1" applyAlignment="1">
      <alignment horizontal="center" vertical="center"/>
    </xf>
    <xf numFmtId="0" fontId="22" fillId="5" borderId="8" xfId="0" applyFont="1" applyFill="1" applyBorder="1" applyAlignment="1">
      <alignment horizontal="center" vertical="center"/>
    </xf>
    <xf numFmtId="49" fontId="22" fillId="5" borderId="8" xfId="0" applyNumberFormat="1" applyFont="1" applyFill="1" applyBorder="1" applyAlignment="1">
      <alignment horizontal="center" vertical="center"/>
    </xf>
    <xf numFmtId="49" fontId="22" fillId="5" borderId="5" xfId="0" applyNumberFormat="1" applyFont="1" applyFill="1" applyBorder="1" applyAlignment="1">
      <alignment horizontal="center" vertical="center"/>
    </xf>
    <xf numFmtId="49" fontId="22" fillId="5" borderId="2" xfId="0" applyNumberFormat="1" applyFont="1" applyFill="1" applyBorder="1" applyAlignment="1">
      <alignment horizontal="center" vertical="center"/>
    </xf>
    <xf numFmtId="0" fontId="23" fillId="0" borderId="2" xfId="0" applyFont="1" applyBorder="1" applyAlignment="1">
      <alignment horizontal="center" vertical="center"/>
    </xf>
    <xf numFmtId="0" fontId="22" fillId="0" borderId="8" xfId="0" applyFont="1" applyBorder="1" applyAlignment="1">
      <alignment horizontal="center" vertical="center"/>
    </xf>
    <xf numFmtId="49" fontId="22" fillId="0" borderId="8" xfId="0" applyNumberFormat="1" applyFont="1" applyBorder="1" applyAlignment="1">
      <alignment horizontal="center" vertical="center"/>
    </xf>
    <xf numFmtId="49" fontId="22" fillId="0" borderId="5" xfId="0" applyNumberFormat="1" applyFont="1" applyBorder="1" applyAlignment="1">
      <alignment horizontal="center" vertical="center"/>
    </xf>
    <xf numFmtId="49" fontId="22" fillId="0" borderId="2" xfId="0" applyNumberFormat="1" applyFont="1" applyBorder="1" applyAlignment="1">
      <alignment horizontal="center" vertical="center"/>
    </xf>
    <xf numFmtId="49" fontId="22" fillId="5" borderId="8" xfId="0" quotePrefix="1" applyNumberFormat="1" applyFont="1" applyFill="1" applyBorder="1" applyAlignment="1">
      <alignment horizontal="center" vertical="center"/>
    </xf>
    <xf numFmtId="49" fontId="22" fillId="0" borderId="2" xfId="0" quotePrefix="1" applyNumberFormat="1" applyFont="1" applyBorder="1" applyAlignment="1">
      <alignment horizontal="center" vertical="center"/>
    </xf>
    <xf numFmtId="16" fontId="22" fillId="5" borderId="8" xfId="0" quotePrefix="1" applyNumberFormat="1" applyFont="1" applyFill="1" applyBorder="1" applyAlignment="1">
      <alignment horizontal="center" vertical="center"/>
    </xf>
    <xf numFmtId="17" fontId="22" fillId="5" borderId="8" xfId="0" quotePrefix="1" applyNumberFormat="1" applyFont="1" applyFill="1" applyBorder="1" applyAlignment="1">
      <alignment horizontal="center" vertical="center"/>
    </xf>
    <xf numFmtId="49" fontId="22" fillId="5" borderId="5" xfId="0" quotePrefix="1" applyNumberFormat="1" applyFont="1" applyFill="1" applyBorder="1" applyAlignment="1">
      <alignment horizontal="center" vertical="center"/>
    </xf>
    <xf numFmtId="0" fontId="23" fillId="8" borderId="2" xfId="0" applyFont="1" applyFill="1" applyBorder="1" applyAlignment="1">
      <alignment horizontal="center" vertical="center"/>
    </xf>
    <xf numFmtId="0" fontId="22" fillId="8" borderId="8" xfId="0" applyFont="1" applyFill="1" applyBorder="1" applyAlignment="1">
      <alignment horizontal="center" vertical="center"/>
    </xf>
    <xf numFmtId="49" fontId="22" fillId="8" borderId="8" xfId="0" applyNumberFormat="1" applyFont="1" applyFill="1" applyBorder="1" applyAlignment="1">
      <alignment horizontal="center" vertical="center"/>
    </xf>
    <xf numFmtId="49" fontId="22" fillId="8" borderId="5" xfId="0" applyNumberFormat="1" applyFont="1" applyFill="1" applyBorder="1" applyAlignment="1">
      <alignment horizontal="center" vertical="center"/>
    </xf>
    <xf numFmtId="49" fontId="22" fillId="8" borderId="2" xfId="0" applyNumberFormat="1" applyFont="1" applyFill="1" applyBorder="1" applyAlignment="1">
      <alignment horizontal="center" vertical="center"/>
    </xf>
    <xf numFmtId="0" fontId="23" fillId="0" borderId="3" xfId="0" applyFont="1" applyBorder="1" applyAlignment="1">
      <alignment horizontal="center" vertical="center"/>
    </xf>
    <xf numFmtId="0" fontId="22" fillId="0" borderId="11" xfId="0" applyFont="1" applyBorder="1" applyAlignment="1">
      <alignment horizontal="center" vertical="center"/>
    </xf>
    <xf numFmtId="49" fontId="22" fillId="0" borderId="11" xfId="0" applyNumberFormat="1" applyFont="1" applyBorder="1" applyAlignment="1">
      <alignment horizontal="center" vertical="center"/>
    </xf>
    <xf numFmtId="49" fontId="22" fillId="0" borderId="7" xfId="0" applyNumberFormat="1" applyFont="1" applyBorder="1" applyAlignment="1">
      <alignment horizontal="center" vertical="center"/>
    </xf>
    <xf numFmtId="49" fontId="22" fillId="0" borderId="3" xfId="0" applyNumberFormat="1" applyFont="1" applyBorder="1" applyAlignment="1">
      <alignment horizontal="center" vertical="center"/>
    </xf>
    <xf numFmtId="0" fontId="22" fillId="0" borderId="0" xfId="0" applyFont="1" applyAlignment="1">
      <alignment horizontal="center" vertical="center"/>
    </xf>
    <xf numFmtId="0" fontId="22" fillId="0" borderId="2" xfId="0" applyFont="1" applyBorder="1" applyAlignment="1">
      <alignment horizontal="center" vertical="center"/>
    </xf>
    <xf numFmtId="49" fontId="22" fillId="0" borderId="0" xfId="0" applyNumberFormat="1" applyFont="1" applyAlignment="1">
      <alignment horizontal="center" vertical="center"/>
    </xf>
    <xf numFmtId="169" fontId="4" fillId="0" borderId="0" xfId="0" applyNumberFormat="1" applyFont="1"/>
    <xf numFmtId="169" fontId="4" fillId="0" borderId="0" xfId="0" applyNumberFormat="1" applyFont="1" applyAlignment="1">
      <alignment horizontal="left" vertical="center" wrapText="1"/>
    </xf>
    <xf numFmtId="169" fontId="4" fillId="0" borderId="15" xfId="0" applyNumberFormat="1" applyFont="1" applyBorder="1" applyAlignment="1">
      <alignment horizontal="center" vertical="center"/>
    </xf>
    <xf numFmtId="0" fontId="28" fillId="0" borderId="0" xfId="0" applyFont="1"/>
    <xf numFmtId="0" fontId="4" fillId="5" borderId="11" xfId="0" quotePrefix="1" applyFont="1" applyFill="1" applyBorder="1" applyAlignment="1">
      <alignment horizontal="center" vertical="center"/>
    </xf>
    <xf numFmtId="0" fontId="4" fillId="5" borderId="40" xfId="0" quotePrefix="1" applyFont="1" applyFill="1" applyBorder="1" applyAlignment="1">
      <alignment horizontal="center" vertical="center"/>
    </xf>
    <xf numFmtId="0" fontId="4" fillId="5" borderId="7" xfId="0" applyFont="1" applyFill="1" applyBorder="1" applyAlignment="1">
      <alignment horizontal="center" vertical="center"/>
    </xf>
    <xf numFmtId="165" fontId="4" fillId="5" borderId="7" xfId="0" applyNumberFormat="1" applyFont="1" applyFill="1" applyBorder="1" applyAlignment="1">
      <alignment horizontal="center" vertical="center"/>
    </xf>
    <xf numFmtId="165" fontId="6" fillId="0" borderId="11" xfId="0" applyNumberFormat="1" applyFont="1" applyBorder="1" applyAlignment="1">
      <alignment horizontal="right" vertical="center"/>
    </xf>
    <xf numFmtId="165" fontId="6" fillId="0" borderId="40" xfId="0" applyNumberFormat="1" applyFont="1" applyBorder="1" applyAlignment="1">
      <alignment horizontal="right" vertical="center"/>
    </xf>
    <xf numFmtId="0" fontId="4" fillId="9" borderId="5" xfId="0" applyFont="1" applyFill="1" applyBorder="1"/>
    <xf numFmtId="0" fontId="4" fillId="8" borderId="5" xfId="0" applyFont="1" applyFill="1" applyBorder="1"/>
    <xf numFmtId="0" fontId="4" fillId="4" borderId="7" xfId="0" applyFont="1" applyFill="1" applyBorder="1"/>
    <xf numFmtId="0" fontId="4" fillId="8" borderId="5" xfId="0" quotePrefix="1" applyFont="1" applyFill="1" applyBorder="1"/>
    <xf numFmtId="0" fontId="4" fillId="9" borderId="5" xfId="0" quotePrefix="1" applyFont="1" applyFill="1" applyBorder="1"/>
    <xf numFmtId="0" fontId="4" fillId="9" borderId="9" xfId="0" applyFont="1" applyFill="1" applyBorder="1" applyAlignment="1">
      <alignment horizontal="right" vertical="center"/>
    </xf>
    <xf numFmtId="0" fontId="4" fillId="9" borderId="9" xfId="0" quotePrefix="1" applyFont="1" applyFill="1" applyBorder="1" applyAlignment="1">
      <alignment horizontal="right" vertical="center"/>
    </xf>
    <xf numFmtId="0" fontId="4" fillId="9" borderId="0" xfId="0" applyFont="1" applyFill="1"/>
    <xf numFmtId="0" fontId="4" fillId="9" borderId="7" xfId="0" quotePrefix="1" applyFont="1" applyFill="1" applyBorder="1"/>
    <xf numFmtId="175" fontId="4" fillId="5" borderId="21" xfId="0" applyNumberFormat="1" applyFont="1" applyFill="1" applyBorder="1" applyAlignment="1">
      <alignment vertical="center"/>
    </xf>
    <xf numFmtId="175" fontId="4" fillId="5" borderId="9" xfId="0" applyNumberFormat="1" applyFont="1" applyFill="1" applyBorder="1" applyAlignment="1">
      <alignment vertical="center"/>
    </xf>
    <xf numFmtId="165" fontId="4" fillId="5" borderId="29" xfId="0" applyNumberFormat="1" applyFont="1" applyFill="1" applyBorder="1" applyAlignment="1">
      <alignment horizontal="center" vertical="center"/>
    </xf>
    <xf numFmtId="175" fontId="4" fillId="5" borderId="29" xfId="0" applyNumberFormat="1" applyFont="1" applyFill="1" applyBorder="1" applyAlignment="1">
      <alignment horizontal="center" vertical="center"/>
    </xf>
    <xf numFmtId="175" fontId="24" fillId="0" borderId="0" xfId="0" applyNumberFormat="1" applyFont="1"/>
    <xf numFmtId="175" fontId="22" fillId="5" borderId="0" xfId="0" applyNumberFormat="1" applyFont="1" applyFill="1"/>
    <xf numFmtId="175" fontId="24" fillId="5" borderId="0" xfId="0" applyNumberFormat="1" applyFont="1" applyFill="1"/>
    <xf numFmtId="165" fontId="24" fillId="0" borderId="0" xfId="0" applyNumberFormat="1" applyFont="1"/>
    <xf numFmtId="175" fontId="22" fillId="9" borderId="40" xfId="0" applyNumberFormat="1" applyFont="1" applyFill="1" applyBorder="1"/>
    <xf numFmtId="0" fontId="25" fillId="4" borderId="1" xfId="0" applyFont="1" applyFill="1" applyBorder="1" applyAlignment="1">
      <alignment horizontal="center" vertical="center" wrapText="1"/>
    </xf>
    <xf numFmtId="0" fontId="17" fillId="0" borderId="0" xfId="0" applyFont="1" applyAlignment="1">
      <alignment horizontal="center" vertical="top"/>
    </xf>
    <xf numFmtId="1" fontId="23" fillId="4" borderId="11" xfId="0" applyNumberFormat="1" applyFont="1" applyFill="1" applyBorder="1" applyAlignment="1">
      <alignment horizontal="right" vertical="center"/>
    </xf>
    <xf numFmtId="1" fontId="22" fillId="0" borderId="0" xfId="0" applyNumberFormat="1" applyFont="1"/>
    <xf numFmtId="3" fontId="24" fillId="9" borderId="10" xfId="0" applyNumberFormat="1" applyFont="1" applyFill="1" applyBorder="1" applyAlignment="1">
      <alignment horizontal="right" vertical="center"/>
    </xf>
    <xf numFmtId="3" fontId="22" fillId="9" borderId="10" xfId="0" applyNumberFormat="1" applyFont="1" applyFill="1" applyBorder="1" applyAlignment="1">
      <alignment horizontal="right" vertical="center"/>
    </xf>
    <xf numFmtId="176" fontId="22" fillId="9" borderId="6" xfId="0" applyNumberFormat="1" applyFont="1" applyFill="1" applyBorder="1" applyAlignment="1">
      <alignment horizontal="right" vertical="center"/>
    </xf>
    <xf numFmtId="176" fontId="22" fillId="0" borderId="6" xfId="0" applyNumberFormat="1" applyFont="1" applyBorder="1" applyAlignment="1">
      <alignment horizontal="right" vertical="center"/>
    </xf>
    <xf numFmtId="1" fontId="22" fillId="9" borderId="8" xfId="0" applyNumberFormat="1" applyFont="1" applyFill="1" applyBorder="1" applyAlignment="1">
      <alignment horizontal="right" vertical="center"/>
    </xf>
    <xf numFmtId="164" fontId="24" fillId="9" borderId="5" xfId="0" applyNumberFormat="1" applyFont="1" applyFill="1" applyBorder="1" applyAlignment="1">
      <alignment horizontal="right" vertical="center"/>
    </xf>
    <xf numFmtId="164" fontId="22" fillId="9" borderId="0" xfId="0" applyNumberFormat="1" applyFont="1" applyFill="1" applyAlignment="1">
      <alignment horizontal="right" vertical="center"/>
    </xf>
    <xf numFmtId="164" fontId="22" fillId="9" borderId="5" xfId="0" applyNumberFormat="1" applyFont="1" applyFill="1" applyBorder="1" applyAlignment="1">
      <alignment horizontal="right" vertical="center"/>
    </xf>
    <xf numFmtId="165" fontId="22" fillId="9" borderId="0" xfId="0" applyNumberFormat="1" applyFont="1" applyFill="1" applyAlignment="1">
      <alignment horizontal="right" vertical="center"/>
    </xf>
    <xf numFmtId="164" fontId="22" fillId="9" borderId="0" xfId="0" quotePrefix="1" applyNumberFormat="1" applyFont="1" applyFill="1" applyAlignment="1">
      <alignment horizontal="center" vertical="center"/>
    </xf>
    <xf numFmtId="1" fontId="22" fillId="8" borderId="0" xfId="0" applyNumberFormat="1" applyFont="1" applyFill="1" applyAlignment="1">
      <alignment horizontal="right" vertical="center"/>
    </xf>
    <xf numFmtId="164" fontId="22" fillId="8" borderId="5" xfId="0" applyNumberFormat="1" applyFont="1" applyFill="1" applyBorder="1" applyAlignment="1">
      <alignment horizontal="right" vertical="center"/>
    </xf>
    <xf numFmtId="165" fontId="22" fillId="8" borderId="0" xfId="0" applyNumberFormat="1" applyFont="1" applyFill="1" applyAlignment="1">
      <alignment horizontal="right" vertical="center"/>
    </xf>
    <xf numFmtId="164" fontId="22" fillId="8" borderId="0" xfId="0" applyNumberFormat="1" applyFont="1" applyFill="1" applyAlignment="1">
      <alignment horizontal="right" vertical="center"/>
    </xf>
    <xf numFmtId="1" fontId="22" fillId="8" borderId="8" xfId="0" applyNumberFormat="1" applyFont="1" applyFill="1" applyBorder="1" applyAlignment="1">
      <alignment horizontal="right" vertical="center"/>
    </xf>
    <xf numFmtId="164" fontId="22" fillId="8" borderId="0" xfId="0" quotePrefix="1" applyNumberFormat="1" applyFont="1" applyFill="1" applyAlignment="1">
      <alignment horizontal="right" vertical="center"/>
    </xf>
    <xf numFmtId="165" fontId="22" fillId="8" borderId="8" xfId="0" quotePrefix="1" applyNumberFormat="1" applyFont="1" applyFill="1" applyBorder="1" applyAlignment="1">
      <alignment horizontal="right" vertical="center"/>
    </xf>
    <xf numFmtId="164" fontId="22" fillId="8" borderId="5" xfId="0" quotePrefix="1" applyNumberFormat="1" applyFont="1" applyFill="1" applyBorder="1" applyAlignment="1">
      <alignment horizontal="right" vertical="center"/>
    </xf>
    <xf numFmtId="165" fontId="22" fillId="0" borderId="0" xfId="0" applyNumberFormat="1" applyFont="1" applyAlignment="1">
      <alignment horizontal="right" vertical="center"/>
    </xf>
    <xf numFmtId="164" fontId="22" fillId="9" borderId="0" xfId="0" quotePrefix="1" applyNumberFormat="1" applyFont="1" applyFill="1" applyAlignment="1">
      <alignment horizontal="right" vertical="center"/>
    </xf>
    <xf numFmtId="165" fontId="30" fillId="9" borderId="8" xfId="0" applyNumberFormat="1" applyFont="1" applyFill="1" applyBorder="1" applyAlignment="1">
      <alignment horizontal="right" vertical="center"/>
    </xf>
    <xf numFmtId="164" fontId="22" fillId="9" borderId="5" xfId="0" quotePrefix="1" applyNumberFormat="1" applyFont="1" applyFill="1" applyBorder="1" applyAlignment="1">
      <alignment horizontal="right" vertical="center"/>
    </xf>
    <xf numFmtId="1" fontId="22" fillId="8" borderId="8" xfId="0" applyNumberFormat="1" applyFont="1" applyFill="1" applyBorder="1" applyAlignment="1">
      <alignment horizontal="right" vertical="center" wrapText="1"/>
    </xf>
    <xf numFmtId="165" fontId="23" fillId="9" borderId="0" xfId="0" applyNumberFormat="1" applyFont="1" applyFill="1" applyAlignment="1">
      <alignment horizontal="right" vertical="center"/>
    </xf>
    <xf numFmtId="165" fontId="24" fillId="9" borderId="0" xfId="0" applyNumberFormat="1" applyFont="1" applyFill="1" applyAlignment="1">
      <alignment horizontal="right" vertical="center"/>
    </xf>
    <xf numFmtId="164" fontId="24" fillId="8" borderId="5" xfId="0" applyNumberFormat="1" applyFont="1" applyFill="1" applyBorder="1" applyAlignment="1">
      <alignment horizontal="right" vertical="center"/>
    </xf>
    <xf numFmtId="165" fontId="23" fillId="8" borderId="0" xfId="0" applyNumberFormat="1" applyFont="1" applyFill="1" applyAlignment="1">
      <alignment horizontal="right" vertical="center"/>
    </xf>
    <xf numFmtId="1" fontId="22" fillId="8" borderId="11" xfId="0" applyNumberFormat="1" applyFont="1" applyFill="1" applyBorder="1" applyAlignment="1">
      <alignment horizontal="right" vertical="center"/>
    </xf>
    <xf numFmtId="0" fontId="24" fillId="8" borderId="7" xfId="0" applyFont="1" applyFill="1" applyBorder="1" applyAlignment="1">
      <alignment horizontal="right" vertical="center"/>
    </xf>
    <xf numFmtId="0" fontId="22" fillId="8" borderId="4" xfId="0" applyFont="1" applyFill="1" applyBorder="1" applyAlignment="1">
      <alignment horizontal="right" vertical="center"/>
    </xf>
    <xf numFmtId="0" fontId="22" fillId="8" borderId="7" xfId="0" applyFont="1" applyFill="1" applyBorder="1" applyAlignment="1">
      <alignment horizontal="right" vertical="center"/>
    </xf>
    <xf numFmtId="165" fontId="24" fillId="8" borderId="4" xfId="0" applyNumberFormat="1" applyFont="1" applyFill="1" applyBorder="1" applyAlignment="1">
      <alignment horizontal="right" vertical="center"/>
    </xf>
    <xf numFmtId="0" fontId="22" fillId="8" borderId="4" xfId="0" quotePrefix="1" applyFont="1" applyFill="1" applyBorder="1" applyAlignment="1">
      <alignment horizontal="right" vertical="center"/>
    </xf>
    <xf numFmtId="1" fontId="23" fillId="9" borderId="11" xfId="0" applyNumberFormat="1" applyFont="1" applyFill="1" applyBorder="1" applyAlignment="1">
      <alignment horizontal="right" vertical="center"/>
    </xf>
    <xf numFmtId="1" fontId="23" fillId="9" borderId="7" xfId="0" applyNumberFormat="1" applyFont="1" applyFill="1" applyBorder="1" applyAlignment="1">
      <alignment horizontal="right" vertical="center"/>
    </xf>
    <xf numFmtId="1" fontId="23" fillId="9" borderId="4" xfId="0" applyNumberFormat="1" applyFont="1" applyFill="1" applyBorder="1" applyAlignment="1">
      <alignment horizontal="right" vertical="center"/>
    </xf>
    <xf numFmtId="164" fontId="22" fillId="9" borderId="13" xfId="0" applyNumberFormat="1" applyFont="1" applyFill="1" applyBorder="1" applyAlignment="1">
      <alignment horizontal="right" vertical="center" wrapText="1"/>
    </xf>
    <xf numFmtId="164" fontId="22" fillId="9" borderId="10" xfId="0" applyNumberFormat="1" applyFont="1" applyFill="1" applyBorder="1" applyAlignment="1">
      <alignment horizontal="right" vertical="center"/>
    </xf>
    <xf numFmtId="3" fontId="22" fillId="9" borderId="6" xfId="0" applyNumberFormat="1" applyFont="1" applyFill="1" applyBorder="1" applyAlignment="1">
      <alignment horizontal="right" vertical="center"/>
    </xf>
    <xf numFmtId="164" fontId="22" fillId="9" borderId="6" xfId="0" applyNumberFormat="1" applyFont="1" applyFill="1" applyBorder="1" applyAlignment="1">
      <alignment horizontal="right" vertical="center"/>
    </xf>
    <xf numFmtId="164" fontId="22" fillId="9" borderId="5" xfId="0" applyNumberFormat="1" applyFont="1" applyFill="1" applyBorder="1" applyAlignment="1">
      <alignment vertical="center"/>
    </xf>
    <xf numFmtId="0" fontId="24" fillId="9" borderId="8" xfId="0" applyFont="1" applyFill="1" applyBorder="1" applyAlignment="1">
      <alignment horizontal="right" vertical="center"/>
    </xf>
    <xf numFmtId="0" fontId="22" fillId="9" borderId="5" xfId="0" applyFont="1" applyFill="1" applyBorder="1" applyAlignment="1">
      <alignment horizontal="right" vertical="center"/>
    </xf>
    <xf numFmtId="0" fontId="22" fillId="9" borderId="0" xfId="0" quotePrefix="1" applyFont="1" applyFill="1" applyAlignment="1">
      <alignment horizontal="right" vertical="center"/>
    </xf>
    <xf numFmtId="3" fontId="22" fillId="8" borderId="8" xfId="0" applyNumberFormat="1" applyFont="1" applyFill="1" applyBorder="1" applyAlignment="1">
      <alignment vertical="center"/>
    </xf>
    <xf numFmtId="3" fontId="22" fillId="8" borderId="5" xfId="0" applyNumberFormat="1" applyFont="1" applyFill="1" applyBorder="1" applyAlignment="1">
      <alignment horizontal="right" vertical="center"/>
    </xf>
    <xf numFmtId="0" fontId="22" fillId="9" borderId="11" xfId="0" applyFont="1" applyFill="1" applyBorder="1" applyAlignment="1">
      <alignment horizontal="right" vertical="center"/>
    </xf>
    <xf numFmtId="0" fontId="22" fillId="9" borderId="7" xfId="0" applyFont="1" applyFill="1" applyBorder="1" applyAlignment="1">
      <alignment horizontal="right" vertical="center"/>
    </xf>
    <xf numFmtId="0" fontId="22" fillId="9" borderId="4" xfId="0" applyFont="1" applyFill="1" applyBorder="1" applyAlignment="1">
      <alignment horizontal="right" vertical="center"/>
    </xf>
    <xf numFmtId="0" fontId="24" fillId="9" borderId="4" xfId="0" applyFont="1" applyFill="1" applyBorder="1" applyAlignment="1">
      <alignment horizontal="right" vertical="center"/>
    </xf>
    <xf numFmtId="0" fontId="22" fillId="9" borderId="7" xfId="0" quotePrefix="1" applyFont="1" applyFill="1" applyBorder="1" applyAlignment="1">
      <alignment horizontal="right" vertical="center"/>
    </xf>
    <xf numFmtId="0" fontId="22" fillId="9" borderId="7" xfId="0" applyFont="1" applyFill="1" applyBorder="1"/>
    <xf numFmtId="0" fontId="22" fillId="9" borderId="9" xfId="0" applyFont="1" applyFill="1" applyBorder="1"/>
    <xf numFmtId="0" fontId="23" fillId="9" borderId="11" xfId="0" applyFont="1" applyFill="1" applyBorder="1" applyAlignment="1">
      <alignment horizontal="right" vertical="center"/>
    </xf>
    <xf numFmtId="0" fontId="23" fillId="9" borderId="4" xfId="0" applyFont="1" applyFill="1" applyBorder="1" applyAlignment="1">
      <alignment horizontal="right" vertical="center"/>
    </xf>
    <xf numFmtId="0" fontId="23" fillId="9" borderId="7" xfId="0" applyFont="1" applyFill="1" applyBorder="1" applyAlignment="1">
      <alignment horizontal="center" vertical="center"/>
    </xf>
    <xf numFmtId="176" fontId="22" fillId="8" borderId="6" xfId="0" applyNumberFormat="1" applyFont="1" applyFill="1" applyBorder="1" applyAlignment="1">
      <alignment horizontal="right"/>
    </xf>
    <xf numFmtId="3" fontId="22" fillId="8" borderId="10" xfId="0" applyNumberFormat="1" applyFont="1" applyFill="1" applyBorder="1" applyAlignment="1">
      <alignment horizontal="right"/>
    </xf>
    <xf numFmtId="0" fontId="22" fillId="8" borderId="10" xfId="0" applyFont="1" applyFill="1" applyBorder="1"/>
    <xf numFmtId="3" fontId="22" fillId="8" borderId="11" xfId="0" applyNumberFormat="1" applyFont="1" applyFill="1" applyBorder="1" applyAlignment="1">
      <alignment horizontal="right"/>
    </xf>
    <xf numFmtId="3" fontId="22" fillId="8" borderId="7" xfId="0" applyNumberFormat="1" applyFont="1" applyFill="1" applyBorder="1" applyAlignment="1">
      <alignment horizontal="right" vertical="center"/>
    </xf>
    <xf numFmtId="3" fontId="22" fillId="8" borderId="4" xfId="0" applyNumberFormat="1" applyFont="1" applyFill="1" applyBorder="1" applyAlignment="1">
      <alignment horizontal="right" vertical="center"/>
    </xf>
    <xf numFmtId="0" fontId="22" fillId="8" borderId="7" xfId="0" applyFont="1" applyFill="1" applyBorder="1"/>
    <xf numFmtId="0" fontId="22" fillId="0" borderId="20" xfId="0" applyFont="1" applyBorder="1" applyAlignment="1">
      <alignment vertical="center" wrapText="1"/>
    </xf>
    <xf numFmtId="0" fontId="22" fillId="0" borderId="5" xfId="0" applyFont="1" applyBorder="1" applyAlignment="1">
      <alignment vertical="center" wrapText="1"/>
    </xf>
    <xf numFmtId="0" fontId="22" fillId="0" borderId="7" xfId="0" applyFont="1" applyBorder="1" applyAlignment="1">
      <alignment vertical="center" wrapText="1"/>
    </xf>
    <xf numFmtId="0" fontId="23" fillId="0" borderId="32" xfId="0" applyFont="1" applyBorder="1" applyAlignment="1">
      <alignment vertical="center" wrapText="1"/>
    </xf>
    <xf numFmtId="0" fontId="23" fillId="0" borderId="34" xfId="0" applyFont="1" applyBorder="1" applyAlignment="1">
      <alignment vertical="center" wrapText="1"/>
    </xf>
    <xf numFmtId="0" fontId="23" fillId="0" borderId="7" xfId="0" applyFont="1" applyBorder="1" applyAlignment="1">
      <alignment vertical="center" wrapText="1"/>
    </xf>
    <xf numFmtId="0" fontId="5" fillId="5" borderId="21" xfId="0" applyFont="1" applyFill="1" applyBorder="1" applyAlignment="1">
      <alignment horizontal="center" vertical="center"/>
    </xf>
    <xf numFmtId="175" fontId="23" fillId="5" borderId="9" xfId="0" applyNumberFormat="1" applyFont="1" applyFill="1" applyBorder="1"/>
    <xf numFmtId="175" fontId="29" fillId="5" borderId="9" xfId="0" applyNumberFormat="1" applyFont="1" applyFill="1" applyBorder="1"/>
    <xf numFmtId="175" fontId="23" fillId="5" borderId="20" xfId="0" applyNumberFormat="1" applyFont="1" applyFill="1" applyBorder="1"/>
    <xf numFmtId="0" fontId="5" fillId="5" borderId="44" xfId="0" applyFont="1" applyFill="1" applyBorder="1" applyAlignment="1">
      <alignment horizontal="center" vertical="center"/>
    </xf>
    <xf numFmtId="165" fontId="22" fillId="9" borderId="8" xfId="0" applyNumberFormat="1" applyFont="1" applyFill="1" applyBorder="1" applyAlignment="1">
      <alignment horizontal="right" vertical="center" wrapText="1"/>
    </xf>
    <xf numFmtId="165" fontId="22" fillId="9" borderId="5" xfId="0" applyNumberFormat="1" applyFont="1" applyFill="1" applyBorder="1" applyAlignment="1">
      <alignment horizontal="right" vertical="center"/>
    </xf>
    <xf numFmtId="0" fontId="22" fillId="4" borderId="11" xfId="0" applyFont="1" applyFill="1" applyBorder="1" applyAlignment="1">
      <alignment horizontal="right" vertical="center"/>
    </xf>
    <xf numFmtId="0" fontId="22" fillId="4" borderId="7" xfId="0" applyFont="1" applyFill="1" applyBorder="1" applyAlignment="1">
      <alignment horizontal="right" vertical="center"/>
    </xf>
    <xf numFmtId="174" fontId="22" fillId="9" borderId="13" xfId="0" applyNumberFormat="1" applyFont="1" applyFill="1" applyBorder="1" applyAlignment="1">
      <alignment horizontal="right"/>
    </xf>
    <xf numFmtId="164" fontId="24" fillId="9" borderId="10" xfId="0" applyNumberFormat="1" applyFont="1" applyFill="1" applyBorder="1" applyAlignment="1">
      <alignment horizontal="right"/>
    </xf>
    <xf numFmtId="174" fontId="22" fillId="0" borderId="6" xfId="0" applyNumberFormat="1" applyFont="1" applyBorder="1" applyAlignment="1">
      <alignment horizontal="right"/>
    </xf>
    <xf numFmtId="164" fontId="22" fillId="9" borderId="10" xfId="0" applyNumberFormat="1" applyFont="1" applyFill="1" applyBorder="1" applyAlignment="1">
      <alignment horizontal="right"/>
    </xf>
    <xf numFmtId="164" fontId="22" fillId="9" borderId="6" xfId="0" applyNumberFormat="1" applyFont="1" applyFill="1" applyBorder="1" applyAlignment="1">
      <alignment horizontal="right"/>
    </xf>
    <xf numFmtId="0" fontId="22" fillId="0" borderId="10" xfId="0" applyFont="1" applyBorder="1"/>
    <xf numFmtId="174" fontId="22" fillId="9" borderId="6" xfId="0" applyNumberFormat="1" applyFont="1" applyFill="1" applyBorder="1" applyAlignment="1">
      <alignment horizontal="right"/>
    </xf>
    <xf numFmtId="164" fontId="24" fillId="9" borderId="8" xfId="0" applyNumberFormat="1" applyFont="1" applyFill="1" applyBorder="1" applyAlignment="1">
      <alignment horizontal="right" vertical="center"/>
    </xf>
    <xf numFmtId="164" fontId="24" fillId="9" borderId="0" xfId="0" applyNumberFormat="1" applyFont="1" applyFill="1" applyAlignment="1">
      <alignment horizontal="right" vertical="center"/>
    </xf>
    <xf numFmtId="164" fontId="22" fillId="9" borderId="5" xfId="0" applyNumberFormat="1" applyFont="1" applyFill="1" applyBorder="1" applyAlignment="1">
      <alignment horizontal="right"/>
    </xf>
    <xf numFmtId="164" fontId="22" fillId="8" borderId="8" xfId="0" applyNumberFormat="1" applyFont="1" applyFill="1" applyBorder="1" applyAlignment="1">
      <alignment horizontal="right"/>
    </xf>
    <xf numFmtId="164" fontId="22" fillId="8" borderId="5" xfId="0" applyNumberFormat="1" applyFont="1" applyFill="1" applyBorder="1" applyAlignment="1">
      <alignment horizontal="right"/>
    </xf>
    <xf numFmtId="174" fontId="22" fillId="8" borderId="0" xfId="0" applyNumberFormat="1" applyFont="1" applyFill="1" applyAlignment="1">
      <alignment horizontal="right"/>
    </xf>
    <xf numFmtId="164" fontId="22" fillId="8" borderId="0" xfId="0" applyNumberFormat="1" applyFont="1" applyFill="1" applyAlignment="1">
      <alignment horizontal="right"/>
    </xf>
    <xf numFmtId="164" fontId="24" fillId="8" borderId="8" xfId="0" applyNumberFormat="1" applyFont="1" applyFill="1" applyBorder="1" applyAlignment="1">
      <alignment horizontal="right" vertical="center"/>
    </xf>
    <xf numFmtId="164" fontId="22" fillId="9" borderId="8" xfId="0" applyNumberFormat="1" applyFont="1" applyFill="1" applyBorder="1" applyAlignment="1">
      <alignment horizontal="right"/>
    </xf>
    <xf numFmtId="164" fontId="22" fillId="9" borderId="0" xfId="0" applyNumberFormat="1" applyFont="1" applyFill="1" applyAlignment="1">
      <alignment horizontal="right"/>
    </xf>
    <xf numFmtId="164" fontId="22" fillId="9" borderId="0" xfId="0" quotePrefix="1" applyNumberFormat="1" applyFont="1" applyFill="1" applyAlignment="1">
      <alignment horizontal="right"/>
    </xf>
    <xf numFmtId="164" fontId="22" fillId="9" borderId="5" xfId="0" quotePrefix="1" applyNumberFormat="1" applyFont="1" applyFill="1" applyBorder="1" applyAlignment="1">
      <alignment horizontal="right"/>
    </xf>
    <xf numFmtId="165" fontId="22" fillId="0" borderId="0" xfId="0" applyNumberFormat="1" applyFont="1"/>
    <xf numFmtId="164" fontId="22" fillId="9" borderId="8" xfId="0" applyNumberFormat="1" applyFont="1" applyFill="1" applyBorder="1" applyAlignment="1">
      <alignment horizontal="right" vertical="center"/>
    </xf>
    <xf numFmtId="164" fontId="24" fillId="8" borderId="8" xfId="0" applyNumberFormat="1" applyFont="1" applyFill="1" applyBorder="1" applyAlignment="1">
      <alignment horizontal="right"/>
    </xf>
    <xf numFmtId="164" fontId="24" fillId="8" borderId="5" xfId="0" applyNumberFormat="1" applyFont="1" applyFill="1" applyBorder="1" applyAlignment="1">
      <alignment horizontal="right"/>
    </xf>
    <xf numFmtId="164" fontId="22" fillId="8" borderId="0" xfId="0" quotePrefix="1" applyNumberFormat="1" applyFont="1" applyFill="1" applyAlignment="1">
      <alignment horizontal="right"/>
    </xf>
    <xf numFmtId="164" fontId="22" fillId="8" borderId="5" xfId="0" quotePrefix="1" applyNumberFormat="1" applyFont="1" applyFill="1" applyBorder="1" applyAlignment="1">
      <alignment horizontal="right"/>
    </xf>
    <xf numFmtId="174" fontId="22" fillId="9" borderId="8" xfId="0" applyNumberFormat="1" applyFont="1" applyFill="1" applyBorder="1" applyAlignment="1">
      <alignment horizontal="right"/>
    </xf>
    <xf numFmtId="164" fontId="24" fillId="9" borderId="5" xfId="0" applyNumberFormat="1" applyFont="1" applyFill="1" applyBorder="1" applyAlignment="1">
      <alignment horizontal="right"/>
    </xf>
    <xf numFmtId="174" fontId="22" fillId="9" borderId="0" xfId="0" applyNumberFormat="1" applyFont="1" applyFill="1" applyAlignment="1">
      <alignment horizontal="right"/>
    </xf>
    <xf numFmtId="164" fontId="22" fillId="9" borderId="5" xfId="0" applyNumberFormat="1" applyFont="1" applyFill="1" applyBorder="1" applyAlignment="1">
      <alignment horizontal="right" wrapText="1"/>
    </xf>
    <xf numFmtId="164" fontId="22" fillId="0" borderId="0" xfId="0" applyNumberFormat="1" applyFont="1" applyAlignment="1">
      <alignment horizontal="right"/>
    </xf>
    <xf numFmtId="174" fontId="24" fillId="9" borderId="11" xfId="0" applyNumberFormat="1" applyFont="1" applyFill="1" applyBorder="1" applyAlignment="1">
      <alignment horizontal="right" vertical="center"/>
    </xf>
    <xf numFmtId="164" fontId="24" fillId="9" borderId="7" xfId="0" applyNumberFormat="1" applyFont="1" applyFill="1" applyBorder="1" applyAlignment="1">
      <alignment horizontal="right" vertical="center"/>
    </xf>
    <xf numFmtId="164" fontId="22" fillId="9" borderId="4" xfId="0" applyNumberFormat="1" applyFont="1" applyFill="1" applyBorder="1" applyAlignment="1">
      <alignment horizontal="right" vertical="center"/>
    </xf>
    <xf numFmtId="164" fontId="22" fillId="9" borderId="7" xfId="0" quotePrefix="1" applyNumberFormat="1" applyFont="1" applyFill="1" applyBorder="1" applyAlignment="1">
      <alignment horizontal="right" vertical="center"/>
    </xf>
    <xf numFmtId="164" fontId="22" fillId="9" borderId="7" xfId="0" applyNumberFormat="1" applyFont="1" applyFill="1" applyBorder="1" applyAlignment="1">
      <alignment horizontal="right" vertical="center"/>
    </xf>
    <xf numFmtId="164" fontId="22" fillId="9" borderId="4" xfId="0" quotePrefix="1" applyNumberFormat="1" applyFont="1" applyFill="1" applyBorder="1" applyAlignment="1">
      <alignment horizontal="right" vertical="center" wrapText="1"/>
    </xf>
    <xf numFmtId="164" fontId="22" fillId="9" borderId="7" xfId="0" quotePrefix="1" applyNumberFormat="1" applyFont="1" applyFill="1" applyBorder="1" applyAlignment="1">
      <alignment horizontal="right" vertical="center" wrapText="1"/>
    </xf>
    <xf numFmtId="0" fontId="22" fillId="4" borderId="4" xfId="0" applyFont="1" applyFill="1" applyBorder="1" applyAlignment="1">
      <alignment horizontal="right" vertical="center"/>
    </xf>
    <xf numFmtId="174" fontId="22" fillId="0" borderId="13" xfId="0" applyNumberFormat="1" applyFont="1" applyBorder="1"/>
    <xf numFmtId="164" fontId="22" fillId="9" borderId="5" xfId="0" quotePrefix="1" applyNumberFormat="1" applyFont="1" applyFill="1" applyBorder="1" applyAlignment="1">
      <alignment horizontal="left" vertical="center"/>
    </xf>
    <xf numFmtId="164" fontId="22" fillId="9" borderId="0" xfId="0" quotePrefix="1" applyNumberFormat="1" applyFont="1" applyFill="1" applyAlignment="1">
      <alignment horizontal="left" vertical="center"/>
    </xf>
    <xf numFmtId="164" fontId="22" fillId="8" borderId="8" xfId="0" applyNumberFormat="1" applyFont="1" applyFill="1" applyBorder="1" applyAlignment="1">
      <alignment horizontal="right" vertical="center"/>
    </xf>
    <xf numFmtId="179" fontId="22" fillId="9" borderId="0" xfId="0" applyNumberFormat="1" applyFont="1" applyFill="1" applyAlignment="1">
      <alignment horizontal="right"/>
    </xf>
    <xf numFmtId="172" fontId="31" fillId="9" borderId="5" xfId="0" applyNumberFormat="1" applyFont="1" applyFill="1" applyBorder="1" applyAlignment="1">
      <alignment horizontal="right"/>
    </xf>
    <xf numFmtId="164" fontId="24" fillId="8" borderId="0" xfId="0" applyNumberFormat="1" applyFont="1" applyFill="1" applyAlignment="1">
      <alignment horizontal="right"/>
    </xf>
    <xf numFmtId="164" fontId="22" fillId="8" borderId="5" xfId="0" quotePrefix="1" applyNumberFormat="1" applyFont="1" applyFill="1" applyBorder="1" applyAlignment="1">
      <alignment horizontal="left" vertical="center"/>
    </xf>
    <xf numFmtId="164" fontId="22" fillId="8" borderId="0" xfId="0" quotePrefix="1" applyNumberFormat="1" applyFont="1" applyFill="1" applyAlignment="1">
      <alignment horizontal="left" vertical="center"/>
    </xf>
    <xf numFmtId="174" fontId="22" fillId="8" borderId="8" xfId="0" applyNumberFormat="1" applyFont="1" applyFill="1" applyBorder="1" applyAlignment="1">
      <alignment horizontal="right"/>
    </xf>
    <xf numFmtId="164" fontId="22" fillId="8" borderId="11" xfId="0" applyNumberFormat="1" applyFont="1" applyFill="1" applyBorder="1" applyAlignment="1">
      <alignment horizontal="right" vertical="center"/>
    </xf>
    <xf numFmtId="164" fontId="22" fillId="8" borderId="7" xfId="0" applyNumberFormat="1" applyFont="1" applyFill="1" applyBorder="1" applyAlignment="1">
      <alignment horizontal="right" vertical="center"/>
    </xf>
    <xf numFmtId="164" fontId="22" fillId="8" borderId="4" xfId="0" quotePrefix="1" applyNumberFormat="1" applyFont="1" applyFill="1" applyBorder="1" applyAlignment="1">
      <alignment horizontal="right" vertical="center"/>
    </xf>
    <xf numFmtId="164" fontId="22" fillId="8" borderId="4" xfId="0" applyNumberFormat="1" applyFont="1" applyFill="1" applyBorder="1" applyAlignment="1">
      <alignment horizontal="right" vertical="center"/>
    </xf>
    <xf numFmtId="0" fontId="4" fillId="8" borderId="8" xfId="0" applyFont="1" applyFill="1" applyBorder="1" applyAlignment="1">
      <alignment horizontal="center" vertical="center"/>
    </xf>
    <xf numFmtId="0" fontId="4" fillId="8" borderId="0" xfId="0" applyFont="1" applyFill="1" applyAlignment="1">
      <alignment horizontal="center" vertical="center"/>
    </xf>
    <xf numFmtId="0" fontId="4" fillId="8" borderId="5" xfId="0" applyFont="1" applyFill="1" applyBorder="1" applyAlignment="1">
      <alignment horizontal="center" vertical="center"/>
    </xf>
    <xf numFmtId="165" fontId="4" fillId="8" borderId="5" xfId="0" applyNumberFormat="1" applyFont="1" applyFill="1" applyBorder="1" applyAlignment="1">
      <alignment horizontal="center" vertical="center"/>
    </xf>
    <xf numFmtId="165" fontId="4" fillId="0" borderId="3" xfId="0" applyNumberFormat="1" applyFont="1" applyBorder="1" applyAlignment="1">
      <alignment horizontal="center" vertical="center"/>
    </xf>
    <xf numFmtId="0" fontId="5" fillId="8" borderId="40" xfId="0" applyFont="1" applyFill="1" applyBorder="1" applyAlignment="1">
      <alignment horizontal="center" vertical="center"/>
    </xf>
    <xf numFmtId="0" fontId="4" fillId="8" borderId="40" xfId="0" applyFont="1" applyFill="1" applyBorder="1" applyAlignment="1">
      <alignment horizontal="center" vertical="center"/>
    </xf>
    <xf numFmtId="0" fontId="4" fillId="8" borderId="7" xfId="0" applyFont="1" applyFill="1" applyBorder="1" applyAlignment="1">
      <alignment horizontal="center" vertical="center"/>
    </xf>
    <xf numFmtId="165" fontId="4" fillId="8" borderId="3" xfId="0" applyNumberFormat="1" applyFont="1" applyFill="1" applyBorder="1" applyAlignment="1">
      <alignment horizontal="center" vertical="center"/>
    </xf>
    <xf numFmtId="175" fontId="23" fillId="5" borderId="44" xfId="0" applyNumberFormat="1" applyFont="1" applyFill="1" applyBorder="1"/>
    <xf numFmtId="175" fontId="23" fillId="0" borderId="2" xfId="0" applyNumberFormat="1" applyFont="1" applyBorder="1"/>
    <xf numFmtId="175" fontId="23" fillId="8" borderId="2" xfId="0" applyNumberFormat="1" applyFont="1" applyFill="1" applyBorder="1"/>
    <xf numFmtId="175" fontId="23" fillId="9" borderId="3" xfId="0" applyNumberFormat="1" applyFont="1" applyFill="1" applyBorder="1"/>
    <xf numFmtId="175" fontId="4" fillId="5" borderId="8" xfId="0" applyNumberFormat="1" applyFont="1" applyFill="1" applyBorder="1"/>
    <xf numFmtId="175" fontId="4" fillId="0" borderId="8" xfId="0" applyNumberFormat="1" applyFont="1" applyBorder="1"/>
    <xf numFmtId="175" fontId="4" fillId="0" borderId="11" xfId="0" applyNumberFormat="1" applyFont="1" applyBorder="1"/>
    <xf numFmtId="175" fontId="4" fillId="5" borderId="5" xfId="0" applyNumberFormat="1" applyFont="1" applyFill="1" applyBorder="1"/>
    <xf numFmtId="175" fontId="10" fillId="5" borderId="0" xfId="0" applyNumberFormat="1" applyFont="1" applyFill="1"/>
    <xf numFmtId="175" fontId="10" fillId="0" borderId="0" xfId="0" applyNumberFormat="1" applyFont="1"/>
    <xf numFmtId="175" fontId="10" fillId="9" borderId="0" xfId="0" applyNumberFormat="1" applyFont="1" applyFill="1"/>
    <xf numFmtId="175" fontId="4" fillId="9" borderId="0" xfId="0" applyNumberFormat="1" applyFont="1" applyFill="1"/>
    <xf numFmtId="175" fontId="4" fillId="0" borderId="13" xfId="0" applyNumberFormat="1" applyFont="1" applyBorder="1"/>
    <xf numFmtId="175" fontId="4" fillId="0" borderId="45" xfId="0" applyNumberFormat="1" applyFont="1" applyBorder="1"/>
    <xf numFmtId="175" fontId="11" fillId="8" borderId="44" xfId="0" applyNumberFormat="1" applyFont="1" applyFill="1" applyBorder="1"/>
    <xf numFmtId="165" fontId="4" fillId="0" borderId="7" xfId="0" applyNumberFormat="1" applyFont="1" applyBorder="1"/>
    <xf numFmtId="165" fontId="4" fillId="5" borderId="8" xfId="0" applyNumberFormat="1" applyFont="1" applyFill="1" applyBorder="1"/>
    <xf numFmtId="165" fontId="4" fillId="0" borderId="11" xfId="0" applyNumberFormat="1" applyFont="1" applyBorder="1"/>
    <xf numFmtId="165" fontId="10" fillId="9" borderId="0" xfId="0" applyNumberFormat="1" applyFont="1" applyFill="1"/>
    <xf numFmtId="2" fontId="4" fillId="5" borderId="0" xfId="0" applyNumberFormat="1" applyFont="1" applyFill="1"/>
    <xf numFmtId="165" fontId="4" fillId="9" borderId="0" xfId="0" applyNumberFormat="1" applyFont="1" applyFill="1"/>
    <xf numFmtId="165" fontId="5" fillId="8" borderId="44" xfId="0" applyNumberFormat="1" applyFont="1" applyFill="1" applyBorder="1"/>
    <xf numFmtId="165" fontId="11" fillId="8" borderId="44" xfId="0" applyNumberFormat="1" applyFont="1" applyFill="1" applyBorder="1"/>
    <xf numFmtId="176" fontId="22" fillId="0" borderId="0" xfId="0" applyNumberFormat="1" applyFont="1" applyAlignment="1">
      <alignment vertical="center"/>
    </xf>
    <xf numFmtId="49" fontId="22" fillId="0" borderId="40" xfId="0" applyNumberFormat="1" applyFont="1" applyBorder="1" applyAlignment="1">
      <alignment horizontal="center" vertical="center"/>
    </xf>
    <xf numFmtId="49" fontId="22" fillId="8" borderId="9" xfId="0" applyNumberFormat="1" applyFont="1" applyFill="1" applyBorder="1" applyAlignment="1">
      <alignment horizontal="center" vertical="center"/>
    </xf>
    <xf numFmtId="0" fontId="23" fillId="8" borderId="44" xfId="0" applyFont="1" applyFill="1" applyBorder="1" applyAlignment="1">
      <alignment horizontal="center" vertical="center"/>
    </xf>
    <xf numFmtId="49" fontId="22" fillId="8" borderId="0" xfId="0" applyNumberFormat="1" applyFont="1" applyFill="1" applyAlignment="1">
      <alignment horizontal="center" vertical="center"/>
    </xf>
    <xf numFmtId="0" fontId="22" fillId="8" borderId="2" xfId="0" applyFont="1" applyFill="1" applyBorder="1" applyAlignment="1">
      <alignment horizontal="center" vertical="center"/>
    </xf>
    <xf numFmtId="0" fontId="22" fillId="0" borderId="7" xfId="0" applyFont="1" applyBorder="1" applyAlignment="1">
      <alignment horizontal="center" vertical="center"/>
    </xf>
    <xf numFmtId="0" fontId="22" fillId="8" borderId="20" xfId="0" applyFont="1" applyFill="1" applyBorder="1" applyAlignment="1">
      <alignment horizontal="center" vertical="center"/>
    </xf>
    <xf numFmtId="0" fontId="22" fillId="0" borderId="3" xfId="0" applyFont="1" applyBorder="1" applyAlignment="1">
      <alignment horizontal="center" vertical="center"/>
    </xf>
    <xf numFmtId="0" fontId="22" fillId="8" borderId="44" xfId="0" applyFont="1" applyFill="1" applyBorder="1" applyAlignment="1">
      <alignment horizontal="center" vertical="center"/>
    </xf>
    <xf numFmtId="49" fontId="22" fillId="8" borderId="20" xfId="0" applyNumberFormat="1" applyFont="1" applyFill="1" applyBorder="1" applyAlignment="1">
      <alignment horizontal="center" vertical="center"/>
    </xf>
    <xf numFmtId="49" fontId="22" fillId="8" borderId="44" xfId="0" applyNumberFormat="1" applyFont="1" applyFill="1" applyBorder="1" applyAlignment="1">
      <alignment horizontal="center" vertical="center"/>
    </xf>
    <xf numFmtId="169" fontId="22" fillId="0" borderId="0" xfId="0" applyNumberFormat="1" applyFont="1"/>
    <xf numFmtId="171" fontId="22" fillId="0" borderId="0" xfId="0" applyNumberFormat="1" applyFont="1"/>
    <xf numFmtId="0" fontId="9" fillId="4" borderId="1" xfId="0" applyFont="1" applyFill="1" applyBorder="1" applyAlignment="1">
      <alignment horizontal="center" vertical="top"/>
    </xf>
    <xf numFmtId="3" fontId="5" fillId="4" borderId="19" xfId="0" applyNumberFormat="1" applyFont="1" applyFill="1" applyBorder="1" applyAlignment="1">
      <alignment horizontal="center" vertical="top"/>
    </xf>
    <xf numFmtId="0" fontId="5" fillId="4" borderId="19" xfId="0" applyFont="1" applyFill="1" applyBorder="1" applyAlignment="1">
      <alignment horizontal="center" vertical="top" wrapText="1"/>
    </xf>
    <xf numFmtId="0" fontId="5" fillId="4" borderId="37" xfId="0" applyFont="1" applyFill="1" applyBorder="1" applyAlignment="1">
      <alignment horizontal="center" vertical="top" wrapText="1"/>
    </xf>
    <xf numFmtId="0" fontId="9" fillId="4" borderId="46" xfId="0" applyFont="1" applyFill="1" applyBorder="1" applyAlignment="1">
      <alignment horizontal="center" vertical="top"/>
    </xf>
    <xf numFmtId="0" fontId="8" fillId="4" borderId="18" xfId="0" applyFont="1" applyFill="1" applyBorder="1" applyAlignment="1">
      <alignment horizontal="center" vertical="top" wrapText="1"/>
    </xf>
    <xf numFmtId="0" fontId="8" fillId="7" borderId="13"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46" xfId="0" applyFont="1" applyFill="1" applyBorder="1" applyAlignment="1">
      <alignment horizontal="center" vertical="top" wrapText="1"/>
    </xf>
    <xf numFmtId="0" fontId="3"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center" vertical="center" wrapText="1"/>
    </xf>
    <xf numFmtId="0" fontId="7" fillId="0" borderId="0" xfId="0" applyFont="1" applyAlignment="1">
      <alignment horizontal="center" vertical="center"/>
    </xf>
    <xf numFmtId="0" fontId="3" fillId="0" borderId="0" xfId="0" quotePrefix="1" applyFont="1" applyAlignment="1">
      <alignment horizontal="center" vertical="center" wrapText="1"/>
    </xf>
    <xf numFmtId="0" fontId="7" fillId="0" borderId="0" xfId="0" applyFont="1" applyAlignment="1">
      <alignment horizontal="center" vertical="center" wrapText="1"/>
    </xf>
    <xf numFmtId="0" fontId="2" fillId="0" borderId="0" xfId="0" applyFont="1" applyAlignment="1">
      <alignment horizontal="center" vertical="center"/>
    </xf>
    <xf numFmtId="0" fontId="27" fillId="0" borderId="0" xfId="0" applyFont="1" applyAlignment="1">
      <alignment horizontal="center" vertical="center" wrapText="1"/>
    </xf>
    <xf numFmtId="0" fontId="25" fillId="4" borderId="1"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4" fillId="0" borderId="0" xfId="0" applyFont="1" applyAlignment="1">
      <alignment horizontal="left" vertical="top" wrapText="1"/>
    </xf>
    <xf numFmtId="0" fontId="6" fillId="0" borderId="0" xfId="0" applyFont="1" applyAlignment="1">
      <alignment horizontal="left" vertical="top" wrapText="1"/>
    </xf>
    <xf numFmtId="0" fontId="9" fillId="0" borderId="0" xfId="0" applyFont="1" applyAlignment="1">
      <alignment horizontal="center" vertical="top"/>
    </xf>
    <xf numFmtId="0" fontId="5" fillId="5" borderId="35"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6" xfId="0" quotePrefix="1" applyFont="1" applyFill="1" applyBorder="1" applyAlignment="1">
      <alignment horizontal="center" vertical="center" wrapText="1"/>
    </xf>
    <xf numFmtId="0" fontId="5" fillId="5" borderId="36" xfId="0" quotePrefix="1" applyFont="1" applyFill="1" applyBorder="1" applyAlignment="1">
      <alignment horizontal="center" vertical="center" wrapText="1"/>
    </xf>
    <xf numFmtId="0" fontId="8" fillId="5" borderId="36" xfId="0" applyFont="1" applyFill="1" applyBorder="1" applyAlignment="1">
      <alignment horizontal="center" vertical="center" wrapText="1"/>
    </xf>
    <xf numFmtId="0" fontId="5" fillId="5" borderId="36" xfId="0" applyFont="1" applyFill="1" applyBorder="1" applyAlignment="1">
      <alignment horizontal="center" vertical="center" wrapText="1"/>
    </xf>
    <xf numFmtId="0" fontId="5" fillId="5" borderId="3" xfId="0" quotePrefix="1" applyFont="1" applyFill="1" applyBorder="1" applyAlignment="1">
      <alignment horizontal="center" vertical="center" wrapText="1"/>
    </xf>
    <xf numFmtId="169" fontId="6" fillId="0" borderId="35" xfId="0" quotePrefix="1" applyNumberFormat="1" applyFont="1" applyBorder="1" applyAlignment="1">
      <alignment horizontal="center" vertical="center"/>
    </xf>
    <xf numFmtId="169" fontId="6" fillId="0" borderId="36" xfId="0" quotePrefix="1" applyNumberFormat="1" applyFont="1" applyBorder="1" applyAlignment="1">
      <alignment horizontal="center" vertical="center"/>
    </xf>
    <xf numFmtId="169" fontId="6" fillId="0" borderId="46" xfId="0" quotePrefix="1" applyNumberFormat="1" applyFont="1" applyBorder="1" applyAlignment="1">
      <alignment horizontal="center" vertical="center"/>
    </xf>
    <xf numFmtId="169" fontId="6" fillId="0" borderId="3" xfId="0" quotePrefix="1" applyNumberFormat="1" applyFont="1" applyBorder="1" applyAlignment="1">
      <alignment horizontal="center" vertical="center"/>
    </xf>
    <xf numFmtId="169" fontId="4" fillId="0" borderId="46" xfId="0" quotePrefix="1" applyNumberFormat="1" applyFont="1" applyBorder="1" applyAlignment="1">
      <alignment horizontal="center" vertical="center"/>
    </xf>
    <xf numFmtId="0" fontId="7" fillId="0" borderId="0" xfId="0" applyFont="1" applyAlignment="1">
      <alignment horizontal="center" vertical="top"/>
    </xf>
    <xf numFmtId="0" fontId="6" fillId="0" borderId="0" xfId="0" quotePrefix="1"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center" wrapText="1"/>
    </xf>
    <xf numFmtId="0" fontId="4" fillId="0" borderId="0" xfId="0" applyFont="1" applyAlignment="1">
      <alignment horizontal="left" vertical="center" wrapText="1"/>
    </xf>
    <xf numFmtId="0" fontId="7" fillId="0" borderId="0" xfId="0" applyFont="1" applyAlignment="1">
      <alignment horizontal="center" vertical="top" wrapText="1"/>
    </xf>
    <xf numFmtId="0" fontId="9" fillId="0" borderId="0" xfId="0" applyFont="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1" fontId="5" fillId="4" borderId="13" xfId="0" applyNumberFormat="1" applyFont="1" applyFill="1" applyBorder="1" applyAlignment="1">
      <alignment horizontal="center" vertical="center" wrapText="1"/>
    </xf>
    <xf numFmtId="1" fontId="5" fillId="4" borderId="10" xfId="0" applyNumberFormat="1" applyFont="1" applyFill="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5" fillId="4" borderId="21"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20" xfId="0" applyFont="1" applyFill="1" applyBorder="1" applyAlignment="1">
      <alignment horizontal="center" vertical="center" wrapText="1"/>
    </xf>
    <xf numFmtId="0" fontId="5" fillId="4" borderId="13"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11"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20" fillId="0" borderId="0" xfId="0" applyFont="1" applyAlignment="1">
      <alignment horizontal="center" vertical="top" wrapText="1"/>
    </xf>
    <xf numFmtId="0" fontId="0" fillId="0" borderId="0" xfId="0" applyAlignment="1">
      <alignment horizontal="center" vertical="center" wrapText="1"/>
    </xf>
    <xf numFmtId="0" fontId="8" fillId="0" borderId="45" xfId="0" applyFont="1" applyBorder="1" applyAlignment="1">
      <alignment horizontal="left" wrapText="1"/>
    </xf>
    <xf numFmtId="0" fontId="4" fillId="0" borderId="0" xfId="0" applyFont="1" applyAlignment="1">
      <alignment horizontal="left" wrapText="1"/>
    </xf>
    <xf numFmtId="0" fontId="1" fillId="0" borderId="0" xfId="0" applyFont="1" applyAlignment="1">
      <alignment wrapText="1"/>
    </xf>
    <xf numFmtId="0" fontId="14" fillId="4" borderId="46" xfId="0" applyFont="1" applyFill="1" applyBorder="1" applyAlignment="1">
      <alignment horizontal="center" wrapText="1"/>
    </xf>
    <xf numFmtId="0" fontId="14" fillId="4" borderId="3" xfId="0" applyFont="1" applyFill="1" applyBorder="1" applyAlignment="1">
      <alignment horizontal="center" wrapText="1"/>
    </xf>
    <xf numFmtId="0" fontId="4" fillId="0" borderId="0" xfId="0" quotePrefix="1" applyFont="1" applyAlignment="1">
      <alignment vertical="top" wrapText="1"/>
    </xf>
    <xf numFmtId="0" fontId="5" fillId="0" borderId="8" xfId="0" applyFont="1" applyBorder="1" applyAlignment="1">
      <alignment horizontal="left" vertical="center" wrapText="1"/>
    </xf>
    <xf numFmtId="0" fontId="5" fillId="0" borderId="0" xfId="0" applyFont="1" applyAlignment="1">
      <alignment horizontal="left" vertical="center" wrapText="1"/>
    </xf>
    <xf numFmtId="0" fontId="5" fillId="8" borderId="8" xfId="0" applyFont="1" applyFill="1" applyBorder="1" applyAlignment="1">
      <alignment horizontal="left" vertical="center" wrapText="1"/>
    </xf>
    <xf numFmtId="0" fontId="5" fillId="8" borderId="0" xfId="0" applyFont="1" applyFill="1" applyAlignment="1">
      <alignment horizontal="left" vertical="center" wrapText="1"/>
    </xf>
    <xf numFmtId="0" fontId="23" fillId="9" borderId="13" xfId="0" applyFont="1" applyFill="1" applyBorder="1" applyAlignment="1">
      <alignment horizontal="center" vertical="center"/>
    </xf>
    <xf numFmtId="0" fontId="23" fillId="9" borderId="6" xfId="0" applyFont="1" applyFill="1" applyBorder="1" applyAlignment="1">
      <alignment horizontal="center" vertical="center"/>
    </xf>
    <xf numFmtId="0" fontId="23" fillId="9" borderId="10" xfId="0" applyFont="1" applyFill="1" applyBorder="1" applyAlignment="1">
      <alignment horizontal="center" vertical="center"/>
    </xf>
    <xf numFmtId="0" fontId="5" fillId="0" borderId="13" xfId="0" applyFont="1" applyBorder="1" applyAlignment="1">
      <alignment horizontal="left" wrapText="1"/>
    </xf>
    <xf numFmtId="0" fontId="5" fillId="0" borderId="6" xfId="0" applyFont="1" applyBorder="1" applyAlignment="1">
      <alignment horizontal="left" wrapText="1"/>
    </xf>
    <xf numFmtId="0" fontId="4" fillId="8" borderId="0" xfId="0" applyFont="1" applyFill="1" applyAlignment="1">
      <alignment horizontal="right" wrapText="1"/>
    </xf>
    <xf numFmtId="0" fontId="4" fillId="8" borderId="5" xfId="0" applyFont="1" applyFill="1" applyBorder="1" applyAlignment="1">
      <alignment horizontal="right" wrapText="1"/>
    </xf>
    <xf numFmtId="0" fontId="6" fillId="8" borderId="4" xfId="0" applyFont="1" applyFill="1" applyBorder="1" applyAlignment="1">
      <alignment horizontal="right" vertical="center" wrapText="1"/>
    </xf>
    <xf numFmtId="0" fontId="6" fillId="8" borderId="7" xfId="0" applyFont="1" applyFill="1" applyBorder="1" applyAlignment="1">
      <alignment horizontal="right" vertical="center" wrapText="1"/>
    </xf>
    <xf numFmtId="0" fontId="5" fillId="0" borderId="0" xfId="0" applyFont="1" applyAlignment="1">
      <alignment horizontal="left" wrapText="1"/>
    </xf>
    <xf numFmtId="0" fontId="5" fillId="0" borderId="0" xfId="0" applyFont="1" applyAlignment="1">
      <alignment vertical="center" wrapText="1"/>
    </xf>
    <xf numFmtId="0" fontId="4" fillId="0" borderId="0" xfId="0" applyFont="1" applyAlignment="1">
      <alignment vertical="center" wrapText="1"/>
    </xf>
    <xf numFmtId="0" fontId="5" fillId="0" borderId="0" xfId="0" quotePrefix="1" applyFont="1" applyAlignment="1">
      <alignment horizontal="left"/>
    </xf>
    <xf numFmtId="0" fontId="15" fillId="0" borderId="0" xfId="0" applyFont="1" applyAlignment="1">
      <alignment horizontal="center" vertical="top"/>
    </xf>
    <xf numFmtId="0" fontId="5" fillId="0" borderId="0" xfId="0" applyFont="1" applyAlignment="1">
      <alignment horizontal="center" vertical="center"/>
    </xf>
    <xf numFmtId="0" fontId="5" fillId="4" borderId="6" xfId="0" applyFont="1" applyFill="1" applyBorder="1" applyAlignment="1">
      <alignment horizontal="center" vertical="center"/>
    </xf>
    <xf numFmtId="0" fontId="5" fillId="4" borderId="10" xfId="0" applyFont="1" applyFill="1" applyBorder="1" applyAlignment="1">
      <alignment horizontal="center" vertical="center"/>
    </xf>
    <xf numFmtId="0" fontId="5" fillId="0" borderId="13" xfId="0" applyFont="1" applyBorder="1" applyAlignment="1">
      <alignment horizontal="left" vertical="center" wrapText="1"/>
    </xf>
    <xf numFmtId="0" fontId="5" fillId="0" borderId="6" xfId="0" applyFont="1" applyBorder="1" applyAlignment="1">
      <alignment horizontal="left" vertical="center" wrapText="1"/>
    </xf>
    <xf numFmtId="0" fontId="4" fillId="4" borderId="8" xfId="0" applyFont="1" applyFill="1" applyBorder="1" applyAlignment="1">
      <alignment horizontal="center" vertical="center"/>
    </xf>
    <xf numFmtId="0" fontId="4" fillId="4" borderId="0" xfId="0" applyFont="1" applyFill="1" applyAlignment="1">
      <alignment horizontal="center" vertical="center"/>
    </xf>
    <xf numFmtId="0" fontId="4" fillId="4" borderId="5" xfId="0" applyFont="1" applyFill="1" applyBorder="1" applyAlignment="1">
      <alignment horizontal="center" vertical="center"/>
    </xf>
    <xf numFmtId="0" fontId="5" fillId="0" borderId="8" xfId="0" applyFont="1" applyBorder="1" applyAlignment="1">
      <alignment horizontal="left" wrapText="1"/>
    </xf>
    <xf numFmtId="0" fontId="5" fillId="0" borderId="5" xfId="0" applyFont="1" applyBorder="1" applyAlignment="1">
      <alignment horizontal="left" wrapText="1"/>
    </xf>
    <xf numFmtId="0" fontId="5" fillId="0" borderId="2" xfId="0" applyFont="1" applyBorder="1" applyAlignment="1">
      <alignment horizontal="left" wrapText="1"/>
    </xf>
    <xf numFmtId="0" fontId="17" fillId="0" borderId="0" xfId="0" applyFont="1" applyAlignment="1">
      <alignment horizontal="center" vertical="top"/>
    </xf>
    <xf numFmtId="0" fontId="15" fillId="4" borderId="13" xfId="0" applyFont="1" applyFill="1" applyBorder="1" applyAlignment="1">
      <alignment horizontal="center" vertical="center"/>
    </xf>
    <xf numFmtId="0" fontId="15" fillId="4" borderId="6" xfId="0" applyFont="1" applyFill="1" applyBorder="1" applyAlignment="1">
      <alignment horizontal="center" vertical="center"/>
    </xf>
    <xf numFmtId="0" fontId="15" fillId="4" borderId="10" xfId="0" applyFont="1" applyFill="1" applyBorder="1" applyAlignment="1">
      <alignment horizontal="center" vertical="center"/>
    </xf>
    <xf numFmtId="0" fontId="5" fillId="0" borderId="10" xfId="0" applyFont="1" applyBorder="1" applyAlignment="1">
      <alignment horizontal="left" wrapText="1"/>
    </xf>
    <xf numFmtId="0" fontId="5" fillId="5" borderId="8" xfId="0" applyFont="1" applyFill="1" applyBorder="1" applyAlignment="1">
      <alignment horizontal="left" wrapText="1"/>
    </xf>
    <xf numFmtId="0" fontId="5" fillId="5" borderId="0" xfId="0" applyFont="1" applyFill="1" applyAlignment="1">
      <alignment horizontal="left" wrapText="1"/>
    </xf>
    <xf numFmtId="0" fontId="5" fillId="5" borderId="5" xfId="0" applyFont="1" applyFill="1" applyBorder="1" applyAlignment="1">
      <alignment horizontal="left" wrapText="1"/>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0" fontId="9" fillId="4" borderId="10" xfId="0" applyFont="1" applyFill="1" applyBorder="1" applyAlignment="1">
      <alignment horizontal="center" vertical="center"/>
    </xf>
  </cellXfs>
  <cellStyles count="7">
    <cellStyle name="Normal 2" xfId="5" xr:uid="{00000000-0005-0000-0000-000003000000}"/>
    <cellStyle name="Normal 3" xfId="6" xr:uid="{00000000-0005-0000-0000-000004000000}"/>
    <cellStyle name="Standard_E00seit45" xfId="2" xr:uid="{00000000-0005-0000-0000-000005000000}"/>
    <cellStyle name="Titre ligne" xfId="3" xr:uid="{00000000-0005-0000-0000-000006000000}"/>
    <cellStyle name="Total intermediaire" xfId="4" xr:uid="{00000000-0005-0000-0000-000007000000}"/>
    <cellStyle name="Запетая" xfId="1" builtinId="3"/>
    <cellStyle name="Нормален"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A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AF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00FFFF"/>
      <rgbColor rgb="00993300"/>
      <rgbColor rgb="00993366"/>
      <rgbColor rgb="00333399"/>
      <rgbColor rgb="00333333"/>
    </indexedColors>
    <mruColors>
      <color rgb="FFCCFFCC"/>
      <color rgb="FFCCFFFF"/>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GB" sz="875" b="1" i="0" u="none" strike="noStrike" baseline="0">
                <a:solidFill>
                  <a:srgbClr val="000000"/>
                </a:solidFill>
                <a:latin typeface="Arial"/>
                <a:cs typeface="Arial"/>
              </a:rPr>
              <a:t>Passengers, Goods, GDP </a:t>
            </a:r>
          </a:p>
          <a:p>
            <a:pPr>
              <a:defRPr sz="875" b="1" i="0" u="none" strike="noStrike" baseline="0">
                <a:solidFill>
                  <a:srgbClr val="000000"/>
                </a:solidFill>
                <a:latin typeface="Arial"/>
                <a:ea typeface="Arial"/>
                <a:cs typeface="Arial"/>
              </a:defRPr>
            </a:pPr>
            <a:r>
              <a:rPr lang="en-GB" sz="875" b="1" i="0" u="none" strike="noStrike" baseline="0">
                <a:solidFill>
                  <a:srgbClr val="000000"/>
                </a:solidFill>
                <a:latin typeface="Arial"/>
                <a:cs typeface="Arial"/>
              </a:rPr>
              <a:t> </a:t>
            </a:r>
            <a:r>
              <a:rPr lang="en-GB" sz="800" b="1" i="0" u="none" strike="noStrike" baseline="0">
                <a:solidFill>
                  <a:srgbClr val="000000"/>
                </a:solidFill>
                <a:latin typeface="Arial"/>
                <a:cs typeface="Arial"/>
              </a:rPr>
              <a:t>1995-2021</a:t>
            </a:r>
          </a:p>
          <a:p>
            <a:pPr>
              <a:defRPr sz="875" b="1" i="0" u="none" strike="noStrike" baseline="0">
                <a:solidFill>
                  <a:srgbClr val="000000"/>
                </a:solidFill>
                <a:latin typeface="Arial"/>
                <a:ea typeface="Arial"/>
                <a:cs typeface="Arial"/>
              </a:defRPr>
            </a:pPr>
            <a:endParaRPr lang="en-GB" sz="800" b="1" i="0" u="none" strike="noStrike" baseline="0">
              <a:solidFill>
                <a:srgbClr val="000000"/>
              </a:solidFill>
              <a:latin typeface="Arial"/>
              <a:cs typeface="Arial"/>
            </a:endParaRPr>
          </a:p>
          <a:p>
            <a:pPr>
              <a:defRPr sz="875" b="1" i="0" u="none" strike="noStrike" baseline="0">
                <a:solidFill>
                  <a:srgbClr val="000000"/>
                </a:solidFill>
                <a:latin typeface="Arial"/>
                <a:ea typeface="Arial"/>
                <a:cs typeface="Arial"/>
              </a:defRPr>
            </a:pPr>
            <a:endParaRPr lang="en-GB" sz="800" b="1" i="0" u="none" strike="noStrike" baseline="0">
              <a:solidFill>
                <a:srgbClr val="000000"/>
              </a:solidFill>
              <a:latin typeface="Arial"/>
              <a:cs typeface="Arial"/>
            </a:endParaRPr>
          </a:p>
          <a:p>
            <a:pPr>
              <a:defRPr sz="875" b="1" i="0" u="none" strike="noStrike" baseline="0">
                <a:solidFill>
                  <a:srgbClr val="000000"/>
                </a:solidFill>
                <a:latin typeface="Arial"/>
                <a:ea typeface="Arial"/>
                <a:cs typeface="Arial"/>
              </a:defRPr>
            </a:pPr>
            <a:endParaRPr lang="en-GB" sz="800" b="1" i="0" u="none" strike="noStrike" baseline="0">
              <a:solidFill>
                <a:srgbClr val="000000"/>
              </a:solidFill>
              <a:latin typeface="Arial"/>
              <a:cs typeface="Arial"/>
            </a:endParaRPr>
          </a:p>
          <a:p>
            <a:pPr>
              <a:defRPr sz="875" b="1" i="0" u="none" strike="noStrike" baseline="0">
                <a:solidFill>
                  <a:srgbClr val="000000"/>
                </a:solidFill>
                <a:latin typeface="Arial"/>
                <a:ea typeface="Arial"/>
                <a:cs typeface="Arial"/>
              </a:defRPr>
            </a:pPr>
            <a:endParaRPr lang="en-GB" sz="800" b="1" i="0" u="none" strike="noStrike" baseline="0">
              <a:solidFill>
                <a:srgbClr val="000000"/>
              </a:solidFill>
              <a:latin typeface="Arial"/>
              <a:cs typeface="Arial"/>
            </a:endParaRPr>
          </a:p>
        </c:rich>
      </c:tx>
      <c:layout>
        <c:manualLayout>
          <c:xMode val="edge"/>
          <c:yMode val="edge"/>
          <c:x val="0.40147042117755016"/>
          <c:y val="2.1648874541555084E-2"/>
        </c:manualLayout>
      </c:layout>
      <c:overlay val="0"/>
      <c:spPr>
        <a:noFill/>
        <a:ln w="25400">
          <a:noFill/>
        </a:ln>
      </c:spPr>
    </c:title>
    <c:autoTitleDeleted val="0"/>
    <c:plotArea>
      <c:layout>
        <c:manualLayout>
          <c:layoutTarget val="inner"/>
          <c:xMode val="edge"/>
          <c:yMode val="edge"/>
          <c:x val="0.10420182048335408"/>
          <c:y val="9.7312560189910954E-2"/>
          <c:w val="0.86386625514234439"/>
          <c:h val="0.75802997858672372"/>
        </c:manualLayout>
      </c:layout>
      <c:lineChart>
        <c:grouping val="standard"/>
        <c:varyColors val="0"/>
        <c:ser>
          <c:idx val="0"/>
          <c:order val="0"/>
          <c:tx>
            <c:strRef>
              <c:f>growth_eu27!$K$48</c:f>
              <c:strCache>
                <c:ptCount val="1"/>
                <c:pt idx="0">
                  <c:v>Passengers (1) (pkm)</c:v>
                </c:pt>
              </c:strCache>
            </c:strRef>
          </c:tx>
          <c:spPr>
            <a:ln w="25400">
              <a:solidFill>
                <a:srgbClr val="339966"/>
              </a:solidFill>
              <a:prstDash val="solid"/>
            </a:ln>
          </c:spPr>
          <c:marker>
            <c:symbol val="diamond"/>
            <c:size val="7"/>
            <c:spPr>
              <a:solidFill>
                <a:srgbClr val="339966"/>
              </a:solidFill>
              <a:ln>
                <a:solidFill>
                  <a:srgbClr val="339966"/>
                </a:solidFill>
                <a:prstDash val="solid"/>
              </a:ln>
            </c:spPr>
          </c:marker>
          <c:cat>
            <c:numRef>
              <c:f>growth_eu27!$L$47:$AL$47</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growth_eu27!$L$48:$AL$48</c:f>
              <c:numCache>
                <c:formatCode>0.0</c:formatCode>
                <c:ptCount val="27"/>
                <c:pt idx="0">
                  <c:v>100</c:v>
                </c:pt>
                <c:pt idx="1">
                  <c:v>101.85909880022379</c:v>
                </c:pt>
                <c:pt idx="2">
                  <c:v>103.86066757711674</c:v>
                </c:pt>
                <c:pt idx="3">
                  <c:v>106.38440316956832</c:v>
                </c:pt>
                <c:pt idx="4">
                  <c:v>109.15216342227782</c:v>
                </c:pt>
                <c:pt idx="5">
                  <c:v>111.13131798825692</c:v>
                </c:pt>
                <c:pt idx="6">
                  <c:v>112.82977800767539</c:v>
                </c:pt>
                <c:pt idx="7">
                  <c:v>113.7563282597698</c:v>
                </c:pt>
                <c:pt idx="8">
                  <c:v>114.88155817203307</c:v>
                </c:pt>
                <c:pt idx="9">
                  <c:v>116.83493605013192</c:v>
                </c:pt>
                <c:pt idx="10">
                  <c:v>116.68993466637563</c:v>
                </c:pt>
                <c:pt idx="11">
                  <c:v>118.05191684301506</c:v>
                </c:pt>
                <c:pt idx="12">
                  <c:v>119.67095264478222</c:v>
                </c:pt>
                <c:pt idx="13">
                  <c:v>120.15295272505527</c:v>
                </c:pt>
                <c:pt idx="14">
                  <c:v>120.64412512350589</c:v>
                </c:pt>
                <c:pt idx="15">
                  <c:v>120.1540956292486</c:v>
                </c:pt>
                <c:pt idx="16">
                  <c:v>120.38291900916967</c:v>
                </c:pt>
                <c:pt idx="17">
                  <c:v>119.29269200538748</c:v>
                </c:pt>
                <c:pt idx="18">
                  <c:v>120.72708756879662</c:v>
                </c:pt>
                <c:pt idx="19">
                  <c:v>122.50154018426829</c:v>
                </c:pt>
                <c:pt idx="20">
                  <c:v>125.51916552795242</c:v>
                </c:pt>
                <c:pt idx="21">
                  <c:v>128.59782744144792</c:v>
                </c:pt>
                <c:pt idx="22">
                  <c:v>130.42149450219199</c:v>
                </c:pt>
                <c:pt idx="23">
                  <c:v>131.7686014475567</c:v>
                </c:pt>
                <c:pt idx="24">
                  <c:v>133.43169094209392</c:v>
                </c:pt>
                <c:pt idx="25">
                  <c:v>97.25634197132824</c:v>
                </c:pt>
                <c:pt idx="26">
                  <c:v>106.27867902922981</c:v>
                </c:pt>
              </c:numCache>
            </c:numRef>
          </c:val>
          <c:smooth val="0"/>
          <c:extLst>
            <c:ext xmlns:c16="http://schemas.microsoft.com/office/drawing/2014/chart" uri="{C3380CC4-5D6E-409C-BE32-E72D297353CC}">
              <c16:uniqueId val="{00000000-6F71-4362-A512-D78023DF03FC}"/>
            </c:ext>
          </c:extLst>
        </c:ser>
        <c:ser>
          <c:idx val="1"/>
          <c:order val="1"/>
          <c:tx>
            <c:strRef>
              <c:f>growth_eu27!$K$49</c:f>
              <c:strCache>
                <c:ptCount val="1"/>
                <c:pt idx="0">
                  <c:v>Goods (2) (tkm)</c:v>
                </c:pt>
              </c:strCache>
            </c:strRef>
          </c:tx>
          <c:spPr>
            <a:ln w="25400">
              <a:solidFill>
                <a:srgbClr val="FF0000"/>
              </a:solidFill>
              <a:prstDash val="solid"/>
            </a:ln>
          </c:spPr>
          <c:marker>
            <c:symbol val="circle"/>
            <c:size val="7"/>
            <c:spPr>
              <a:solidFill>
                <a:srgbClr val="FF0000"/>
              </a:solidFill>
              <a:ln>
                <a:solidFill>
                  <a:srgbClr val="FF0000"/>
                </a:solidFill>
                <a:prstDash val="solid"/>
              </a:ln>
            </c:spPr>
          </c:marker>
          <c:cat>
            <c:numRef>
              <c:f>growth_eu27!$L$47:$AL$47</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growth_eu27!$L$49:$AL$49</c:f>
              <c:numCache>
                <c:formatCode>0.0</c:formatCode>
                <c:ptCount val="27"/>
                <c:pt idx="0">
                  <c:v>100</c:v>
                </c:pt>
                <c:pt idx="1">
                  <c:v>100.95752252424568</c:v>
                </c:pt>
                <c:pt idx="2">
                  <c:v>104.67297780183527</c:v>
                </c:pt>
                <c:pt idx="3">
                  <c:v>107.81849799854029</c:v>
                </c:pt>
                <c:pt idx="4">
                  <c:v>110.30134515828382</c:v>
                </c:pt>
                <c:pt idx="5">
                  <c:v>114.67274989900629</c:v>
                </c:pt>
                <c:pt idx="6">
                  <c:v>116.49888817448003</c:v>
                </c:pt>
                <c:pt idx="7">
                  <c:v>118.87898246184851</c:v>
                </c:pt>
                <c:pt idx="8">
                  <c:v>119.5790351262841</c:v>
                </c:pt>
                <c:pt idx="9">
                  <c:v>128.11679242436577</c:v>
                </c:pt>
                <c:pt idx="10">
                  <c:v>128.90998751575461</c:v>
                </c:pt>
                <c:pt idx="11">
                  <c:v>131.81067104969631</c:v>
                </c:pt>
                <c:pt idx="12">
                  <c:v>134.84212176812659</c:v>
                </c:pt>
                <c:pt idx="13">
                  <c:v>133.42466862699749</c:v>
                </c:pt>
                <c:pt idx="14">
                  <c:v>119.78762701024512</c:v>
                </c:pt>
                <c:pt idx="15">
                  <c:v>126.45398527601463</c:v>
                </c:pt>
                <c:pt idx="16">
                  <c:v>126.84174091553089</c:v>
                </c:pt>
                <c:pt idx="17">
                  <c:v>123.38790833626263</c:v>
                </c:pt>
                <c:pt idx="18">
                  <c:v>125.31391778375223</c:v>
                </c:pt>
                <c:pt idx="19">
                  <c:v>126.86482937225145</c:v>
                </c:pt>
                <c:pt idx="20">
                  <c:v>128.51134644758397</c:v>
                </c:pt>
                <c:pt idx="21">
                  <c:v>132.88789784965516</c:v>
                </c:pt>
                <c:pt idx="22">
                  <c:v>137.01246839596345</c:v>
                </c:pt>
                <c:pt idx="23">
                  <c:v>139.15442496321404</c:v>
                </c:pt>
                <c:pt idx="24">
                  <c:v>141.44015964296193</c:v>
                </c:pt>
                <c:pt idx="25">
                  <c:v>136.14035834937349</c:v>
                </c:pt>
                <c:pt idx="26">
                  <c:v>142.96590576371892</c:v>
                </c:pt>
              </c:numCache>
            </c:numRef>
          </c:val>
          <c:smooth val="0"/>
          <c:extLst>
            <c:ext xmlns:c16="http://schemas.microsoft.com/office/drawing/2014/chart" uri="{C3380CC4-5D6E-409C-BE32-E72D297353CC}">
              <c16:uniqueId val="{00000001-6F71-4362-A512-D78023DF03FC}"/>
            </c:ext>
          </c:extLst>
        </c:ser>
        <c:ser>
          <c:idx val="2"/>
          <c:order val="2"/>
          <c:tx>
            <c:strRef>
              <c:f>growth_eu27!$K$50</c:f>
              <c:strCache>
                <c:ptCount val="1"/>
                <c:pt idx="0">
                  <c:v>GDP (at constant year 2005 prices)</c:v>
                </c:pt>
              </c:strCache>
            </c:strRef>
          </c:tx>
          <c:cat>
            <c:numRef>
              <c:f>growth_eu27!$L$47:$AL$47</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growth_eu27!$L$50:$AL$50</c:f>
              <c:numCache>
                <c:formatCode>0.0</c:formatCode>
                <c:ptCount val="27"/>
                <c:pt idx="0">
                  <c:v>100</c:v>
                </c:pt>
                <c:pt idx="1">
                  <c:v>101.76154134868008</c:v>
                </c:pt>
                <c:pt idx="2">
                  <c:v>104.46765920180157</c:v>
                </c:pt>
                <c:pt idx="3">
                  <c:v>107.60540472913799</c:v>
                </c:pt>
                <c:pt idx="4">
                  <c:v>110.78068309771048</c:v>
                </c:pt>
                <c:pt idx="5">
                  <c:v>115.06067809333167</c:v>
                </c:pt>
                <c:pt idx="6">
                  <c:v>117.51657700487927</c:v>
                </c:pt>
                <c:pt idx="7">
                  <c:v>118.75516076566996</c:v>
                </c:pt>
                <c:pt idx="8">
                  <c:v>119.77605404729135</c:v>
                </c:pt>
                <c:pt idx="9">
                  <c:v>122.80370324033527</c:v>
                </c:pt>
                <c:pt idx="10">
                  <c:v>125.10947078693856</c:v>
                </c:pt>
                <c:pt idx="11">
                  <c:v>129.43950957087452</c:v>
                </c:pt>
                <c:pt idx="12">
                  <c:v>133.4943075190792</c:v>
                </c:pt>
                <c:pt idx="13">
                  <c:v>134.3475541098461</c:v>
                </c:pt>
                <c:pt idx="14">
                  <c:v>128.56874765419741</c:v>
                </c:pt>
                <c:pt idx="15">
                  <c:v>131.36619542099336</c:v>
                </c:pt>
                <c:pt idx="16">
                  <c:v>133.82084323783309</c:v>
                </c:pt>
                <c:pt idx="17">
                  <c:v>132.84874264981858</c:v>
                </c:pt>
                <c:pt idx="18">
                  <c:v>132.72738646315526</c:v>
                </c:pt>
                <c:pt idx="19">
                  <c:v>134.83548104591517</c:v>
                </c:pt>
                <c:pt idx="20">
                  <c:v>137.91442512198174</c:v>
                </c:pt>
                <c:pt idx="21">
                  <c:v>140.64181158513699</c:v>
                </c:pt>
                <c:pt idx="22">
                  <c:v>144.62905041911674</c:v>
                </c:pt>
                <c:pt idx="23">
                  <c:v>147.61541348680095</c:v>
                </c:pt>
                <c:pt idx="24">
                  <c:v>150.28524959339421</c:v>
                </c:pt>
                <c:pt idx="25">
                  <c:v>141.85912673589391</c:v>
                </c:pt>
                <c:pt idx="26">
                  <c:v>149.52958838984111</c:v>
                </c:pt>
              </c:numCache>
            </c:numRef>
          </c:val>
          <c:smooth val="0"/>
          <c:extLst>
            <c:ext xmlns:c16="http://schemas.microsoft.com/office/drawing/2014/chart" uri="{C3380CC4-5D6E-409C-BE32-E72D297353CC}">
              <c16:uniqueId val="{00000005-6CF2-4B75-A448-7D746FF8564E}"/>
            </c:ext>
          </c:extLst>
        </c:ser>
        <c:dLbls>
          <c:showLegendKey val="0"/>
          <c:showVal val="0"/>
          <c:showCatName val="0"/>
          <c:showSerName val="0"/>
          <c:showPercent val="0"/>
          <c:showBubbleSize val="0"/>
        </c:dLbls>
        <c:marker val="1"/>
        <c:smooth val="0"/>
        <c:axId val="134420352"/>
        <c:axId val="134421888"/>
      </c:lineChart>
      <c:catAx>
        <c:axId val="134420352"/>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AT"/>
          </a:p>
        </c:txPr>
        <c:crossAx val="134421888"/>
        <c:crosses val="autoZero"/>
        <c:auto val="1"/>
        <c:lblAlgn val="ctr"/>
        <c:lblOffset val="100"/>
        <c:noMultiLvlLbl val="0"/>
      </c:catAx>
      <c:valAx>
        <c:axId val="134421888"/>
        <c:scaling>
          <c:orientation val="minMax"/>
          <c:max val="160"/>
          <c:min val="9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GB"/>
                  <a:t>1995=100</a:t>
                </a:r>
              </a:p>
            </c:rich>
          </c:tx>
          <c:layout>
            <c:manualLayout>
              <c:xMode val="edge"/>
              <c:yMode val="edge"/>
              <c:x val="8.4033682406842829E-3"/>
              <c:y val="0.4261241970021413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AT"/>
          </a:p>
        </c:txPr>
        <c:crossAx val="134420352"/>
        <c:crossesAt val="1"/>
        <c:crossBetween val="between"/>
        <c:majorUnit val="5"/>
      </c:valAx>
      <c:spPr>
        <a:solidFill>
          <a:srgbClr val="FFFFFF"/>
        </a:solidFill>
        <a:ln w="12700">
          <a:solidFill>
            <a:srgbClr val="808080"/>
          </a:solidFill>
          <a:prstDash val="solid"/>
        </a:ln>
      </c:spPr>
    </c:plotArea>
    <c:legend>
      <c:legendPos val="b"/>
      <c:layout>
        <c:manualLayout>
          <c:xMode val="edge"/>
          <c:yMode val="edge"/>
          <c:x val="9.0756376999390265E-2"/>
          <c:y val="0.92933618843683086"/>
          <c:w val="0.64404956669370828"/>
          <c:h val="3.86606892650815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AT"/>
        </a:p>
      </c:txPr>
    </c:legend>
    <c:plotVisOnly val="1"/>
    <c:dispBlanksAs val="gap"/>
    <c:showDLblsOverMax val="0"/>
  </c:chart>
  <c:spPr>
    <a:solidFill>
      <a:srgbClr val="A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AT"/>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75080</xdr:colOff>
      <xdr:row>2</xdr:row>
      <xdr:rowOff>41462</xdr:rowOff>
    </xdr:from>
    <xdr:to>
      <xdr:col>11</xdr:col>
      <xdr:colOff>190501</xdr:colOff>
      <xdr:row>25</xdr:row>
      <xdr:rowOff>190500</xdr:rowOff>
    </xdr:to>
    <xdr:graphicFrame macro="">
      <xdr:nvGraphicFramePr>
        <xdr:cNvPr id="3" name="Chart 1">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0"/>
  <sheetViews>
    <sheetView topLeftCell="A10" zoomScaleNormal="100" workbookViewId="0">
      <selection activeCell="J6" sqref="J6:J7"/>
    </sheetView>
  </sheetViews>
  <sheetFormatPr defaultRowHeight="12.75" x14ac:dyDescent="0.35"/>
  <cols>
    <col min="1" max="1" width="0.86328125" customWidth="1"/>
    <col min="2" max="2" width="3.86328125" customWidth="1"/>
    <col min="3" max="3" width="4" customWidth="1"/>
    <col min="4" max="4" width="53.59765625" customWidth="1"/>
    <col min="5" max="5" width="9" customWidth="1"/>
    <col min="8" max="8" width="4" customWidth="1"/>
  </cols>
  <sheetData>
    <row r="1" spans="1:9" ht="20.100000000000001" customHeight="1" x14ac:dyDescent="0.35">
      <c r="A1" s="635" t="s">
        <v>137</v>
      </c>
      <c r="B1" s="635"/>
      <c r="C1" s="635"/>
      <c r="D1" s="635"/>
      <c r="E1" s="635"/>
      <c r="F1" s="121"/>
      <c r="G1" s="121"/>
      <c r="H1" s="121"/>
    </row>
    <row r="2" spans="1:9" ht="20.100000000000001" customHeight="1" x14ac:dyDescent="0.4">
      <c r="A2" s="639" t="s">
        <v>138</v>
      </c>
      <c r="B2" s="639"/>
      <c r="C2" s="639"/>
      <c r="D2" s="639"/>
      <c r="E2" s="639"/>
      <c r="F2" s="50"/>
      <c r="G2" s="50"/>
      <c r="H2" s="50"/>
      <c r="I2" s="122"/>
    </row>
    <row r="3" spans="1:9" ht="20.100000000000001" customHeight="1" x14ac:dyDescent="0.4">
      <c r="A3" s="641" t="s">
        <v>147</v>
      </c>
      <c r="B3" s="641"/>
      <c r="C3" s="641"/>
      <c r="D3" s="641"/>
      <c r="E3" s="641"/>
      <c r="F3" s="11"/>
      <c r="G3" s="11"/>
      <c r="H3" s="11"/>
      <c r="I3" s="123"/>
    </row>
    <row r="4" spans="1:9" ht="20.100000000000001" customHeight="1" x14ac:dyDescent="0.4">
      <c r="A4" s="642" t="s">
        <v>140</v>
      </c>
      <c r="B4" s="642"/>
      <c r="C4" s="642"/>
      <c r="D4" s="642"/>
      <c r="E4" s="642"/>
      <c r="F4" s="124"/>
      <c r="G4" s="124"/>
      <c r="H4" s="124"/>
      <c r="I4" s="122"/>
    </row>
    <row r="5" spans="1:9" ht="20.100000000000001" customHeight="1" x14ac:dyDescent="0.4">
      <c r="A5" s="12"/>
      <c r="B5" s="125"/>
      <c r="C5" s="125"/>
      <c r="D5" s="124"/>
      <c r="E5" s="124"/>
      <c r="F5" s="124"/>
      <c r="G5" s="124"/>
      <c r="H5" s="125"/>
      <c r="I5" s="122"/>
    </row>
    <row r="6" spans="1:9" ht="20.100000000000001" customHeight="1" x14ac:dyDescent="0.4">
      <c r="A6" s="12"/>
      <c r="B6" s="125"/>
      <c r="C6" s="125"/>
      <c r="D6" s="124"/>
      <c r="E6" s="124"/>
      <c r="F6" s="124"/>
      <c r="G6" s="124"/>
      <c r="H6" s="125"/>
      <c r="I6" s="122"/>
    </row>
    <row r="7" spans="1:9" ht="20.100000000000001" customHeight="1" x14ac:dyDescent="0.35">
      <c r="A7" s="635" t="s">
        <v>148</v>
      </c>
      <c r="B7" s="635"/>
      <c r="C7" s="635"/>
      <c r="D7" s="635"/>
      <c r="E7" s="635"/>
      <c r="F7" s="121"/>
      <c r="G7" s="121"/>
      <c r="H7" s="121"/>
    </row>
    <row r="8" spans="1:9" ht="20.100000000000001" customHeight="1" x14ac:dyDescent="0.35">
      <c r="A8" s="640">
        <v>2023</v>
      </c>
      <c r="B8" s="640"/>
      <c r="C8" s="640"/>
      <c r="D8" s="640"/>
      <c r="E8" s="640"/>
      <c r="F8" s="126"/>
      <c r="G8" s="126"/>
      <c r="H8" s="126"/>
    </row>
    <row r="9" spans="1:9" ht="20.100000000000001" customHeight="1" x14ac:dyDescent="0.4">
      <c r="A9" s="12"/>
      <c r="B9" s="125"/>
      <c r="C9" s="125"/>
      <c r="D9" s="127"/>
      <c r="E9" s="124"/>
      <c r="F9" s="124"/>
      <c r="G9" s="124"/>
      <c r="H9" s="125"/>
      <c r="I9" s="122"/>
    </row>
    <row r="10" spans="1:9" ht="20.100000000000001" customHeight="1" x14ac:dyDescent="0.4">
      <c r="A10" s="635" t="s">
        <v>149</v>
      </c>
      <c r="B10" s="635"/>
      <c r="C10" s="635"/>
      <c r="D10" s="635"/>
      <c r="E10" s="635"/>
      <c r="F10" s="121"/>
      <c r="G10" s="121"/>
      <c r="H10" s="121"/>
      <c r="I10" s="122"/>
    </row>
    <row r="11" spans="1:9" ht="20.100000000000001" customHeight="1" x14ac:dyDescent="0.4">
      <c r="A11" s="128"/>
      <c r="B11" s="128"/>
      <c r="C11" s="128"/>
      <c r="D11" s="128"/>
      <c r="E11" s="128"/>
      <c r="F11" s="128"/>
      <c r="G11" s="128"/>
      <c r="H11" s="122"/>
      <c r="I11" s="122"/>
    </row>
    <row r="12" spans="1:9" ht="20.100000000000001" customHeight="1" x14ac:dyDescent="0.4">
      <c r="A12" s="638" t="s">
        <v>150</v>
      </c>
      <c r="B12" s="638"/>
      <c r="C12" s="638"/>
      <c r="D12" s="638"/>
      <c r="E12" s="638"/>
      <c r="F12" s="13"/>
      <c r="G12" s="13"/>
      <c r="H12" s="13"/>
      <c r="I12" s="122"/>
    </row>
    <row r="13" spans="1:9" ht="20.100000000000001" customHeight="1" x14ac:dyDescent="0.4">
      <c r="A13" s="638" t="s">
        <v>139</v>
      </c>
      <c r="B13" s="638"/>
      <c r="C13" s="638"/>
      <c r="D13" s="638"/>
      <c r="E13" s="638"/>
      <c r="F13" s="13"/>
      <c r="G13" s="13"/>
      <c r="H13" s="13"/>
      <c r="I13" s="122"/>
    </row>
    <row r="14" spans="1:9" ht="20.100000000000001" customHeight="1" x14ac:dyDescent="0.4">
      <c r="A14" s="128"/>
      <c r="B14" s="128"/>
      <c r="C14" s="128"/>
      <c r="D14" s="128"/>
      <c r="E14" s="128"/>
      <c r="F14" s="128"/>
      <c r="G14" s="128"/>
      <c r="H14" s="122"/>
      <c r="I14" s="122"/>
    </row>
    <row r="15" spans="1:9" ht="20.100000000000001" customHeight="1" x14ac:dyDescent="0.4">
      <c r="B15" s="122"/>
      <c r="C15" s="122"/>
      <c r="D15" s="129"/>
      <c r="E15" s="129"/>
      <c r="F15" s="129"/>
      <c r="G15" s="129"/>
      <c r="H15" s="122"/>
      <c r="I15" s="122"/>
    </row>
    <row r="16" spans="1:9" ht="15" customHeight="1" x14ac:dyDescent="0.4">
      <c r="B16" s="130" t="s">
        <v>151</v>
      </c>
      <c r="C16" s="122"/>
      <c r="D16" s="219" t="s">
        <v>203</v>
      </c>
      <c r="E16" s="129"/>
      <c r="F16" s="129"/>
      <c r="G16" s="129"/>
      <c r="H16" s="122"/>
      <c r="I16" s="122"/>
    </row>
    <row r="17" spans="2:5" ht="15" customHeight="1" x14ac:dyDescent="0.35">
      <c r="B17" s="130" t="s">
        <v>152</v>
      </c>
      <c r="C17" s="131"/>
      <c r="D17" s="219" t="s">
        <v>204</v>
      </c>
    </row>
    <row r="18" spans="2:5" ht="15" customHeight="1" x14ac:dyDescent="0.35">
      <c r="B18" s="130" t="s">
        <v>153</v>
      </c>
      <c r="C18" s="132"/>
      <c r="D18" s="175" t="s">
        <v>205</v>
      </c>
    </row>
    <row r="19" spans="2:5" ht="15" customHeight="1" x14ac:dyDescent="0.35">
      <c r="B19" s="130" t="s">
        <v>154</v>
      </c>
      <c r="C19" s="132"/>
      <c r="D19" s="175" t="s">
        <v>206</v>
      </c>
    </row>
    <row r="20" spans="2:5" ht="15" customHeight="1" x14ac:dyDescent="0.35">
      <c r="B20" s="130" t="s">
        <v>155</v>
      </c>
      <c r="C20" s="132"/>
      <c r="D20" s="219" t="s">
        <v>207</v>
      </c>
    </row>
    <row r="21" spans="2:5" ht="15" customHeight="1" x14ac:dyDescent="0.35">
      <c r="B21" s="130" t="s">
        <v>156</v>
      </c>
      <c r="C21" s="132"/>
      <c r="D21" s="175" t="s">
        <v>208</v>
      </c>
    </row>
    <row r="22" spans="2:5" ht="15" customHeight="1" x14ac:dyDescent="0.35">
      <c r="B22" s="130" t="s">
        <v>157</v>
      </c>
      <c r="C22" s="132"/>
      <c r="D22" s="175" t="s">
        <v>209</v>
      </c>
    </row>
    <row r="23" spans="2:5" ht="15" customHeight="1" x14ac:dyDescent="0.35">
      <c r="B23" s="130" t="s">
        <v>145</v>
      </c>
      <c r="C23" s="132"/>
      <c r="D23" s="175" t="s">
        <v>128</v>
      </c>
    </row>
    <row r="24" spans="2:5" ht="15" customHeight="1" x14ac:dyDescent="0.35">
      <c r="B24" s="130" t="s">
        <v>158</v>
      </c>
      <c r="C24" s="132"/>
      <c r="D24" s="636" t="s">
        <v>267</v>
      </c>
      <c r="E24" s="637"/>
    </row>
    <row r="25" spans="2:5" ht="15" customHeight="1" x14ac:dyDescent="0.35">
      <c r="B25" s="130" t="s">
        <v>146</v>
      </c>
      <c r="C25" s="131"/>
      <c r="D25" s="636" t="s">
        <v>210</v>
      </c>
      <c r="E25" s="637"/>
    </row>
    <row r="26" spans="2:5" ht="26.25" customHeight="1" x14ac:dyDescent="0.35">
      <c r="B26" s="130" t="s">
        <v>159</v>
      </c>
      <c r="D26" s="175" t="s">
        <v>211</v>
      </c>
    </row>
    <row r="27" spans="2:5" ht="15" customHeight="1" x14ac:dyDescent="0.35">
      <c r="B27" s="130" t="s">
        <v>160</v>
      </c>
      <c r="D27" s="166" t="s">
        <v>212</v>
      </c>
    </row>
    <row r="28" spans="2:5" x14ac:dyDescent="0.35">
      <c r="B28" s="130" t="s">
        <v>167</v>
      </c>
      <c r="D28" s="166" t="s">
        <v>166</v>
      </c>
    </row>
    <row r="29" spans="2:5" x14ac:dyDescent="0.35">
      <c r="B29" s="176" t="s">
        <v>168</v>
      </c>
      <c r="C29" s="131"/>
      <c r="D29" s="175" t="s">
        <v>213</v>
      </c>
    </row>
    <row r="30" spans="2:5" x14ac:dyDescent="0.35">
      <c r="B30" s="176" t="s">
        <v>169</v>
      </c>
      <c r="C30" s="131"/>
      <c r="D30" s="175" t="s">
        <v>214</v>
      </c>
    </row>
  </sheetData>
  <mergeCells count="11">
    <mergeCell ref="A1:E1"/>
    <mergeCell ref="A2:E2"/>
    <mergeCell ref="A7:E7"/>
    <mergeCell ref="A8:E8"/>
    <mergeCell ref="A3:E3"/>
    <mergeCell ref="A4:E4"/>
    <mergeCell ref="A10:E10"/>
    <mergeCell ref="D25:E25"/>
    <mergeCell ref="D24:E24"/>
    <mergeCell ref="A13:E13"/>
    <mergeCell ref="A12:E12"/>
  </mergeCells>
  <phoneticPr fontId="4" type="noConversion"/>
  <printOptions horizontalCentered="1"/>
  <pageMargins left="0.6692913385826772" right="0.27559055118110237" top="0.51181102362204722" bottom="0.27559055118110237" header="0" footer="0"/>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B1:S42"/>
  <sheetViews>
    <sheetView topLeftCell="B1" workbookViewId="0">
      <selection activeCell="C43" sqref="A43:XFD64"/>
    </sheetView>
  </sheetViews>
  <sheetFormatPr defaultRowHeight="12.75" x14ac:dyDescent="0.35"/>
  <cols>
    <col min="2" max="2" width="4.3984375" customWidth="1"/>
    <col min="3" max="6" width="11.73046875" customWidth="1"/>
    <col min="7" max="7" width="10.1328125" customWidth="1"/>
    <col min="8" max="8" width="9.59765625" customWidth="1"/>
  </cols>
  <sheetData>
    <row r="1" spans="2:19" ht="26.25" customHeight="1" x14ac:dyDescent="0.35">
      <c r="C1" s="633" t="s">
        <v>102</v>
      </c>
      <c r="D1" s="633" t="s">
        <v>97</v>
      </c>
      <c r="E1" s="632" t="s">
        <v>98</v>
      </c>
      <c r="F1" s="98" t="s">
        <v>104</v>
      </c>
      <c r="G1" s="64" t="s">
        <v>103</v>
      </c>
      <c r="H1" s="632" t="s">
        <v>99</v>
      </c>
      <c r="I1" s="98" t="s">
        <v>124</v>
      </c>
      <c r="J1" s="65" t="s">
        <v>125</v>
      </c>
      <c r="K1" s="65" t="s">
        <v>126</v>
      </c>
      <c r="L1" s="64" t="s">
        <v>127</v>
      </c>
      <c r="M1" s="632" t="s">
        <v>100</v>
      </c>
      <c r="N1" s="98" t="s">
        <v>120</v>
      </c>
      <c r="O1" s="65" t="s">
        <v>121</v>
      </c>
      <c r="P1" s="65" t="s">
        <v>122</v>
      </c>
      <c r="Q1" s="65" t="s">
        <v>123</v>
      </c>
      <c r="R1" s="118" t="s">
        <v>101</v>
      </c>
      <c r="S1" s="119" t="s">
        <v>134</v>
      </c>
    </row>
    <row r="2" spans="2:19" ht="14.25" customHeight="1" x14ac:dyDescent="0.35">
      <c r="B2" s="102">
        <v>2022</v>
      </c>
      <c r="C2" s="170">
        <v>118.82</v>
      </c>
      <c r="D2" s="170">
        <v>124.27</v>
      </c>
      <c r="E2" s="351">
        <v>116.26</v>
      </c>
      <c r="F2" s="351">
        <v>116.28</v>
      </c>
      <c r="G2" s="352">
        <v>116.08</v>
      </c>
      <c r="H2" s="318">
        <v>131.13999999999999</v>
      </c>
      <c r="I2" s="318">
        <v>111.03</v>
      </c>
      <c r="J2" s="384">
        <v>142.82</v>
      </c>
      <c r="K2" s="384">
        <v>122.45</v>
      </c>
      <c r="L2" s="319">
        <v>117.24</v>
      </c>
      <c r="M2" s="320">
        <v>111.25</v>
      </c>
      <c r="N2" s="320">
        <v>103.78</v>
      </c>
      <c r="O2" s="321">
        <v>113.72</v>
      </c>
      <c r="P2" s="321">
        <v>131.93</v>
      </c>
      <c r="Q2" s="321">
        <v>119.58</v>
      </c>
      <c r="R2" s="321">
        <v>98.78</v>
      </c>
      <c r="S2" s="357">
        <v>115.44</v>
      </c>
    </row>
    <row r="3" spans="2:19" ht="11.25" customHeight="1" x14ac:dyDescent="0.35">
      <c r="B3" s="102">
        <v>2021</v>
      </c>
      <c r="C3" s="170">
        <v>108.82</v>
      </c>
      <c r="D3" s="170">
        <v>110.86</v>
      </c>
      <c r="E3" s="351">
        <v>107.84</v>
      </c>
      <c r="F3" s="351">
        <v>107.71</v>
      </c>
      <c r="G3" s="352">
        <v>109.12</v>
      </c>
      <c r="H3" s="353">
        <v>113.55</v>
      </c>
      <c r="I3" s="353">
        <v>104.05</v>
      </c>
      <c r="J3" s="53">
        <v>114.86</v>
      </c>
      <c r="K3" s="53">
        <v>115.21</v>
      </c>
      <c r="L3" s="354">
        <v>110.84</v>
      </c>
      <c r="M3" s="351">
        <v>105.85</v>
      </c>
      <c r="N3" s="351">
        <v>103.26</v>
      </c>
      <c r="O3" s="277">
        <v>107.31</v>
      </c>
      <c r="P3" s="277">
        <v>105.98</v>
      </c>
      <c r="Q3" s="277">
        <v>108.87</v>
      </c>
      <c r="R3" s="277">
        <v>108.38</v>
      </c>
      <c r="S3" s="352">
        <v>108.59</v>
      </c>
    </row>
    <row r="4" spans="2:19" ht="11.25" customHeight="1" x14ac:dyDescent="0.35">
      <c r="B4" s="102">
        <v>2020</v>
      </c>
      <c r="C4" s="170">
        <v>105.76</v>
      </c>
      <c r="D4" s="170">
        <v>103.79</v>
      </c>
      <c r="E4" s="351">
        <v>104.58</v>
      </c>
      <c r="F4" s="351">
        <v>104.54</v>
      </c>
      <c r="G4" s="352">
        <v>104.96</v>
      </c>
      <c r="H4" s="353">
        <v>103.31</v>
      </c>
      <c r="I4" s="120">
        <v>101.91</v>
      </c>
      <c r="J4" s="354">
        <v>98.02</v>
      </c>
      <c r="K4" s="354">
        <v>111.79</v>
      </c>
      <c r="L4" s="354">
        <v>106.99</v>
      </c>
      <c r="M4" s="351">
        <v>104.3</v>
      </c>
      <c r="N4" s="351">
        <v>101.63</v>
      </c>
      <c r="O4" s="277">
        <v>105.88</v>
      </c>
      <c r="P4" s="277">
        <v>102.48</v>
      </c>
      <c r="Q4" s="277">
        <v>106.04</v>
      </c>
      <c r="R4" s="277">
        <v>107.19</v>
      </c>
      <c r="S4" s="352">
        <v>106.76</v>
      </c>
    </row>
    <row r="5" spans="2:19" ht="12" customHeight="1" x14ac:dyDescent="0.35">
      <c r="B5" s="102">
        <v>2019</v>
      </c>
      <c r="C5" s="170">
        <v>105.04</v>
      </c>
      <c r="D5" s="170">
        <v>106.14</v>
      </c>
      <c r="E5" s="170">
        <v>103.44</v>
      </c>
      <c r="F5" s="170">
        <v>103.39</v>
      </c>
      <c r="G5" s="170">
        <v>104.01</v>
      </c>
      <c r="H5" s="353">
        <v>107.68</v>
      </c>
      <c r="I5" s="120">
        <v>100.98</v>
      </c>
      <c r="J5" s="354">
        <v>108.59</v>
      </c>
      <c r="K5" s="354">
        <v>108.8</v>
      </c>
      <c r="L5" s="354">
        <v>105.48</v>
      </c>
      <c r="M5" s="351">
        <v>105.69</v>
      </c>
      <c r="N5" s="351">
        <v>105.04</v>
      </c>
      <c r="O5" s="277">
        <v>104.66</v>
      </c>
      <c r="P5" s="277">
        <v>107.01</v>
      </c>
      <c r="Q5" s="277">
        <v>104.49</v>
      </c>
      <c r="R5" s="277">
        <v>105.95</v>
      </c>
      <c r="S5" s="352">
        <v>105.07</v>
      </c>
    </row>
    <row r="6" spans="2:19" ht="14.25" customHeight="1" x14ac:dyDescent="0.35">
      <c r="B6" s="102">
        <v>2018</v>
      </c>
      <c r="C6" s="170">
        <v>103.57</v>
      </c>
      <c r="D6" s="170">
        <v>104.91</v>
      </c>
      <c r="E6" s="170">
        <v>102.23</v>
      </c>
      <c r="F6" s="170">
        <v>102.13</v>
      </c>
      <c r="G6" s="170">
        <v>103.31</v>
      </c>
      <c r="H6" s="120">
        <v>106.59</v>
      </c>
      <c r="I6" s="120">
        <v>100.52</v>
      </c>
      <c r="J6" s="354">
        <v>108.58</v>
      </c>
      <c r="K6" s="354">
        <v>105.63</v>
      </c>
      <c r="L6" s="354">
        <v>104.09</v>
      </c>
      <c r="M6" s="171">
        <v>103.99</v>
      </c>
      <c r="N6" s="171">
        <v>103.44</v>
      </c>
      <c r="O6" s="171">
        <v>103.38</v>
      </c>
      <c r="P6" s="171">
        <v>104.95</v>
      </c>
      <c r="Q6" s="171">
        <v>103.25</v>
      </c>
      <c r="R6" s="171">
        <v>104.39</v>
      </c>
      <c r="S6" s="170">
        <v>102.54</v>
      </c>
    </row>
    <row r="7" spans="2:19" ht="15" customHeight="1" x14ac:dyDescent="0.35">
      <c r="B7" s="102">
        <v>2017</v>
      </c>
      <c r="C7" s="170">
        <v>101.74</v>
      </c>
      <c r="D7" s="170">
        <v>101.49</v>
      </c>
      <c r="E7" s="170">
        <v>101.33</v>
      </c>
      <c r="F7" s="170">
        <v>101.22</v>
      </c>
      <c r="G7" s="170">
        <v>102.59</v>
      </c>
      <c r="H7" s="120">
        <v>101.32</v>
      </c>
      <c r="I7" s="354">
        <v>100.15</v>
      </c>
      <c r="J7" s="354">
        <v>100.14</v>
      </c>
      <c r="K7" s="354">
        <v>103.26</v>
      </c>
      <c r="L7" s="354">
        <v>102.44</v>
      </c>
      <c r="M7" s="171">
        <v>102.59</v>
      </c>
      <c r="N7" s="171">
        <v>102.66</v>
      </c>
      <c r="O7" s="171">
        <v>102.33</v>
      </c>
      <c r="P7" s="171">
        <v>102.64</v>
      </c>
      <c r="Q7" s="171">
        <v>104.92</v>
      </c>
      <c r="R7" s="171">
        <v>102.8</v>
      </c>
      <c r="S7" s="170">
        <v>100.55</v>
      </c>
    </row>
    <row r="8" spans="2:19" ht="15" customHeight="1" x14ac:dyDescent="0.35">
      <c r="B8" s="102">
        <v>2016</v>
      </c>
      <c r="C8" s="170">
        <v>100.18</v>
      </c>
      <c r="D8" s="170">
        <v>98.53</v>
      </c>
      <c r="E8" s="170">
        <v>100.7</v>
      </c>
      <c r="F8" s="170">
        <v>100.63</v>
      </c>
      <c r="G8" s="170">
        <v>101.46</v>
      </c>
      <c r="H8" s="355">
        <v>97.22</v>
      </c>
      <c r="I8" s="355">
        <v>99.92</v>
      </c>
      <c r="J8" s="355">
        <v>93.73</v>
      </c>
      <c r="K8" s="355">
        <v>101.35</v>
      </c>
      <c r="L8" s="355">
        <v>101.12</v>
      </c>
      <c r="M8" s="171">
        <v>99.97</v>
      </c>
      <c r="N8" s="171">
        <v>100.45</v>
      </c>
      <c r="O8" s="171">
        <v>100.99</v>
      </c>
      <c r="P8" s="171">
        <v>97.42</v>
      </c>
      <c r="Q8" s="171">
        <v>100.16</v>
      </c>
      <c r="R8" s="171">
        <v>101.2</v>
      </c>
      <c r="S8" s="170">
        <v>100.12</v>
      </c>
    </row>
    <row r="9" spans="2:19" ht="12.75" customHeight="1" x14ac:dyDescent="0.35">
      <c r="B9" s="322">
        <v>2015</v>
      </c>
      <c r="C9" s="323">
        <v>100</v>
      </c>
      <c r="D9" s="323">
        <v>100</v>
      </c>
      <c r="E9" s="323">
        <v>100</v>
      </c>
      <c r="F9" s="323">
        <v>100</v>
      </c>
      <c r="G9" s="323">
        <v>100</v>
      </c>
      <c r="H9" s="287">
        <v>100</v>
      </c>
      <c r="I9" s="356">
        <v>100</v>
      </c>
      <c r="J9" s="356">
        <v>100</v>
      </c>
      <c r="K9" s="356">
        <v>100</v>
      </c>
      <c r="L9" s="356">
        <v>100</v>
      </c>
      <c r="M9" s="288">
        <v>100</v>
      </c>
      <c r="N9" s="289">
        <v>100</v>
      </c>
      <c r="O9" s="289">
        <v>100</v>
      </c>
      <c r="P9" s="289">
        <v>100</v>
      </c>
      <c r="Q9" s="289">
        <v>100</v>
      </c>
      <c r="R9" s="289">
        <v>100</v>
      </c>
      <c r="S9" s="358">
        <v>100</v>
      </c>
    </row>
    <row r="10" spans="2:19" ht="12" customHeight="1" x14ac:dyDescent="0.35">
      <c r="B10" s="102">
        <v>2014</v>
      </c>
      <c r="C10" s="170">
        <v>99.89</v>
      </c>
      <c r="D10" s="170">
        <v>102.83</v>
      </c>
      <c r="E10" s="170">
        <v>99.15</v>
      </c>
      <c r="F10" s="170">
        <v>99.16</v>
      </c>
      <c r="G10" s="170">
        <v>98.97</v>
      </c>
      <c r="H10" s="142">
        <v>105.55</v>
      </c>
      <c r="I10" s="142">
        <v>100.03</v>
      </c>
      <c r="J10" s="355">
        <v>112.19</v>
      </c>
      <c r="K10" s="142">
        <v>98.39</v>
      </c>
      <c r="L10" s="142">
        <v>98.81</v>
      </c>
      <c r="M10" s="171">
        <v>98.7</v>
      </c>
      <c r="N10" s="172">
        <v>99.34</v>
      </c>
      <c r="O10" s="172">
        <v>98.39</v>
      </c>
      <c r="P10" s="172">
        <v>99.37</v>
      </c>
      <c r="Q10" s="172">
        <v>96.1</v>
      </c>
      <c r="R10" s="172">
        <v>97.82</v>
      </c>
      <c r="S10" s="359">
        <v>99.69</v>
      </c>
    </row>
    <row r="11" spans="2:19" ht="12" customHeight="1" x14ac:dyDescent="0.35">
      <c r="B11" s="102">
        <v>2013</v>
      </c>
      <c r="C11" s="170">
        <v>99.49</v>
      </c>
      <c r="D11" s="170">
        <v>102.99</v>
      </c>
      <c r="E11" s="170">
        <v>98.48</v>
      </c>
      <c r="F11" s="170">
        <v>98.47</v>
      </c>
      <c r="G11" s="170">
        <v>98.49</v>
      </c>
      <c r="H11" s="142">
        <v>106.56</v>
      </c>
      <c r="I11" s="142">
        <v>99.98</v>
      </c>
      <c r="J11" s="142">
        <v>115.75</v>
      </c>
      <c r="K11" s="142">
        <v>96.35</v>
      </c>
      <c r="L11" s="142">
        <v>97.63</v>
      </c>
      <c r="M11" s="171">
        <v>97.12</v>
      </c>
      <c r="N11" s="172">
        <v>97.6</v>
      </c>
      <c r="O11" s="172">
        <v>96.63</v>
      </c>
      <c r="P11" s="172">
        <v>98.89</v>
      </c>
      <c r="Q11" s="172">
        <v>94.84</v>
      </c>
      <c r="R11" s="172">
        <v>95.31</v>
      </c>
      <c r="S11" s="359">
        <v>99.1</v>
      </c>
    </row>
    <row r="12" spans="2:19" ht="12" customHeight="1" x14ac:dyDescent="0.35">
      <c r="B12" s="102">
        <v>2012</v>
      </c>
      <c r="C12" s="170">
        <v>98.19</v>
      </c>
      <c r="D12" s="170">
        <v>102.71</v>
      </c>
      <c r="E12" s="170">
        <v>98.21</v>
      </c>
      <c r="F12" s="170">
        <v>98.25</v>
      </c>
      <c r="G12" s="170">
        <v>97.66</v>
      </c>
      <c r="H12" s="142">
        <v>106.99</v>
      </c>
      <c r="I12" s="142">
        <v>99.43</v>
      </c>
      <c r="J12" s="142">
        <v>118.41</v>
      </c>
      <c r="K12" s="142">
        <v>94.09</v>
      </c>
      <c r="L12" s="142">
        <v>95.92</v>
      </c>
      <c r="M12" s="171">
        <v>94.45</v>
      </c>
      <c r="N12" s="172">
        <v>95.12</v>
      </c>
      <c r="O12" s="172">
        <v>94.35</v>
      </c>
      <c r="P12" s="172">
        <v>95.54</v>
      </c>
      <c r="Q12" s="172">
        <v>95.53</v>
      </c>
      <c r="R12" s="172">
        <v>92.13</v>
      </c>
      <c r="S12" s="359">
        <v>98.61</v>
      </c>
    </row>
    <row r="13" spans="2:19" ht="13.5" customHeight="1" x14ac:dyDescent="0.35">
      <c r="B13" s="102">
        <v>2011</v>
      </c>
      <c r="C13" s="170">
        <v>95.69</v>
      </c>
      <c r="D13" s="170">
        <v>98.74</v>
      </c>
      <c r="E13" s="170">
        <v>97.74</v>
      </c>
      <c r="F13" s="170">
        <v>97.81</v>
      </c>
      <c r="G13" s="170">
        <v>96.94</v>
      </c>
      <c r="H13" s="120">
        <v>101.42</v>
      </c>
      <c r="I13" s="120">
        <v>96.99</v>
      </c>
      <c r="J13" s="120">
        <v>109.72</v>
      </c>
      <c r="K13" s="120">
        <v>91.62</v>
      </c>
      <c r="L13" s="120">
        <v>94.09</v>
      </c>
      <c r="M13" s="171">
        <v>90.55</v>
      </c>
      <c r="N13" s="172">
        <v>91.29</v>
      </c>
      <c r="O13" s="172">
        <v>90.83</v>
      </c>
      <c r="P13" s="172">
        <v>91.62</v>
      </c>
      <c r="Q13" s="172">
        <v>90.98</v>
      </c>
      <c r="R13" s="172">
        <v>87.78</v>
      </c>
      <c r="S13" s="359">
        <v>96.94</v>
      </c>
    </row>
    <row r="14" spans="2:19" ht="12" customHeight="1" x14ac:dyDescent="0.35">
      <c r="B14" s="102">
        <v>2010</v>
      </c>
      <c r="C14" s="170">
        <v>93.03</v>
      </c>
      <c r="D14" s="170">
        <v>93.6</v>
      </c>
      <c r="E14" s="170">
        <v>97.15</v>
      </c>
      <c r="F14" s="170">
        <v>97.29</v>
      </c>
      <c r="G14" s="170">
        <v>95.65</v>
      </c>
      <c r="H14" s="120">
        <v>93.74</v>
      </c>
      <c r="I14" s="120">
        <v>95.04</v>
      </c>
      <c r="J14" s="120">
        <v>96.68</v>
      </c>
      <c r="K14" s="120">
        <v>89.23</v>
      </c>
      <c r="L14" s="120">
        <v>92.84</v>
      </c>
      <c r="M14" s="171">
        <v>87.21</v>
      </c>
      <c r="N14" s="172">
        <v>88.81</v>
      </c>
      <c r="O14" s="172">
        <v>87.84</v>
      </c>
      <c r="P14" s="172">
        <v>87.97</v>
      </c>
      <c r="Q14" s="172">
        <v>81.84</v>
      </c>
      <c r="R14" s="172">
        <v>84.27</v>
      </c>
      <c r="S14" s="172">
        <v>96.08</v>
      </c>
    </row>
    <row r="15" spans="2:19" ht="12" customHeight="1" x14ac:dyDescent="0.35">
      <c r="B15" s="102">
        <v>2009</v>
      </c>
      <c r="C15" s="170">
        <v>91.35</v>
      </c>
      <c r="D15" s="170">
        <v>89.32</v>
      </c>
      <c r="E15" s="170">
        <v>97.42</v>
      </c>
      <c r="F15" s="170">
        <v>97.69</v>
      </c>
      <c r="G15" s="170">
        <v>94.57</v>
      </c>
      <c r="H15" s="142">
        <v>86.69</v>
      </c>
      <c r="I15" s="142">
        <v>94.47</v>
      </c>
      <c r="J15" s="142">
        <v>84.75</v>
      </c>
      <c r="K15" s="142">
        <v>87</v>
      </c>
      <c r="L15" s="142">
        <v>91.29</v>
      </c>
      <c r="M15" s="171">
        <v>85.6</v>
      </c>
      <c r="N15" s="172">
        <v>85.45</v>
      </c>
      <c r="O15" s="172">
        <v>85.87</v>
      </c>
      <c r="P15" s="172">
        <v>88.44</v>
      </c>
      <c r="Q15" s="172">
        <v>81.42</v>
      </c>
      <c r="R15" s="172">
        <v>82.19</v>
      </c>
      <c r="S15" s="172">
        <v>96.57</v>
      </c>
    </row>
    <row r="16" spans="2:19" ht="12" customHeight="1" x14ac:dyDescent="0.35">
      <c r="B16" s="102">
        <v>2008</v>
      </c>
      <c r="C16" s="170">
        <v>90.64</v>
      </c>
      <c r="D16" s="170">
        <v>91.74</v>
      </c>
      <c r="E16" s="170">
        <v>97.94</v>
      </c>
      <c r="F16" s="170">
        <v>98.4</v>
      </c>
      <c r="G16" s="170">
        <v>93.05</v>
      </c>
      <c r="H16" s="142">
        <v>91.35</v>
      </c>
      <c r="I16" s="142">
        <v>93.65</v>
      </c>
      <c r="J16" s="142">
        <v>96.69</v>
      </c>
      <c r="K16" s="142">
        <v>83.55</v>
      </c>
      <c r="L16" s="142">
        <v>88.71</v>
      </c>
      <c r="M16" s="171">
        <v>83.42</v>
      </c>
      <c r="N16" s="172">
        <v>82.11</v>
      </c>
      <c r="O16" s="172">
        <v>82.46</v>
      </c>
      <c r="P16" s="172">
        <v>89.68</v>
      </c>
      <c r="Q16" s="172">
        <v>78.33</v>
      </c>
      <c r="R16" s="172">
        <v>78.930000000000007</v>
      </c>
      <c r="S16" s="172">
        <v>96.21</v>
      </c>
    </row>
    <row r="17" spans="2:19" ht="13.5" customHeight="1" x14ac:dyDescent="0.35">
      <c r="B17" s="102">
        <v>2007</v>
      </c>
      <c r="C17" s="170">
        <v>87.41</v>
      </c>
      <c r="D17" s="170">
        <v>87.68</v>
      </c>
      <c r="E17" s="170">
        <v>97.94</v>
      </c>
      <c r="F17" s="170">
        <v>98.42</v>
      </c>
      <c r="G17" s="170">
        <v>92.81</v>
      </c>
      <c r="H17" s="142">
        <v>85.55</v>
      </c>
      <c r="I17" s="142">
        <v>91.27</v>
      </c>
      <c r="J17" s="142">
        <v>88.37</v>
      </c>
      <c r="K17" s="142">
        <v>80.040000000000006</v>
      </c>
      <c r="L17" s="142">
        <v>86.13</v>
      </c>
      <c r="M17" s="171">
        <v>78.86</v>
      </c>
      <c r="N17" s="172">
        <v>78.900000000000006</v>
      </c>
      <c r="O17" s="172">
        <v>78.22</v>
      </c>
      <c r="P17" s="172">
        <v>81.81</v>
      </c>
      <c r="Q17" s="172">
        <v>74.739999999999995</v>
      </c>
      <c r="R17" s="172">
        <v>75.42</v>
      </c>
      <c r="S17" s="172">
        <v>93.33</v>
      </c>
    </row>
    <row r="18" spans="2:19" ht="12.75" customHeight="1" x14ac:dyDescent="0.35">
      <c r="B18" s="102">
        <v>2006</v>
      </c>
      <c r="C18" s="170">
        <v>85.38</v>
      </c>
      <c r="D18" s="170">
        <v>85.61</v>
      </c>
      <c r="E18" s="170">
        <v>96.74</v>
      </c>
      <c r="F18" s="170">
        <v>97.18</v>
      </c>
      <c r="G18" s="170">
        <v>92.07</v>
      </c>
      <c r="H18" s="142">
        <v>83.11</v>
      </c>
      <c r="I18" s="142">
        <v>89.06</v>
      </c>
      <c r="J18" s="142">
        <v>86.35</v>
      </c>
      <c r="K18" s="142">
        <v>77</v>
      </c>
      <c r="L18" s="142">
        <v>84.19</v>
      </c>
      <c r="M18" s="171">
        <v>76.849999999999994</v>
      </c>
      <c r="N18" s="172">
        <v>75.33</v>
      </c>
      <c r="O18" s="172">
        <v>75.62</v>
      </c>
      <c r="P18" s="172">
        <v>82.75</v>
      </c>
      <c r="Q18" s="172">
        <v>72.319999999999993</v>
      </c>
      <c r="R18" s="172">
        <v>73.06</v>
      </c>
      <c r="S18" s="172">
        <v>90.57</v>
      </c>
    </row>
    <row r="19" spans="2:19" ht="14.25" customHeight="1" x14ac:dyDescent="0.35">
      <c r="B19" s="60">
        <v>2005</v>
      </c>
      <c r="C19" s="265">
        <v>83.45</v>
      </c>
      <c r="D19" s="265">
        <v>83.06</v>
      </c>
      <c r="E19" s="265">
        <v>95.91</v>
      </c>
      <c r="F19" s="265">
        <v>96.23</v>
      </c>
      <c r="G19" s="265">
        <v>92.43</v>
      </c>
      <c r="H19" s="266">
        <v>79.790000000000006</v>
      </c>
      <c r="I19" s="266">
        <v>87.46</v>
      </c>
      <c r="J19" s="266">
        <v>81.84</v>
      </c>
      <c r="K19" s="266">
        <v>74.599999999999994</v>
      </c>
      <c r="L19" s="266">
        <v>82.63</v>
      </c>
      <c r="M19" s="267">
        <v>74.33</v>
      </c>
      <c r="N19" s="268">
        <v>73.11</v>
      </c>
      <c r="O19" s="268">
        <v>72.459999999999994</v>
      </c>
      <c r="P19" s="268">
        <v>80.97</v>
      </c>
      <c r="Q19" s="268">
        <v>68.790000000000006</v>
      </c>
      <c r="R19" s="268">
        <v>70.52</v>
      </c>
      <c r="S19" s="268">
        <v>88.3</v>
      </c>
    </row>
    <row r="20" spans="2:19" ht="46.5" customHeight="1" x14ac:dyDescent="0.35">
      <c r="C20" s="165"/>
      <c r="D20" s="165"/>
      <c r="E20" s="165"/>
      <c r="F20" s="165"/>
      <c r="G20" s="165"/>
    </row>
    <row r="21" spans="2:19" ht="45.75" customHeight="1" x14ac:dyDescent="0.35"/>
    <row r="22" spans="2:19" ht="61.5" customHeight="1" x14ac:dyDescent="0.35"/>
    <row r="23" spans="2:19" ht="13.5" customHeight="1" x14ac:dyDescent="0.35"/>
    <row r="24" spans="2:19" ht="14.25" customHeight="1" x14ac:dyDescent="0.35"/>
    <row r="25" spans="2:19" ht="10.5" customHeight="1" x14ac:dyDescent="0.35"/>
    <row r="26" spans="2:19" ht="11.25" customHeight="1" x14ac:dyDescent="0.35"/>
    <row r="27" spans="2:19" ht="11.25" customHeight="1" x14ac:dyDescent="0.35"/>
    <row r="28" spans="2:19" ht="12.75" customHeight="1" x14ac:dyDescent="0.35"/>
    <row r="29" spans="2:19" ht="12" customHeight="1" x14ac:dyDescent="0.35"/>
    <row r="30" spans="2:19" ht="12" customHeight="1" x14ac:dyDescent="0.35"/>
    <row r="31" spans="2:19" ht="12" customHeight="1" x14ac:dyDescent="0.35"/>
    <row r="32" spans="2:19" ht="12" customHeight="1" x14ac:dyDescent="0.35"/>
    <row r="33" spans="2:8" ht="12" customHeight="1" x14ac:dyDescent="0.35">
      <c r="H33" s="141"/>
    </row>
    <row r="34" spans="2:8" ht="12" customHeight="1" x14ac:dyDescent="0.35"/>
    <row r="35" spans="2:8" ht="12" customHeight="1" x14ac:dyDescent="0.35"/>
    <row r="36" spans="2:8" ht="12" customHeight="1" x14ac:dyDescent="0.35"/>
    <row r="37" spans="2:8" ht="15.75" customHeight="1" x14ac:dyDescent="0.35"/>
    <row r="38" spans="2:8" ht="11.25" customHeight="1" x14ac:dyDescent="0.35"/>
    <row r="39" spans="2:8" ht="17.25" customHeight="1" x14ac:dyDescent="0.35"/>
    <row r="40" spans="2:8" ht="16.5" customHeight="1" x14ac:dyDescent="0.35"/>
    <row r="41" spans="2:8" ht="14.25" customHeight="1" x14ac:dyDescent="0.35">
      <c r="B41" s="53"/>
      <c r="C41" s="53"/>
      <c r="D41" s="53"/>
      <c r="E41" s="53"/>
      <c r="F41" s="53"/>
      <c r="G41" s="53"/>
    </row>
    <row r="42" spans="2:8" ht="44.25" customHeight="1" x14ac:dyDescent="0.35">
      <c r="B42" s="141"/>
      <c r="C42" s="141"/>
      <c r="D42" s="141"/>
      <c r="E42" s="141"/>
      <c r="F42" s="141"/>
      <c r="G42" s="141"/>
      <c r="H42" s="269"/>
    </row>
  </sheetData>
  <sortState xmlns:xlrd2="http://schemas.microsoft.com/office/spreadsheetml/2017/richdata2" ref="B47:H66">
    <sortCondition descending="1" ref="C47:C66"/>
  </sortState>
  <phoneticPr fontId="4" type="noConversion"/>
  <printOptions horizontalCentered="1"/>
  <pageMargins left="0.6692913385826772" right="0.27559055118110237" top="0.51181102362204722" bottom="0.27559055118110237" header="0" footer="0"/>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1:J33"/>
  <sheetViews>
    <sheetView workbookViewId="0">
      <selection activeCell="K14" sqref="K14"/>
    </sheetView>
  </sheetViews>
  <sheetFormatPr defaultRowHeight="12.75" x14ac:dyDescent="0.35"/>
  <cols>
    <col min="1" max="1" width="2.1328125" customWidth="1"/>
    <col min="2" max="2" width="16.3984375" customWidth="1"/>
    <col min="3" max="3" width="11.73046875" customWidth="1"/>
    <col min="4" max="4" width="9.59765625" customWidth="1"/>
    <col min="5" max="5" width="9.86328125" customWidth="1"/>
    <col min="6" max="6" width="7.86328125" customWidth="1"/>
    <col min="7" max="7" width="10" customWidth="1"/>
    <col min="8" max="9" width="9" customWidth="1"/>
    <col min="10" max="10" width="6" customWidth="1"/>
  </cols>
  <sheetData>
    <row r="1" spans="2:10" ht="14.25" customHeight="1" x14ac:dyDescent="0.35">
      <c r="H1" s="103" t="s">
        <v>146</v>
      </c>
    </row>
    <row r="2" spans="2:10" ht="30" customHeight="1" x14ac:dyDescent="0.35">
      <c r="B2" s="668" t="s">
        <v>217</v>
      </c>
      <c r="C2" s="668"/>
      <c r="D2" s="668"/>
      <c r="E2" s="668"/>
      <c r="F2" s="668"/>
      <c r="G2" s="668"/>
      <c r="H2" s="668"/>
    </row>
    <row r="3" spans="2:10" ht="24" customHeight="1" x14ac:dyDescent="0.35">
      <c r="B3" s="669">
        <v>2022</v>
      </c>
      <c r="C3" s="669"/>
      <c r="D3" s="669"/>
      <c r="E3" s="669"/>
      <c r="F3" s="669"/>
      <c r="G3" s="669"/>
      <c r="H3" s="669"/>
    </row>
    <row r="4" spans="2:10" ht="24" customHeight="1" x14ac:dyDescent="0.4">
      <c r="B4" s="107"/>
      <c r="C4" s="676" t="s">
        <v>191</v>
      </c>
      <c r="D4" s="677"/>
      <c r="E4" s="677"/>
      <c r="F4" s="677"/>
      <c r="G4" s="677"/>
      <c r="H4" s="678"/>
    </row>
    <row r="5" spans="2:10" s="12" customFormat="1" ht="12" customHeight="1" x14ac:dyDescent="0.35">
      <c r="B5" s="117"/>
      <c r="C5" s="679" t="s">
        <v>198</v>
      </c>
      <c r="D5" s="680"/>
      <c r="E5" s="680"/>
      <c r="F5" s="680"/>
      <c r="G5" s="680"/>
      <c r="H5" s="681"/>
      <c r="I5"/>
      <c r="J5"/>
    </row>
    <row r="6" spans="2:10" ht="12" customHeight="1" x14ac:dyDescent="0.35">
      <c r="B6" s="108"/>
      <c r="C6" s="682" t="s">
        <v>62</v>
      </c>
      <c r="D6" s="683"/>
      <c r="E6" s="682" t="s">
        <v>63</v>
      </c>
      <c r="F6" s="683"/>
      <c r="G6" s="684" t="s">
        <v>131</v>
      </c>
      <c r="H6" s="685"/>
    </row>
    <row r="7" spans="2:10" ht="15" customHeight="1" x14ac:dyDescent="0.35">
      <c r="B7" s="104" t="s">
        <v>64</v>
      </c>
      <c r="C7" s="238">
        <v>1022.7738659090001</v>
      </c>
      <c r="D7" s="111">
        <f>C7/$C$16</f>
        <v>0.39752043271296345</v>
      </c>
      <c r="E7" s="238">
        <v>1544.562543772</v>
      </c>
      <c r="F7" s="111">
        <f>E7/$E$16</f>
        <v>0.51431715851761728</v>
      </c>
      <c r="G7" s="238">
        <f>C7+E7</f>
        <v>2567.3364096810001</v>
      </c>
      <c r="H7" s="111">
        <f>G7/$G$16</f>
        <v>0.46042484754604668</v>
      </c>
    </row>
    <row r="8" spans="2:10" ht="15" customHeight="1" x14ac:dyDescent="0.35">
      <c r="B8" s="113" t="s">
        <v>65</v>
      </c>
      <c r="C8" s="239">
        <v>593.10823849600001</v>
      </c>
      <c r="D8" s="114">
        <f t="shared" ref="D8:D16" si="0">C8/$C$16</f>
        <v>0.2305227494281038</v>
      </c>
      <c r="E8" s="239">
        <v>484.473381217</v>
      </c>
      <c r="F8" s="114">
        <f t="shared" ref="F8:F16" si="1">E8/$E$16</f>
        <v>0.16132268247062412</v>
      </c>
      <c r="G8" s="239">
        <f t="shared" ref="G8:G15" si="2">C8+E8</f>
        <v>1077.581619713</v>
      </c>
      <c r="H8" s="114">
        <f t="shared" ref="H8:H15" si="3">G8/$G$16</f>
        <v>0.19325295707407028</v>
      </c>
    </row>
    <row r="9" spans="2:10" ht="15" customHeight="1" x14ac:dyDescent="0.35">
      <c r="B9" s="105" t="s">
        <v>66</v>
      </c>
      <c r="C9" s="238">
        <v>34.361637407000003</v>
      </c>
      <c r="D9" s="111">
        <f t="shared" si="0"/>
        <v>1.3355301133566434E-2</v>
      </c>
      <c r="E9" s="238">
        <v>46.511186627999997</v>
      </c>
      <c r="F9" s="111">
        <f t="shared" si="1"/>
        <v>1.5487557588556102E-2</v>
      </c>
      <c r="G9" s="238">
        <f t="shared" si="2"/>
        <v>80.872824035000008</v>
      </c>
      <c r="H9" s="111">
        <f t="shared" si="3"/>
        <v>1.4503692440352923E-2</v>
      </c>
    </row>
    <row r="10" spans="2:10" ht="15" customHeight="1" x14ac:dyDescent="0.35">
      <c r="B10" s="113" t="s">
        <v>132</v>
      </c>
      <c r="C10" s="239">
        <v>6.5964621389999998</v>
      </c>
      <c r="D10" s="114">
        <f t="shared" si="0"/>
        <v>2.5638399369340846E-3</v>
      </c>
      <c r="E10" s="239">
        <v>7.1804896559999998</v>
      </c>
      <c r="F10" s="114">
        <f t="shared" si="1"/>
        <v>2.3909999964263091E-3</v>
      </c>
      <c r="G10" s="239">
        <f t="shared" si="2"/>
        <v>13.776951794999999</v>
      </c>
      <c r="H10" s="114">
        <f t="shared" si="3"/>
        <v>2.470751751092206E-3</v>
      </c>
    </row>
    <row r="11" spans="2:10" ht="15" customHeight="1" x14ac:dyDescent="0.35">
      <c r="B11" s="105" t="s">
        <v>67</v>
      </c>
      <c r="C11" s="238">
        <v>20.530210191999998</v>
      </c>
      <c r="D11" s="111">
        <f t="shared" si="0"/>
        <v>7.97945500099243E-3</v>
      </c>
      <c r="E11" s="238">
        <v>276.84870864800001</v>
      </c>
      <c r="F11" s="111">
        <f t="shared" si="1"/>
        <v>9.2186646468444738E-2</v>
      </c>
      <c r="G11" s="238">
        <f t="shared" si="2"/>
        <v>297.37891883999998</v>
      </c>
      <c r="H11" s="111">
        <f t="shared" si="3"/>
        <v>5.3331788874262882E-2</v>
      </c>
    </row>
    <row r="12" spans="2:10" ht="15" customHeight="1" x14ac:dyDescent="0.35">
      <c r="B12" s="113" t="s">
        <v>68</v>
      </c>
      <c r="C12" s="239">
        <v>678.97504509400005</v>
      </c>
      <c r="D12" s="114">
        <f t="shared" si="0"/>
        <v>0.26389650999460063</v>
      </c>
      <c r="E12" s="239">
        <v>478.89621729499999</v>
      </c>
      <c r="F12" s="114">
        <f t="shared" si="1"/>
        <v>0.15946556693165412</v>
      </c>
      <c r="G12" s="239">
        <f t="shared" si="2"/>
        <v>1157.8712623890001</v>
      </c>
      <c r="H12" s="114">
        <f t="shared" si="3"/>
        <v>0.20765206205666087</v>
      </c>
    </row>
    <row r="13" spans="2:10" ht="15" customHeight="1" x14ac:dyDescent="0.35">
      <c r="B13" s="105" t="s">
        <v>141</v>
      </c>
      <c r="C13" s="238">
        <v>201.88630666899999</v>
      </c>
      <c r="D13" s="111">
        <f t="shared" si="0"/>
        <v>7.8466936495836706E-2</v>
      </c>
      <c r="E13" s="238">
        <v>61.501666417999999</v>
      </c>
      <c r="F13" s="111">
        <f t="shared" si="1"/>
        <v>2.0479172205585594E-2</v>
      </c>
      <c r="G13" s="238">
        <f t="shared" si="2"/>
        <v>263.38797308699998</v>
      </c>
      <c r="H13" s="111">
        <f t="shared" si="3"/>
        <v>4.7235869400189923E-2</v>
      </c>
    </row>
    <row r="14" spans="2:10" ht="15" customHeight="1" x14ac:dyDescent="0.35">
      <c r="B14" s="113" t="s">
        <v>142</v>
      </c>
      <c r="C14" s="239">
        <v>1.5107035200000001</v>
      </c>
      <c r="D14" s="114">
        <f t="shared" si="0"/>
        <v>5.8716353339520011E-4</v>
      </c>
      <c r="E14" s="239">
        <v>1.801814306</v>
      </c>
      <c r="F14" s="114">
        <f t="shared" si="1"/>
        <v>5.9997830309622448E-4</v>
      </c>
      <c r="G14" s="239">
        <f t="shared" si="2"/>
        <v>3.3125178260000001</v>
      </c>
      <c r="H14" s="114">
        <f t="shared" si="3"/>
        <v>5.9406531581855247E-4</v>
      </c>
    </row>
    <row r="15" spans="2:10" ht="15" customHeight="1" x14ac:dyDescent="0.35">
      <c r="B15" s="106" t="s">
        <v>143</v>
      </c>
      <c r="C15" s="240">
        <v>13.141291363000001</v>
      </c>
      <c r="D15" s="112">
        <f t="shared" si="0"/>
        <v>5.1076117636072666E-3</v>
      </c>
      <c r="E15" s="240">
        <v>101.356433186</v>
      </c>
      <c r="F15" s="112">
        <f t="shared" si="1"/>
        <v>3.3750237517995454E-2</v>
      </c>
      <c r="G15" s="240">
        <f t="shared" si="2"/>
        <v>114.497724549</v>
      </c>
      <c r="H15" s="112">
        <f t="shared" si="3"/>
        <v>2.0533965541505682E-2</v>
      </c>
    </row>
    <row r="16" spans="2:10" ht="15" customHeight="1" x14ac:dyDescent="0.35">
      <c r="B16" s="115" t="s">
        <v>69</v>
      </c>
      <c r="C16" s="241">
        <f t="shared" ref="C16" si="4">SUM(C7:C15)</f>
        <v>2572.883760789</v>
      </c>
      <c r="D16" s="116">
        <f t="shared" si="0"/>
        <v>1</v>
      </c>
      <c r="E16" s="241">
        <f>SUM(E7:E15)</f>
        <v>3003.1324411260002</v>
      </c>
      <c r="F16" s="116">
        <f t="shared" si="1"/>
        <v>1</v>
      </c>
      <c r="G16" s="241">
        <f t="shared" ref="G16:H16" si="5">SUM(G7:G15)</f>
        <v>5576.0162019150002</v>
      </c>
      <c r="H16" s="116">
        <f t="shared" si="5"/>
        <v>0.99999999999999989</v>
      </c>
    </row>
    <row r="17" spans="2:10" ht="18" customHeight="1" x14ac:dyDescent="0.35">
      <c r="B17" s="109"/>
      <c r="C17" s="110"/>
      <c r="D17" s="110"/>
      <c r="E17" s="110"/>
      <c r="F17" s="110"/>
      <c r="G17" s="110"/>
      <c r="H17" s="110"/>
    </row>
    <row r="18" spans="2:10" ht="24" customHeight="1" x14ac:dyDescent="0.35">
      <c r="B18" s="109"/>
      <c r="C18" s="686" t="s">
        <v>133</v>
      </c>
      <c r="D18" s="677"/>
      <c r="E18" s="677"/>
      <c r="F18" s="677"/>
      <c r="G18" s="677"/>
      <c r="H18" s="678"/>
    </row>
    <row r="19" spans="2:10" s="12" customFormat="1" ht="12" customHeight="1" x14ac:dyDescent="0.35">
      <c r="B19" s="109"/>
      <c r="C19" s="679" t="s">
        <v>198</v>
      </c>
      <c r="D19" s="680"/>
      <c r="E19" s="680"/>
      <c r="F19" s="680"/>
      <c r="G19" s="680"/>
      <c r="H19" s="681"/>
      <c r="I19"/>
      <c r="J19"/>
    </row>
    <row r="20" spans="2:10" ht="12" customHeight="1" x14ac:dyDescent="0.35">
      <c r="B20" s="109"/>
      <c r="C20" s="682" t="s">
        <v>62</v>
      </c>
      <c r="D20" s="683"/>
      <c r="E20" s="682" t="s">
        <v>63</v>
      </c>
      <c r="F20" s="683"/>
      <c r="G20" s="684" t="s">
        <v>131</v>
      </c>
      <c r="H20" s="685"/>
    </row>
    <row r="21" spans="2:10" ht="15" customHeight="1" x14ac:dyDescent="0.35">
      <c r="B21" s="104" t="s">
        <v>64</v>
      </c>
      <c r="C21" s="238">
        <v>521.60612400000002</v>
      </c>
      <c r="D21" s="111">
        <f>C21/$C$30</f>
        <v>0.75020164445623794</v>
      </c>
      <c r="E21" s="238">
        <v>1225.2489877</v>
      </c>
      <c r="F21" s="111">
        <f>E21/$E$30</f>
        <v>0.7360332406930985</v>
      </c>
      <c r="G21" s="238">
        <f>C21+E21</f>
        <v>1746.8551117000002</v>
      </c>
      <c r="H21" s="111">
        <f>G21/$G$30</f>
        <v>0.74020752674108903</v>
      </c>
    </row>
    <row r="22" spans="2:10" ht="15" customHeight="1" x14ac:dyDescent="0.35">
      <c r="B22" s="113" t="s">
        <v>65</v>
      </c>
      <c r="C22" s="239">
        <v>114.965807</v>
      </c>
      <c r="D22" s="114">
        <f t="shared" ref="D22:D30" si="6">C22/$C$30</f>
        <v>0.16534993263928485</v>
      </c>
      <c r="E22" s="239">
        <v>93.011380299999999</v>
      </c>
      <c r="F22" s="114">
        <f t="shared" ref="F22:F30" si="7">E22/$E$30</f>
        <v>5.5873923056290173E-2</v>
      </c>
      <c r="G22" s="239">
        <f t="shared" ref="G22:G30" si="8">C22+E22</f>
        <v>207.9771873</v>
      </c>
      <c r="H22" s="114">
        <f t="shared" ref="H22:H30" si="9">G22/$G$30</f>
        <v>8.812767492782167E-2</v>
      </c>
    </row>
    <row r="23" spans="2:10" ht="15" customHeight="1" x14ac:dyDescent="0.35">
      <c r="B23" s="105" t="s">
        <v>66</v>
      </c>
      <c r="C23" s="238">
        <v>19.1734461</v>
      </c>
      <c r="D23" s="111">
        <f t="shared" si="6"/>
        <v>2.7576269012733141E-2</v>
      </c>
      <c r="E23" s="238">
        <v>59.006678000000001</v>
      </c>
      <c r="F23" s="111">
        <f t="shared" si="7"/>
        <v>3.5446571975873475E-2</v>
      </c>
      <c r="G23" s="238">
        <f t="shared" si="8"/>
        <v>78.1801241</v>
      </c>
      <c r="H23" s="111">
        <f t="shared" si="9"/>
        <v>3.3127828354382001E-2</v>
      </c>
    </row>
    <row r="24" spans="2:10" ht="15" customHeight="1" x14ac:dyDescent="0.35">
      <c r="B24" s="113" t="s">
        <v>132</v>
      </c>
      <c r="C24" s="239">
        <v>9.1731311000000009</v>
      </c>
      <c r="D24" s="114">
        <f t="shared" si="6"/>
        <v>1.3193284586575633E-2</v>
      </c>
      <c r="E24" s="239">
        <v>11.5010186</v>
      </c>
      <c r="F24" s="114">
        <f t="shared" si="7"/>
        <v>6.9089075578997947E-3</v>
      </c>
      <c r="G24" s="239">
        <f t="shared" si="8"/>
        <v>20.674149700000001</v>
      </c>
      <c r="H24" s="114">
        <f t="shared" si="9"/>
        <v>8.7604066956757133E-3</v>
      </c>
    </row>
    <row r="25" spans="2:10" ht="15" customHeight="1" x14ac:dyDescent="0.35">
      <c r="B25" s="316" t="s">
        <v>67</v>
      </c>
      <c r="C25" s="238">
        <v>2.9190130999999999</v>
      </c>
      <c r="D25" s="111">
        <f t="shared" si="6"/>
        <v>4.1982797498928536E-3</v>
      </c>
      <c r="E25" s="238">
        <v>229.7061008</v>
      </c>
      <c r="F25" s="111">
        <f t="shared" si="7"/>
        <v>0.13798936173469123</v>
      </c>
      <c r="G25" s="238">
        <f t="shared" si="8"/>
        <v>232.6251139</v>
      </c>
      <c r="H25" s="111">
        <f t="shared" si="9"/>
        <v>9.8571918795377855E-2</v>
      </c>
    </row>
    <row r="26" spans="2:10" ht="15" customHeight="1" x14ac:dyDescent="0.35">
      <c r="B26" s="113" t="s">
        <v>68</v>
      </c>
      <c r="C26" s="239">
        <v>14.8993381</v>
      </c>
      <c r="D26" s="114">
        <f t="shared" si="6"/>
        <v>2.142901977111273E-2</v>
      </c>
      <c r="E26" s="239">
        <v>3.5470627000000001</v>
      </c>
      <c r="F26" s="114">
        <f t="shared" si="7"/>
        <v>2.1307963362805493E-3</v>
      </c>
      <c r="G26" s="239">
        <f t="shared" si="8"/>
        <v>18.446400799999999</v>
      </c>
      <c r="H26" s="114">
        <f t="shared" si="9"/>
        <v>7.8164265725249073E-3</v>
      </c>
    </row>
    <row r="27" spans="2:10" ht="15" customHeight="1" x14ac:dyDescent="0.35">
      <c r="B27" s="316" t="s">
        <v>141</v>
      </c>
      <c r="C27" s="238">
        <v>8.0569130999999992</v>
      </c>
      <c r="D27" s="111">
        <f t="shared" si="6"/>
        <v>1.1587880545783249E-2</v>
      </c>
      <c r="E27" s="238">
        <v>6.0290682999999996</v>
      </c>
      <c r="F27" s="111">
        <f t="shared" si="7"/>
        <v>3.6217901208301729E-3</v>
      </c>
      <c r="G27" s="238">
        <f t="shared" si="8"/>
        <v>14.085981399999998</v>
      </c>
      <c r="H27" s="111">
        <f t="shared" si="9"/>
        <v>5.9687545830106638E-3</v>
      </c>
    </row>
    <row r="28" spans="2:10" ht="15" customHeight="1" x14ac:dyDescent="0.35">
      <c r="B28" s="317" t="s">
        <v>142</v>
      </c>
      <c r="C28" s="239">
        <v>8.5115999999999994E-3</v>
      </c>
      <c r="D28" s="114">
        <f t="shared" si="6"/>
        <v>1.2241835406352924E-5</v>
      </c>
      <c r="E28" s="239">
        <v>2.1502400000000001E-2</v>
      </c>
      <c r="F28" s="114">
        <f t="shared" si="7"/>
        <v>1.2916951014494017E-5</v>
      </c>
      <c r="G28" s="239">
        <f t="shared" si="8"/>
        <v>3.0013999999999999E-2</v>
      </c>
      <c r="H28" s="114">
        <f t="shared" si="9"/>
        <v>1.2718048886141657E-5</v>
      </c>
    </row>
    <row r="29" spans="2:10" ht="15" customHeight="1" x14ac:dyDescent="0.35">
      <c r="B29" s="315" t="s">
        <v>143</v>
      </c>
      <c r="C29" s="240">
        <v>4.4856132999999998</v>
      </c>
      <c r="D29" s="112">
        <f t="shared" si="6"/>
        <v>6.4514474029733048E-3</v>
      </c>
      <c r="E29" s="240">
        <v>36.593490699999997</v>
      </c>
      <c r="F29" s="112">
        <f t="shared" si="7"/>
        <v>2.1982491574021611E-2</v>
      </c>
      <c r="G29" s="240">
        <f t="shared" si="8"/>
        <v>41.079103999999994</v>
      </c>
      <c r="H29" s="112">
        <f t="shared" si="9"/>
        <v>1.7406745281231997E-2</v>
      </c>
    </row>
    <row r="30" spans="2:10" ht="15" customHeight="1" x14ac:dyDescent="0.35">
      <c r="B30" s="115" t="s">
        <v>69</v>
      </c>
      <c r="C30" s="241">
        <f>SUM(C21:C29)</f>
        <v>695.28789740000002</v>
      </c>
      <c r="D30" s="116">
        <f t="shared" si="6"/>
        <v>1</v>
      </c>
      <c r="E30" s="241">
        <f t="shared" ref="E30" si="10">SUM(E21:E29)</f>
        <v>1664.6652895</v>
      </c>
      <c r="F30" s="116">
        <f t="shared" si="7"/>
        <v>1</v>
      </c>
      <c r="G30" s="241">
        <f t="shared" si="8"/>
        <v>2359.9531869000002</v>
      </c>
      <c r="H30" s="116">
        <f t="shared" si="9"/>
        <v>1</v>
      </c>
    </row>
    <row r="31" spans="2:10" ht="15" customHeight="1" x14ac:dyDescent="0.35">
      <c r="B31" s="83" t="s">
        <v>342</v>
      </c>
      <c r="C31" s="110"/>
      <c r="D31" s="110"/>
      <c r="E31" s="110"/>
      <c r="F31" s="110"/>
      <c r="G31" s="110"/>
      <c r="H31" s="110"/>
    </row>
    <row r="32" spans="2:10" ht="12.75" customHeight="1" x14ac:dyDescent="0.35">
      <c r="B32" s="166"/>
    </row>
    <row r="33" spans="2:2" x14ac:dyDescent="0.35">
      <c r="B33" s="166"/>
    </row>
  </sheetData>
  <mergeCells count="12">
    <mergeCell ref="C20:D20"/>
    <mergeCell ref="E20:F20"/>
    <mergeCell ref="G20:H20"/>
    <mergeCell ref="C6:D6"/>
    <mergeCell ref="E6:F6"/>
    <mergeCell ref="G6:H6"/>
    <mergeCell ref="C18:H18"/>
    <mergeCell ref="B2:H2"/>
    <mergeCell ref="B3:H3"/>
    <mergeCell ref="C4:H4"/>
    <mergeCell ref="C5:H5"/>
    <mergeCell ref="C19:H19"/>
  </mergeCells>
  <phoneticPr fontId="4" type="noConversion"/>
  <printOptions horizontalCentered="1"/>
  <pageMargins left="0.6692913385826772" right="0.27559055118110237" top="0.51181102362204722" bottom="0.27559055118110237" header="0" footer="0"/>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T32"/>
  <sheetViews>
    <sheetView zoomScale="85" zoomScaleNormal="85" workbookViewId="0">
      <selection activeCell="M24" sqref="M24"/>
    </sheetView>
  </sheetViews>
  <sheetFormatPr defaultRowHeight="12.75" x14ac:dyDescent="0.35"/>
  <cols>
    <col min="1" max="1" width="9.1328125" customWidth="1"/>
    <col min="2" max="18" width="7.73046875" style="2" customWidth="1"/>
    <col min="19" max="19" width="7.73046875" style="41" customWidth="1"/>
    <col min="20" max="20" width="7.1328125" style="2" customWidth="1"/>
  </cols>
  <sheetData>
    <row r="1" spans="1:20" ht="18" x14ac:dyDescent="0.35">
      <c r="A1" s="108"/>
      <c r="B1" s="149">
        <v>2005</v>
      </c>
      <c r="C1" s="149">
        <v>2006</v>
      </c>
      <c r="D1" s="149">
        <v>2007</v>
      </c>
      <c r="E1" s="149">
        <v>2008</v>
      </c>
      <c r="F1" s="149">
        <v>2009</v>
      </c>
      <c r="G1" s="149">
        <v>2010</v>
      </c>
      <c r="H1" s="149">
        <v>2011</v>
      </c>
      <c r="I1" s="149">
        <v>2012</v>
      </c>
      <c r="J1" s="149">
        <v>2013</v>
      </c>
      <c r="K1" s="149">
        <v>2014</v>
      </c>
      <c r="L1" s="149">
        <v>2015</v>
      </c>
      <c r="M1" s="149">
        <v>2016</v>
      </c>
      <c r="N1" s="149">
        <v>2017</v>
      </c>
      <c r="O1" s="324">
        <v>2018</v>
      </c>
      <c r="P1" s="324">
        <v>2019</v>
      </c>
      <c r="Q1" s="324">
        <v>2020</v>
      </c>
      <c r="R1" s="150">
        <v>2021</v>
      </c>
      <c r="S1" s="332" t="s">
        <v>320</v>
      </c>
      <c r="T1" s="152"/>
    </row>
    <row r="2" spans="1:20" x14ac:dyDescent="0.35">
      <c r="A2" s="276" t="s">
        <v>193</v>
      </c>
      <c r="B2" s="278"/>
      <c r="C2" s="278"/>
      <c r="D2" s="278" vm="1">
        <v>1.318103</v>
      </c>
      <c r="E2" s="278" vm="2">
        <v>1.299747</v>
      </c>
      <c r="F2" s="278" vm="3">
        <v>1.3390230000000001</v>
      </c>
      <c r="G2" s="278" vm="4">
        <v>1.3266039999999999</v>
      </c>
      <c r="H2" s="278" vm="5">
        <v>1.311477</v>
      </c>
      <c r="I2" s="278" vm="6">
        <v>1.3236159999999999</v>
      </c>
      <c r="J2" s="278" vm="7">
        <v>1.3076129999999999</v>
      </c>
      <c r="K2" s="278" vm="8">
        <v>1.290402</v>
      </c>
      <c r="L2" s="278" vm="9">
        <v>1.2828170000000001</v>
      </c>
      <c r="M2" s="278" vm="10">
        <v>1.289107</v>
      </c>
      <c r="N2" s="278" vm="11">
        <v>1.2647409999999999</v>
      </c>
      <c r="O2" s="278" vm="12">
        <v>1.254993</v>
      </c>
      <c r="P2" s="278" vm="752">
        <v>1.2159469999999999</v>
      </c>
      <c r="Q2" s="278" vm="822">
        <v>1.1013580000000001</v>
      </c>
      <c r="R2" s="279" vm="882">
        <v>1.0961860000000001</v>
      </c>
      <c r="S2" s="333"/>
      <c r="T2" s="276" t="s">
        <v>193</v>
      </c>
    </row>
    <row r="3" spans="1:20" x14ac:dyDescent="0.35">
      <c r="A3" s="6" t="s">
        <v>19</v>
      </c>
      <c r="B3" s="159">
        <v>1.2673464192037398</v>
      </c>
      <c r="C3" s="159" vm="13">
        <v>1.175775</v>
      </c>
      <c r="D3" s="159" vm="14">
        <v>1.165815</v>
      </c>
      <c r="E3" s="159" vm="15">
        <v>1.129634</v>
      </c>
      <c r="F3" s="159" vm="16">
        <v>1.161041</v>
      </c>
      <c r="G3" s="159" vm="17">
        <v>1.1693450000000001</v>
      </c>
      <c r="H3" s="330" vm="18">
        <v>1.174444</v>
      </c>
      <c r="I3" s="159" vm="19">
        <v>1.1115569999999999</v>
      </c>
      <c r="J3" s="159" vm="20">
        <v>1.055831</v>
      </c>
      <c r="K3" s="159" vm="21">
        <v>1.0940510000000001</v>
      </c>
      <c r="L3" s="159" vm="22">
        <v>1.121602</v>
      </c>
      <c r="M3" s="159" vm="23">
        <v>1.1863250000000001</v>
      </c>
      <c r="N3" s="159" vm="24">
        <v>1.193913</v>
      </c>
      <c r="O3" s="159" vm="25">
        <v>1.226623</v>
      </c>
      <c r="P3" s="159" vm="753">
        <v>1.1547769999999999</v>
      </c>
      <c r="Q3" s="159" vm="823">
        <v>0.97353100000000004</v>
      </c>
      <c r="R3" s="160" vm="883">
        <v>1.061043</v>
      </c>
      <c r="S3" s="334">
        <v>18</v>
      </c>
      <c r="T3" s="158" t="s">
        <v>19</v>
      </c>
    </row>
    <row r="4" spans="1:20" x14ac:dyDescent="0.35">
      <c r="A4" s="61" t="s">
        <v>3</v>
      </c>
      <c r="B4" s="161"/>
      <c r="C4" s="161" t="s">
        <v>173</v>
      </c>
      <c r="D4" s="161" vm="26">
        <v>2.739204</v>
      </c>
      <c r="E4" s="161" vm="27">
        <v>2.7770929999999998</v>
      </c>
      <c r="F4" s="161" vm="28">
        <v>2.4232649999999998</v>
      </c>
      <c r="G4" s="161" vm="29">
        <v>2.355524</v>
      </c>
      <c r="H4" s="161" vm="30">
        <v>2.2802440000000002</v>
      </c>
      <c r="I4" s="161" vm="31">
        <v>2.2702849999999999</v>
      </c>
      <c r="J4" s="161" vm="32">
        <v>2.357183</v>
      </c>
      <c r="K4" s="161" vm="33">
        <v>2.246502</v>
      </c>
      <c r="L4" s="161" vm="34">
        <v>2.3978280000000001</v>
      </c>
      <c r="M4" s="161" vm="35">
        <v>2.1332870000000002</v>
      </c>
      <c r="N4" s="161" vm="36">
        <v>2.122563</v>
      </c>
      <c r="O4" s="161" vm="37">
        <v>1.876592</v>
      </c>
      <c r="P4" s="161" vm="754">
        <v>1.9016709999999999</v>
      </c>
      <c r="Q4" s="161" vm="824">
        <v>1.8016540000000001</v>
      </c>
      <c r="R4" s="162" vm="884">
        <v>1.679052</v>
      </c>
      <c r="S4" s="335">
        <v>4</v>
      </c>
      <c r="T4" s="157" t="s">
        <v>3</v>
      </c>
    </row>
    <row r="5" spans="1:20" x14ac:dyDescent="0.35">
      <c r="A5" s="6" t="s">
        <v>5</v>
      </c>
      <c r="B5" s="159">
        <v>2.160462035361693</v>
      </c>
      <c r="C5" s="159" vm="38">
        <v>2.0739740000000002</v>
      </c>
      <c r="D5" s="159" vm="39">
        <v>2.0194380000000001</v>
      </c>
      <c r="E5" s="159" vm="40">
        <v>1.9023410000000001</v>
      </c>
      <c r="F5" s="159" vm="41">
        <v>1.9179200000000001</v>
      </c>
      <c r="G5" s="159" vm="42">
        <v>1.8835329999999999</v>
      </c>
      <c r="H5" s="159" vm="43">
        <v>1.8497760000000001</v>
      </c>
      <c r="I5" s="260" vm="44">
        <v>1.785863</v>
      </c>
      <c r="J5" s="260" vm="45">
        <v>1.745468</v>
      </c>
      <c r="K5" s="260" vm="46">
        <v>1.7339929999999999</v>
      </c>
      <c r="L5" s="260" vm="47">
        <v>1.6985440000000001</v>
      </c>
      <c r="M5" s="260" vm="48">
        <v>1.7140139999999999</v>
      </c>
      <c r="N5" s="260" vm="49">
        <v>1.6039680000000001</v>
      </c>
      <c r="O5" s="260" vm="50">
        <v>1.576614</v>
      </c>
      <c r="P5" s="260" vm="755">
        <v>1.4920610000000001</v>
      </c>
      <c r="Q5" s="260" vm="825">
        <v>1.379961</v>
      </c>
      <c r="R5" s="224" vm="885">
        <v>1.3562639999999999</v>
      </c>
      <c r="S5" s="336">
        <v>12</v>
      </c>
      <c r="T5" s="158" t="s">
        <v>5</v>
      </c>
    </row>
    <row r="6" spans="1:20" x14ac:dyDescent="0.35">
      <c r="A6" s="61" t="s">
        <v>16</v>
      </c>
      <c r="B6" s="161">
        <v>1.2017810553185229</v>
      </c>
      <c r="C6" s="161" vm="51">
        <v>1.1267659999999999</v>
      </c>
      <c r="D6" s="161" vm="52">
        <v>1.1093599999999999</v>
      </c>
      <c r="E6" s="161" vm="53">
        <v>1.063285</v>
      </c>
      <c r="F6" s="161" vm="54">
        <v>1.0971900000000001</v>
      </c>
      <c r="G6" s="161" vm="55">
        <v>1.0146919999999999</v>
      </c>
      <c r="H6" s="161" vm="56">
        <v>0.98239500000000002</v>
      </c>
      <c r="I6" s="161" vm="57">
        <v>0.93935100000000005</v>
      </c>
      <c r="J6" s="161" vm="58">
        <v>0.91672200000000004</v>
      </c>
      <c r="K6" s="161" vm="59">
        <v>0.89039599999999997</v>
      </c>
      <c r="L6" s="161" vm="60">
        <v>0.87864699999999996</v>
      </c>
      <c r="M6" s="161" vm="61">
        <v>0.87055300000000002</v>
      </c>
      <c r="N6" s="161" vm="62">
        <v>0.70346799999999998</v>
      </c>
      <c r="O6" s="161" vm="63">
        <v>0.71265500000000004</v>
      </c>
      <c r="P6" s="161" vm="756">
        <v>0.67368700000000004</v>
      </c>
      <c r="Q6" s="161" vm="826">
        <v>0.62295699999999998</v>
      </c>
      <c r="R6" s="162">
        <v>0.69909699999999997</v>
      </c>
      <c r="S6" s="337">
        <v>25</v>
      </c>
      <c r="T6" s="157" t="s">
        <v>16</v>
      </c>
    </row>
    <row r="7" spans="1:20" x14ac:dyDescent="0.35">
      <c r="A7" s="6" t="s">
        <v>20</v>
      </c>
      <c r="B7" s="159">
        <v>1.5341576692425885</v>
      </c>
      <c r="C7" s="159" vm="64">
        <v>1.4682200000000001</v>
      </c>
      <c r="D7" s="159" vm="65">
        <v>1.406687</v>
      </c>
      <c r="E7" s="159" vm="66">
        <v>1.3973169999999999</v>
      </c>
      <c r="F7" s="159" vm="67">
        <v>1.446129</v>
      </c>
      <c r="G7" s="159" vm="68">
        <v>1.3874109999999999</v>
      </c>
      <c r="H7" s="159" vm="69">
        <v>1.321534</v>
      </c>
      <c r="I7" s="159" vm="70">
        <v>1.283142</v>
      </c>
      <c r="J7" s="159" vm="71">
        <v>1.249117</v>
      </c>
      <c r="K7" s="159" vm="72">
        <v>1.2134240000000001</v>
      </c>
      <c r="L7" s="159" vm="73">
        <v>1.1897260000000001</v>
      </c>
      <c r="M7" s="159" vm="74">
        <v>1.162933</v>
      </c>
      <c r="N7" s="159" vm="75">
        <v>1.1200680000000001</v>
      </c>
      <c r="O7" s="159" vm="76">
        <v>1.092085</v>
      </c>
      <c r="P7" s="159" vm="757">
        <v>1.057188</v>
      </c>
      <c r="Q7" s="159" vm="827">
        <v>0.98405500000000001</v>
      </c>
      <c r="R7" s="160" vm="886">
        <v>0.91902499999999998</v>
      </c>
      <c r="S7" s="334">
        <v>21</v>
      </c>
      <c r="T7" s="158" t="s">
        <v>20</v>
      </c>
    </row>
    <row r="8" spans="1:20" x14ac:dyDescent="0.35">
      <c r="A8" s="61" t="s">
        <v>6</v>
      </c>
      <c r="B8" s="161">
        <v>1.8095770846097159</v>
      </c>
      <c r="C8" s="161" vm="77">
        <v>1.6931499999999999</v>
      </c>
      <c r="D8" s="161" vm="78">
        <v>1.7013499999999999</v>
      </c>
      <c r="E8" s="161" vm="79">
        <v>1.647421</v>
      </c>
      <c r="F8" s="161" vm="80">
        <v>2.1661630000000001</v>
      </c>
      <c r="G8" s="161" vm="81">
        <v>2.068638</v>
      </c>
      <c r="H8" s="161" vm="82">
        <v>2.0546489999999999</v>
      </c>
      <c r="I8" s="161" vm="83">
        <v>2.0292240000000001</v>
      </c>
      <c r="J8" s="161" vm="84">
        <v>1.8737969999999999</v>
      </c>
      <c r="K8" s="161" vm="85">
        <v>1.893686</v>
      </c>
      <c r="L8" s="161" vm="86">
        <v>2.02691</v>
      </c>
      <c r="M8" s="161" vm="87">
        <v>2.2475269999999998</v>
      </c>
      <c r="N8" s="161" vm="88">
        <v>2.1619899999999999</v>
      </c>
      <c r="O8" s="161" vm="89">
        <v>2.0024139999999999</v>
      </c>
      <c r="P8" s="161" vm="758">
        <v>2.2986019999999998</v>
      </c>
      <c r="Q8" s="161" vm="828">
        <v>1.4608410000000001</v>
      </c>
      <c r="R8" s="162" vm="887">
        <v>1.509879</v>
      </c>
      <c r="S8" s="337">
        <v>8</v>
      </c>
      <c r="T8" s="157" t="s">
        <v>6</v>
      </c>
    </row>
    <row r="9" spans="1:20" x14ac:dyDescent="0.35">
      <c r="A9" s="6" t="s">
        <v>23</v>
      </c>
      <c r="B9" s="159">
        <v>1.1810326361025243</v>
      </c>
      <c r="C9" s="159" vm="90">
        <v>1.1044639999999999</v>
      </c>
      <c r="D9" s="159" vm="91">
        <v>1.0788930000000001</v>
      </c>
      <c r="E9" s="159" vm="92">
        <v>1.120593</v>
      </c>
      <c r="F9" s="159" vm="93">
        <v>1.2596940000000001</v>
      </c>
      <c r="G9" s="159" vm="94">
        <v>1.3055209999999999</v>
      </c>
      <c r="H9" s="159" vm="95">
        <v>1.2979609999999999</v>
      </c>
      <c r="I9" s="159" vm="96">
        <v>1.2419070000000001</v>
      </c>
      <c r="J9" s="159" vm="97">
        <v>1.220845</v>
      </c>
      <c r="K9" s="159" vm="98">
        <v>1.123683</v>
      </c>
      <c r="L9" s="159" vm="99">
        <v>0.87339599999999995</v>
      </c>
      <c r="M9" s="159" vm="100">
        <v>0.87319199999999997</v>
      </c>
      <c r="N9" s="159" vm="101">
        <v>0.760154</v>
      </c>
      <c r="O9" s="159" vm="102">
        <v>0.71943199999999996</v>
      </c>
      <c r="P9" s="159" vm="759">
        <v>0.66125599999999995</v>
      </c>
      <c r="Q9" s="159" vm="829">
        <v>0.54346899999999998</v>
      </c>
      <c r="R9" s="160" vm="888">
        <v>0.52299700000000005</v>
      </c>
      <c r="S9" s="334">
        <v>27</v>
      </c>
      <c r="T9" s="158" t="s">
        <v>23</v>
      </c>
    </row>
    <row r="10" spans="1:20" x14ac:dyDescent="0.35">
      <c r="A10" s="61" t="s">
        <v>17</v>
      </c>
      <c r="B10" s="161">
        <v>1.0815588806995744</v>
      </c>
      <c r="C10" s="161" vm="103">
        <v>0.79653200000000002</v>
      </c>
      <c r="D10" s="161" vm="104">
        <v>0.86234299999999997</v>
      </c>
      <c r="E10" s="161" vm="105">
        <v>0.81059800000000004</v>
      </c>
      <c r="F10" s="161" vm="106">
        <v>1.0886260000000001</v>
      </c>
      <c r="G10" s="161" vm="107">
        <v>1.674118</v>
      </c>
      <c r="H10" s="161" vm="108">
        <v>1.8024359999999999</v>
      </c>
      <c r="I10" s="161" vm="109">
        <v>1.9210579999999999</v>
      </c>
      <c r="J10" s="161" vm="110">
        <v>1.8083389999999999</v>
      </c>
      <c r="K10" s="161" vm="111">
        <v>1.8552660000000001</v>
      </c>
      <c r="L10" s="161" vm="112">
        <v>1.8159829999999999</v>
      </c>
      <c r="M10" s="161" vm="113">
        <v>1.8358719999999999</v>
      </c>
      <c r="N10" s="161" vm="114">
        <v>1.8493200000000001</v>
      </c>
      <c r="O10" s="161" vm="115">
        <v>1.88066</v>
      </c>
      <c r="P10" s="161" vm="760">
        <v>1.8137920000000001</v>
      </c>
      <c r="Q10" s="161" vm="830">
        <v>1.65008</v>
      </c>
      <c r="R10" s="162" vm="889">
        <v>1.658658</v>
      </c>
      <c r="S10" s="337">
        <v>5</v>
      </c>
      <c r="T10" s="157" t="s">
        <v>17</v>
      </c>
    </row>
    <row r="11" spans="1:20" x14ac:dyDescent="0.35">
      <c r="A11" s="6" t="s">
        <v>21</v>
      </c>
      <c r="B11" s="159">
        <v>1.277387122470395</v>
      </c>
      <c r="C11" s="159" vm="116">
        <v>1.2178439999999999</v>
      </c>
      <c r="D11" s="159" vm="117">
        <v>1.173923</v>
      </c>
      <c r="E11" s="159" vm="118">
        <v>1.0882879999999999</v>
      </c>
      <c r="F11" s="159" vm="119">
        <v>1.0903160000000001</v>
      </c>
      <c r="G11" s="159" vm="120">
        <v>1.0842639999999999</v>
      </c>
      <c r="H11" s="159" vm="121">
        <v>1.0465679999999999</v>
      </c>
      <c r="I11" s="159" vm="122">
        <v>1.02783</v>
      </c>
      <c r="J11" s="159" vm="123">
        <v>1.1809810000000001</v>
      </c>
      <c r="K11" s="159" vm="124">
        <v>1.143319</v>
      </c>
      <c r="L11" s="159" vm="125">
        <v>1.1343190000000001</v>
      </c>
      <c r="M11" s="159" vm="126">
        <v>1.143554</v>
      </c>
      <c r="N11" s="159" vm="127">
        <v>1.1085670000000001</v>
      </c>
      <c r="O11" s="159" vm="128">
        <v>1.0926530000000001</v>
      </c>
      <c r="P11" s="159" vm="761">
        <v>1.081723</v>
      </c>
      <c r="Q11" s="159" vm="831">
        <v>1.003498</v>
      </c>
      <c r="R11" s="160" vm="890">
        <v>1.0360929999999999</v>
      </c>
      <c r="S11" s="334">
        <v>19</v>
      </c>
      <c r="T11" s="158" t="s">
        <v>21</v>
      </c>
    </row>
    <row r="12" spans="1:20" x14ac:dyDescent="0.35">
      <c r="A12" s="61" t="s">
        <v>22</v>
      </c>
      <c r="B12" s="161">
        <v>1.3383913344296599</v>
      </c>
      <c r="C12" s="161" vm="129">
        <v>1.222523</v>
      </c>
      <c r="D12" s="161" vm="130">
        <v>1.242685</v>
      </c>
      <c r="E12" s="161" vm="131">
        <v>1.1962079999999999</v>
      </c>
      <c r="F12" s="161" vm="132">
        <v>1.206658</v>
      </c>
      <c r="G12" s="161" vm="133">
        <v>1.1596820000000001</v>
      </c>
      <c r="H12" s="161" vm="134">
        <v>1.1701980000000001</v>
      </c>
      <c r="I12" s="161" vm="135">
        <v>1.1125510000000001</v>
      </c>
      <c r="J12" s="161" vm="136">
        <v>1.1057110000000001</v>
      </c>
      <c r="K12" s="161" vm="137">
        <v>1.0946309999999999</v>
      </c>
      <c r="L12" s="161" vm="138">
        <v>1.1609179999999999</v>
      </c>
      <c r="M12" s="161" vm="139">
        <v>1.2160439999999999</v>
      </c>
      <c r="N12" s="161" vm="140">
        <v>1.25864</v>
      </c>
      <c r="O12" s="161" vm="141">
        <v>1.32395</v>
      </c>
      <c r="P12" s="161" vm="762">
        <v>1.2844009999999999</v>
      </c>
      <c r="Q12" s="161" vm="832">
        <v>1.16076</v>
      </c>
      <c r="R12" s="162" vm="891">
        <v>1.1831879999999999</v>
      </c>
      <c r="S12" s="337">
        <v>16</v>
      </c>
      <c r="T12" s="157" t="s">
        <v>22</v>
      </c>
    </row>
    <row r="13" spans="1:20" x14ac:dyDescent="0.35">
      <c r="A13" s="6" t="s">
        <v>39</v>
      </c>
      <c r="B13" s="159">
        <v>2.1627703230937176</v>
      </c>
      <c r="C13" s="159" vm="142">
        <v>1.5227029999999999</v>
      </c>
      <c r="D13" s="159" vm="143">
        <v>1.1251979999999999</v>
      </c>
      <c r="E13" s="159" vm="144">
        <v>0.90438099999999999</v>
      </c>
      <c r="F13" s="159" vm="145">
        <v>0.93670900000000001</v>
      </c>
      <c r="G13" s="159" vm="146">
        <v>1.8276319999999999</v>
      </c>
      <c r="H13" s="159" vm="147">
        <v>1.7177640000000001</v>
      </c>
      <c r="I13" s="159" vm="148">
        <v>1.6514120000000001</v>
      </c>
      <c r="J13" s="159" vm="149">
        <v>1.919252</v>
      </c>
      <c r="K13" s="159" vm="150">
        <v>2.0875629999999998</v>
      </c>
      <c r="L13" s="159" vm="151">
        <v>2.2262629999999999</v>
      </c>
      <c r="M13" s="159" vm="152">
        <v>2.2522160000000002</v>
      </c>
      <c r="N13" s="159" vm="153">
        <v>2.2144240000000002</v>
      </c>
      <c r="O13" s="159" vm="154">
        <v>2.1575929999999999</v>
      </c>
      <c r="P13" s="159" vm="763">
        <v>2.1156489999999999</v>
      </c>
      <c r="Q13" s="159" vm="833">
        <v>2.0041880000000001</v>
      </c>
      <c r="R13" s="160" vm="892">
        <v>1.433581</v>
      </c>
      <c r="S13" s="334">
        <v>9</v>
      </c>
      <c r="T13" s="158" t="s">
        <v>39</v>
      </c>
    </row>
    <row r="14" spans="1:20" x14ac:dyDescent="0.35">
      <c r="A14" s="61" t="s">
        <v>24</v>
      </c>
      <c r="B14" s="161">
        <v>1.5272798914967893</v>
      </c>
      <c r="C14" s="161" vm="155">
        <v>1.4422200000000001</v>
      </c>
      <c r="D14" s="161" vm="156">
        <v>1.3810929999999999</v>
      </c>
      <c r="E14" s="161" vm="157">
        <v>1.3493980000000001</v>
      </c>
      <c r="F14" s="161" vm="158">
        <v>1.395384</v>
      </c>
      <c r="G14" s="161" vm="159">
        <v>1.3592010000000001</v>
      </c>
      <c r="H14" s="161" vm="160">
        <v>1.4064270000000001</v>
      </c>
      <c r="I14" s="161" vm="161">
        <v>1.6951609999999999</v>
      </c>
      <c r="J14" s="161" vm="162">
        <v>1.6301349999999999</v>
      </c>
      <c r="K14" s="161" vm="163">
        <v>1.611094</v>
      </c>
      <c r="L14" s="161" vm="164">
        <v>1.558989</v>
      </c>
      <c r="M14" s="161" vm="165">
        <v>1.524095</v>
      </c>
      <c r="N14" s="161" vm="166">
        <v>1.5228759999999999</v>
      </c>
      <c r="O14" s="161" vm="167">
        <v>1.4775560000000001</v>
      </c>
      <c r="P14" s="161" vm="764">
        <v>1.4570909999999999</v>
      </c>
      <c r="Q14" s="161" vm="834">
        <v>1.301434</v>
      </c>
      <c r="R14" s="162" vm="893">
        <v>1.3796310000000001</v>
      </c>
      <c r="S14" s="337">
        <v>11</v>
      </c>
      <c r="T14" s="157" t="s">
        <v>24</v>
      </c>
    </row>
    <row r="15" spans="1:20" x14ac:dyDescent="0.35">
      <c r="A15" s="6" t="s">
        <v>4</v>
      </c>
      <c r="B15" s="159">
        <v>1.4615054710539488</v>
      </c>
      <c r="C15" s="159" vm="168">
        <v>1.367205</v>
      </c>
      <c r="D15" s="159" vm="169">
        <v>1.3315300000000001</v>
      </c>
      <c r="E15" s="159" vm="170">
        <v>1.37036</v>
      </c>
      <c r="F15" s="159" vm="171">
        <v>1.37924</v>
      </c>
      <c r="G15" s="159" vm="172">
        <v>1.569747</v>
      </c>
      <c r="H15" s="159" vm="173">
        <v>1.597837</v>
      </c>
      <c r="I15" s="159" vm="174">
        <v>1.5285139999999999</v>
      </c>
      <c r="J15" s="159" vm="175">
        <v>1.7906580000000001</v>
      </c>
      <c r="K15" s="159" vm="176">
        <v>2.015123</v>
      </c>
      <c r="L15" s="159" vm="177">
        <v>2.0197609999999999</v>
      </c>
      <c r="M15" s="159" vm="178">
        <v>1.991816</v>
      </c>
      <c r="N15" s="159" vm="179">
        <v>1.9213389999999999</v>
      </c>
      <c r="O15" s="159" vm="180">
        <v>1.797685</v>
      </c>
      <c r="P15" s="159" vm="765">
        <v>1.5153479999999999</v>
      </c>
      <c r="Q15" s="159" vm="835">
        <v>1.4373210000000001</v>
      </c>
      <c r="R15" s="160" vm="894">
        <v>1.4126380000000001</v>
      </c>
      <c r="S15" s="334">
        <v>10</v>
      </c>
      <c r="T15" s="158" t="s">
        <v>4</v>
      </c>
    </row>
    <row r="16" spans="1:20" x14ac:dyDescent="0.35">
      <c r="A16" s="61" t="s">
        <v>8</v>
      </c>
      <c r="B16" s="161">
        <v>2.1084700082014241</v>
      </c>
      <c r="C16" s="161" vm="181">
        <v>1.807734</v>
      </c>
      <c r="D16" s="161" vm="182">
        <v>1.5649059999999999</v>
      </c>
      <c r="E16" s="161" vm="183">
        <v>1.5394490000000001</v>
      </c>
      <c r="F16" s="161" vm="184">
        <v>1.9850969999999999</v>
      </c>
      <c r="G16" s="161" vm="185">
        <v>1.9805440000000001</v>
      </c>
      <c r="H16" s="161" vm="186">
        <v>1.8808100000000001</v>
      </c>
      <c r="I16" s="161" vm="187">
        <v>1.6871590000000001</v>
      </c>
      <c r="J16" s="161" vm="188">
        <v>1.669716</v>
      </c>
      <c r="K16" s="161" vm="189">
        <v>1.6743140000000001</v>
      </c>
      <c r="L16" s="161" vm="190">
        <v>1.7112499999999999</v>
      </c>
      <c r="M16" s="161" vm="191">
        <v>1.8368789999999999</v>
      </c>
      <c r="N16" s="161" vm="192">
        <v>1.799002</v>
      </c>
      <c r="O16" s="161" vm="193">
        <v>1.8469070000000001</v>
      </c>
      <c r="P16" s="161" vm="766">
        <v>1.76214</v>
      </c>
      <c r="Q16" s="161" vm="836">
        <v>1.840265</v>
      </c>
      <c r="R16" s="162" vm="895">
        <v>1.7139470000000001</v>
      </c>
      <c r="S16" s="337">
        <v>3</v>
      </c>
      <c r="T16" s="157" t="s">
        <v>8</v>
      </c>
    </row>
    <row r="17" spans="1:20" x14ac:dyDescent="0.35">
      <c r="A17" s="6" t="s">
        <v>9</v>
      </c>
      <c r="B17" s="159">
        <v>1.6777902889279259</v>
      </c>
      <c r="C17" s="159" vm="194">
        <v>1.5825689999999999</v>
      </c>
      <c r="D17" s="159" vm="195">
        <v>1.543145</v>
      </c>
      <c r="E17" s="159" vm="196">
        <v>1.4858499999999999</v>
      </c>
      <c r="F17" s="159" vm="197">
        <v>1.846897</v>
      </c>
      <c r="G17" s="159" vm="198">
        <v>1.7092579999999999</v>
      </c>
      <c r="H17" s="159" vm="199">
        <v>1.550586</v>
      </c>
      <c r="I17" s="159" vm="200">
        <v>1.5084610000000001</v>
      </c>
      <c r="J17" s="159" vm="201">
        <v>1.5031890000000001</v>
      </c>
      <c r="K17" s="159" vm="202">
        <v>1.5578449999999999</v>
      </c>
      <c r="L17" s="159" vm="203">
        <v>1.641367</v>
      </c>
      <c r="M17" s="159" vm="204">
        <v>1.716075</v>
      </c>
      <c r="N17" s="159" vm="205">
        <v>1.7098230000000001</v>
      </c>
      <c r="O17" s="159" vm="206">
        <v>1.748097</v>
      </c>
      <c r="P17" s="159" vm="767">
        <v>1.676304</v>
      </c>
      <c r="Q17" s="159" vm="837">
        <v>1.7266360000000001</v>
      </c>
      <c r="R17" s="160" vm="896">
        <v>1.5994379999999999</v>
      </c>
      <c r="S17" s="334">
        <v>6</v>
      </c>
      <c r="T17" s="158" t="s">
        <v>9</v>
      </c>
    </row>
    <row r="18" spans="1:20" x14ac:dyDescent="0.35">
      <c r="A18" s="61" t="s">
        <v>25</v>
      </c>
      <c r="B18" s="161">
        <v>2.8391674137530574</v>
      </c>
      <c r="C18" s="161" vm="207">
        <v>2.4873699999999999</v>
      </c>
      <c r="D18" s="161" vm="208">
        <v>2.3402250000000002</v>
      </c>
      <c r="E18" s="161" vm="209">
        <v>2.2525339999999998</v>
      </c>
      <c r="F18" s="161" vm="210">
        <v>2.1598839999999999</v>
      </c>
      <c r="G18" s="161" vm="211">
        <v>2.057652</v>
      </c>
      <c r="H18" s="161" vm="212">
        <v>2.1136870000000001</v>
      </c>
      <c r="I18" s="161" vm="213">
        <v>2.0498560000000001</v>
      </c>
      <c r="J18" s="161" vm="214">
        <v>1.8597600000000001</v>
      </c>
      <c r="K18" s="161" vm="215">
        <v>1.712817</v>
      </c>
      <c r="L18" s="161" vm="216">
        <v>1.5712109999999999</v>
      </c>
      <c r="M18" s="161" vm="217">
        <v>1.4721010000000001</v>
      </c>
      <c r="N18" s="161" vm="218">
        <v>1.4753609999999999</v>
      </c>
      <c r="O18" s="161" vm="219">
        <v>1.5275639999999999</v>
      </c>
      <c r="P18" s="161" vm="768">
        <v>1.580829</v>
      </c>
      <c r="Q18" s="161" vm="838">
        <v>1.2209909999999999</v>
      </c>
      <c r="R18" s="162" vm="897">
        <v>1.014303</v>
      </c>
      <c r="S18" s="337">
        <v>20</v>
      </c>
      <c r="T18" s="157" t="s">
        <v>25</v>
      </c>
    </row>
    <row r="19" spans="1:20" x14ac:dyDescent="0.35">
      <c r="A19" s="6" t="s">
        <v>7</v>
      </c>
      <c r="B19" s="159">
        <v>1.797040305580708</v>
      </c>
      <c r="C19" s="159" vm="220">
        <v>1.6572880000000001</v>
      </c>
      <c r="D19" s="159" vm="221">
        <v>1.6423430000000001</v>
      </c>
      <c r="E19" s="159" vm="222">
        <v>1.6537550000000001</v>
      </c>
      <c r="F19" s="159" vm="223">
        <v>1.706812</v>
      </c>
      <c r="G19" s="159" vm="224">
        <v>1.766394</v>
      </c>
      <c r="H19" s="159" vm="225">
        <v>1.7660549999999999</v>
      </c>
      <c r="I19" s="159" vm="226">
        <v>1.7067540000000001</v>
      </c>
      <c r="J19" s="159" vm="227">
        <v>1.653937</v>
      </c>
      <c r="K19" s="159" vm="228">
        <v>1.6500729999999999</v>
      </c>
      <c r="L19" s="159" vm="229">
        <v>1.671951</v>
      </c>
      <c r="M19" s="159" vm="230">
        <v>1.7190209999999999</v>
      </c>
      <c r="N19" s="159" vm="231">
        <v>1.6303049999999999</v>
      </c>
      <c r="O19" s="159" vm="232">
        <v>1.5525610000000001</v>
      </c>
      <c r="P19" s="159" vm="769">
        <v>1.467117</v>
      </c>
      <c r="Q19" s="159" vm="839">
        <v>1.4199079999999999</v>
      </c>
      <c r="R19" s="160" vm="898">
        <v>1.3024819999999999</v>
      </c>
      <c r="S19" s="334">
        <v>13</v>
      </c>
      <c r="T19" s="158" t="s">
        <v>7</v>
      </c>
    </row>
    <row r="20" spans="1:20" x14ac:dyDescent="0.35">
      <c r="A20" s="61" t="s">
        <v>10</v>
      </c>
      <c r="B20" s="161">
        <v>1.1770596295865161</v>
      </c>
      <c r="C20" s="161" vm="233">
        <v>1.134587</v>
      </c>
      <c r="D20" s="161" vm="234">
        <v>1.5216670000000001</v>
      </c>
      <c r="E20" s="161" vm="235">
        <v>1.23864</v>
      </c>
      <c r="F20" s="161" vm="236">
        <v>1.264777</v>
      </c>
      <c r="G20" s="161" vm="237">
        <v>1.232577</v>
      </c>
      <c r="H20" s="161" vm="238">
        <v>1.4116340000000001</v>
      </c>
      <c r="I20" s="161" vm="239">
        <v>1.265666</v>
      </c>
      <c r="J20" s="161" vm="240">
        <v>1.1068309999999999</v>
      </c>
      <c r="K20" s="161" vm="241">
        <v>1.1894499999999999</v>
      </c>
      <c r="L20" s="161" vm="242">
        <v>1.1019639999999999</v>
      </c>
      <c r="M20" s="161" vm="243">
        <v>1.1077589999999999</v>
      </c>
      <c r="N20" s="161" vm="244">
        <v>1.124106</v>
      </c>
      <c r="O20" s="161" vm="245">
        <v>1.079685</v>
      </c>
      <c r="P20" s="161" vm="770">
        <v>1.0407040000000001</v>
      </c>
      <c r="Q20" s="161" vm="840">
        <v>0.819052</v>
      </c>
      <c r="R20" s="162" vm="899">
        <v>0.73324599999999995</v>
      </c>
      <c r="S20" s="337">
        <v>24</v>
      </c>
      <c r="T20" s="157" t="s">
        <v>10</v>
      </c>
    </row>
    <row r="21" spans="1:20" x14ac:dyDescent="0.35">
      <c r="A21" s="6" t="s">
        <v>18</v>
      </c>
      <c r="B21" s="159">
        <v>1.1976453457618592</v>
      </c>
      <c r="C21" s="159" vm="246">
        <v>1.19024</v>
      </c>
      <c r="D21" s="159" vm="247">
        <v>1.154496</v>
      </c>
      <c r="E21" s="159" vm="248">
        <v>1.139508</v>
      </c>
      <c r="F21" s="159" vm="249">
        <v>1.2097279999999999</v>
      </c>
      <c r="G21" s="159" vm="250">
        <v>1.2130129999999999</v>
      </c>
      <c r="H21" s="159" vm="251">
        <v>1.214734</v>
      </c>
      <c r="I21" s="159" vm="252">
        <v>1.1837800000000001</v>
      </c>
      <c r="J21" s="159" vm="253">
        <v>1.140223</v>
      </c>
      <c r="K21" s="159" vm="254">
        <v>1.1357900000000001</v>
      </c>
      <c r="L21" s="159" vm="255">
        <v>1.117378</v>
      </c>
      <c r="M21" s="159" vm="256">
        <v>1.0998319999999999</v>
      </c>
      <c r="N21" s="159" vm="257">
        <v>1.0916269999999999</v>
      </c>
      <c r="O21" s="159" vm="258">
        <v>1.0773410000000001</v>
      </c>
      <c r="P21" s="159" vm="771">
        <v>1.0413790000000001</v>
      </c>
      <c r="Q21" s="159" vm="841">
        <v>0.93810899999999997</v>
      </c>
      <c r="R21" s="160" vm="900">
        <v>0.91476000000000002</v>
      </c>
      <c r="S21" s="334">
        <v>22</v>
      </c>
      <c r="T21" s="158" t="s">
        <v>18</v>
      </c>
    </row>
    <row r="22" spans="1:20" x14ac:dyDescent="0.35">
      <c r="A22" s="61" t="s">
        <v>26</v>
      </c>
      <c r="B22" s="161">
        <v>1.3091305792701831</v>
      </c>
      <c r="C22" s="161" vm="259">
        <v>1.2321800000000001</v>
      </c>
      <c r="D22" s="161" vm="260">
        <v>1.216415</v>
      </c>
      <c r="E22" s="161" vm="261">
        <v>1.243436</v>
      </c>
      <c r="F22" s="161" vm="262">
        <v>1.24882</v>
      </c>
      <c r="G22" s="161" vm="263">
        <v>1.23925</v>
      </c>
      <c r="H22" s="161" vm="264">
        <v>1.3043579999999999</v>
      </c>
      <c r="I22" s="161" vm="265">
        <v>1.2601420000000001</v>
      </c>
      <c r="J22" s="161" vm="266">
        <v>1.2351049999999999</v>
      </c>
      <c r="K22" s="161" vm="267">
        <v>1.1965079999999999</v>
      </c>
      <c r="L22" s="161" vm="268">
        <v>1.176353</v>
      </c>
      <c r="M22" s="161" vm="269">
        <v>1.164954</v>
      </c>
      <c r="N22" s="161" vm="270">
        <v>1.160182</v>
      </c>
      <c r="O22" s="161" vm="271">
        <v>1.128773</v>
      </c>
      <c r="P22" s="161" vm="772">
        <v>1.0895980000000001</v>
      </c>
      <c r="Q22" s="161" vm="842">
        <v>0.91217099999999995</v>
      </c>
      <c r="R22" s="162" vm="901">
        <v>0.90370799999999996</v>
      </c>
      <c r="S22" s="337">
        <v>23</v>
      </c>
      <c r="T22" s="157" t="s">
        <v>26</v>
      </c>
    </row>
    <row r="23" spans="1:20" x14ac:dyDescent="0.35">
      <c r="A23" s="6" t="s">
        <v>11</v>
      </c>
      <c r="B23" s="159">
        <v>1.9299970602710035</v>
      </c>
      <c r="C23" s="159" vm="272">
        <v>1.8105260000000001</v>
      </c>
      <c r="D23" s="159" vm="273">
        <v>1.931597</v>
      </c>
      <c r="E23" s="159" vm="274">
        <v>1.9350149999999999</v>
      </c>
      <c r="F23" s="159" vm="275">
        <v>1.863086</v>
      </c>
      <c r="G23" s="159" vm="276">
        <v>1.9239120000000001</v>
      </c>
      <c r="H23" s="159" vm="277">
        <v>1.922709</v>
      </c>
      <c r="I23" s="159" vm="278">
        <v>1.9500980000000001</v>
      </c>
      <c r="J23" s="159" vm="279">
        <v>1.9424889999999999</v>
      </c>
      <c r="K23" s="159" vm="280">
        <v>1.969713</v>
      </c>
      <c r="L23" s="159" vm="281">
        <v>1.9752339999999999</v>
      </c>
      <c r="M23" s="159" vm="282">
        <v>2.0772110000000001</v>
      </c>
      <c r="N23" s="159" vm="283">
        <v>2.0215920000000001</v>
      </c>
      <c r="O23" s="159" vm="284">
        <v>2.0064359999999999</v>
      </c>
      <c r="P23" s="159" vm="773">
        <v>1.9245859999999999</v>
      </c>
      <c r="Q23" s="159" vm="843">
        <v>1.749733</v>
      </c>
      <c r="R23" s="160" vm="902">
        <v>1.76284</v>
      </c>
      <c r="S23" s="334">
        <v>2</v>
      </c>
      <c r="T23" s="158" t="s">
        <v>11</v>
      </c>
    </row>
    <row r="24" spans="1:20" x14ac:dyDescent="0.35">
      <c r="A24" s="61" t="s">
        <v>27</v>
      </c>
      <c r="B24" s="161">
        <v>1.8853237319791591</v>
      </c>
      <c r="C24" s="161" vm="285">
        <v>1.801499</v>
      </c>
      <c r="D24" s="161" vm="286">
        <v>1.7901119999999999</v>
      </c>
      <c r="E24" s="161" vm="287">
        <v>1.6613530000000001</v>
      </c>
      <c r="F24" s="161" vm="288">
        <v>1.7097720000000001</v>
      </c>
      <c r="G24" s="161" vm="289">
        <v>1.650007</v>
      </c>
      <c r="H24" s="161" vm="290">
        <v>1.584287</v>
      </c>
      <c r="I24" s="161" vm="291">
        <v>1.5310319999999999</v>
      </c>
      <c r="J24" s="161" vm="292">
        <v>1.480272</v>
      </c>
      <c r="K24" s="161" vm="293">
        <v>1.4819789999999999</v>
      </c>
      <c r="L24" s="161" vm="294">
        <v>1.570541</v>
      </c>
      <c r="M24" s="161" vm="295">
        <v>1.703144</v>
      </c>
      <c r="N24" s="161" vm="296">
        <v>1.6606460000000001</v>
      </c>
      <c r="O24" s="161" vm="297">
        <v>1.6138729999999999</v>
      </c>
      <c r="P24" s="161" vm="774">
        <v>1.5823700000000001</v>
      </c>
      <c r="Q24" s="161" vm="844">
        <v>1.4129940000000001</v>
      </c>
      <c r="R24" s="162" vm="903">
        <v>1.525215</v>
      </c>
      <c r="S24" s="337">
        <v>7</v>
      </c>
      <c r="T24" s="157" t="s">
        <v>27</v>
      </c>
    </row>
    <row r="25" spans="1:20" x14ac:dyDescent="0.35">
      <c r="A25" s="6" t="s">
        <v>12</v>
      </c>
      <c r="B25" s="159"/>
      <c r="C25" s="159"/>
      <c r="D25" s="159" vm="298">
        <v>1.1764840000000001</v>
      </c>
      <c r="E25" s="159" vm="299">
        <v>1.065696</v>
      </c>
      <c r="F25" s="159" vm="300">
        <v>1.3549610000000001</v>
      </c>
      <c r="G25" s="159" vm="301">
        <v>1.534796</v>
      </c>
      <c r="H25" s="159" vm="302">
        <v>1.3924920000000001</v>
      </c>
      <c r="I25" s="159" vm="303">
        <v>1.3733219999999999</v>
      </c>
      <c r="J25" s="159" vm="304">
        <v>1.4750760000000001</v>
      </c>
      <c r="K25" s="159" vm="305">
        <v>1.7331369999999999</v>
      </c>
      <c r="L25" s="159" vm="306">
        <v>1.779487</v>
      </c>
      <c r="M25" s="159" vm="307">
        <v>1.7705379999999999</v>
      </c>
      <c r="N25" s="159" vm="308">
        <v>1.4611400000000001</v>
      </c>
      <c r="O25" s="159" vm="309">
        <v>1.4442390000000001</v>
      </c>
      <c r="P25" s="159" vm="775">
        <v>1.4271659999999999</v>
      </c>
      <c r="Q25" s="159" vm="845">
        <v>1.237341</v>
      </c>
      <c r="R25" s="160" vm="904">
        <v>1.2462299999999999</v>
      </c>
      <c r="S25" s="334">
        <v>14</v>
      </c>
      <c r="T25" s="158" t="s">
        <v>12</v>
      </c>
    </row>
    <row r="26" spans="1:20" x14ac:dyDescent="0.35">
      <c r="A26" s="61" t="s">
        <v>14</v>
      </c>
      <c r="B26" s="161">
        <v>2.1091961074347241</v>
      </c>
      <c r="C26" s="161" vm="310">
        <v>2.0215019999999999</v>
      </c>
      <c r="D26" s="161" vm="311">
        <v>2.0784379999999998</v>
      </c>
      <c r="E26" s="161" vm="312">
        <v>2.0790120000000001</v>
      </c>
      <c r="F26" s="161" vm="313">
        <v>2.5886979999999999</v>
      </c>
      <c r="G26" s="161" vm="314">
        <v>2.4714070000000001</v>
      </c>
      <c r="H26" s="161" vm="315">
        <v>2.3761019999999999</v>
      </c>
      <c r="I26" s="161" vm="316">
        <v>2.7366890000000001</v>
      </c>
      <c r="J26" s="161" vm="317">
        <v>2.7025619999999999</v>
      </c>
      <c r="K26" s="161" vm="318">
        <v>2.6035819999999998</v>
      </c>
      <c r="L26" s="161" vm="319">
        <v>2.5555819999999998</v>
      </c>
      <c r="M26" s="161" vm="320">
        <v>2.563793</v>
      </c>
      <c r="N26" s="161" vm="321">
        <v>2.442777</v>
      </c>
      <c r="O26" s="161" vm="322">
        <v>2.2566989999999998</v>
      </c>
      <c r="P26" s="161" vm="776">
        <v>2.133616</v>
      </c>
      <c r="Q26" s="161" vm="846">
        <v>1.821925</v>
      </c>
      <c r="R26" s="162" vm="905">
        <v>1.898709</v>
      </c>
      <c r="S26" s="337">
        <v>1</v>
      </c>
      <c r="T26" s="157" t="s">
        <v>14</v>
      </c>
    </row>
    <row r="27" spans="1:20" x14ac:dyDescent="0.35">
      <c r="A27" s="6" t="s">
        <v>13</v>
      </c>
      <c r="B27" s="159">
        <v>2.0709277067594005</v>
      </c>
      <c r="C27" s="159" vm="323">
        <v>2.2868300000000001</v>
      </c>
      <c r="D27" s="159" vm="324">
        <v>1.9115260000000001</v>
      </c>
      <c r="E27" s="159" vm="325">
        <v>1.736828</v>
      </c>
      <c r="F27" s="159" vm="326">
        <v>1.60239</v>
      </c>
      <c r="G27" s="159" vm="327">
        <v>1.4721029999999999</v>
      </c>
      <c r="H27" s="159" vm="328">
        <v>1.4387529999999999</v>
      </c>
      <c r="I27" s="159" vm="329">
        <v>1.350115</v>
      </c>
      <c r="J27" s="159" vm="330">
        <v>1.342398</v>
      </c>
      <c r="K27" s="159" vm="331">
        <v>1.347753</v>
      </c>
      <c r="L27" s="159" vm="332">
        <v>1.3625659999999999</v>
      </c>
      <c r="M27" s="159" vm="333">
        <v>1.417187</v>
      </c>
      <c r="N27" s="159" vm="334">
        <v>1.412698</v>
      </c>
      <c r="O27" s="159" vm="335">
        <v>1.367337</v>
      </c>
      <c r="P27" s="159" vm="777">
        <v>1.328678</v>
      </c>
      <c r="Q27" s="159" vm="847">
        <v>1.245544</v>
      </c>
      <c r="R27" s="160" vm="906">
        <v>1.2250840000000001</v>
      </c>
      <c r="S27" s="334">
        <v>15</v>
      </c>
      <c r="T27" s="158" t="s">
        <v>13</v>
      </c>
    </row>
    <row r="28" spans="1:20" x14ac:dyDescent="0.35">
      <c r="A28" s="61" t="s">
        <v>28</v>
      </c>
      <c r="B28" s="161">
        <v>1.367492455942475</v>
      </c>
      <c r="C28" s="161" vm="336">
        <v>1.3456859999999999</v>
      </c>
      <c r="D28" s="161" vm="337">
        <v>1.248332</v>
      </c>
      <c r="E28" s="161" vm="338">
        <v>1.2596499999999999</v>
      </c>
      <c r="F28" s="161" vm="339">
        <v>1.3206770000000001</v>
      </c>
      <c r="G28" s="161" vm="340">
        <v>1.300532</v>
      </c>
      <c r="H28" s="161" vm="341">
        <v>1.2329270000000001</v>
      </c>
      <c r="I28" s="161" vm="342">
        <v>1.2757849999999999</v>
      </c>
      <c r="J28" s="161" vm="343">
        <v>1.2720180000000001</v>
      </c>
      <c r="K28" s="161" vm="344">
        <v>1.2445809999999999</v>
      </c>
      <c r="L28" s="161" vm="345">
        <v>1.2249540000000001</v>
      </c>
      <c r="M28" s="161" vm="346">
        <v>1.246982</v>
      </c>
      <c r="N28" s="161" vm="347">
        <v>1.1868529999999999</v>
      </c>
      <c r="O28" s="161" vm="348">
        <v>1.165843</v>
      </c>
      <c r="P28" s="161" vm="778">
        <v>1.1038110000000001</v>
      </c>
      <c r="Q28" s="161" vm="848">
        <v>1.13971</v>
      </c>
      <c r="R28" s="162" vm="907">
        <v>1.0904370000000001</v>
      </c>
      <c r="S28" s="337">
        <v>17</v>
      </c>
      <c r="T28" s="157" t="s">
        <v>28</v>
      </c>
    </row>
    <row r="29" spans="1:20" x14ac:dyDescent="0.35">
      <c r="A29" s="7" t="s">
        <v>29</v>
      </c>
      <c r="B29" s="297">
        <v>1.3187956197015678</v>
      </c>
      <c r="C29" s="297" vm="349">
        <v>0.88044199999999995</v>
      </c>
      <c r="D29" s="297" vm="350">
        <v>0.84924200000000005</v>
      </c>
      <c r="E29" s="297" vm="351">
        <v>1.1652070000000001</v>
      </c>
      <c r="F29" s="297" vm="352">
        <v>1.2037119999999999</v>
      </c>
      <c r="G29" s="297" vm="353">
        <v>1.1401190000000001</v>
      </c>
      <c r="H29" s="297" vm="354">
        <v>1.0689150000000001</v>
      </c>
      <c r="I29" s="297" vm="355">
        <v>1.0614669999999999</v>
      </c>
      <c r="J29" s="297" vm="356">
        <v>1.0313479999999999</v>
      </c>
      <c r="K29" s="297" vm="357">
        <v>0.97115799999999997</v>
      </c>
      <c r="L29" s="297" vm="358">
        <v>0.94820000000000004</v>
      </c>
      <c r="M29" s="297" vm="359">
        <v>0.96741200000000005</v>
      </c>
      <c r="N29" s="297" vm="360">
        <v>0.92008000000000001</v>
      </c>
      <c r="O29" s="297" vm="361">
        <v>0.85877199999999998</v>
      </c>
      <c r="P29" s="297" vm="779">
        <v>0.747255</v>
      </c>
      <c r="Q29" s="297" vm="849">
        <v>0.70406899999999994</v>
      </c>
      <c r="R29" s="298" vm="908">
        <v>0.67003699999999999</v>
      </c>
      <c r="S29" s="338">
        <v>26</v>
      </c>
      <c r="T29" s="299" t="s">
        <v>29</v>
      </c>
    </row>
    <row r="30" spans="1:20" x14ac:dyDescent="0.35">
      <c r="A30" s="167" t="s">
        <v>1</v>
      </c>
      <c r="B30" s="243"/>
      <c r="C30" s="243"/>
      <c r="D30" s="243"/>
      <c r="E30" s="243"/>
      <c r="F30" s="243"/>
      <c r="G30" s="243"/>
      <c r="H30" s="243"/>
      <c r="I30" s="243"/>
      <c r="J30" s="243"/>
      <c r="K30" s="243"/>
      <c r="L30" s="243"/>
      <c r="M30" s="243"/>
      <c r="N30" s="243"/>
      <c r="O30" s="331"/>
      <c r="P30" s="331"/>
      <c r="Q30" s="331"/>
      <c r="R30" s="244"/>
      <c r="S30" s="339"/>
      <c r="T30" s="245" t="s">
        <v>1</v>
      </c>
    </row>
    <row r="31" spans="1:20" x14ac:dyDescent="0.35">
      <c r="A31" s="6" t="s">
        <v>30</v>
      </c>
      <c r="B31" s="159">
        <v>0.84091179356902412</v>
      </c>
      <c r="C31" s="159" vm="362">
        <v>0.79075700000000004</v>
      </c>
      <c r="D31" s="159" vm="363">
        <v>0.76673000000000002</v>
      </c>
      <c r="E31" s="159" vm="364">
        <v>0.71629500000000002</v>
      </c>
      <c r="F31" s="159" vm="365">
        <v>0.78009300000000004</v>
      </c>
      <c r="G31" s="159" vm="366">
        <v>0.75379600000000002</v>
      </c>
      <c r="H31" s="159" vm="367">
        <v>0.69657599999999997</v>
      </c>
      <c r="I31" s="159" vm="368">
        <v>0.64299399999999995</v>
      </c>
      <c r="J31" s="159" vm="369">
        <v>0.66598100000000005</v>
      </c>
      <c r="K31" s="159" vm="370">
        <v>0.64188599999999996</v>
      </c>
      <c r="L31" s="159" vm="371">
        <v>0.65890700000000002</v>
      </c>
      <c r="M31" s="159" vm="372">
        <v>0.64347399999999999</v>
      </c>
      <c r="N31" s="159" vm="373">
        <v>0.62870099999999995</v>
      </c>
      <c r="O31" s="159" vm="374">
        <v>0.63966999999999996</v>
      </c>
      <c r="P31" s="159" vm="850">
        <v>0.60397299999999998</v>
      </c>
      <c r="Q31" s="159" vm="851">
        <v>0.60101499999999997</v>
      </c>
      <c r="R31" s="160" vm="909">
        <v>0.51752900000000002</v>
      </c>
      <c r="S31" s="203"/>
      <c r="T31" s="158" t="s">
        <v>30</v>
      </c>
    </row>
    <row r="32" spans="1:20" x14ac:dyDescent="0.35">
      <c r="A32" s="169" t="s">
        <v>2</v>
      </c>
      <c r="B32" s="246"/>
      <c r="C32" s="246"/>
      <c r="D32" s="246"/>
      <c r="E32" s="246"/>
      <c r="F32" s="246"/>
      <c r="G32" s="247"/>
      <c r="H32" s="247"/>
      <c r="I32" s="247"/>
      <c r="J32" s="247"/>
      <c r="K32" s="247"/>
      <c r="L32" s="247"/>
      <c r="M32" s="247"/>
      <c r="N32" s="247"/>
      <c r="O32" s="247"/>
      <c r="P32" s="247"/>
      <c r="Q32" s="247"/>
      <c r="R32" s="248"/>
      <c r="S32" s="340"/>
      <c r="T32" s="221" t="s">
        <v>2</v>
      </c>
    </row>
  </sheetData>
  <phoneticPr fontId="4"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AC32"/>
  <sheetViews>
    <sheetView zoomScale="85" zoomScaleNormal="85" workbookViewId="0">
      <selection activeCell="AD1" sqref="AD1:AD1048576"/>
    </sheetView>
  </sheetViews>
  <sheetFormatPr defaultRowHeight="12.75" x14ac:dyDescent="0.35"/>
  <cols>
    <col min="2" max="2" width="8.265625" style="2" customWidth="1"/>
    <col min="3" max="29" width="7.73046875" style="2" customWidth="1"/>
  </cols>
  <sheetData>
    <row r="1" spans="1:29" ht="18.75" x14ac:dyDescent="0.35">
      <c r="A1" s="108"/>
      <c r="B1" s="149">
        <v>1995</v>
      </c>
      <c r="C1" s="149">
        <v>1996</v>
      </c>
      <c r="D1" s="149">
        <v>1997</v>
      </c>
      <c r="E1" s="149">
        <v>1998</v>
      </c>
      <c r="F1" s="149">
        <v>1999</v>
      </c>
      <c r="G1" s="149">
        <v>2000</v>
      </c>
      <c r="H1" s="149">
        <v>2001</v>
      </c>
      <c r="I1" s="149">
        <v>2002</v>
      </c>
      <c r="J1" s="149">
        <v>2003</v>
      </c>
      <c r="K1" s="149">
        <v>2004</v>
      </c>
      <c r="L1" s="149">
        <v>2005</v>
      </c>
      <c r="M1" s="149">
        <v>2006</v>
      </c>
      <c r="N1" s="149">
        <v>2007</v>
      </c>
      <c r="O1" s="149">
        <v>2008</v>
      </c>
      <c r="P1" s="149">
        <v>2009</v>
      </c>
      <c r="Q1" s="149">
        <v>2010</v>
      </c>
      <c r="R1" s="149">
        <v>2011</v>
      </c>
      <c r="S1" s="149">
        <v>2012</v>
      </c>
      <c r="T1" s="149">
        <v>2013</v>
      </c>
      <c r="U1" s="149">
        <v>2014</v>
      </c>
      <c r="V1" s="149">
        <v>2015</v>
      </c>
      <c r="W1" s="149">
        <v>2016</v>
      </c>
      <c r="X1" s="149">
        <v>2017</v>
      </c>
      <c r="Y1" s="324">
        <v>2018</v>
      </c>
      <c r="Z1" s="324">
        <v>2019</v>
      </c>
      <c r="AA1" s="324">
        <v>2020</v>
      </c>
      <c r="AB1" s="150">
        <v>2021</v>
      </c>
      <c r="AC1" s="151" t="s">
        <v>320</v>
      </c>
    </row>
    <row r="2" spans="1:29" ht="15.75" customHeight="1" x14ac:dyDescent="0.35">
      <c r="A2" s="276" t="s">
        <v>193</v>
      </c>
      <c r="B2" s="280"/>
      <c r="C2" s="281"/>
      <c r="D2" s="281"/>
      <c r="E2" s="281"/>
      <c r="F2" s="281"/>
      <c r="G2" s="281"/>
      <c r="H2" s="281"/>
      <c r="I2" s="282">
        <v>0.5</v>
      </c>
      <c r="J2" s="282">
        <v>0.48990895136732115</v>
      </c>
      <c r="K2" s="282">
        <v>0.51574388120710901</v>
      </c>
      <c r="L2" s="282">
        <v>0.52257098743958141</v>
      </c>
      <c r="M2" s="282" vm="375">
        <v>0.54239700000000002</v>
      </c>
      <c r="N2" s="282" vm="376">
        <v>0.53799200000000003</v>
      </c>
      <c r="O2" s="282" vm="377">
        <v>0.50776699999999997</v>
      </c>
      <c r="P2" s="282" vm="378">
        <v>0.48098299999999999</v>
      </c>
      <c r="Q2" s="282" vm="379">
        <v>0.47389999999999999</v>
      </c>
      <c r="R2" s="282" vm="380">
        <v>0.47354000000000002</v>
      </c>
      <c r="S2" s="282" vm="381">
        <v>0.46867300000000001</v>
      </c>
      <c r="T2" s="282" vm="382">
        <v>0.46556199999999998</v>
      </c>
      <c r="U2" s="282" vm="383">
        <v>0.46393699999999999</v>
      </c>
      <c r="V2" s="282" vm="384">
        <v>0.46442899999999998</v>
      </c>
      <c r="W2" s="282" vm="385">
        <v>0.46554099999999998</v>
      </c>
      <c r="X2" s="282" vm="386">
        <v>0.458318</v>
      </c>
      <c r="Y2" s="282" vm="387">
        <v>0.45769799999999999</v>
      </c>
      <c r="Z2" s="282" vm="780">
        <v>0.44605299999999998</v>
      </c>
      <c r="AA2" s="282" vm="852">
        <v>0.42455799999999999</v>
      </c>
      <c r="AB2" s="283" vm="910">
        <v>0.40669300000000003</v>
      </c>
      <c r="AC2" s="284"/>
    </row>
    <row r="3" spans="1:29" x14ac:dyDescent="0.35">
      <c r="A3" s="6" t="s">
        <v>19</v>
      </c>
      <c r="B3" s="223">
        <v>0.76021879999999997</v>
      </c>
      <c r="C3" s="145">
        <v>0.89326019999999995</v>
      </c>
      <c r="D3" s="145">
        <v>0.88115639999999995</v>
      </c>
      <c r="E3" s="145">
        <v>0.83900019999999997</v>
      </c>
      <c r="F3" s="145">
        <v>0.90427299999999999</v>
      </c>
      <c r="G3" s="145">
        <v>0.81898930000000003</v>
      </c>
      <c r="H3" s="145">
        <v>0.85553279999999998</v>
      </c>
      <c r="I3" s="145">
        <v>0.8</v>
      </c>
      <c r="J3" s="145">
        <v>0.83488715207138475</v>
      </c>
      <c r="K3" s="145">
        <v>0.80700128686341455</v>
      </c>
      <c r="L3" s="164">
        <v>0.81192805463450712</v>
      </c>
      <c r="M3" s="164" vm="388">
        <v>0.76253700000000002</v>
      </c>
      <c r="N3" s="164" vm="389">
        <v>0.75219999999999998</v>
      </c>
      <c r="O3" s="164" vm="390">
        <v>0.72112299999999996</v>
      </c>
      <c r="P3" s="164" vm="391">
        <v>0.75567300000000004</v>
      </c>
      <c r="Q3" s="164" vm="392">
        <v>0.73313300000000003</v>
      </c>
      <c r="R3" s="164" vm="393">
        <v>0.76825699999999997</v>
      </c>
      <c r="S3" s="164" vm="394">
        <v>0.724827</v>
      </c>
      <c r="T3" s="164" vm="395">
        <v>0.72363100000000002</v>
      </c>
      <c r="U3" s="164" vm="396">
        <v>0.69374100000000005</v>
      </c>
      <c r="V3" s="164" vm="397">
        <v>0.685863</v>
      </c>
      <c r="W3" s="164" vm="398">
        <v>0.65710199999999996</v>
      </c>
      <c r="X3" s="164" vm="399">
        <v>0.65583599999999997</v>
      </c>
      <c r="Y3" s="164" vm="400">
        <v>0.65601500000000001</v>
      </c>
      <c r="Z3" s="164" vm="781">
        <v>0.64605299999999999</v>
      </c>
      <c r="AA3" s="164" vm="853">
        <v>0.66196699999999997</v>
      </c>
      <c r="AB3" s="164" vm="911">
        <v>0.61858000000000002</v>
      </c>
      <c r="AC3" s="341">
        <v>8</v>
      </c>
    </row>
    <row r="4" spans="1:29" x14ac:dyDescent="0.35">
      <c r="A4" s="61" t="s">
        <v>3</v>
      </c>
      <c r="B4" s="222">
        <v>0.1616494</v>
      </c>
      <c r="C4" s="143">
        <v>0.1227901</v>
      </c>
      <c r="D4" s="143">
        <v>1.8976099999999999E-2</v>
      </c>
      <c r="E4" s="143">
        <v>0.10393230000000001</v>
      </c>
      <c r="F4" s="143">
        <v>0.1590859</v>
      </c>
      <c r="G4" s="143">
        <v>0.1638462</v>
      </c>
      <c r="H4" s="143">
        <v>0.14851439999999999</v>
      </c>
      <c r="I4" s="143">
        <v>0.2</v>
      </c>
      <c r="J4" s="143">
        <v>0.21288478853647491</v>
      </c>
      <c r="K4" s="143">
        <v>0.20254253493504548</v>
      </c>
      <c r="L4" s="163">
        <v>0.22916040653694797</v>
      </c>
      <c r="M4" s="163" vm="401">
        <v>0.26236900000000002</v>
      </c>
      <c r="N4" s="163" vm="402">
        <v>0.27662799999999999</v>
      </c>
      <c r="O4" s="163" vm="403">
        <v>0.30741400000000002</v>
      </c>
      <c r="P4" s="163" vm="404">
        <v>0.27040500000000001</v>
      </c>
      <c r="Q4" s="163" vm="405">
        <v>0.25041099999999999</v>
      </c>
      <c r="R4" s="163" vm="406">
        <v>0.21713399999999999</v>
      </c>
      <c r="S4" s="163" vm="407">
        <v>0.24424100000000001</v>
      </c>
      <c r="T4" s="163" vm="408">
        <v>0.27232099999999998</v>
      </c>
      <c r="U4" s="163" vm="409">
        <v>0.28218199999999999</v>
      </c>
      <c r="V4" s="163" vm="410">
        <v>0.281246</v>
      </c>
      <c r="W4" s="163" vm="411">
        <v>0.30982500000000002</v>
      </c>
      <c r="X4" s="163" vm="412">
        <v>0.29839100000000002</v>
      </c>
      <c r="Y4" s="163" vm="413">
        <v>0.309948</v>
      </c>
      <c r="Z4" s="163" vm="782">
        <v>0.29333799999999999</v>
      </c>
      <c r="AA4" s="163" vm="854">
        <v>0.309</v>
      </c>
      <c r="AB4" s="163" vm="912">
        <v>0.29216999999999999</v>
      </c>
      <c r="AC4" s="342">
        <v>16</v>
      </c>
    </row>
    <row r="5" spans="1:29" x14ac:dyDescent="0.35">
      <c r="A5" s="6" t="s">
        <v>5</v>
      </c>
      <c r="B5" s="223">
        <v>0.31655929999999999</v>
      </c>
      <c r="C5" s="145">
        <v>0.30291109999999999</v>
      </c>
      <c r="D5" s="145">
        <v>0.206321</v>
      </c>
      <c r="E5" s="145">
        <v>0.21517459999999999</v>
      </c>
      <c r="F5" s="145">
        <v>0.2533243</v>
      </c>
      <c r="G5" s="145">
        <v>0.24161820000000001</v>
      </c>
      <c r="H5" s="145">
        <v>0.2195172</v>
      </c>
      <c r="I5" s="145">
        <v>0.2</v>
      </c>
      <c r="J5" s="145">
        <v>0.20762816291672145</v>
      </c>
      <c r="K5" s="145">
        <v>0.18207674566928497</v>
      </c>
      <c r="L5" s="164">
        <v>0.16692536722303733</v>
      </c>
      <c r="M5" s="164" vm="414">
        <v>0.169267</v>
      </c>
      <c r="N5" s="164" vm="415">
        <v>0.16358900000000001</v>
      </c>
      <c r="O5" s="164" vm="416">
        <v>0.15318399999999999</v>
      </c>
      <c r="P5" s="164" vm="417">
        <v>0.13281699999999999</v>
      </c>
      <c r="Q5" s="164" vm="418">
        <v>0.13594200000000001</v>
      </c>
      <c r="R5" s="164" vm="419">
        <v>0.13686799999999999</v>
      </c>
      <c r="S5" s="164" vm="420">
        <v>0.13490099999999999</v>
      </c>
      <c r="T5" s="164" vm="421">
        <v>0.135488</v>
      </c>
      <c r="U5" s="164" vm="422">
        <v>0.13592499999999999</v>
      </c>
      <c r="V5" s="164" vm="423">
        <v>0.13492999999999999</v>
      </c>
      <c r="W5" s="164" vm="424">
        <v>0.133712</v>
      </c>
      <c r="X5" s="164" vm="425">
        <v>0.130353</v>
      </c>
      <c r="Y5" s="164" vm="426">
        <v>0.12454800000000001</v>
      </c>
      <c r="Z5" s="164" vm="783">
        <v>0.11939900000000001</v>
      </c>
      <c r="AA5" s="164" vm="855">
        <v>0.110052</v>
      </c>
      <c r="AB5" s="164" vm="913">
        <v>9.5244999999999996E-2</v>
      </c>
      <c r="AC5" s="341">
        <v>26</v>
      </c>
    </row>
    <row r="6" spans="1:29" x14ac:dyDescent="0.35">
      <c r="A6" s="61" t="s">
        <v>16</v>
      </c>
      <c r="B6" s="222">
        <v>2.07735</v>
      </c>
      <c r="C6" s="143">
        <v>2.103399</v>
      </c>
      <c r="D6" s="143">
        <v>2.1439620000000001</v>
      </c>
      <c r="E6" s="143">
        <v>2.291274</v>
      </c>
      <c r="F6" s="143">
        <v>2.1567029999999998</v>
      </c>
      <c r="G6" s="143">
        <v>1.8286199999999999</v>
      </c>
      <c r="H6" s="143">
        <v>1.7139720000000001</v>
      </c>
      <c r="I6" s="143">
        <v>1.8</v>
      </c>
      <c r="J6" s="143">
        <v>1.674834273166768</v>
      </c>
      <c r="K6" s="143">
        <v>1.9146800978933995</v>
      </c>
      <c r="L6" s="163">
        <v>2.1069572973388278</v>
      </c>
      <c r="M6" s="163" vm="427">
        <v>2.1531210000000001</v>
      </c>
      <c r="N6" s="163" vm="428">
        <v>2.1148120000000001</v>
      </c>
      <c r="O6" s="163" vm="429">
        <v>1.756332</v>
      </c>
      <c r="P6" s="163" vm="430">
        <v>1.4159520000000001</v>
      </c>
      <c r="Q6" s="163" vm="431">
        <v>1.447735</v>
      </c>
      <c r="R6" s="163" vm="432">
        <v>1.407014</v>
      </c>
      <c r="S6" s="163" vm="433">
        <v>1.3485419999999999</v>
      </c>
      <c r="T6" s="163" vm="434">
        <v>1.472899</v>
      </c>
      <c r="U6" s="163" vm="435">
        <v>1.4620230000000001</v>
      </c>
      <c r="V6" s="163" vm="436">
        <v>1.5379579999999999</v>
      </c>
      <c r="W6" s="163" vm="437">
        <v>1.5453870000000001</v>
      </c>
      <c r="X6" s="163" vm="438">
        <v>1.499371</v>
      </c>
      <c r="Y6" s="163" vm="439">
        <v>1.493079</v>
      </c>
      <c r="Z6" s="163" vm="784">
        <v>1.434801</v>
      </c>
      <c r="AA6" s="163" vm="856">
        <v>1.349909</v>
      </c>
      <c r="AB6" s="163" vm="914">
        <v>1.1685030000000001</v>
      </c>
      <c r="AC6" s="342">
        <v>1</v>
      </c>
    </row>
    <row r="7" spans="1:29" x14ac:dyDescent="0.35">
      <c r="A7" s="6" t="s">
        <v>20</v>
      </c>
      <c r="B7" s="223">
        <v>0.38139030000000002</v>
      </c>
      <c r="C7" s="145">
        <v>0.37445329999999999</v>
      </c>
      <c r="D7" s="145">
        <v>8.8762400000000005E-2</v>
      </c>
      <c r="E7" s="145">
        <v>0.39562180000000002</v>
      </c>
      <c r="F7" s="145">
        <v>0.3521648</v>
      </c>
      <c r="G7" s="145">
        <v>0.342613</v>
      </c>
      <c r="H7" s="145">
        <v>0.3989724</v>
      </c>
      <c r="I7" s="145">
        <v>0.3</v>
      </c>
      <c r="J7" s="145">
        <v>0.33061871644265073</v>
      </c>
      <c r="K7" s="145">
        <v>0.34087606028309447</v>
      </c>
      <c r="L7" s="164">
        <v>0.37725024556035569</v>
      </c>
      <c r="M7" s="164" vm="440">
        <v>0.37483</v>
      </c>
      <c r="N7" s="164" vm="441">
        <v>0.356464</v>
      </c>
      <c r="O7" s="164" vm="442">
        <v>0.34714499999999998</v>
      </c>
      <c r="P7" s="164" vm="443">
        <v>0.33527800000000002</v>
      </c>
      <c r="Q7" s="164" vm="444">
        <v>0.330955</v>
      </c>
      <c r="R7" s="164" vm="445">
        <v>0.348275</v>
      </c>
      <c r="S7" s="164" vm="446">
        <v>0.34229300000000001</v>
      </c>
      <c r="T7" s="164" vm="447">
        <v>0.33595999999999998</v>
      </c>
      <c r="U7" s="164" vm="448">
        <v>0.32417499999999999</v>
      </c>
      <c r="V7" s="164" vm="449">
        <v>0.32493100000000003</v>
      </c>
      <c r="W7" s="164" vm="450">
        <v>0.31986700000000001</v>
      </c>
      <c r="X7" s="164" vm="451">
        <v>0.30806600000000001</v>
      </c>
      <c r="Y7" s="164" vm="452">
        <v>0.30453599999999997</v>
      </c>
      <c r="Z7" s="164" vm="785">
        <v>0.30340400000000001</v>
      </c>
      <c r="AA7" s="164" vm="857">
        <v>0.29006599999999999</v>
      </c>
      <c r="AB7" s="164" vm="915">
        <v>0.28005799999999997</v>
      </c>
      <c r="AC7" s="341">
        <v>18</v>
      </c>
    </row>
    <row r="8" spans="1:29" x14ac:dyDescent="0.35">
      <c r="A8" s="61" t="s">
        <v>6</v>
      </c>
      <c r="B8" s="222">
        <v>0.28546719999999998</v>
      </c>
      <c r="C8" s="143">
        <v>0.299647</v>
      </c>
      <c r="D8" s="143">
        <v>0.2298732</v>
      </c>
      <c r="E8" s="143">
        <v>0.1947439</v>
      </c>
      <c r="F8" s="143">
        <v>0.2015489</v>
      </c>
      <c r="G8" s="143">
        <v>0.20779900000000001</v>
      </c>
      <c r="H8" s="143">
        <v>0.203704</v>
      </c>
      <c r="I8" s="143">
        <v>0.2</v>
      </c>
      <c r="J8" s="143">
        <v>4.3633524325689815E-2</v>
      </c>
      <c r="K8" s="143">
        <v>7.3240829444667629E-2</v>
      </c>
      <c r="L8" s="163">
        <v>7.0234321586176887E-2</v>
      </c>
      <c r="M8" s="163" vm="453">
        <v>6.8654999999999994E-2</v>
      </c>
      <c r="N8" s="163" vm="454">
        <v>5.7869999999999998E-2</v>
      </c>
      <c r="O8" s="163" vm="455">
        <v>4.4950999999999998E-2</v>
      </c>
      <c r="P8" s="163" vm="456">
        <v>4.5428999999999997E-2</v>
      </c>
      <c r="Q8" s="163" vm="457">
        <v>5.0539000000000001E-2</v>
      </c>
      <c r="R8" s="163" vm="458">
        <v>5.9001999999999999E-2</v>
      </c>
      <c r="S8" s="163" vm="459">
        <v>6.0222999999999999E-2</v>
      </c>
      <c r="T8" s="163" vm="460">
        <v>5.7851E-2</v>
      </c>
      <c r="U8" s="163" vm="461">
        <v>5.6413999999999999E-2</v>
      </c>
      <c r="V8" s="163" vm="462">
        <v>5.8938999999999998E-2</v>
      </c>
      <c r="W8" s="163" vm="463">
        <v>5.7615E-2</v>
      </c>
      <c r="X8" s="285" vm="464">
        <v>5.4754999999999998E-2</v>
      </c>
      <c r="Y8" s="285" vm="465">
        <v>5.1055999999999997E-2</v>
      </c>
      <c r="Z8" s="285" vm="786">
        <v>4.8155000000000003E-2</v>
      </c>
      <c r="AA8" s="285" vm="858">
        <v>4.0415E-2</v>
      </c>
      <c r="AB8" s="285" vm="916">
        <v>4.0293000000000002E-2</v>
      </c>
      <c r="AC8" s="342">
        <v>27</v>
      </c>
    </row>
    <row r="9" spans="1:29" x14ac:dyDescent="0.35">
      <c r="A9" s="6" t="s">
        <v>23</v>
      </c>
      <c r="B9" s="223">
        <v>1.2784709999999999</v>
      </c>
      <c r="C9" s="145">
        <v>1.35653</v>
      </c>
      <c r="D9" s="145">
        <v>1.300584</v>
      </c>
      <c r="E9" s="145">
        <v>1.3099769999999999</v>
      </c>
      <c r="F9" s="145">
        <v>1.379588</v>
      </c>
      <c r="G9" s="145">
        <v>1.402601</v>
      </c>
      <c r="H9" s="145">
        <v>1.142563</v>
      </c>
      <c r="I9" s="145">
        <v>1</v>
      </c>
      <c r="J9" s="145">
        <v>1.0263745106714501</v>
      </c>
      <c r="K9" s="145">
        <v>1.0938979135818916</v>
      </c>
      <c r="L9" s="164">
        <v>1.1521249920676147</v>
      </c>
      <c r="M9" s="164" vm="466">
        <v>1.181586</v>
      </c>
      <c r="N9" s="164" vm="467">
        <v>1.2757270000000001</v>
      </c>
      <c r="O9" s="164" vm="468">
        <v>1.069248</v>
      </c>
      <c r="P9" s="164" vm="469">
        <v>0.89824999999999999</v>
      </c>
      <c r="Q9" s="164" vm="470">
        <v>0.90927000000000002</v>
      </c>
      <c r="R9" s="164" vm="471">
        <v>0.84379300000000002</v>
      </c>
      <c r="S9" s="164" vm="472">
        <v>0.83824500000000002</v>
      </c>
      <c r="T9" s="164" vm="473">
        <v>0.92732700000000001</v>
      </c>
      <c r="U9" s="164" vm="474">
        <v>0.92069999999999996</v>
      </c>
      <c r="V9" s="164" vm="475">
        <v>0.71760999999999997</v>
      </c>
      <c r="W9" s="164" vm="476">
        <v>0.71203300000000003</v>
      </c>
      <c r="X9" s="164" vm="477">
        <v>0.64776500000000004</v>
      </c>
      <c r="Y9" s="164" vm="478">
        <v>0.58693300000000004</v>
      </c>
      <c r="Z9" s="164" vm="787">
        <v>0.55697300000000005</v>
      </c>
      <c r="AA9" s="164" vm="859">
        <v>0.45815299999999998</v>
      </c>
      <c r="AB9" s="164" vm="917">
        <v>0.40751799999999999</v>
      </c>
      <c r="AC9" s="341">
        <v>13</v>
      </c>
    </row>
    <row r="10" spans="1:29" x14ac:dyDescent="0.35">
      <c r="A10" s="61" t="s">
        <v>17</v>
      </c>
      <c r="B10" s="222">
        <v>0.71564729999999999</v>
      </c>
      <c r="C10" s="143">
        <v>0.6693211</v>
      </c>
      <c r="D10" s="143">
        <v>0.90605539999999996</v>
      </c>
      <c r="E10" s="143">
        <v>0.93029680000000003</v>
      </c>
      <c r="F10" s="143">
        <v>1.033147</v>
      </c>
      <c r="G10" s="143">
        <v>0.75809700000000002</v>
      </c>
      <c r="H10" s="143">
        <v>1.0039089999999999</v>
      </c>
      <c r="I10" s="143">
        <v>0.9</v>
      </c>
      <c r="J10" s="143">
        <v>0.82390187406933757</v>
      </c>
      <c r="K10" s="143">
        <v>0.87344449962264303</v>
      </c>
      <c r="L10" s="163">
        <v>0.8512248654025778</v>
      </c>
      <c r="M10" s="163" vm="479">
        <v>0.82162100000000005</v>
      </c>
      <c r="N10" s="163" vm="480">
        <v>0.83456900000000001</v>
      </c>
      <c r="O10" s="163" vm="481">
        <v>0.79755200000000004</v>
      </c>
      <c r="P10" s="163" vm="482">
        <v>0.7641</v>
      </c>
      <c r="Q10" s="163" vm="483">
        <v>0.67998099999999995</v>
      </c>
      <c r="R10" s="163" vm="484">
        <v>0.70484100000000005</v>
      </c>
      <c r="S10" s="163" vm="485">
        <v>0.69858600000000004</v>
      </c>
      <c r="T10" s="163" vm="486">
        <v>0.708789</v>
      </c>
      <c r="U10" s="163" vm="487">
        <v>0.73856299999999997</v>
      </c>
      <c r="V10" s="163" vm="488">
        <v>0.77734800000000004</v>
      </c>
      <c r="W10" s="163" vm="489">
        <v>0.79658799999999996</v>
      </c>
      <c r="X10" s="163" vm="490">
        <v>0.81400399999999995</v>
      </c>
      <c r="Y10" s="163" vm="491">
        <v>0.81032400000000004</v>
      </c>
      <c r="Z10" s="163" vm="788">
        <v>0.81864700000000001</v>
      </c>
      <c r="AA10" s="163" vm="860">
        <v>0.84398399999999996</v>
      </c>
      <c r="AB10" s="163" vm="918">
        <v>0.81189100000000003</v>
      </c>
      <c r="AC10" s="342">
        <v>4</v>
      </c>
    </row>
    <row r="11" spans="1:29" x14ac:dyDescent="0.35">
      <c r="A11" s="6" t="s">
        <v>21</v>
      </c>
      <c r="B11" s="223">
        <v>0.39668609999999999</v>
      </c>
      <c r="C11" s="145">
        <v>0.38513890000000001</v>
      </c>
      <c r="D11" s="145">
        <v>0.37208210000000003</v>
      </c>
      <c r="E11" s="145">
        <v>0.41705819999999999</v>
      </c>
      <c r="F11" s="145">
        <v>0.44935530000000001</v>
      </c>
      <c r="G11" s="145">
        <v>0.4356199</v>
      </c>
      <c r="H11" s="145">
        <v>0.4232823</v>
      </c>
      <c r="I11" s="145">
        <v>0.4</v>
      </c>
      <c r="J11" s="145">
        <v>0.38744349523069876</v>
      </c>
      <c r="K11" s="145">
        <v>0.39225929279561655</v>
      </c>
      <c r="L11" s="164">
        <v>0.40985808636894111</v>
      </c>
      <c r="M11" s="164" vm="492">
        <v>0.41072999999999998</v>
      </c>
      <c r="N11" s="164" vm="493">
        <v>0.39849800000000002</v>
      </c>
      <c r="O11" s="164" vm="494">
        <v>0.31454399999999999</v>
      </c>
      <c r="P11" s="164" vm="495">
        <v>0.28747200000000001</v>
      </c>
      <c r="Q11" s="164" vm="496">
        <v>0.279945</v>
      </c>
      <c r="R11" s="164" vm="497">
        <v>0.26443899999999998</v>
      </c>
      <c r="S11" s="164" vm="498">
        <v>0.26049699999999998</v>
      </c>
      <c r="T11" s="164" vm="499">
        <v>0.262179</v>
      </c>
      <c r="U11" s="164" vm="500">
        <v>0.24685099999999999</v>
      </c>
      <c r="V11" s="164" vm="501">
        <v>0.23680699999999999</v>
      </c>
      <c r="W11" s="164" vm="502">
        <v>0.239228</v>
      </c>
      <c r="X11" s="164" vm="503">
        <v>0.23449600000000001</v>
      </c>
      <c r="Y11" s="164" vm="504">
        <v>0.237985</v>
      </c>
      <c r="Z11" s="164" vm="789">
        <v>0.23789399999999999</v>
      </c>
      <c r="AA11" s="164" vm="861">
        <v>0.23533299999999999</v>
      </c>
      <c r="AB11" s="164" vm="919">
        <v>0.230685</v>
      </c>
      <c r="AC11" s="341">
        <v>19</v>
      </c>
    </row>
    <row r="12" spans="1:29" x14ac:dyDescent="0.35">
      <c r="A12" s="61" t="s">
        <v>22</v>
      </c>
      <c r="B12" s="222">
        <v>0.4165759</v>
      </c>
      <c r="C12" s="143">
        <v>0.441054</v>
      </c>
      <c r="D12" s="143">
        <v>0.3896135</v>
      </c>
      <c r="E12" s="143">
        <v>0.3920208</v>
      </c>
      <c r="F12" s="143">
        <v>0.34959639999999997</v>
      </c>
      <c r="G12" s="143">
        <v>0.25041619999999998</v>
      </c>
      <c r="H12" s="143">
        <v>0.1782617</v>
      </c>
      <c r="I12" s="143">
        <v>0.2</v>
      </c>
      <c r="J12" s="143">
        <v>0.15615858432502483</v>
      </c>
      <c r="K12" s="143">
        <v>0.2633917089480699</v>
      </c>
      <c r="L12" s="163">
        <v>0.26924713512244508</v>
      </c>
      <c r="M12" s="163" vm="505">
        <v>0.27292100000000002</v>
      </c>
      <c r="N12" s="163" vm="506">
        <v>0.27707399999999999</v>
      </c>
      <c r="O12" s="163" vm="507">
        <v>0.29151100000000002</v>
      </c>
      <c r="P12" s="163" vm="508">
        <v>0.28464899999999999</v>
      </c>
      <c r="Q12" s="163" vm="509">
        <v>0.271339</v>
      </c>
      <c r="R12" s="163" vm="510">
        <v>0.27954200000000001</v>
      </c>
      <c r="S12" s="163" vm="511">
        <v>0.28643200000000002</v>
      </c>
      <c r="T12" s="163" vm="512">
        <v>0.27673500000000001</v>
      </c>
      <c r="U12" s="163" vm="513">
        <v>0.27412300000000001</v>
      </c>
      <c r="V12" s="163" vm="514">
        <v>0.26714500000000002</v>
      </c>
      <c r="W12" s="163" vm="515">
        <v>0.25584899999999999</v>
      </c>
      <c r="X12" s="163" vm="516">
        <v>0.258266</v>
      </c>
      <c r="Y12" s="163" vm="517">
        <v>0.26738000000000001</v>
      </c>
      <c r="Z12" s="163" vm="790">
        <v>0.25676500000000002</v>
      </c>
      <c r="AA12" s="163" vm="862">
        <v>0.23449800000000001</v>
      </c>
      <c r="AB12" s="163" vm="920">
        <v>0.22828100000000001</v>
      </c>
      <c r="AC12" s="342">
        <v>20</v>
      </c>
    </row>
    <row r="13" spans="1:29" x14ac:dyDescent="0.35">
      <c r="A13" s="6" t="s">
        <v>39</v>
      </c>
      <c r="B13" s="223"/>
      <c r="C13" s="145"/>
      <c r="D13" s="145"/>
      <c r="E13" s="145"/>
      <c r="F13" s="145"/>
      <c r="G13" s="145"/>
      <c r="H13" s="145"/>
      <c r="I13" s="145">
        <v>0.8</v>
      </c>
      <c r="J13" s="145">
        <v>0.99362836473550176</v>
      </c>
      <c r="K13" s="145">
        <v>1.0470307251765059</v>
      </c>
      <c r="L13" s="164">
        <v>1.0680742887024246</v>
      </c>
      <c r="M13" s="164" vm="518">
        <v>1.0826769999999999</v>
      </c>
      <c r="N13" s="164" vm="519">
        <v>1.087431</v>
      </c>
      <c r="O13" s="164" vm="520">
        <v>1.046527</v>
      </c>
      <c r="P13" s="164" vm="521">
        <v>0.84517200000000003</v>
      </c>
      <c r="Q13" s="164" vm="522">
        <v>0.82962199999999997</v>
      </c>
      <c r="R13" s="164" vm="523">
        <v>0.82302200000000003</v>
      </c>
      <c r="S13" s="164" vm="524">
        <v>0.78225599999999995</v>
      </c>
      <c r="T13" s="164" vm="525">
        <v>0.78245500000000001</v>
      </c>
      <c r="U13" s="164" vm="526">
        <v>0.83881600000000001</v>
      </c>
      <c r="V13" s="164" vm="527">
        <v>0.81753100000000001</v>
      </c>
      <c r="W13" s="164" vm="528">
        <v>0.82714600000000005</v>
      </c>
      <c r="X13" s="164" vm="529">
        <v>0.86225700000000005</v>
      </c>
      <c r="Y13" s="164" vm="530">
        <v>0.78819399999999995</v>
      </c>
      <c r="Z13" s="164" vm="791">
        <v>0.77181</v>
      </c>
      <c r="AA13" s="164" vm="863">
        <v>0.72533999999999998</v>
      </c>
      <c r="AB13" s="164" vm="921">
        <v>0.65057200000000004</v>
      </c>
      <c r="AC13" s="341">
        <v>7</v>
      </c>
    </row>
    <row r="14" spans="1:29" x14ac:dyDescent="0.35">
      <c r="A14" s="61" t="s">
        <v>24</v>
      </c>
      <c r="B14" s="222">
        <v>0.45612170000000002</v>
      </c>
      <c r="C14" s="143">
        <v>0.43412440000000002</v>
      </c>
      <c r="D14" s="143">
        <v>0.43980269999999999</v>
      </c>
      <c r="E14" s="143">
        <v>0.47200530000000002</v>
      </c>
      <c r="F14" s="143">
        <v>0.55573280000000003</v>
      </c>
      <c r="G14" s="143">
        <v>0.55912919999999999</v>
      </c>
      <c r="H14" s="143">
        <v>0.56707700000000005</v>
      </c>
      <c r="I14" s="143">
        <v>0.5</v>
      </c>
      <c r="J14" s="143">
        <v>0.56798342371405219</v>
      </c>
      <c r="K14" s="143">
        <v>0.55062174688701948</v>
      </c>
      <c r="L14" s="163">
        <v>0.5570824960705848</v>
      </c>
      <c r="M14" s="163" vm="531">
        <v>0.55948200000000003</v>
      </c>
      <c r="N14" s="163" vm="532">
        <v>0.57151200000000002</v>
      </c>
      <c r="O14" s="163" vm="533">
        <v>0.55571899999999996</v>
      </c>
      <c r="P14" s="163" vm="534">
        <v>0.555585</v>
      </c>
      <c r="Q14" s="163" vm="535">
        <v>0.55241799999999996</v>
      </c>
      <c r="R14" s="163" vm="536">
        <v>0.56964199999999998</v>
      </c>
      <c r="S14" s="163" vm="537">
        <v>0.61217999999999995</v>
      </c>
      <c r="T14" s="163" vm="538">
        <v>0.60158100000000003</v>
      </c>
      <c r="U14" s="163" vm="539">
        <v>0.59431999999999996</v>
      </c>
      <c r="V14" s="163" vm="540">
        <v>0.60331500000000005</v>
      </c>
      <c r="W14" s="163" vm="541">
        <v>0.61859200000000003</v>
      </c>
      <c r="X14" s="163" vm="542">
        <v>0.60417200000000004</v>
      </c>
      <c r="Y14" s="163" vm="543">
        <v>0.61403700000000005</v>
      </c>
      <c r="Z14" s="163" vm="792">
        <v>0.59482999999999997</v>
      </c>
      <c r="AA14" s="163" vm="864">
        <v>0.57972299999999999</v>
      </c>
      <c r="AB14" s="163" vm="922">
        <v>0.59678399999999998</v>
      </c>
      <c r="AC14" s="342">
        <v>9</v>
      </c>
    </row>
    <row r="15" spans="1:29" x14ac:dyDescent="0.35">
      <c r="A15" s="6" t="s">
        <v>4</v>
      </c>
      <c r="B15" s="223">
        <v>2.343493</v>
      </c>
      <c r="C15" s="145">
        <v>2.270721</v>
      </c>
      <c r="D15" s="145">
        <v>2.0262549999999999</v>
      </c>
      <c r="E15" s="145">
        <v>2.0078420000000001</v>
      </c>
      <c r="F15" s="145">
        <v>1.9305969999999999</v>
      </c>
      <c r="G15" s="145">
        <v>1.993646</v>
      </c>
      <c r="H15" s="145">
        <v>2.0212889999999999</v>
      </c>
      <c r="I15" s="145">
        <v>1.8</v>
      </c>
      <c r="J15" s="145">
        <v>1.6978891675359593</v>
      </c>
      <c r="K15" s="145">
        <v>1.7313225281365172</v>
      </c>
      <c r="L15" s="164">
        <v>1.4343232215961419</v>
      </c>
      <c r="M15" s="164" vm="544">
        <v>1.303123</v>
      </c>
      <c r="N15" s="164" vm="545">
        <v>1.4379059999999999</v>
      </c>
      <c r="O15" s="164" vm="546">
        <v>1.417179</v>
      </c>
      <c r="P15" s="164" vm="547">
        <v>1.1501699999999999</v>
      </c>
      <c r="Q15" s="164" vm="548">
        <v>0.93725400000000003</v>
      </c>
      <c r="R15" s="164" vm="549">
        <v>0.81327000000000005</v>
      </c>
      <c r="S15" s="164" vm="550">
        <v>0.70734600000000003</v>
      </c>
      <c r="T15" s="164" vm="551">
        <v>0.59921400000000002</v>
      </c>
      <c r="U15" s="164" vm="552">
        <v>0.674377</v>
      </c>
      <c r="V15" s="164" vm="553">
        <v>0.64031800000000005</v>
      </c>
      <c r="W15" s="164" vm="554">
        <v>0.61113499999999998</v>
      </c>
      <c r="X15" s="164" vm="555">
        <v>0.60603399999999996</v>
      </c>
      <c r="Y15" s="164" vm="556">
        <v>0.57946699999999995</v>
      </c>
      <c r="Z15" s="164" vm="793">
        <v>0.50180800000000003</v>
      </c>
      <c r="AA15" s="164" vm="865">
        <v>0.51838600000000001</v>
      </c>
      <c r="AB15" s="164" vm="923">
        <v>0.47629199999999999</v>
      </c>
      <c r="AC15" s="341">
        <v>11</v>
      </c>
    </row>
    <row r="16" spans="1:29" x14ac:dyDescent="0.35">
      <c r="A16" s="61" t="s">
        <v>8</v>
      </c>
      <c r="B16" s="222">
        <v>0</v>
      </c>
      <c r="C16" s="143">
        <v>0</v>
      </c>
      <c r="D16" s="143">
        <v>2.2480900000000002E-2</v>
      </c>
      <c r="E16" s="143">
        <v>9.4331799999999993E-2</v>
      </c>
      <c r="F16" s="143">
        <v>0.15219820000000001</v>
      </c>
      <c r="G16" s="143">
        <v>0.3393292</v>
      </c>
      <c r="H16" s="143">
        <v>0.3164862</v>
      </c>
      <c r="I16" s="143">
        <v>0.3</v>
      </c>
      <c r="J16" s="143">
        <v>0.24375440911551494</v>
      </c>
      <c r="K16" s="143">
        <v>0.30809925348385808</v>
      </c>
      <c r="L16" s="163">
        <v>0.29334673464071698</v>
      </c>
      <c r="M16" s="163" vm="557">
        <v>0.28514</v>
      </c>
      <c r="N16" s="163" vm="558">
        <v>0.26422400000000001</v>
      </c>
      <c r="O16" s="163" vm="559">
        <v>0.21457999999999999</v>
      </c>
      <c r="P16" s="163" vm="560">
        <v>0.21612700000000001</v>
      </c>
      <c r="Q16" s="163" vm="561">
        <v>0.33856199999999997</v>
      </c>
      <c r="R16" s="163" vm="562">
        <v>0.46304800000000002</v>
      </c>
      <c r="S16" s="163" vm="563">
        <v>0.42630000000000001</v>
      </c>
      <c r="T16" s="163" vm="564">
        <v>0.45141300000000001</v>
      </c>
      <c r="U16" s="163" vm="565">
        <v>0.43985800000000003</v>
      </c>
      <c r="V16" s="163" vm="566">
        <v>0.45120300000000002</v>
      </c>
      <c r="W16" s="163" vm="567">
        <v>0.455932</v>
      </c>
      <c r="X16" s="163" vm="568">
        <v>0.41819000000000001</v>
      </c>
      <c r="Y16" s="163" vm="569">
        <v>0.39720299999999997</v>
      </c>
      <c r="Z16" s="163" vm="794">
        <v>0.37945699999999999</v>
      </c>
      <c r="AA16" s="163" vm="866">
        <v>0.39352999999999999</v>
      </c>
      <c r="AB16" s="163" vm="924">
        <v>0.363593</v>
      </c>
      <c r="AC16" s="342">
        <v>15</v>
      </c>
    </row>
    <row r="17" spans="1:29" x14ac:dyDescent="0.35">
      <c r="A17" s="6" t="s">
        <v>9</v>
      </c>
      <c r="B17" s="223">
        <v>0.73167190000000004</v>
      </c>
      <c r="C17" s="145">
        <v>0.70859349999999999</v>
      </c>
      <c r="D17" s="145">
        <v>0.82404319999999998</v>
      </c>
      <c r="E17" s="145">
        <v>0.76955899999999999</v>
      </c>
      <c r="F17" s="145">
        <v>0.68487450000000005</v>
      </c>
      <c r="G17" s="145">
        <v>0.66597280000000003</v>
      </c>
      <c r="H17" s="145">
        <v>0.66064480000000003</v>
      </c>
      <c r="I17" s="145">
        <v>0.7</v>
      </c>
      <c r="J17" s="145">
        <v>0.73382286155198073</v>
      </c>
      <c r="K17" s="145">
        <v>0.7828038454911509</v>
      </c>
      <c r="L17" s="164">
        <v>0.47597844261551708</v>
      </c>
      <c r="M17" s="164" vm="570">
        <v>9.4370999999999997E-2</v>
      </c>
      <c r="N17" s="164" vm="571">
        <v>0.102856</v>
      </c>
      <c r="O17" s="164" vm="572">
        <v>4.4687999999999999E-2</v>
      </c>
      <c r="P17" s="164" vm="573">
        <v>4.2890999999999999E-2</v>
      </c>
      <c r="Q17" s="164" vm="574">
        <v>4.5029E-2</v>
      </c>
      <c r="R17" s="164" vm="575">
        <v>4.5539000000000003E-2</v>
      </c>
      <c r="S17" s="164" vm="576">
        <v>4.6063E-2</v>
      </c>
      <c r="T17" s="164" vm="577">
        <v>8.7197999999999998E-2</v>
      </c>
      <c r="U17" s="164" vm="578">
        <v>0.10044699999999999</v>
      </c>
      <c r="V17" s="164" vm="579">
        <v>8.4956000000000004E-2</v>
      </c>
      <c r="W17" s="164" vm="580">
        <v>8.6513999999999994E-2</v>
      </c>
      <c r="X17" s="164" vm="581">
        <v>8.1498000000000001E-2</v>
      </c>
      <c r="Y17" s="164" vm="582">
        <v>8.4602999999999998E-2</v>
      </c>
      <c r="Z17" s="164" vm="795">
        <v>7.8192999999999999E-2</v>
      </c>
      <c r="AA17" s="164" vm="867">
        <v>0.101967</v>
      </c>
      <c r="AB17" s="164" vm="925">
        <v>0.12246700000000001</v>
      </c>
      <c r="AC17" s="341">
        <v>24</v>
      </c>
    </row>
    <row r="18" spans="1:29" x14ac:dyDescent="0.35">
      <c r="A18" s="61" t="s">
        <v>25</v>
      </c>
      <c r="B18" s="222">
        <v>0.13911989999999999</v>
      </c>
      <c r="C18" s="143">
        <v>0.13740930000000001</v>
      </c>
      <c r="D18" s="143">
        <v>0.13856450000000001</v>
      </c>
      <c r="E18" s="143">
        <v>0.1390662</v>
      </c>
      <c r="F18" s="143">
        <v>0.13037180000000001</v>
      </c>
      <c r="G18" s="143">
        <v>0.121987</v>
      </c>
      <c r="H18" s="143">
        <v>0.1262499</v>
      </c>
      <c r="I18" s="143">
        <v>0.1</v>
      </c>
      <c r="J18" s="143">
        <v>0.114995533768979</v>
      </c>
      <c r="K18" s="143">
        <v>0.11049286921658824</v>
      </c>
      <c r="L18" s="163">
        <v>0.10535654783390495</v>
      </c>
      <c r="M18" s="163" vm="583">
        <v>0.107214</v>
      </c>
      <c r="N18" s="163" vm="584">
        <v>0.17750199999999999</v>
      </c>
      <c r="O18" s="163" vm="585">
        <v>0.16816</v>
      </c>
      <c r="P18" s="163" vm="586">
        <v>0.187337</v>
      </c>
      <c r="Q18" s="163" vm="587">
        <v>0.15546699999999999</v>
      </c>
      <c r="R18" s="163" vm="588">
        <v>0.144264</v>
      </c>
      <c r="S18" s="163" vm="589">
        <v>0.13295699999999999</v>
      </c>
      <c r="T18" s="163" vm="590">
        <v>0.14204</v>
      </c>
      <c r="U18" s="163" vm="591">
        <v>0.13441600000000001</v>
      </c>
      <c r="V18" s="163" vm="592">
        <v>0.1283</v>
      </c>
      <c r="W18" s="163" vm="593">
        <v>0.120378</v>
      </c>
      <c r="X18" s="163" vm="594">
        <v>0.11600199999999999</v>
      </c>
      <c r="Y18" s="163" vm="595">
        <v>0.11298999999999999</v>
      </c>
      <c r="Z18" s="163" vm="796">
        <v>0.10942300000000001</v>
      </c>
      <c r="AA18" s="163" vm="868">
        <v>0.10662000000000001</v>
      </c>
      <c r="AB18" s="163" vm="926">
        <v>9.5578999999999997E-2</v>
      </c>
      <c r="AC18" s="342">
        <v>25</v>
      </c>
    </row>
    <row r="19" spans="1:29" x14ac:dyDescent="0.35">
      <c r="A19" s="6" t="s">
        <v>7</v>
      </c>
      <c r="B19" s="223">
        <v>0.16199859999999999</v>
      </c>
      <c r="C19" s="145">
        <v>0.30257420000000002</v>
      </c>
      <c r="D19" s="145">
        <v>0.31271680000000002</v>
      </c>
      <c r="E19" s="145">
        <v>0.31091679999999999</v>
      </c>
      <c r="F19" s="145">
        <v>0.39689849999999999</v>
      </c>
      <c r="G19" s="145">
        <v>0.38854509999999998</v>
      </c>
      <c r="H19" s="145">
        <v>0.39367950000000002</v>
      </c>
      <c r="I19" s="145">
        <v>0.4</v>
      </c>
      <c r="J19" s="145">
        <v>0.44970142717773642</v>
      </c>
      <c r="K19" s="145">
        <v>0.76309416822191378</v>
      </c>
      <c r="L19" s="164">
        <v>0.52451532582529559</v>
      </c>
      <c r="M19" s="164" vm="596">
        <v>0.57789999999999997</v>
      </c>
      <c r="N19" s="164" vm="597">
        <v>0.63262799999999997</v>
      </c>
      <c r="O19" s="164" vm="598">
        <v>0.56427499999999997</v>
      </c>
      <c r="P19" s="164" vm="599">
        <v>0.45640399999999998</v>
      </c>
      <c r="Q19" s="164" vm="600">
        <v>0.462422</v>
      </c>
      <c r="R19" s="164" vm="601">
        <v>0.46193499999999998</v>
      </c>
      <c r="S19" s="164" vm="602">
        <v>0.40909600000000002</v>
      </c>
      <c r="T19" s="164" vm="603">
        <v>0.38808399999999998</v>
      </c>
      <c r="U19" s="164" vm="604">
        <v>0.36925799999999998</v>
      </c>
      <c r="V19" s="164" vm="605">
        <v>0.36101</v>
      </c>
      <c r="W19" s="164" vm="606">
        <v>0.35591</v>
      </c>
      <c r="X19" s="164" vm="607">
        <v>0.34302199999999999</v>
      </c>
      <c r="Y19" s="164" vm="608">
        <v>0.32461699999999999</v>
      </c>
      <c r="Z19" s="164" vm="797">
        <v>0.31272299999999997</v>
      </c>
      <c r="AA19" s="164" vm="869">
        <v>0.29880499999999999</v>
      </c>
      <c r="AB19" s="164" vm="927">
        <v>0.28117999999999999</v>
      </c>
      <c r="AC19" s="341">
        <v>17</v>
      </c>
    </row>
    <row r="20" spans="1:29" x14ac:dyDescent="0.35">
      <c r="A20" s="61" t="s">
        <v>10</v>
      </c>
      <c r="B20" s="222">
        <v>2.25854</v>
      </c>
      <c r="C20" s="143">
        <v>2.157769</v>
      </c>
      <c r="D20" s="143">
        <v>2.1774450000000001</v>
      </c>
      <c r="E20" s="143">
        <v>2.2613539999999999</v>
      </c>
      <c r="F20" s="143">
        <v>2.3814299999999999</v>
      </c>
      <c r="G20" s="143">
        <v>2.2114850000000001</v>
      </c>
      <c r="H20" s="143">
        <v>2.0499130000000001</v>
      </c>
      <c r="I20" s="143">
        <v>1.9</v>
      </c>
      <c r="J20" s="143">
        <v>1.9721133355424654</v>
      </c>
      <c r="K20" s="143">
        <v>1.6550410111462319</v>
      </c>
      <c r="L20" s="163">
        <v>1.6576463766313794</v>
      </c>
      <c r="M20" s="163" vm="609">
        <v>1.7243170000000001</v>
      </c>
      <c r="N20" s="163" vm="610">
        <v>1.5860829999999999</v>
      </c>
      <c r="O20" s="163" vm="611">
        <v>1.5564260000000001</v>
      </c>
      <c r="P20" s="163" vm="612">
        <v>1.50848</v>
      </c>
      <c r="Q20" s="163" vm="613">
        <v>1.2831250000000001</v>
      </c>
      <c r="R20" s="163" vm="614">
        <v>1.3428329999999999</v>
      </c>
      <c r="S20" s="163" vm="615">
        <v>1.1838120000000001</v>
      </c>
      <c r="T20" s="163" vm="616">
        <v>1.0829930000000001</v>
      </c>
      <c r="U20" s="163" vm="617">
        <v>1.081393</v>
      </c>
      <c r="V20" s="163" vm="618">
        <v>1.086212</v>
      </c>
      <c r="W20" s="163" vm="619">
        <v>1.070643</v>
      </c>
      <c r="X20" s="163" vm="620">
        <v>1.0358860000000001</v>
      </c>
      <c r="Y20" s="163" vm="621">
        <v>1.009423</v>
      </c>
      <c r="Z20" s="163" vm="798">
        <v>0.96302399999999999</v>
      </c>
      <c r="AA20" s="163" vm="870">
        <v>0.92970699999999995</v>
      </c>
      <c r="AB20" s="163" vm="928">
        <v>0.72727699999999995</v>
      </c>
      <c r="AC20" s="342">
        <v>5</v>
      </c>
    </row>
    <row r="21" spans="1:29" x14ac:dyDescent="0.35">
      <c r="A21" s="6" t="s">
        <v>18</v>
      </c>
      <c r="B21" s="223">
        <v>1.3293550000000001</v>
      </c>
      <c r="C21" s="145">
        <v>1.4692499999999999</v>
      </c>
      <c r="D21" s="145">
        <v>1.2882880000000001</v>
      </c>
      <c r="E21" s="145">
        <v>1.3838619999999999</v>
      </c>
      <c r="F21" s="145">
        <v>1.4513469999999999</v>
      </c>
      <c r="G21" s="145">
        <v>1.391521</v>
      </c>
      <c r="H21" s="145">
        <v>1.3014509999999999</v>
      </c>
      <c r="I21" s="145">
        <v>1.1000000000000001</v>
      </c>
      <c r="J21" s="145">
        <v>1.1528190877314866</v>
      </c>
      <c r="K21" s="145">
        <v>1.1883062722950573</v>
      </c>
      <c r="L21" s="164">
        <v>1.2124066868398433</v>
      </c>
      <c r="M21" s="164" vm="622">
        <v>1.23566</v>
      </c>
      <c r="N21" s="164" vm="623">
        <v>1.2303569999999999</v>
      </c>
      <c r="O21" s="164" vm="624">
        <v>1.202723</v>
      </c>
      <c r="P21" s="164" vm="625">
        <v>1.123804</v>
      </c>
      <c r="Q21" s="164" vm="626">
        <v>1.1195470000000001</v>
      </c>
      <c r="R21" s="164" vm="627">
        <v>1.0812489999999999</v>
      </c>
      <c r="S21" s="164" vm="628">
        <v>0.99775499999999995</v>
      </c>
      <c r="T21" s="164" vm="629">
        <v>0.92753099999999999</v>
      </c>
      <c r="U21" s="164" vm="630">
        <v>0.97608600000000001</v>
      </c>
      <c r="V21" s="164" vm="631">
        <v>1.014626</v>
      </c>
      <c r="W21" s="164" vm="632">
        <v>1.0109589999999999</v>
      </c>
      <c r="X21" s="164" vm="633">
        <v>1.0401739999999999</v>
      </c>
      <c r="Y21" s="164" vm="634">
        <v>1.043558</v>
      </c>
      <c r="Z21" s="164" vm="799">
        <v>1.0129699999999999</v>
      </c>
      <c r="AA21" s="164" vm="871">
        <v>0.93267</v>
      </c>
      <c r="AB21" s="164" vm="929">
        <v>0.88573000000000002</v>
      </c>
      <c r="AC21" s="341">
        <v>2</v>
      </c>
    </row>
    <row r="22" spans="1:29" x14ac:dyDescent="0.35">
      <c r="A22" s="61" t="s">
        <v>26</v>
      </c>
      <c r="B22" s="222">
        <v>0.70157990000000003</v>
      </c>
      <c r="C22" s="143">
        <v>0.69325530000000002</v>
      </c>
      <c r="D22" s="143">
        <v>0.68540639999999997</v>
      </c>
      <c r="E22" s="143">
        <v>0.70953339999999998</v>
      </c>
      <c r="F22" s="143">
        <v>0.70699449999999997</v>
      </c>
      <c r="G22" s="143">
        <v>0.80545820000000001</v>
      </c>
      <c r="H22" s="143">
        <v>0.86298699999999995</v>
      </c>
      <c r="I22" s="143">
        <v>0.9</v>
      </c>
      <c r="J22" s="143">
        <v>0.92272297265947234</v>
      </c>
      <c r="K22" s="143">
        <v>0.85242030611152619</v>
      </c>
      <c r="L22" s="163">
        <v>0.84869925576926109</v>
      </c>
      <c r="M22" s="163" vm="635">
        <v>0.82666700000000004</v>
      </c>
      <c r="N22" s="163" vm="636">
        <v>0.77502300000000002</v>
      </c>
      <c r="O22" s="163" vm="637">
        <v>0.76011600000000001</v>
      </c>
      <c r="P22" s="163" vm="638">
        <v>0.78266899999999995</v>
      </c>
      <c r="Q22" s="163" vm="639">
        <v>0.76553899999999997</v>
      </c>
      <c r="R22" s="163" vm="640">
        <v>0.78593000000000002</v>
      </c>
      <c r="S22" s="163" vm="641">
        <v>0.80415999999999999</v>
      </c>
      <c r="T22" s="163" vm="642">
        <v>0.78999399999999997</v>
      </c>
      <c r="U22" s="163" vm="643">
        <v>0.86310299999999995</v>
      </c>
      <c r="V22" s="163" vm="644">
        <v>0.844746</v>
      </c>
      <c r="W22" s="163" vm="645">
        <v>0.844051</v>
      </c>
      <c r="X22" s="163" vm="646">
        <v>0.87141400000000002</v>
      </c>
      <c r="Y22" s="163" vm="647">
        <v>0.85516599999999998</v>
      </c>
      <c r="Z22" s="163" vm="800">
        <v>0.85701099999999997</v>
      </c>
      <c r="AA22" s="163" vm="872">
        <v>0.86615600000000004</v>
      </c>
      <c r="AB22" s="163" vm="930">
        <v>0.83202799999999999</v>
      </c>
      <c r="AC22" s="342">
        <v>3</v>
      </c>
    </row>
    <row r="23" spans="1:29" x14ac:dyDescent="0.35">
      <c r="A23" s="6" t="s">
        <v>11</v>
      </c>
      <c r="B23" s="223">
        <v>0.18859970000000001</v>
      </c>
      <c r="C23" s="145">
        <v>0.22725310000000001</v>
      </c>
      <c r="D23" s="145">
        <v>0.25244830000000001</v>
      </c>
      <c r="E23" s="145">
        <v>0.1153267</v>
      </c>
      <c r="F23" s="145">
        <v>0.12678619999999999</v>
      </c>
      <c r="G23" s="145">
        <v>0.17947869999999999</v>
      </c>
      <c r="H23" s="145">
        <v>0.1726606</v>
      </c>
      <c r="I23" s="145">
        <v>0.2</v>
      </c>
      <c r="J23" s="145">
        <v>0.21644816683994281</v>
      </c>
      <c r="K23" s="145">
        <v>0.33781241831075193</v>
      </c>
      <c r="L23" s="164">
        <v>0.2807764084857533</v>
      </c>
      <c r="M23" s="164" vm="648">
        <v>0.23144000000000001</v>
      </c>
      <c r="N23" s="164" vm="649">
        <v>0.235684</v>
      </c>
      <c r="O23" s="164" vm="650">
        <v>0.25047199999999997</v>
      </c>
      <c r="P23" s="164" vm="651">
        <v>0.22426699999999999</v>
      </c>
      <c r="Q23" s="164" vm="652">
        <v>0.20998800000000001</v>
      </c>
      <c r="R23" s="164" vm="653">
        <v>0.19064900000000001</v>
      </c>
      <c r="S23" s="164" vm="654">
        <v>0.189305</v>
      </c>
      <c r="T23" s="164" vm="655">
        <v>0.196549</v>
      </c>
      <c r="U23" s="164" vm="656">
        <v>0.20399300000000001</v>
      </c>
      <c r="V23" s="164" vm="657">
        <v>0.21212500000000001</v>
      </c>
      <c r="W23" s="164" vm="658">
        <v>0.22733600000000001</v>
      </c>
      <c r="X23" s="164" vm="659">
        <v>0.22841500000000001</v>
      </c>
      <c r="Y23" s="164" vm="660">
        <v>0.22986100000000001</v>
      </c>
      <c r="Z23" s="164" vm="801">
        <v>0.22259200000000001</v>
      </c>
      <c r="AA23" s="164" vm="873">
        <v>0.181505</v>
      </c>
      <c r="AB23" s="164" vm="931">
        <v>0.180949</v>
      </c>
      <c r="AC23" s="341">
        <v>22</v>
      </c>
    </row>
    <row r="24" spans="1:29" x14ac:dyDescent="0.35">
      <c r="A24" s="61" t="s">
        <v>27</v>
      </c>
      <c r="B24" s="222">
        <v>0.86604979999999998</v>
      </c>
      <c r="C24" s="143">
        <v>0.94633370000000006</v>
      </c>
      <c r="D24" s="143">
        <v>0.92693919999999996</v>
      </c>
      <c r="E24" s="143">
        <v>1.0257719999999999</v>
      </c>
      <c r="F24" s="143">
        <v>1.126511</v>
      </c>
      <c r="G24" s="143">
        <v>1.069688</v>
      </c>
      <c r="H24" s="143">
        <v>1.059296</v>
      </c>
      <c r="I24" s="143">
        <v>1</v>
      </c>
      <c r="J24" s="143">
        <v>0.83345796988607579</v>
      </c>
      <c r="K24" s="143">
        <v>0.88004260636496556</v>
      </c>
      <c r="L24" s="163">
        <v>0.89281171566050599</v>
      </c>
      <c r="M24" s="163" vm="661">
        <v>0.85177899999999995</v>
      </c>
      <c r="N24" s="163" vm="662">
        <v>0.82384000000000002</v>
      </c>
      <c r="O24" s="163" vm="663">
        <v>0.66722400000000004</v>
      </c>
      <c r="P24" s="163" vm="664">
        <v>0.59025000000000005</v>
      </c>
      <c r="Q24" s="163" vm="665">
        <v>0.64036199999999999</v>
      </c>
      <c r="R24" s="163" vm="666">
        <v>0.57258500000000001</v>
      </c>
      <c r="S24" s="163" vm="667">
        <v>0.48249199999999998</v>
      </c>
      <c r="T24" s="163" vm="668">
        <v>0.52103200000000005</v>
      </c>
      <c r="U24" s="163" vm="669">
        <v>0.58632099999999998</v>
      </c>
      <c r="V24" s="163" vm="670">
        <v>0.62480800000000003</v>
      </c>
      <c r="W24" s="163" vm="671">
        <v>0.67100499999999996</v>
      </c>
      <c r="X24" s="163" vm="672">
        <v>0.70144700000000004</v>
      </c>
      <c r="Y24" s="163" vm="673">
        <v>0.69938299999999998</v>
      </c>
      <c r="Z24" s="163" vm="802">
        <v>0.68040800000000001</v>
      </c>
      <c r="AA24" s="163" vm="874">
        <v>0.56374299999999999</v>
      </c>
      <c r="AB24" s="163" vm="932">
        <v>0.52578499999999995</v>
      </c>
      <c r="AC24" s="342">
        <v>10</v>
      </c>
    </row>
    <row r="25" spans="1:29" x14ac:dyDescent="0.35">
      <c r="A25" s="6" t="s">
        <v>12</v>
      </c>
      <c r="B25" s="223">
        <v>0</v>
      </c>
      <c r="C25" s="145">
        <v>0</v>
      </c>
      <c r="D25" s="145">
        <v>6.7372299999999996E-2</v>
      </c>
      <c r="E25" s="145">
        <v>4.8576300000000003E-2</v>
      </c>
      <c r="F25" s="145">
        <v>0.123028</v>
      </c>
      <c r="G25" s="145">
        <v>6.0134199999999999E-2</v>
      </c>
      <c r="H25" s="145">
        <v>7.1219099999999994E-2</v>
      </c>
      <c r="I25" s="145">
        <v>0.1</v>
      </c>
      <c r="J25" s="145">
        <v>6.6612599071468367E-2</v>
      </c>
      <c r="K25" s="145">
        <v>6.3317192795955532E-2</v>
      </c>
      <c r="L25" s="164">
        <v>6.1861233059357437E-2</v>
      </c>
      <c r="M25" s="164" vm="674">
        <v>0.14660300000000001</v>
      </c>
      <c r="N25" s="164" vm="675">
        <v>0.33872000000000002</v>
      </c>
      <c r="O25" s="164" vm="676">
        <v>0.34349400000000002</v>
      </c>
      <c r="P25" s="164" vm="677">
        <v>0.26553300000000002</v>
      </c>
      <c r="Q25" s="164" vm="678">
        <v>0.31184299999999998</v>
      </c>
      <c r="R25" s="164" vm="679">
        <v>0.22682099999999999</v>
      </c>
      <c r="S25" s="164" vm="680">
        <v>0.252355</v>
      </c>
      <c r="T25" s="164" vm="681">
        <v>0.278229</v>
      </c>
      <c r="U25" s="164" vm="682">
        <v>0.261438</v>
      </c>
      <c r="V25" s="164" vm="683">
        <v>0.25142300000000001</v>
      </c>
      <c r="W25" s="164" vm="684">
        <v>0.239285</v>
      </c>
      <c r="X25" s="164" vm="685">
        <v>0.13853599999999999</v>
      </c>
      <c r="Y25" s="164" vm="686">
        <v>0.13631099999999999</v>
      </c>
      <c r="Z25" s="164" vm="803">
        <v>0.14003599999999999</v>
      </c>
      <c r="AA25" s="164" vm="875">
        <v>0.13986999999999999</v>
      </c>
      <c r="AB25" s="164" vm="933">
        <v>0.15659300000000001</v>
      </c>
      <c r="AC25" s="341">
        <v>23</v>
      </c>
    </row>
    <row r="26" spans="1:29" x14ac:dyDescent="0.35">
      <c r="A26" s="61" t="s">
        <v>14</v>
      </c>
      <c r="B26" s="222">
        <v>1.0207029999999999</v>
      </c>
      <c r="C26" s="143">
        <v>1.0031410000000001</v>
      </c>
      <c r="D26" s="143">
        <v>0.96252040000000005</v>
      </c>
      <c r="E26" s="143">
        <v>1.084444</v>
      </c>
      <c r="F26" s="143">
        <v>0.86040680000000003</v>
      </c>
      <c r="G26" s="143">
        <v>0.4368069</v>
      </c>
      <c r="H26" s="143">
        <v>0.43813600000000003</v>
      </c>
      <c r="I26" s="143">
        <v>0.4</v>
      </c>
      <c r="J26" s="143">
        <v>0.45765612110466947</v>
      </c>
      <c r="K26" s="143">
        <v>0.50372103996918383</v>
      </c>
      <c r="L26" s="163">
        <v>0.48691516845842975</v>
      </c>
      <c r="M26" s="163" vm="687">
        <v>0.46702900000000003</v>
      </c>
      <c r="N26" s="163" vm="688">
        <v>0.482962</v>
      </c>
      <c r="O26" s="163" vm="689">
        <v>0.46631699999999998</v>
      </c>
      <c r="P26" s="163" vm="690">
        <v>0.405837</v>
      </c>
      <c r="Q26" s="163" vm="691">
        <v>0.40230700000000003</v>
      </c>
      <c r="R26" s="163" vm="692">
        <v>0.39144699999999999</v>
      </c>
      <c r="S26" s="163" vm="693">
        <v>0.39673799999999998</v>
      </c>
      <c r="T26" s="163" vm="694">
        <v>0.44880300000000001</v>
      </c>
      <c r="U26" s="163" vm="695">
        <v>0.45316499999999998</v>
      </c>
      <c r="V26" s="163" vm="696">
        <v>0.45672299999999999</v>
      </c>
      <c r="W26" s="163" vm="697">
        <v>0.44020199999999998</v>
      </c>
      <c r="X26" s="163" vm="698">
        <v>0.43679899999999999</v>
      </c>
      <c r="Y26" s="163" vm="699">
        <v>0.43385299999999999</v>
      </c>
      <c r="Z26" s="163" vm="804">
        <v>0.46013700000000002</v>
      </c>
      <c r="AA26" s="163" vm="876">
        <v>0.44997100000000001</v>
      </c>
      <c r="AB26" s="163" vm="934">
        <v>0.37744</v>
      </c>
      <c r="AC26" s="342">
        <v>14</v>
      </c>
    </row>
    <row r="27" spans="1:29" x14ac:dyDescent="0.35">
      <c r="A27" s="6" t="s">
        <v>13</v>
      </c>
      <c r="B27" s="223">
        <v>0.2438111</v>
      </c>
      <c r="C27" s="145">
        <v>0.23468259999999999</v>
      </c>
      <c r="D27" s="145">
        <v>0.22641849999999999</v>
      </c>
      <c r="E27" s="145">
        <v>0.2251234</v>
      </c>
      <c r="F27" s="145">
        <v>0.20889959999999999</v>
      </c>
      <c r="G27" s="145">
        <v>0.24508669999999999</v>
      </c>
      <c r="H27" s="145">
        <v>0.23238519999999999</v>
      </c>
      <c r="I27" s="145">
        <v>0.2</v>
      </c>
      <c r="J27" s="145">
        <v>0.20756055098184362</v>
      </c>
      <c r="K27" s="145">
        <v>0.18633861933849663</v>
      </c>
      <c r="L27" s="164">
        <v>0.18744982154936257</v>
      </c>
      <c r="M27" s="164" vm="700">
        <v>0.230381</v>
      </c>
      <c r="N27" s="164" vm="701">
        <v>0.24199799999999999</v>
      </c>
      <c r="O27" s="164" vm="702">
        <v>0.24188299999999999</v>
      </c>
      <c r="P27" s="164" vm="703">
        <v>0.234628</v>
      </c>
      <c r="Q27" s="164" vm="704">
        <v>0.222993</v>
      </c>
      <c r="R27" s="164" vm="705">
        <v>0.23223099999999999</v>
      </c>
      <c r="S27" s="164" vm="706">
        <v>0.225159</v>
      </c>
      <c r="T27" s="164" vm="707">
        <v>0.26644899999999999</v>
      </c>
      <c r="U27" s="164" vm="708">
        <v>0.27193800000000001</v>
      </c>
      <c r="V27" s="164" vm="709">
        <v>0.25447399999999998</v>
      </c>
      <c r="W27" s="164" vm="710">
        <v>0.26273000000000002</v>
      </c>
      <c r="X27" s="164" vm="711">
        <v>0.26371899999999998</v>
      </c>
      <c r="Y27" s="164" vm="712">
        <v>0.258774</v>
      </c>
      <c r="Z27" s="164" vm="805">
        <v>0.24682100000000001</v>
      </c>
      <c r="AA27" s="164" vm="877">
        <v>0.21427199999999999</v>
      </c>
      <c r="AB27" s="164" vm="935">
        <v>0.20654900000000001</v>
      </c>
      <c r="AC27" s="341">
        <v>21</v>
      </c>
    </row>
    <row r="28" spans="1:29" x14ac:dyDescent="0.35">
      <c r="A28" s="61" t="s">
        <v>28</v>
      </c>
      <c r="B28" s="222">
        <v>0.77034749999999996</v>
      </c>
      <c r="C28" s="143">
        <v>0.95863880000000001</v>
      </c>
      <c r="D28" s="143">
        <v>0.98950190000000005</v>
      </c>
      <c r="E28" s="143">
        <v>1.0814520000000001</v>
      </c>
      <c r="F28" s="143">
        <v>1.1634869999999999</v>
      </c>
      <c r="G28" s="143">
        <v>1.103696</v>
      </c>
      <c r="H28" s="143">
        <v>0.97477510000000001</v>
      </c>
      <c r="I28" s="143">
        <v>1</v>
      </c>
      <c r="J28" s="143">
        <v>1.136116224293886</v>
      </c>
      <c r="K28" s="143">
        <v>1.2127942856061134</v>
      </c>
      <c r="L28" s="163">
        <v>1.1302596920681076</v>
      </c>
      <c r="M28" s="163" vm="713">
        <v>1.1128009999999999</v>
      </c>
      <c r="N28" s="163" vm="714">
        <v>1.005495</v>
      </c>
      <c r="O28" s="163" vm="715">
        <v>0.88024100000000005</v>
      </c>
      <c r="P28" s="163" vm="716">
        <v>0.76590000000000003</v>
      </c>
      <c r="Q28" s="163" vm="717">
        <v>0.89825299999999997</v>
      </c>
      <c r="R28" s="163" vm="718">
        <v>0.95253500000000002</v>
      </c>
      <c r="S28" s="163" vm="719">
        <v>0.90530600000000006</v>
      </c>
      <c r="T28" s="163" vm="720">
        <v>0.90690599999999999</v>
      </c>
      <c r="U28" s="163" vm="721">
        <v>0.89271500000000004</v>
      </c>
      <c r="V28" s="163" vm="722">
        <v>0.87707299999999999</v>
      </c>
      <c r="W28" s="163" vm="723">
        <v>0.95808199999999999</v>
      </c>
      <c r="X28" s="163" vm="724">
        <v>0.96199299999999999</v>
      </c>
      <c r="Y28" s="163" vm="725">
        <v>0.950048</v>
      </c>
      <c r="Z28" s="163" vm="806">
        <v>0.86009199999999997</v>
      </c>
      <c r="AA28" s="163" vm="878">
        <v>0.80153600000000003</v>
      </c>
      <c r="AB28" s="163" vm="936">
        <v>0.66754999999999998</v>
      </c>
      <c r="AC28" s="342">
        <v>6</v>
      </c>
    </row>
    <row r="29" spans="1:29" x14ac:dyDescent="0.35">
      <c r="A29" s="6" t="s">
        <v>29</v>
      </c>
      <c r="B29" s="426">
        <v>0.32040689999999999</v>
      </c>
      <c r="C29" s="427">
        <v>0.36253030000000003</v>
      </c>
      <c r="D29" s="427">
        <v>0.33373190000000003</v>
      </c>
      <c r="E29" s="427">
        <v>0.33905750000000001</v>
      </c>
      <c r="F29" s="427">
        <v>0.33936250000000001</v>
      </c>
      <c r="G29" s="427">
        <v>0.33573950000000002</v>
      </c>
      <c r="H29" s="427">
        <v>0.32524009999999998</v>
      </c>
      <c r="I29" s="427">
        <v>0.3</v>
      </c>
      <c r="J29" s="427">
        <v>0.3110053030210404</v>
      </c>
      <c r="K29" s="427">
        <v>0.3130709914257887</v>
      </c>
      <c r="L29" s="249">
        <v>0.37735367264386999</v>
      </c>
      <c r="M29" s="249" vm="726">
        <v>0.37826199999999999</v>
      </c>
      <c r="N29" s="249" vm="727">
        <v>0.39789400000000003</v>
      </c>
      <c r="O29" s="249" vm="728">
        <v>0.47024700000000003</v>
      </c>
      <c r="P29" s="249" vm="729">
        <v>0.49018800000000001</v>
      </c>
      <c r="Q29" s="249" vm="730">
        <v>0.45892300000000003</v>
      </c>
      <c r="R29" s="249" vm="731">
        <v>0.421711</v>
      </c>
      <c r="S29" s="249" vm="732">
        <v>0.41682200000000003</v>
      </c>
      <c r="T29" s="249" vm="733">
        <v>0.43168800000000002</v>
      </c>
      <c r="U29" s="249" vm="734">
        <v>0.42086499999999999</v>
      </c>
      <c r="V29" s="249" vm="735">
        <v>0.44016300000000003</v>
      </c>
      <c r="W29" s="249" vm="736">
        <v>0.446158</v>
      </c>
      <c r="X29" s="249" vm="737">
        <v>0.43078</v>
      </c>
      <c r="Y29" s="249" vm="738">
        <v>0.43706800000000001</v>
      </c>
      <c r="Z29" s="249" vm="807">
        <v>0.44431100000000001</v>
      </c>
      <c r="AA29" s="249" vm="879">
        <v>0.43812299999999998</v>
      </c>
      <c r="AB29" s="270" vm="937">
        <v>0.42232999999999998</v>
      </c>
      <c r="AC29" s="341">
        <v>12</v>
      </c>
    </row>
    <row r="30" spans="1:29" x14ac:dyDescent="0.35">
      <c r="A30" s="167" t="s">
        <v>1</v>
      </c>
      <c r="B30" s="180">
        <v>1.068797</v>
      </c>
      <c r="C30" s="180">
        <v>1.248667</v>
      </c>
      <c r="D30" s="180">
        <v>1.349275</v>
      </c>
      <c r="E30" s="180">
        <v>1.8254600000000001</v>
      </c>
      <c r="F30" s="180">
        <v>1.927835</v>
      </c>
      <c r="G30" s="180">
        <v>1.746761</v>
      </c>
      <c r="H30" s="180">
        <v>1.3067770000000001</v>
      </c>
      <c r="I30" s="180">
        <v>1.2</v>
      </c>
      <c r="J30" s="180">
        <v>1.4022988239004557</v>
      </c>
      <c r="K30" s="180">
        <v>1.4587020822186703</v>
      </c>
      <c r="L30" s="180">
        <v>1.5594445786755737</v>
      </c>
      <c r="M30" s="180" vm="739">
        <v>1.057301</v>
      </c>
      <c r="N30" s="180" vm="740">
        <v>1.027752</v>
      </c>
      <c r="O30" s="180" vm="741">
        <v>0.86381300000000005</v>
      </c>
      <c r="P30" s="180" vm="742">
        <v>0.54193599999999997</v>
      </c>
      <c r="Q30" s="180" vm="743">
        <v>0.56469199999999997</v>
      </c>
      <c r="R30" s="180" vm="744">
        <v>0.58717600000000003</v>
      </c>
      <c r="S30" s="180" vm="745">
        <v>0.63815900000000003</v>
      </c>
      <c r="T30" s="180" vm="746">
        <v>0.585677</v>
      </c>
      <c r="U30" s="180" vm="747">
        <v>0.60884499999999997</v>
      </c>
      <c r="V30" s="180" vm="748">
        <v>0.64803299999999997</v>
      </c>
      <c r="W30" s="180" vm="749">
        <v>0.65505599999999997</v>
      </c>
      <c r="X30" s="180" vm="750">
        <v>0.72083900000000001</v>
      </c>
      <c r="Y30" s="180" vm="751">
        <v>0.65798999999999996</v>
      </c>
      <c r="Z30" s="180" vm="808">
        <v>0.51549100000000003</v>
      </c>
      <c r="AA30" s="180" vm="880">
        <v>0.46882299999999999</v>
      </c>
      <c r="AB30" s="271" vm="938">
        <v>0.422398</v>
      </c>
      <c r="AC30" s="256"/>
    </row>
    <row r="31" spans="1:29" x14ac:dyDescent="0.35">
      <c r="A31" s="6" t="s">
        <v>30</v>
      </c>
      <c r="B31" s="223">
        <v>1.383027</v>
      </c>
      <c r="C31" s="145">
        <v>1.540384</v>
      </c>
      <c r="D31" s="145">
        <v>1.414077</v>
      </c>
      <c r="E31" s="145">
        <v>1.512154</v>
      </c>
      <c r="F31" s="145">
        <v>1.3526800000000001</v>
      </c>
      <c r="G31" s="145">
        <v>1.2194499999999999</v>
      </c>
      <c r="H31" s="145">
        <v>1.2515559999999999</v>
      </c>
      <c r="I31" s="145">
        <v>1.4</v>
      </c>
      <c r="J31" s="145">
        <v>1.3527926246519475</v>
      </c>
      <c r="K31" s="145">
        <v>1.483124588711388</v>
      </c>
      <c r="L31" s="145">
        <v>1.3787227816176009</v>
      </c>
      <c r="M31" s="145">
        <v>1.398268004756019</v>
      </c>
      <c r="N31" s="145" vm="809">
        <v>1.3356889999999999</v>
      </c>
      <c r="O31" s="145" vm="810">
        <v>1.1136170000000001</v>
      </c>
      <c r="P31" s="145" vm="811">
        <v>1.122633</v>
      </c>
      <c r="Q31" s="145" vm="812">
        <v>1.1856370000000001</v>
      </c>
      <c r="R31" s="145" vm="813">
        <v>1.1383920000000001</v>
      </c>
      <c r="S31" s="145" vm="814">
        <v>1.1117030000000001</v>
      </c>
      <c r="T31" s="145" vm="815">
        <v>1.045841</v>
      </c>
      <c r="U31" s="145" vm="816">
        <v>0.97926000000000002</v>
      </c>
      <c r="V31" s="145" vm="817">
        <v>0.95668500000000001</v>
      </c>
      <c r="W31" s="145" vm="818">
        <v>0.97697900000000004</v>
      </c>
      <c r="X31" s="145" vm="819">
        <v>0.87920799999999999</v>
      </c>
      <c r="Y31" s="145" vm="820">
        <v>0.767073</v>
      </c>
      <c r="Z31" s="145" vm="821">
        <v>0.72219800000000001</v>
      </c>
      <c r="AA31" s="145" vm="881">
        <v>0.59042499999999998</v>
      </c>
      <c r="AB31" s="272" vm="939">
        <v>0.46414</v>
      </c>
      <c r="AC31" s="255"/>
    </row>
    <row r="32" spans="1:29" x14ac:dyDescent="0.35">
      <c r="A32" s="169" t="s">
        <v>2</v>
      </c>
      <c r="B32" s="250"/>
      <c r="C32" s="251"/>
      <c r="D32" s="251"/>
      <c r="E32" s="251"/>
      <c r="F32" s="251"/>
      <c r="G32" s="251"/>
      <c r="H32" s="251"/>
      <c r="I32" s="251"/>
      <c r="J32" s="251"/>
      <c r="K32" s="251"/>
      <c r="L32" s="252"/>
      <c r="M32" s="252"/>
      <c r="N32" s="252"/>
      <c r="O32" s="252"/>
      <c r="P32" s="252"/>
      <c r="Q32" s="252"/>
      <c r="R32" s="252"/>
      <c r="S32" s="253"/>
      <c r="T32" s="252"/>
      <c r="U32" s="253"/>
      <c r="V32" s="253"/>
      <c r="W32" s="253"/>
      <c r="X32" s="253"/>
      <c r="Y32" s="253"/>
      <c r="Z32" s="253"/>
      <c r="AA32" s="253"/>
      <c r="AB32" s="273"/>
      <c r="AC32" s="257"/>
    </row>
  </sheetData>
  <phoneticPr fontId="4"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B1:V47"/>
  <sheetViews>
    <sheetView workbookViewId="0">
      <selection activeCell="Z16" sqref="Z16"/>
    </sheetView>
  </sheetViews>
  <sheetFormatPr defaultRowHeight="12.75" x14ac:dyDescent="0.35"/>
  <cols>
    <col min="3" max="3" width="4.73046875" style="2" customWidth="1"/>
    <col min="4" max="19" width="7.73046875" style="2" customWidth="1"/>
    <col min="20" max="20" width="6.1328125" style="4" customWidth="1"/>
    <col min="21" max="21" width="7.1328125" style="2" customWidth="1"/>
    <col min="22" max="22" width="7.1328125" customWidth="1"/>
  </cols>
  <sheetData>
    <row r="1" spans="2:22" ht="15" x14ac:dyDescent="0.35">
      <c r="B1" s="146"/>
      <c r="U1" s="147" t="s">
        <v>167</v>
      </c>
    </row>
    <row r="2" spans="2:22" ht="15.75" customHeight="1" x14ac:dyDescent="0.35">
      <c r="B2" s="668" t="s">
        <v>163</v>
      </c>
      <c r="C2" s="687"/>
      <c r="D2" s="687"/>
      <c r="E2" s="687"/>
      <c r="F2" s="687"/>
      <c r="G2" s="687"/>
      <c r="H2" s="687"/>
      <c r="I2" s="687"/>
      <c r="J2" s="687"/>
      <c r="K2" s="687"/>
      <c r="L2" s="687"/>
      <c r="M2" s="687"/>
      <c r="N2" s="687"/>
      <c r="O2" s="687"/>
      <c r="P2" s="687"/>
      <c r="Q2" s="687"/>
      <c r="R2" s="687"/>
      <c r="S2" s="687"/>
      <c r="T2" s="687"/>
      <c r="U2" s="687"/>
    </row>
    <row r="3" spans="2:22" ht="12.75" customHeight="1" x14ac:dyDescent="0.35">
      <c r="B3" s="669" t="s">
        <v>174</v>
      </c>
      <c r="C3" s="688"/>
      <c r="D3" s="688"/>
      <c r="E3" s="688"/>
      <c r="F3" s="688"/>
      <c r="G3" s="688"/>
      <c r="H3" s="688"/>
      <c r="I3" s="688"/>
      <c r="J3" s="688"/>
      <c r="K3" s="688"/>
      <c r="L3" s="688"/>
      <c r="M3" s="688"/>
      <c r="N3" s="688"/>
      <c r="O3" s="688"/>
      <c r="P3" s="688"/>
      <c r="Q3" s="688"/>
      <c r="R3" s="688"/>
      <c r="S3" s="688"/>
      <c r="T3" s="688"/>
      <c r="U3" s="688"/>
    </row>
    <row r="4" spans="2:22" x14ac:dyDescent="0.35">
      <c r="F4" s="148"/>
      <c r="G4" s="148"/>
      <c r="H4" s="148"/>
      <c r="I4" s="148"/>
      <c r="J4" s="220"/>
      <c r="K4" s="220"/>
      <c r="L4" s="220"/>
      <c r="M4" s="220"/>
      <c r="N4" s="220"/>
      <c r="O4" s="220"/>
      <c r="P4" s="220"/>
      <c r="Q4" s="220"/>
      <c r="R4" s="220"/>
      <c r="S4" s="220"/>
    </row>
    <row r="5" spans="2:22" ht="30" customHeight="1" x14ac:dyDescent="0.35">
      <c r="B5" s="108"/>
      <c r="C5" s="149">
        <v>2005</v>
      </c>
      <c r="D5" s="149">
        <v>2006</v>
      </c>
      <c r="E5" s="149">
        <v>2007</v>
      </c>
      <c r="F5" s="149">
        <v>2008</v>
      </c>
      <c r="G5" s="149">
        <v>2009</v>
      </c>
      <c r="H5" s="149">
        <v>2010</v>
      </c>
      <c r="I5" s="149">
        <v>2011</v>
      </c>
      <c r="J5" s="149">
        <v>2012</v>
      </c>
      <c r="K5" s="149">
        <v>2013</v>
      </c>
      <c r="L5" s="149">
        <v>2014</v>
      </c>
      <c r="M5" s="149">
        <v>2015</v>
      </c>
      <c r="N5" s="149">
        <v>2016</v>
      </c>
      <c r="O5" s="324">
        <v>2017</v>
      </c>
      <c r="P5" s="324">
        <v>2018</v>
      </c>
      <c r="Q5" s="324">
        <v>2019</v>
      </c>
      <c r="R5" s="324">
        <v>2020</v>
      </c>
      <c r="S5" s="150">
        <v>2021</v>
      </c>
      <c r="T5" s="692" t="s">
        <v>320</v>
      </c>
      <c r="U5" s="152"/>
    </row>
    <row r="6" spans="2:22" ht="12.75" customHeight="1" x14ac:dyDescent="0.35">
      <c r="B6" s="153"/>
      <c r="C6" s="154"/>
      <c r="D6" s="154"/>
      <c r="E6" s="154"/>
      <c r="F6" s="154"/>
      <c r="G6" s="155"/>
      <c r="H6" s="155"/>
      <c r="I6" s="210"/>
      <c r="J6" s="210"/>
      <c r="K6" s="210"/>
      <c r="L6" s="210"/>
      <c r="M6" s="210"/>
      <c r="N6" s="210"/>
      <c r="O6" s="210"/>
      <c r="P6" s="210"/>
      <c r="Q6" s="210"/>
      <c r="R6" s="210"/>
      <c r="S6" s="156"/>
      <c r="T6" s="693"/>
      <c r="U6" s="152"/>
    </row>
    <row r="7" spans="2:22" ht="15" customHeight="1" x14ac:dyDescent="0.35">
      <c r="B7" s="276" t="s">
        <v>193</v>
      </c>
      <c r="C7" s="282"/>
      <c r="D7" s="282"/>
      <c r="E7" s="282">
        <v>4.7610060000000001</v>
      </c>
      <c r="F7" s="282">
        <v>4.7023890000000002</v>
      </c>
      <c r="G7" s="282">
        <v>4.7849750000000002</v>
      </c>
      <c r="H7" s="282">
        <v>4.7482579999999999</v>
      </c>
      <c r="I7" s="282">
        <v>4.6555739999999997</v>
      </c>
      <c r="J7" s="282">
        <v>4.5616519999999996</v>
      </c>
      <c r="K7" s="282">
        <v>4.4577780000000002</v>
      </c>
      <c r="L7" s="282">
        <v>4.4015050000000002</v>
      </c>
      <c r="M7" s="282">
        <v>4.398644</v>
      </c>
      <c r="N7" s="282">
        <v>4.4051150000000003</v>
      </c>
      <c r="O7" s="282">
        <v>4.3158910000000006</v>
      </c>
      <c r="P7" s="282">
        <v>4.2766299999999999</v>
      </c>
      <c r="Q7" s="282">
        <v>4.1614329999999997</v>
      </c>
      <c r="R7" s="282">
        <v>3.812945</v>
      </c>
      <c r="S7" s="282">
        <v>3.6970639999999997</v>
      </c>
      <c r="T7" s="343"/>
      <c r="U7" s="276" t="s">
        <v>193</v>
      </c>
    </row>
    <row r="8" spans="2:22" x14ac:dyDescent="0.35">
      <c r="B8" s="6" t="s">
        <v>19</v>
      </c>
      <c r="C8" s="164">
        <v>4.7821507683583446</v>
      </c>
      <c r="D8" s="164">
        <v>4.7821507683583446</v>
      </c>
      <c r="E8" s="164">
        <v>4.7821507683583446</v>
      </c>
      <c r="F8" s="164">
        <v>4.2022760000000003</v>
      </c>
      <c r="G8" s="164">
        <v>4.4350860000000001</v>
      </c>
      <c r="H8" s="164">
        <v>4.3654299999999999</v>
      </c>
      <c r="I8" s="164">
        <v>4.3784510000000001</v>
      </c>
      <c r="J8" s="164">
        <v>4.052117</v>
      </c>
      <c r="K8" s="164">
        <v>3.8655970000000002</v>
      </c>
      <c r="L8" s="164">
        <v>3.9134209999999996</v>
      </c>
      <c r="M8" s="164">
        <v>4.0173399999999999</v>
      </c>
      <c r="N8" s="164">
        <v>4.1693689999999997</v>
      </c>
      <c r="O8" s="164">
        <v>4.1337069999999994</v>
      </c>
      <c r="P8" s="164">
        <v>4.2000250000000001</v>
      </c>
      <c r="Q8" s="164">
        <v>4.1431519999999997</v>
      </c>
      <c r="R8" s="164">
        <v>3.7613940000000001</v>
      </c>
      <c r="S8" s="164">
        <v>3.8503099999999999</v>
      </c>
      <c r="T8" s="344">
        <v>22</v>
      </c>
      <c r="U8" s="6" t="s">
        <v>19</v>
      </c>
    </row>
    <row r="9" spans="2:22" x14ac:dyDescent="0.35">
      <c r="B9" s="61" t="s">
        <v>3</v>
      </c>
      <c r="C9" s="163"/>
      <c r="D9" s="163"/>
      <c r="E9" s="163">
        <v>9.5423290000000005</v>
      </c>
      <c r="F9" s="163">
        <v>10.097480000000001</v>
      </c>
      <c r="G9" s="163">
        <v>10.075970999999999</v>
      </c>
      <c r="H9" s="163">
        <v>10.258915</v>
      </c>
      <c r="I9" s="163">
        <v>9.8019970000000001</v>
      </c>
      <c r="J9" s="163">
        <v>9.6423539999999992</v>
      </c>
      <c r="K9" s="163">
        <v>9.3456489999999999</v>
      </c>
      <c r="L9" s="163">
        <v>8.9043150000000004</v>
      </c>
      <c r="M9" s="163">
        <v>9.2849160000000008</v>
      </c>
      <c r="N9" s="163">
        <v>8.3749029999999998</v>
      </c>
      <c r="O9" s="163">
        <v>8.1174379999999999</v>
      </c>
      <c r="P9" s="163">
        <v>7.36944</v>
      </c>
      <c r="Q9" s="163">
        <v>7.2346830000000004</v>
      </c>
      <c r="R9" s="163">
        <v>6.9240689999999994</v>
      </c>
      <c r="S9" s="163">
        <v>6.4146710000000002</v>
      </c>
      <c r="T9" s="345">
        <v>2</v>
      </c>
      <c r="U9" s="61" t="s">
        <v>3</v>
      </c>
    </row>
    <row r="10" spans="2:22" x14ac:dyDescent="0.35">
      <c r="B10" s="6" t="s">
        <v>5</v>
      </c>
      <c r="C10" s="164">
        <v>6.8106285298451414</v>
      </c>
      <c r="D10" s="164">
        <v>6.6095759999999997</v>
      </c>
      <c r="E10" s="164">
        <v>6.3297330000000001</v>
      </c>
      <c r="F10" s="164">
        <v>6.1420050000000002</v>
      </c>
      <c r="G10" s="164">
        <v>6.3130139999999999</v>
      </c>
      <c r="H10" s="164">
        <v>6.1466630000000002</v>
      </c>
      <c r="I10" s="164">
        <v>5.8472159999999995</v>
      </c>
      <c r="J10" s="164">
        <v>5.5678390000000002</v>
      </c>
      <c r="K10" s="164">
        <v>5.3899330000000001</v>
      </c>
      <c r="L10" s="164">
        <v>5.4778460000000004</v>
      </c>
      <c r="M10" s="164">
        <v>5.3472010000000001</v>
      </c>
      <c r="N10" s="164">
        <v>5.2677889999999996</v>
      </c>
      <c r="O10" s="164">
        <v>4.8988589999999999</v>
      </c>
      <c r="P10" s="164">
        <v>4.7290350000000005</v>
      </c>
      <c r="Q10" s="164">
        <v>4.4878670000000005</v>
      </c>
      <c r="R10" s="164">
        <v>4.1477409999999999</v>
      </c>
      <c r="S10" s="164">
        <v>4.0450670000000004</v>
      </c>
      <c r="T10" s="346">
        <v>17</v>
      </c>
      <c r="U10" s="6" t="s">
        <v>5</v>
      </c>
    </row>
    <row r="11" spans="2:22" x14ac:dyDescent="0.35">
      <c r="B11" s="61" t="s">
        <v>16</v>
      </c>
      <c r="C11" s="163">
        <v>6.8925574728002399</v>
      </c>
      <c r="D11" s="163">
        <v>7.0593129999999995</v>
      </c>
      <c r="E11" s="163">
        <v>6.9448759999999998</v>
      </c>
      <c r="F11" s="163">
        <v>6.2987260000000003</v>
      </c>
      <c r="G11" s="163">
        <v>5.5893189999999997</v>
      </c>
      <c r="H11" s="163">
        <v>5.4700959999999998</v>
      </c>
      <c r="I11" s="163">
        <v>5.3044089999999997</v>
      </c>
      <c r="J11" s="163">
        <v>5.0001940000000005</v>
      </c>
      <c r="K11" s="163">
        <v>5.1649989999999999</v>
      </c>
      <c r="L11" s="163">
        <v>4.8102400000000003</v>
      </c>
      <c r="M11" s="163">
        <v>5.2109989999999993</v>
      </c>
      <c r="N11" s="163">
        <v>5.284281</v>
      </c>
      <c r="O11" s="163">
        <v>4.8208960000000003</v>
      </c>
      <c r="P11" s="163">
        <v>4.972194</v>
      </c>
      <c r="Q11" s="163">
        <v>4.480918</v>
      </c>
      <c r="R11" s="163">
        <v>4.1731590000000001</v>
      </c>
      <c r="S11" s="163">
        <v>3.8861610000000004</v>
      </c>
      <c r="T11" s="345">
        <v>19</v>
      </c>
      <c r="U11" s="61" t="s">
        <v>16</v>
      </c>
      <c r="V11" s="286"/>
    </row>
    <row r="12" spans="2:22" x14ac:dyDescent="0.35">
      <c r="B12" s="6" t="s">
        <v>20</v>
      </c>
      <c r="C12" s="164">
        <v>5.166065643982396</v>
      </c>
      <c r="D12" s="164">
        <v>4.8973240000000002</v>
      </c>
      <c r="E12" s="164">
        <v>4.6633339999999999</v>
      </c>
      <c r="F12" s="164">
        <v>4.5731760000000001</v>
      </c>
      <c r="G12" s="164">
        <v>4.6058769999999996</v>
      </c>
      <c r="H12" s="164">
        <v>4.6060569999999998</v>
      </c>
      <c r="I12" s="164">
        <v>4.4312170000000002</v>
      </c>
      <c r="J12" s="164">
        <v>4.2379720000000001</v>
      </c>
      <c r="K12" s="164">
        <v>4.1194030000000001</v>
      </c>
      <c r="L12" s="164">
        <v>4.0183680000000006</v>
      </c>
      <c r="M12" s="164">
        <v>3.9085989999999997</v>
      </c>
      <c r="N12" s="164">
        <v>3.7856269999999999</v>
      </c>
      <c r="O12" s="164">
        <v>3.6299210000000004</v>
      </c>
      <c r="P12" s="164">
        <v>3.5024090000000001</v>
      </c>
      <c r="Q12" s="164">
        <v>3.3942449999999997</v>
      </c>
      <c r="R12" s="164">
        <v>3.215408</v>
      </c>
      <c r="S12" s="164">
        <v>2.9206659999999998</v>
      </c>
      <c r="T12" s="344">
        <v>21</v>
      </c>
      <c r="U12" s="6" t="s">
        <v>20</v>
      </c>
    </row>
    <row r="13" spans="2:22" x14ac:dyDescent="0.35">
      <c r="B13" s="61" t="s">
        <v>6</v>
      </c>
      <c r="C13" s="163">
        <v>6.2723313483245935</v>
      </c>
      <c r="D13" s="163">
        <v>5.7847460000000002</v>
      </c>
      <c r="E13" s="163">
        <v>5.6770379999999996</v>
      </c>
      <c r="F13" s="163">
        <v>5.4176289999999998</v>
      </c>
      <c r="G13" s="163">
        <v>6.3274889999999999</v>
      </c>
      <c r="H13" s="163">
        <v>6.383775</v>
      </c>
      <c r="I13" s="163">
        <v>6.7113449999999997</v>
      </c>
      <c r="J13" s="163">
        <v>6.5914259999999993</v>
      </c>
      <c r="K13" s="163">
        <v>6.1000620000000003</v>
      </c>
      <c r="L13" s="163">
        <v>6.0682640000000001</v>
      </c>
      <c r="M13" s="163">
        <v>6.2598549999999999</v>
      </c>
      <c r="N13" s="163">
        <v>6.877383</v>
      </c>
      <c r="O13" s="163">
        <v>6.7560519999999995</v>
      </c>
      <c r="P13" s="163">
        <v>6.2413999999999996</v>
      </c>
      <c r="Q13" s="163">
        <v>7.0070329999999998</v>
      </c>
      <c r="R13" s="163">
        <v>4.5141720000000003</v>
      </c>
      <c r="S13" s="163">
        <v>4.6263430000000003</v>
      </c>
      <c r="T13" s="345">
        <v>12</v>
      </c>
      <c r="U13" s="61" t="s">
        <v>6</v>
      </c>
    </row>
    <row r="14" spans="2:22" x14ac:dyDescent="0.35">
      <c r="B14" s="6" t="s">
        <v>23</v>
      </c>
      <c r="C14" s="164">
        <v>7.7652813699974583</v>
      </c>
      <c r="D14" s="164">
        <v>7.2795419999999993</v>
      </c>
      <c r="E14" s="164">
        <v>7.640498</v>
      </c>
      <c r="F14" s="164">
        <v>7.5270019999999995</v>
      </c>
      <c r="G14" s="164">
        <v>7.6595019999999998</v>
      </c>
      <c r="H14" s="164">
        <v>7.9596070000000001</v>
      </c>
      <c r="I14" s="164">
        <v>7.669556</v>
      </c>
      <c r="J14" s="164">
        <v>7.3721440000000005</v>
      </c>
      <c r="K14" s="164">
        <v>7.4657349999999996</v>
      </c>
      <c r="L14" s="164">
        <v>7.0963720000000006</v>
      </c>
      <c r="M14" s="164">
        <v>6.8505089999999997</v>
      </c>
      <c r="N14" s="164">
        <v>6.7143519999999999</v>
      </c>
      <c r="O14" s="164">
        <v>6.2335290000000008</v>
      </c>
      <c r="P14" s="164">
        <v>5.8417840000000005</v>
      </c>
      <c r="Q14" s="164">
        <v>5.5606589999999994</v>
      </c>
      <c r="R14" s="164">
        <v>5.0316299999999998</v>
      </c>
      <c r="S14" s="164">
        <v>4.4093970000000002</v>
      </c>
      <c r="T14" s="344">
        <v>14</v>
      </c>
      <c r="U14" s="6" t="s">
        <v>23</v>
      </c>
    </row>
    <row r="15" spans="2:22" x14ac:dyDescent="0.35">
      <c r="B15" s="61" t="s">
        <v>17</v>
      </c>
      <c r="C15" s="163">
        <v>6.0638723738860705</v>
      </c>
      <c r="D15" s="163">
        <v>5.2115299999999998</v>
      </c>
      <c r="E15" s="163">
        <v>5.3367079999999998</v>
      </c>
      <c r="F15" s="163">
        <v>5.0566139999999997</v>
      </c>
      <c r="G15" s="163">
        <v>6.0247789999999997</v>
      </c>
      <c r="H15" s="163">
        <v>7.286022</v>
      </c>
      <c r="I15" s="163">
        <v>7.3188420000000001</v>
      </c>
      <c r="J15" s="163">
        <v>7.2077059999999999</v>
      </c>
      <c r="K15" s="163">
        <v>7.0135069999999997</v>
      </c>
      <c r="L15" s="163">
        <v>7.1406159999999996</v>
      </c>
      <c r="M15" s="163">
        <v>7.090110000000001</v>
      </c>
      <c r="N15" s="163">
        <v>6.7754579999999995</v>
      </c>
      <c r="O15" s="163">
        <v>6.7656200000000002</v>
      </c>
      <c r="P15" s="163">
        <v>6.7238179999999996</v>
      </c>
      <c r="Q15" s="163">
        <v>6.6678770000000007</v>
      </c>
      <c r="R15" s="163">
        <v>6.4204469999999993</v>
      </c>
      <c r="S15" s="163">
        <v>6.2772509999999997</v>
      </c>
      <c r="T15" s="345">
        <v>2</v>
      </c>
      <c r="U15" s="61" t="s">
        <v>17</v>
      </c>
    </row>
    <row r="16" spans="2:22" x14ac:dyDescent="0.35">
      <c r="B16" s="6" t="s">
        <v>21</v>
      </c>
      <c r="C16" s="164">
        <v>4.7968575570739862</v>
      </c>
      <c r="D16" s="164">
        <v>4.5187679999999997</v>
      </c>
      <c r="E16" s="164">
        <v>4.3124149999999997</v>
      </c>
      <c r="F16" s="164">
        <v>4.3620339999999995</v>
      </c>
      <c r="G16" s="164">
        <v>4.6329159999999998</v>
      </c>
      <c r="H16" s="164">
        <v>4.3515749999999995</v>
      </c>
      <c r="I16" s="164">
        <v>4.1976690000000003</v>
      </c>
      <c r="J16" s="164">
        <v>3.9749840000000001</v>
      </c>
      <c r="K16" s="164">
        <v>4.3538269999999999</v>
      </c>
      <c r="L16" s="164">
        <v>4.0990859999999998</v>
      </c>
      <c r="M16" s="164">
        <v>4.0471909999999998</v>
      </c>
      <c r="N16" s="164">
        <v>4.1092899999999997</v>
      </c>
      <c r="O16" s="164">
        <v>3.9580599999999997</v>
      </c>
      <c r="P16" s="164">
        <v>3.8324610000000003</v>
      </c>
      <c r="Q16" s="164">
        <v>3.7971409999999999</v>
      </c>
      <c r="R16" s="164">
        <v>3.349205</v>
      </c>
      <c r="S16" s="164">
        <v>3.3007750000000002</v>
      </c>
      <c r="T16" s="344">
        <v>16</v>
      </c>
      <c r="U16" s="6" t="s">
        <v>21</v>
      </c>
    </row>
    <row r="17" spans="2:21" x14ac:dyDescent="0.35">
      <c r="B17" s="61" t="s">
        <v>22</v>
      </c>
      <c r="C17" s="163">
        <v>3.764571244315877</v>
      </c>
      <c r="D17" s="163">
        <v>3.4540760000000001</v>
      </c>
      <c r="E17" s="163">
        <v>3.5563739999999999</v>
      </c>
      <c r="F17" s="163">
        <v>3.4887480000000002</v>
      </c>
      <c r="G17" s="163">
        <v>3.536734</v>
      </c>
      <c r="H17" s="163">
        <v>3.383594</v>
      </c>
      <c r="I17" s="163">
        <v>3.3378629999999996</v>
      </c>
      <c r="J17" s="163">
        <v>3.1417109999999999</v>
      </c>
      <c r="K17" s="163">
        <v>3.0383020000000003</v>
      </c>
      <c r="L17" s="163">
        <v>2.9945879999999998</v>
      </c>
      <c r="M17" s="163">
        <v>3.1264879999999997</v>
      </c>
      <c r="N17" s="163">
        <v>3.2228060000000003</v>
      </c>
      <c r="O17" s="163">
        <v>3.272265</v>
      </c>
      <c r="P17" s="163">
        <v>3.4402379999999999</v>
      </c>
      <c r="Q17" s="163">
        <v>3.4040300000000001</v>
      </c>
      <c r="R17" s="163">
        <v>3.0666720000000001</v>
      </c>
      <c r="S17" s="163">
        <v>3.1272540000000002</v>
      </c>
      <c r="T17" s="345">
        <v>16</v>
      </c>
      <c r="U17" s="61" t="s">
        <v>22</v>
      </c>
    </row>
    <row r="18" spans="2:21" x14ac:dyDescent="0.35">
      <c r="B18" s="6" t="s">
        <v>39</v>
      </c>
      <c r="C18" s="164">
        <v>8.9145574897251478</v>
      </c>
      <c r="D18" s="164">
        <v>7.0770619999999997</v>
      </c>
      <c r="E18" s="164">
        <v>5.9754909999999999</v>
      </c>
      <c r="F18" s="164">
        <v>5.30701</v>
      </c>
      <c r="G18" s="164">
        <v>4.9381240000000002</v>
      </c>
      <c r="H18" s="164">
        <v>7.4675139999999995</v>
      </c>
      <c r="I18" s="164">
        <v>7.2988859999999995</v>
      </c>
      <c r="J18" s="164">
        <v>6.8622179999999995</v>
      </c>
      <c r="K18" s="164">
        <v>7.4865170000000001</v>
      </c>
      <c r="L18" s="164">
        <v>8.0733510000000006</v>
      </c>
      <c r="M18" s="164">
        <v>8.3536920000000006</v>
      </c>
      <c r="N18" s="164">
        <v>8.3646829999999994</v>
      </c>
      <c r="O18" s="164">
        <v>8.3789540000000002</v>
      </c>
      <c r="P18" s="164">
        <v>7.9044650000000001</v>
      </c>
      <c r="Q18" s="164">
        <v>7.7330410000000001</v>
      </c>
      <c r="R18" s="164">
        <v>7.4516369999999998</v>
      </c>
      <c r="S18" s="164">
        <v>5.8493890000000004</v>
      </c>
      <c r="T18" s="344">
        <v>3</v>
      </c>
      <c r="U18" s="6" t="s">
        <v>39</v>
      </c>
    </row>
    <row r="19" spans="2:21" x14ac:dyDescent="0.35">
      <c r="B19" s="61" t="s">
        <v>24</v>
      </c>
      <c r="C19" s="163">
        <v>5.3518231644260608</v>
      </c>
      <c r="D19" s="163">
        <v>5.0088749999999997</v>
      </c>
      <c r="E19" s="163">
        <v>4.7314470000000002</v>
      </c>
      <c r="F19" s="163">
        <v>4.638763</v>
      </c>
      <c r="G19" s="163">
        <v>4.6975439999999997</v>
      </c>
      <c r="H19" s="163">
        <v>4.6351389999999997</v>
      </c>
      <c r="I19" s="163">
        <v>4.8034619999999997</v>
      </c>
      <c r="J19" s="163">
        <v>5.351515</v>
      </c>
      <c r="K19" s="163">
        <v>5.1660360000000001</v>
      </c>
      <c r="L19" s="163">
        <v>5.1400240000000004</v>
      </c>
      <c r="M19" s="163">
        <v>5.0464500000000001</v>
      </c>
      <c r="N19" s="163">
        <v>5.0863429999999994</v>
      </c>
      <c r="O19" s="163">
        <v>5.0855269999999999</v>
      </c>
      <c r="P19" s="163">
        <v>5.0223449999999996</v>
      </c>
      <c r="Q19" s="163">
        <v>4.8673310000000001</v>
      </c>
      <c r="R19" s="163">
        <v>4.4219790000000003</v>
      </c>
      <c r="S19" s="163">
        <v>4.5691880000000005</v>
      </c>
      <c r="T19" s="345">
        <v>10</v>
      </c>
      <c r="U19" s="61" t="s">
        <v>24</v>
      </c>
    </row>
    <row r="20" spans="2:21" x14ac:dyDescent="0.35">
      <c r="B20" s="6" t="s">
        <v>4</v>
      </c>
      <c r="C20" s="164">
        <v>9.2290767566223924</v>
      </c>
      <c r="D20" s="164">
        <v>8.3240300000000005</v>
      </c>
      <c r="E20" s="164">
        <v>7.6770890000000005</v>
      </c>
      <c r="F20" s="164">
        <v>8.0221020000000003</v>
      </c>
      <c r="G20" s="164">
        <v>7.9565440000000009</v>
      </c>
      <c r="H20" s="164">
        <v>7.9175930000000001</v>
      </c>
      <c r="I20" s="164">
        <v>7.6175329999999999</v>
      </c>
      <c r="J20" s="164">
        <v>7.0684480000000001</v>
      </c>
      <c r="K20" s="164">
        <v>7.5303040000000001</v>
      </c>
      <c r="L20" s="164">
        <v>8.0025870000000001</v>
      </c>
      <c r="M20" s="164">
        <v>8.0423580000000001</v>
      </c>
      <c r="N20" s="164">
        <v>8.0821740000000002</v>
      </c>
      <c r="O20" s="164">
        <v>7.6983180000000004</v>
      </c>
      <c r="P20" s="164">
        <v>7.1876959999999999</v>
      </c>
      <c r="Q20" s="164">
        <v>5.9056860000000002</v>
      </c>
      <c r="R20" s="164">
        <v>5.7500440000000008</v>
      </c>
      <c r="S20" s="164">
        <v>5.2417540000000002</v>
      </c>
      <c r="T20" s="344">
        <v>7</v>
      </c>
      <c r="U20" s="6" t="s">
        <v>4</v>
      </c>
    </row>
    <row r="21" spans="2:21" x14ac:dyDescent="0.35">
      <c r="B21" s="61" t="s">
        <v>8</v>
      </c>
      <c r="C21" s="163">
        <v>8.5958900152790658</v>
      </c>
      <c r="D21" s="163">
        <v>7.2773009999999996</v>
      </c>
      <c r="E21" s="163">
        <v>6.4540289999999993</v>
      </c>
      <c r="F21" s="163">
        <v>6.3053509999999999</v>
      </c>
      <c r="G21" s="163">
        <v>8.0380459999999996</v>
      </c>
      <c r="H21" s="163">
        <v>8.2086459999999999</v>
      </c>
      <c r="I21" s="163">
        <v>8.045083</v>
      </c>
      <c r="J21" s="163">
        <v>7.268821</v>
      </c>
      <c r="K21" s="163">
        <v>7.2222079999999993</v>
      </c>
      <c r="L21" s="163">
        <v>7.1275279999999999</v>
      </c>
      <c r="M21" s="163">
        <v>7.2640770000000003</v>
      </c>
      <c r="N21" s="163">
        <v>7.4707319999999999</v>
      </c>
      <c r="O21" s="163">
        <v>7.1371850000000006</v>
      </c>
      <c r="P21" s="163">
        <v>7.2380380000000004</v>
      </c>
      <c r="Q21" s="163">
        <v>6.9970819999999998</v>
      </c>
      <c r="R21" s="163">
        <v>7.2527790000000003</v>
      </c>
      <c r="S21" s="163">
        <v>6.8385909999999992</v>
      </c>
      <c r="T21" s="345">
        <v>1</v>
      </c>
      <c r="U21" s="61" t="s">
        <v>8</v>
      </c>
    </row>
    <row r="22" spans="2:21" x14ac:dyDescent="0.35">
      <c r="B22" s="6" t="s">
        <v>9</v>
      </c>
      <c r="C22" s="164">
        <v>7.3751997142432302</v>
      </c>
      <c r="D22" s="164">
        <v>5.565194</v>
      </c>
      <c r="E22" s="164">
        <v>5.4811370000000004</v>
      </c>
      <c r="F22" s="164">
        <v>4.9999509999999994</v>
      </c>
      <c r="G22" s="164">
        <v>6.254569</v>
      </c>
      <c r="H22" s="164">
        <v>6.2021490000000004</v>
      </c>
      <c r="I22" s="164">
        <v>5.8754689999999998</v>
      </c>
      <c r="J22" s="164">
        <v>5.7748799999999996</v>
      </c>
      <c r="K22" s="164">
        <v>5.9111059999999993</v>
      </c>
      <c r="L22" s="164">
        <v>6.0352889999999997</v>
      </c>
      <c r="M22" s="164">
        <v>5.9648750000000001</v>
      </c>
      <c r="N22" s="164">
        <v>6.0783249999999995</v>
      </c>
      <c r="O22" s="164">
        <v>6.0843299999999996</v>
      </c>
      <c r="P22" s="164">
        <v>6.1000489999999994</v>
      </c>
      <c r="Q22" s="164">
        <v>5.8020419999999993</v>
      </c>
      <c r="R22" s="164">
        <v>5.9382000000000001</v>
      </c>
      <c r="S22" s="164">
        <v>5.3428260000000005</v>
      </c>
      <c r="T22" s="344">
        <v>3</v>
      </c>
      <c r="U22" s="6" t="s">
        <v>9</v>
      </c>
    </row>
    <row r="23" spans="2:21" x14ac:dyDescent="0.35">
      <c r="B23" s="61" t="s">
        <v>25</v>
      </c>
      <c r="C23" s="163">
        <v>7.6925138146069996</v>
      </c>
      <c r="D23" s="163">
        <v>7.2442740000000008</v>
      </c>
      <c r="E23" s="163">
        <v>6.9310820000000009</v>
      </c>
      <c r="F23" s="163">
        <v>6.8880169999999996</v>
      </c>
      <c r="G23" s="163">
        <v>6.4543839999999992</v>
      </c>
      <c r="H23" s="163">
        <v>6.1906110000000005</v>
      </c>
      <c r="I23" s="163">
        <v>6.2332400000000003</v>
      </c>
      <c r="J23" s="163">
        <v>5.9795930000000004</v>
      </c>
      <c r="K23" s="163">
        <v>5.5173889999999997</v>
      </c>
      <c r="L23" s="163">
        <v>5.1086980000000004</v>
      </c>
      <c r="M23" s="163">
        <v>4.8693430000000006</v>
      </c>
      <c r="N23" s="163">
        <v>4.4799919999999993</v>
      </c>
      <c r="O23" s="163">
        <v>4.3288289999999998</v>
      </c>
      <c r="P23" s="163">
        <v>4.1564309999999995</v>
      </c>
      <c r="Q23" s="163">
        <v>4.2652999999999999</v>
      </c>
      <c r="R23" s="163">
        <v>3.47932</v>
      </c>
      <c r="S23" s="163">
        <v>2.874873</v>
      </c>
      <c r="T23" s="345">
        <v>11</v>
      </c>
      <c r="U23" s="61" t="s">
        <v>25</v>
      </c>
    </row>
    <row r="24" spans="2:21" x14ac:dyDescent="0.35">
      <c r="B24" s="6" t="s">
        <v>7</v>
      </c>
      <c r="C24" s="164">
        <v>6.3352900359188666</v>
      </c>
      <c r="D24" s="164">
        <v>6.1222460000000005</v>
      </c>
      <c r="E24" s="164">
        <v>5.7692689999999995</v>
      </c>
      <c r="F24" s="164">
        <v>5.6375509999999993</v>
      </c>
      <c r="G24" s="164">
        <v>5.5725480000000003</v>
      </c>
      <c r="H24" s="164">
        <v>6.0550079999999999</v>
      </c>
      <c r="I24" s="164">
        <v>6.1261109999999999</v>
      </c>
      <c r="J24" s="164">
        <v>5.4309609999999999</v>
      </c>
      <c r="K24" s="164">
        <v>5.3018210000000003</v>
      </c>
      <c r="L24" s="164">
        <v>5.2545149999999996</v>
      </c>
      <c r="M24" s="164">
        <v>5.2469049999999999</v>
      </c>
      <c r="N24" s="164">
        <v>5.3016289999999993</v>
      </c>
      <c r="O24" s="164">
        <v>5.2041329999999997</v>
      </c>
      <c r="P24" s="164">
        <v>5.0881910000000001</v>
      </c>
      <c r="Q24" s="164">
        <v>4.9011750000000003</v>
      </c>
      <c r="R24" s="164">
        <v>4.7753130000000006</v>
      </c>
      <c r="S24" s="164">
        <v>4.6721789999999999</v>
      </c>
      <c r="T24" s="344">
        <v>6</v>
      </c>
      <c r="U24" s="6" t="s">
        <v>7</v>
      </c>
    </row>
    <row r="25" spans="2:21" x14ac:dyDescent="0.35">
      <c r="B25" s="61" t="s">
        <v>10</v>
      </c>
      <c r="C25" s="163">
        <v>8.9783441666603281</v>
      </c>
      <c r="D25" s="163">
        <v>8.9462820000000001</v>
      </c>
      <c r="E25" s="163">
        <v>9.4636250000000004</v>
      </c>
      <c r="F25" s="163">
        <v>8.816357</v>
      </c>
      <c r="G25" s="163">
        <v>8.7154729999999994</v>
      </c>
      <c r="H25" s="163">
        <v>8.1359549999999992</v>
      </c>
      <c r="I25" s="163">
        <v>8.6741460000000004</v>
      </c>
      <c r="J25" s="163">
        <v>7.7661379999999998</v>
      </c>
      <c r="K25" s="163">
        <v>6.9737109999999998</v>
      </c>
      <c r="L25" s="163">
        <v>7.2071869999999993</v>
      </c>
      <c r="M25" s="163">
        <v>7.3880490000000005</v>
      </c>
      <c r="N25" s="163">
        <v>7.1162609999999997</v>
      </c>
      <c r="O25" s="163">
        <v>7.1456559999999998</v>
      </c>
      <c r="P25" s="163">
        <v>6.8946629999999995</v>
      </c>
      <c r="Q25" s="163">
        <v>6.7797859999999996</v>
      </c>
      <c r="R25" s="163">
        <v>5.9609679999999994</v>
      </c>
      <c r="S25" s="163">
        <v>4.888541</v>
      </c>
      <c r="T25" s="345">
        <v>5</v>
      </c>
      <c r="U25" s="61" t="s">
        <v>10</v>
      </c>
    </row>
    <row r="26" spans="2:21" x14ac:dyDescent="0.35">
      <c r="B26" s="6" t="s">
        <v>18</v>
      </c>
      <c r="C26" s="164">
        <v>6.8172895598172083</v>
      </c>
      <c r="D26" s="164">
        <v>6.7323579999999996</v>
      </c>
      <c r="E26" s="164">
        <v>6.709784</v>
      </c>
      <c r="F26" s="164">
        <v>6.5196069999999997</v>
      </c>
      <c r="G26" s="164">
        <v>6.641807</v>
      </c>
      <c r="H26" s="164">
        <v>6.5660600000000002</v>
      </c>
      <c r="I26" s="164">
        <v>6.4739909999999998</v>
      </c>
      <c r="J26" s="164">
        <v>6.1323620000000005</v>
      </c>
      <c r="K26" s="164">
        <v>5.7306659999999994</v>
      </c>
      <c r="L26" s="164">
        <v>5.7021999999999995</v>
      </c>
      <c r="M26" s="164">
        <v>5.7707620000000004</v>
      </c>
      <c r="N26" s="164">
        <v>5.4960940000000003</v>
      </c>
      <c r="O26" s="164">
        <v>5.5097149999999999</v>
      </c>
      <c r="P26" s="164">
        <v>5.4663060000000003</v>
      </c>
      <c r="Q26" s="164">
        <v>5.2321559999999998</v>
      </c>
      <c r="R26" s="164">
        <v>4.6939499999999992</v>
      </c>
      <c r="S26" s="164">
        <v>4.5354430000000008</v>
      </c>
      <c r="T26" s="344">
        <v>5</v>
      </c>
      <c r="U26" s="6" t="s">
        <v>18</v>
      </c>
    </row>
    <row r="27" spans="2:21" x14ac:dyDescent="0.35">
      <c r="B27" s="61" t="s">
        <v>26</v>
      </c>
      <c r="C27" s="163">
        <v>5.2223821013020109</v>
      </c>
      <c r="D27" s="163">
        <v>5.0725359999999995</v>
      </c>
      <c r="E27" s="163">
        <v>4.8922319999999999</v>
      </c>
      <c r="F27" s="163">
        <v>4.8230839999999997</v>
      </c>
      <c r="G27" s="163">
        <v>4.9385310000000002</v>
      </c>
      <c r="H27" s="163">
        <v>4.8778009999999998</v>
      </c>
      <c r="I27" s="163">
        <v>5.0698790000000002</v>
      </c>
      <c r="J27" s="163">
        <v>4.9302359999999998</v>
      </c>
      <c r="K27" s="163">
        <v>4.7381580000000003</v>
      </c>
      <c r="L27" s="163">
        <v>4.8128770000000003</v>
      </c>
      <c r="M27" s="163">
        <v>4.6772080000000003</v>
      </c>
      <c r="N27" s="163">
        <v>4.8044639999999994</v>
      </c>
      <c r="O27" s="163">
        <v>4.8448880000000001</v>
      </c>
      <c r="P27" s="163">
        <v>4.6879189999999999</v>
      </c>
      <c r="Q27" s="163">
        <v>4.5622609999999995</v>
      </c>
      <c r="R27" s="163">
        <v>4.2243589999999998</v>
      </c>
      <c r="S27" s="163">
        <v>4.0122299999999997</v>
      </c>
      <c r="T27" s="345">
        <v>6</v>
      </c>
      <c r="U27" s="61" t="s">
        <v>26</v>
      </c>
    </row>
    <row r="28" spans="2:21" x14ac:dyDescent="0.35">
      <c r="B28" s="6" t="s">
        <v>11</v>
      </c>
      <c r="C28" s="164">
        <v>6.7075717716796177</v>
      </c>
      <c r="D28" s="164">
        <v>6.0753989999999991</v>
      </c>
      <c r="E28" s="164">
        <v>6.2598009999999995</v>
      </c>
      <c r="F28" s="164">
        <v>6.3752940000000002</v>
      </c>
      <c r="G28" s="164">
        <v>6.6543570000000001</v>
      </c>
      <c r="H28" s="164">
        <v>6.7529459999999997</v>
      </c>
      <c r="I28" s="164">
        <v>6.5904620000000005</v>
      </c>
      <c r="J28" s="164">
        <v>6.6075120000000007</v>
      </c>
      <c r="K28" s="164">
        <v>6.6029650000000002</v>
      </c>
      <c r="L28" s="164">
        <v>6.7356770000000008</v>
      </c>
      <c r="M28" s="164">
        <v>6.7357429999999994</v>
      </c>
      <c r="N28" s="164">
        <v>6.8677590000000004</v>
      </c>
      <c r="O28" s="164">
        <v>6.5714229999999993</v>
      </c>
      <c r="P28" s="164">
        <v>6.378228</v>
      </c>
      <c r="Q28" s="164">
        <v>6.1037650000000001</v>
      </c>
      <c r="R28" s="164">
        <v>5.4309409999999998</v>
      </c>
      <c r="S28" s="164">
        <v>5.2818769999999997</v>
      </c>
      <c r="T28" s="344">
        <v>4</v>
      </c>
      <c r="U28" s="6" t="s">
        <v>11</v>
      </c>
    </row>
    <row r="29" spans="2:21" x14ac:dyDescent="0.35">
      <c r="B29" s="61" t="s">
        <v>27</v>
      </c>
      <c r="C29" s="163">
        <v>9.017724363046689</v>
      </c>
      <c r="D29" s="163">
        <v>8.4455600000000004</v>
      </c>
      <c r="E29" s="163">
        <v>8.2069919999999996</v>
      </c>
      <c r="F29" s="163">
        <v>7.3357829999999993</v>
      </c>
      <c r="G29" s="163">
        <v>7.7181180000000005</v>
      </c>
      <c r="H29" s="163">
        <v>7.5453670000000006</v>
      </c>
      <c r="I29" s="163">
        <v>6.6927159999999999</v>
      </c>
      <c r="J29" s="163">
        <v>6.3586639999999992</v>
      </c>
      <c r="K29" s="163">
        <v>5.8921539999999997</v>
      </c>
      <c r="L29" s="163">
        <v>6.0512990000000002</v>
      </c>
      <c r="M29" s="163">
        <v>6.3854280000000001</v>
      </c>
      <c r="N29" s="163">
        <v>6.9724029999999999</v>
      </c>
      <c r="O29" s="163">
        <v>6.924823</v>
      </c>
      <c r="P29" s="163">
        <v>6.6751679999999993</v>
      </c>
      <c r="Q29" s="163">
        <v>6.5589509999999995</v>
      </c>
      <c r="R29" s="163">
        <v>5.6212859999999996</v>
      </c>
      <c r="S29" s="163">
        <v>5.8005200000000006</v>
      </c>
      <c r="T29" s="345">
        <v>2</v>
      </c>
      <c r="U29" s="61" t="s">
        <v>27</v>
      </c>
    </row>
    <row r="30" spans="2:21" x14ac:dyDescent="0.35">
      <c r="B30" s="6" t="s">
        <v>12</v>
      </c>
      <c r="C30" s="164"/>
      <c r="D30" s="164"/>
      <c r="E30" s="164">
        <v>5.3389489999999995</v>
      </c>
      <c r="F30" s="164">
        <v>5.2602039999999999</v>
      </c>
      <c r="G30" s="164">
        <v>6.4240999999999993</v>
      </c>
      <c r="H30" s="164">
        <v>7.1526870000000002</v>
      </c>
      <c r="I30" s="164">
        <v>6.005452</v>
      </c>
      <c r="J30" s="164">
        <v>6.1180660000000007</v>
      </c>
      <c r="K30" s="164">
        <v>6.3705880000000006</v>
      </c>
      <c r="L30" s="164">
        <v>7.2476909999999997</v>
      </c>
      <c r="M30" s="164">
        <v>7.2408729999999997</v>
      </c>
      <c r="N30" s="164">
        <v>7.6416339999999998</v>
      </c>
      <c r="O30" s="164">
        <v>6.3759429999999995</v>
      </c>
      <c r="P30" s="164">
        <v>6.1309740000000001</v>
      </c>
      <c r="Q30" s="164">
        <v>6.0418430000000001</v>
      </c>
      <c r="R30" s="164">
        <v>5.281523</v>
      </c>
      <c r="S30" s="164">
        <v>5.2910269999999997</v>
      </c>
      <c r="T30" s="344">
        <v>2</v>
      </c>
      <c r="U30" s="6" t="s">
        <v>12</v>
      </c>
    </row>
    <row r="31" spans="2:21" x14ac:dyDescent="0.35">
      <c r="B31" s="61" t="s">
        <v>14</v>
      </c>
      <c r="C31" s="163">
        <v>6.8404008431498244</v>
      </c>
      <c r="D31" s="163">
        <v>6.4325579999999993</v>
      </c>
      <c r="E31" s="163">
        <v>6.7332070000000002</v>
      </c>
      <c r="F31" s="163">
        <v>6.7855600000000003</v>
      </c>
      <c r="G31" s="163">
        <v>8.0210550000000005</v>
      </c>
      <c r="H31" s="163">
        <v>7.5570349999999999</v>
      </c>
      <c r="I31" s="163">
        <v>7.3698290000000002</v>
      </c>
      <c r="J31" s="163">
        <v>8.2683409999999995</v>
      </c>
      <c r="K31" s="163">
        <v>8.4047239999999999</v>
      </c>
      <c r="L31" s="163">
        <v>8.1669859999999996</v>
      </c>
      <c r="M31" s="163">
        <v>8.02121</v>
      </c>
      <c r="N31" s="163">
        <v>7.985538</v>
      </c>
      <c r="O31" s="163">
        <v>7.7230340000000002</v>
      </c>
      <c r="P31" s="163">
        <v>7.1852929999999997</v>
      </c>
      <c r="Q31" s="163">
        <v>6.9344340000000004</v>
      </c>
      <c r="R31" s="163">
        <v>6.0651039999999998</v>
      </c>
      <c r="S31" s="163">
        <v>5.9618529999999996</v>
      </c>
      <c r="T31" s="345">
        <v>1</v>
      </c>
      <c r="U31" s="61" t="s">
        <v>14</v>
      </c>
    </row>
    <row r="32" spans="2:21" x14ac:dyDescent="0.35">
      <c r="B32" s="6" t="s">
        <v>13</v>
      </c>
      <c r="C32" s="164">
        <v>7.2069062794215641</v>
      </c>
      <c r="D32" s="164">
        <v>8.6008089999999999</v>
      </c>
      <c r="E32" s="164">
        <v>7.3890370000000001</v>
      </c>
      <c r="F32" s="164">
        <v>6.8291069999999996</v>
      </c>
      <c r="G32" s="164">
        <v>6.3771900000000006</v>
      </c>
      <c r="H32" s="164">
        <v>6.1007679999999995</v>
      </c>
      <c r="I32" s="164">
        <v>5.8013840000000005</v>
      </c>
      <c r="J32" s="164">
        <v>5.5114559999999999</v>
      </c>
      <c r="K32" s="164">
        <v>5.2218630000000008</v>
      </c>
      <c r="L32" s="164">
        <v>5.1047479999999998</v>
      </c>
      <c r="M32" s="164">
        <v>4.9923709999999994</v>
      </c>
      <c r="N32" s="164">
        <v>5.1048430000000007</v>
      </c>
      <c r="O32" s="164">
        <v>4.9602709999999997</v>
      </c>
      <c r="P32" s="164">
        <v>4.8015179999999997</v>
      </c>
      <c r="Q32" s="164">
        <v>4.5854859999999995</v>
      </c>
      <c r="R32" s="164">
        <v>4.2194060000000002</v>
      </c>
      <c r="S32" s="164">
        <v>3.9919850000000001</v>
      </c>
      <c r="T32" s="344">
        <v>2</v>
      </c>
      <c r="U32" s="6" t="s">
        <v>13</v>
      </c>
    </row>
    <row r="33" spans="2:21" x14ac:dyDescent="0.35">
      <c r="B33" s="61" t="s">
        <v>28</v>
      </c>
      <c r="C33" s="163">
        <v>5.9309256443018299</v>
      </c>
      <c r="D33" s="163">
        <v>5.841774</v>
      </c>
      <c r="E33" s="163">
        <v>5.4440850000000003</v>
      </c>
      <c r="F33" s="163">
        <v>5.2078480000000003</v>
      </c>
      <c r="G33" s="163">
        <v>5.1175929999999994</v>
      </c>
      <c r="H33" s="163">
        <v>5.4207700000000001</v>
      </c>
      <c r="I33" s="163">
        <v>5.2291460000000001</v>
      </c>
      <c r="J33" s="163">
        <v>5.142315</v>
      </c>
      <c r="K33" s="163">
        <v>5.0198450000000001</v>
      </c>
      <c r="L33" s="163">
        <v>4.9118600000000008</v>
      </c>
      <c r="M33" s="163">
        <v>4.829593</v>
      </c>
      <c r="N33" s="163">
        <v>5.0427479999999996</v>
      </c>
      <c r="O33" s="163">
        <v>5.0140329999999995</v>
      </c>
      <c r="P33" s="163">
        <v>4.9918149999999999</v>
      </c>
      <c r="Q33" s="163">
        <v>4.6437569999999999</v>
      </c>
      <c r="R33" s="163">
        <v>4.6390919999999998</v>
      </c>
      <c r="S33" s="163">
        <v>4.08399</v>
      </c>
      <c r="T33" s="345">
        <v>1</v>
      </c>
      <c r="U33" s="61" t="s">
        <v>28</v>
      </c>
    </row>
    <row r="34" spans="2:21" x14ac:dyDescent="0.35">
      <c r="B34" s="7" t="s">
        <v>29</v>
      </c>
      <c r="C34" s="249">
        <v>3.6388875961999978</v>
      </c>
      <c r="D34" s="249">
        <v>2.7231890000000001</v>
      </c>
      <c r="E34" s="249">
        <v>2.7583320000000002</v>
      </c>
      <c r="F34" s="249">
        <v>3.7194409999999998</v>
      </c>
      <c r="G34" s="249">
        <v>3.8762799999999999</v>
      </c>
      <c r="H34" s="249">
        <v>3.7293370000000001</v>
      </c>
      <c r="I34" s="249">
        <v>3.5523559999999996</v>
      </c>
      <c r="J34" s="249">
        <v>3.509201</v>
      </c>
      <c r="K34" s="249">
        <v>3.4424520000000003</v>
      </c>
      <c r="L34" s="249">
        <v>3.3003429999999998</v>
      </c>
      <c r="M34" s="249">
        <v>3.2568489999999999</v>
      </c>
      <c r="N34" s="249">
        <v>3.2059610000000003</v>
      </c>
      <c r="O34" s="249">
        <v>3.064076</v>
      </c>
      <c r="P34" s="249">
        <v>2.959889</v>
      </c>
      <c r="Q34" s="249">
        <v>2.781714</v>
      </c>
      <c r="R34" s="249">
        <v>2.6912159999999998</v>
      </c>
      <c r="S34" s="249">
        <v>2.5534970000000001</v>
      </c>
      <c r="T34" s="347">
        <v>1</v>
      </c>
      <c r="U34" s="7" t="s">
        <v>29</v>
      </c>
    </row>
    <row r="35" spans="2:21" x14ac:dyDescent="0.35">
      <c r="B35" s="167" t="s">
        <v>1</v>
      </c>
      <c r="C35" s="254"/>
      <c r="D35" s="254"/>
      <c r="E35" s="254"/>
      <c r="F35" s="254"/>
      <c r="G35" s="254"/>
      <c r="H35" s="254"/>
      <c r="I35" s="254"/>
      <c r="J35" s="254"/>
      <c r="K35" s="254"/>
      <c r="L35" s="254"/>
      <c r="M35" s="254"/>
      <c r="N35" s="254"/>
      <c r="O35" s="254"/>
      <c r="P35" s="254"/>
      <c r="Q35" s="254"/>
      <c r="R35" s="254"/>
      <c r="S35" s="254"/>
      <c r="T35" s="349"/>
      <c r="U35" s="167" t="s">
        <v>1</v>
      </c>
    </row>
    <row r="36" spans="2:21" x14ac:dyDescent="0.35">
      <c r="B36" s="6" t="s">
        <v>30</v>
      </c>
      <c r="C36" s="164">
        <v>5.2116422547467254</v>
      </c>
      <c r="D36" s="164">
        <v>5.1133959999999998</v>
      </c>
      <c r="E36" s="164">
        <v>4.986351</v>
      </c>
      <c r="F36" s="164">
        <v>4.418291</v>
      </c>
      <c r="G36" s="164">
        <v>4.6307849999999995</v>
      </c>
      <c r="H36" s="164">
        <v>4.6458750000000002</v>
      </c>
      <c r="I36" s="164">
        <v>4.3870040000000001</v>
      </c>
      <c r="J36" s="164">
        <v>4.2481939999999998</v>
      </c>
      <c r="K36" s="164">
        <v>4.3080870000000004</v>
      </c>
      <c r="L36" s="164">
        <v>4.1938820000000003</v>
      </c>
      <c r="M36" s="164">
        <v>4.2122760000000001</v>
      </c>
      <c r="N36" s="164">
        <v>4.1734220000000004</v>
      </c>
      <c r="O36" s="164">
        <v>3.9043770000000002</v>
      </c>
      <c r="P36" s="164">
        <v>3.5820349999999999</v>
      </c>
      <c r="Q36" s="164">
        <v>3.3256190000000001</v>
      </c>
      <c r="R36" s="164">
        <v>3.0756410000000001</v>
      </c>
      <c r="S36" s="164">
        <v>2.3440729999999999</v>
      </c>
      <c r="T36" s="348"/>
      <c r="U36" s="6" t="s">
        <v>30</v>
      </c>
    </row>
    <row r="37" spans="2:21" ht="12" customHeight="1" x14ac:dyDescent="0.35">
      <c r="B37" s="169" t="s">
        <v>2</v>
      </c>
      <c r="C37" s="252"/>
      <c r="D37" s="252"/>
      <c r="E37" s="252"/>
      <c r="F37" s="252"/>
      <c r="G37" s="252"/>
      <c r="H37" s="252"/>
      <c r="I37" s="252"/>
      <c r="J37" s="252"/>
      <c r="K37" s="252"/>
      <c r="L37" s="252"/>
      <c r="M37" s="252"/>
      <c r="N37" s="252"/>
      <c r="O37" s="252"/>
      <c r="P37" s="252"/>
      <c r="Q37" s="252"/>
      <c r="R37" s="252"/>
      <c r="S37" s="252"/>
      <c r="T37" s="350"/>
      <c r="U37" s="169" t="s">
        <v>2</v>
      </c>
    </row>
    <row r="38" spans="2:21" ht="4.5" customHeight="1" x14ac:dyDescent="0.35">
      <c r="B38" s="689"/>
      <c r="C38" s="689"/>
      <c r="D38" s="689"/>
      <c r="E38" s="689"/>
      <c r="F38" s="689"/>
      <c r="G38" s="689"/>
      <c r="H38" s="689"/>
      <c r="I38" s="689"/>
      <c r="J38" s="689"/>
      <c r="K38" s="689"/>
      <c r="L38" s="689"/>
      <c r="M38" s="689"/>
      <c r="N38" s="689"/>
      <c r="O38" s="689"/>
      <c r="P38" s="689"/>
      <c r="Q38" s="689"/>
      <c r="R38" s="689"/>
      <c r="S38" s="689"/>
      <c r="T38" s="689"/>
      <c r="U38" s="689"/>
    </row>
    <row r="39" spans="2:21" x14ac:dyDescent="0.35">
      <c r="B39" s="690" t="s">
        <v>165</v>
      </c>
      <c r="C39" s="691"/>
      <c r="D39" s="691"/>
      <c r="E39" s="691"/>
      <c r="F39" s="691"/>
      <c r="G39" s="691"/>
      <c r="H39" s="691"/>
      <c r="I39" s="691"/>
      <c r="J39" s="691"/>
      <c r="K39" s="691"/>
      <c r="L39" s="691"/>
      <c r="M39" s="691"/>
      <c r="N39" s="691"/>
      <c r="O39" s="691"/>
      <c r="P39" s="691"/>
      <c r="Q39" s="691"/>
      <c r="R39" s="691"/>
      <c r="S39" s="691"/>
      <c r="T39" s="691"/>
      <c r="U39" s="691"/>
    </row>
    <row r="40" spans="2:21" x14ac:dyDescent="0.35">
      <c r="B40" s="83" t="s">
        <v>192</v>
      </c>
    </row>
    <row r="41" spans="2:21" x14ac:dyDescent="0.35">
      <c r="B41" s="83" t="s">
        <v>221</v>
      </c>
    </row>
    <row r="46" spans="2:21" ht="12.75" customHeight="1" x14ac:dyDescent="0.35"/>
    <row r="47" spans="2:21" ht="12.75" customHeight="1" x14ac:dyDescent="0.35"/>
  </sheetData>
  <mergeCells count="5">
    <mergeCell ref="B2:U2"/>
    <mergeCell ref="B3:U3"/>
    <mergeCell ref="B38:U38"/>
    <mergeCell ref="B39:U39"/>
    <mergeCell ref="T5:T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pageSetUpPr fitToPage="1"/>
  </sheetPr>
  <dimension ref="C1:O57"/>
  <sheetViews>
    <sheetView topLeftCell="A16" zoomScaleNormal="100" workbookViewId="0">
      <selection activeCell="T34" sqref="T34"/>
    </sheetView>
  </sheetViews>
  <sheetFormatPr defaultColWidth="9.1328125" defaultRowHeight="10.15" x14ac:dyDescent="0.3"/>
  <cols>
    <col min="1" max="2" width="9.1328125" style="2"/>
    <col min="3" max="3" width="13.86328125" style="2" customWidth="1"/>
    <col min="4" max="4" width="14.59765625" style="2" customWidth="1"/>
    <col min="5" max="5" width="9.59765625" style="2" bestFit="1" customWidth="1"/>
    <col min="6" max="6" width="9.1328125" style="2"/>
    <col min="7" max="7" width="2.265625" style="2" customWidth="1"/>
    <col min="8" max="8" width="9.1328125" style="2"/>
    <col min="9" max="9" width="2.59765625" style="2" customWidth="1"/>
    <col min="10" max="10" width="10.86328125" style="2" customWidth="1"/>
    <col min="11" max="11" width="2.265625" style="2" customWidth="1"/>
    <col min="12" max="12" width="9.1328125" style="2"/>
    <col min="13" max="13" width="1.86328125" style="2" customWidth="1"/>
    <col min="14" max="14" width="9.1328125" style="2"/>
    <col min="15" max="15" width="2.265625" style="2" customWidth="1"/>
    <col min="16" max="16" width="11.265625" style="2" customWidth="1"/>
    <col min="17" max="16384" width="9.1328125" style="2"/>
  </cols>
  <sheetData>
    <row r="1" spans="3:15" ht="14.25" customHeight="1" x14ac:dyDescent="0.3">
      <c r="C1" s="711"/>
      <c r="D1" s="711"/>
      <c r="N1" s="8" t="s">
        <v>168</v>
      </c>
    </row>
    <row r="2" spans="3:15" ht="30" customHeight="1" x14ac:dyDescent="0.3">
      <c r="E2" s="447"/>
      <c r="F2" s="447"/>
      <c r="G2" s="447"/>
      <c r="H2" s="447"/>
      <c r="I2" s="447"/>
      <c r="J2" s="447"/>
      <c r="K2" s="447"/>
      <c r="L2" s="447"/>
      <c r="M2" s="447"/>
      <c r="N2" s="447"/>
      <c r="O2" s="447"/>
    </row>
    <row r="3" spans="3:15" ht="18" customHeight="1" x14ac:dyDescent="0.3">
      <c r="C3" s="712" t="s">
        <v>76</v>
      </c>
      <c r="D3" s="712"/>
      <c r="E3" s="712"/>
      <c r="F3" s="712"/>
      <c r="G3" s="712"/>
      <c r="H3" s="712"/>
      <c r="I3" s="712"/>
      <c r="J3" s="712"/>
      <c r="K3" s="712"/>
      <c r="L3" s="712"/>
      <c r="M3" s="712"/>
      <c r="N3" s="712"/>
      <c r="O3" s="712"/>
    </row>
    <row r="4" spans="3:15" ht="18" customHeight="1" x14ac:dyDescent="0.3">
      <c r="C4" s="713"/>
      <c r="D4" s="713"/>
      <c r="E4" s="25"/>
      <c r="F4" s="92" t="s">
        <v>193</v>
      </c>
      <c r="G4" s="95"/>
      <c r="H4" s="95" t="s">
        <v>246</v>
      </c>
      <c r="I4" s="95"/>
      <c r="J4" s="95" t="s">
        <v>33</v>
      </c>
      <c r="K4" s="95"/>
      <c r="L4" s="95" t="s">
        <v>36</v>
      </c>
      <c r="M4" s="95"/>
      <c r="N4" s="95" t="s">
        <v>35</v>
      </c>
      <c r="O4" s="75"/>
    </row>
    <row r="5" spans="3:15" ht="3" customHeight="1" x14ac:dyDescent="0.3">
      <c r="C5" s="213"/>
      <c r="D5" s="213"/>
      <c r="F5" s="26"/>
      <c r="G5" s="26"/>
      <c r="H5" s="26"/>
      <c r="I5" s="26"/>
      <c r="J5" s="26"/>
      <c r="K5" s="26"/>
      <c r="L5" s="26"/>
      <c r="M5" s="213"/>
      <c r="N5" s="213"/>
    </row>
    <row r="6" spans="3:15" ht="18" customHeight="1" x14ac:dyDescent="0.3">
      <c r="C6" s="213"/>
      <c r="D6" s="213"/>
      <c r="E6" s="36"/>
      <c r="F6" s="679" t="s">
        <v>89</v>
      </c>
      <c r="G6" s="714"/>
      <c r="H6" s="714"/>
      <c r="I6" s="714"/>
      <c r="J6" s="714"/>
      <c r="K6" s="714"/>
      <c r="L6" s="714"/>
      <c r="M6" s="714"/>
      <c r="N6" s="714"/>
      <c r="O6" s="715"/>
    </row>
    <row r="7" spans="3:15" ht="15" customHeight="1" x14ac:dyDescent="0.3">
      <c r="C7" s="212"/>
      <c r="D7" s="212"/>
      <c r="E7" s="43"/>
      <c r="F7" s="448">
        <v>2021</v>
      </c>
      <c r="G7" s="310"/>
      <c r="H7" s="448">
        <v>2021</v>
      </c>
      <c r="I7" s="310"/>
      <c r="J7" s="448">
        <v>2020</v>
      </c>
      <c r="K7" s="310"/>
      <c r="L7" s="448">
        <v>2021</v>
      </c>
      <c r="M7" s="310"/>
      <c r="N7" s="448">
        <v>2021</v>
      </c>
      <c r="O7" s="310"/>
    </row>
    <row r="8" spans="3:15" ht="15" customHeight="1" x14ac:dyDescent="0.3">
      <c r="C8" s="716" t="s">
        <v>92</v>
      </c>
      <c r="D8" s="717"/>
      <c r="E8" s="42" t="s">
        <v>37</v>
      </c>
      <c r="F8" s="449">
        <v>4473</v>
      </c>
      <c r="G8" s="450"/>
      <c r="H8" s="612">
        <v>4577</v>
      </c>
      <c r="I8" s="451"/>
      <c r="J8" s="452">
        <v>1069</v>
      </c>
      <c r="K8" s="451"/>
      <c r="L8" s="453">
        <v>5061.8999999999996</v>
      </c>
      <c r="M8" s="451"/>
      <c r="N8" s="452">
        <v>1212</v>
      </c>
      <c r="O8" s="311"/>
    </row>
    <row r="9" spans="3:15" ht="9.9499999999999993" customHeight="1" x14ac:dyDescent="0.3">
      <c r="C9" s="211"/>
      <c r="D9" s="212"/>
      <c r="E9" s="43"/>
      <c r="F9" s="454"/>
      <c r="G9" s="455"/>
      <c r="H9" s="456"/>
      <c r="I9" s="471" t="s">
        <v>82</v>
      </c>
      <c r="J9" s="458"/>
      <c r="K9" s="457"/>
      <c r="L9" s="456"/>
      <c r="M9" s="457"/>
      <c r="N9" s="459"/>
      <c r="O9" s="306"/>
    </row>
    <row r="10" spans="3:15" ht="15" customHeight="1" x14ac:dyDescent="0.3">
      <c r="C10" s="697" t="s">
        <v>77</v>
      </c>
      <c r="D10" s="698"/>
      <c r="E10" s="179" t="s">
        <v>37</v>
      </c>
      <c r="F10" s="460">
        <v>74.861999999999995</v>
      </c>
      <c r="G10" s="461"/>
      <c r="H10" s="462">
        <v>92.823743232000012</v>
      </c>
      <c r="I10" s="461"/>
      <c r="J10" s="462">
        <v>9.1999999999999993</v>
      </c>
      <c r="K10" s="461"/>
      <c r="L10" s="463">
        <v>169.1</v>
      </c>
      <c r="M10" s="461"/>
      <c r="N10" s="463">
        <v>64</v>
      </c>
      <c r="O10" s="307"/>
    </row>
    <row r="11" spans="3:15" ht="9.9499999999999993" customHeight="1" x14ac:dyDescent="0.3">
      <c r="C11" s="214"/>
      <c r="D11" s="215"/>
      <c r="E11" s="179"/>
      <c r="F11" s="464"/>
      <c r="G11" s="461"/>
      <c r="H11" s="465"/>
      <c r="I11" s="461" t="s">
        <v>82</v>
      </c>
      <c r="J11" s="466"/>
      <c r="K11" s="467" t="s">
        <v>91</v>
      </c>
      <c r="L11" s="463"/>
      <c r="M11" s="461"/>
      <c r="N11" s="463"/>
      <c r="O11" s="308" t="s">
        <v>94</v>
      </c>
    </row>
    <row r="12" spans="3:15" ht="15" customHeight="1" x14ac:dyDescent="0.3">
      <c r="C12" s="695" t="s">
        <v>78</v>
      </c>
      <c r="D12" s="696"/>
      <c r="E12" s="43" t="s">
        <v>37</v>
      </c>
      <c r="F12" s="454">
        <v>203</v>
      </c>
      <c r="G12" s="457"/>
      <c r="H12" s="458">
        <v>196.99513194239998</v>
      </c>
      <c r="I12" s="457"/>
      <c r="J12" s="468">
        <v>18.940999999999999</v>
      </c>
      <c r="K12" s="457"/>
      <c r="L12" s="456">
        <v>150.69999999999999</v>
      </c>
      <c r="M12" s="457"/>
      <c r="N12" s="456">
        <v>87</v>
      </c>
      <c r="O12" s="306"/>
    </row>
    <row r="13" spans="3:15" ht="9.9499999999999993" customHeight="1" x14ac:dyDescent="0.3">
      <c r="C13" s="211"/>
      <c r="D13" s="212"/>
      <c r="E13" s="43"/>
      <c r="F13" s="454"/>
      <c r="G13" s="457"/>
      <c r="H13" s="469"/>
      <c r="I13" s="457" t="s">
        <v>96</v>
      </c>
      <c r="J13" s="470"/>
      <c r="K13" s="471"/>
      <c r="L13" s="375"/>
      <c r="M13" s="457"/>
      <c r="O13" s="306"/>
    </row>
    <row r="14" spans="3:15" ht="15" customHeight="1" x14ac:dyDescent="0.3">
      <c r="C14" s="697" t="s">
        <v>79</v>
      </c>
      <c r="D14" s="698"/>
      <c r="E14" s="179" t="s">
        <v>37</v>
      </c>
      <c r="F14" s="472">
        <v>114</v>
      </c>
      <c r="G14" s="461"/>
      <c r="H14" s="463"/>
      <c r="I14" s="461"/>
      <c r="J14" s="463">
        <v>11.722</v>
      </c>
      <c r="K14" s="461"/>
      <c r="L14" s="463">
        <v>110.8</v>
      </c>
      <c r="M14" s="461"/>
      <c r="N14" s="463">
        <v>45</v>
      </c>
      <c r="O14" s="307"/>
    </row>
    <row r="15" spans="3:15" ht="9.9499999999999993" customHeight="1" x14ac:dyDescent="0.3">
      <c r="C15" s="214"/>
      <c r="D15" s="215"/>
      <c r="E15" s="179"/>
      <c r="F15" s="464"/>
      <c r="G15" s="461"/>
      <c r="H15" s="463"/>
      <c r="I15" s="461"/>
      <c r="J15" s="462"/>
      <c r="K15" s="467"/>
      <c r="L15" s="463"/>
      <c r="M15" s="461"/>
      <c r="N15" s="463"/>
      <c r="O15" s="307"/>
    </row>
    <row r="16" spans="3:15" ht="15" customHeight="1" x14ac:dyDescent="0.3">
      <c r="C16" s="695" t="s">
        <v>107</v>
      </c>
      <c r="D16" s="696"/>
      <c r="E16" s="43" t="s">
        <v>37</v>
      </c>
      <c r="F16" s="454">
        <v>42.131</v>
      </c>
      <c r="G16" s="455"/>
      <c r="H16" s="456">
        <v>40.229999999999997</v>
      </c>
      <c r="I16" s="457"/>
      <c r="J16" s="473"/>
      <c r="K16" s="455"/>
      <c r="L16" s="456">
        <v>127.6</v>
      </c>
      <c r="M16" s="457"/>
      <c r="N16" s="456">
        <v>102</v>
      </c>
      <c r="O16" s="306"/>
    </row>
    <row r="17" spans="3:15" ht="9.9499999999999993" customHeight="1" x14ac:dyDescent="0.3">
      <c r="C17" s="211"/>
      <c r="D17" s="212"/>
      <c r="E17" s="43"/>
      <c r="F17" s="454"/>
      <c r="G17" s="457"/>
      <c r="H17" s="456"/>
      <c r="I17" s="457"/>
      <c r="J17" s="474"/>
      <c r="K17" s="457"/>
      <c r="L17" s="456"/>
      <c r="M17" s="457"/>
      <c r="N17" s="456"/>
      <c r="O17" s="306"/>
    </row>
    <row r="18" spans="3:15" ht="15" customHeight="1" x14ac:dyDescent="0.3">
      <c r="C18" s="697" t="s">
        <v>80</v>
      </c>
      <c r="D18" s="698"/>
      <c r="E18" s="179" t="s">
        <v>37</v>
      </c>
      <c r="F18" s="472">
        <v>31.795999999999999</v>
      </c>
      <c r="G18" s="475"/>
      <c r="H18" s="463">
        <v>370</v>
      </c>
      <c r="I18" s="461"/>
      <c r="J18" s="476"/>
      <c r="K18" s="475"/>
      <c r="L18" s="463">
        <v>131.19999999999999</v>
      </c>
      <c r="M18" s="461"/>
      <c r="N18" s="463">
        <v>70</v>
      </c>
      <c r="O18" s="307"/>
    </row>
    <row r="19" spans="3:15" ht="9.9499999999999993" customHeight="1" x14ac:dyDescent="0.3">
      <c r="C19" s="181"/>
      <c r="D19" s="182"/>
      <c r="E19" s="183"/>
      <c r="F19" s="477"/>
      <c r="G19" s="478"/>
      <c r="H19" s="479"/>
      <c r="I19" s="480"/>
      <c r="J19" s="481"/>
      <c r="K19" s="478"/>
      <c r="L19" s="482"/>
      <c r="M19" s="309" t="s">
        <v>109</v>
      </c>
      <c r="N19" s="482"/>
      <c r="O19" s="309"/>
    </row>
    <row r="20" spans="3:15" ht="3" customHeight="1" x14ac:dyDescent="0.3">
      <c r="C20" s="212"/>
      <c r="D20" s="212"/>
      <c r="E20" s="29"/>
      <c r="F20" s="312"/>
      <c r="G20" s="312"/>
      <c r="H20" s="312"/>
      <c r="I20" s="312"/>
      <c r="J20" s="312"/>
      <c r="K20" s="312"/>
      <c r="L20" s="312"/>
      <c r="M20" s="312"/>
      <c r="N20" s="313"/>
      <c r="O20" s="314"/>
    </row>
    <row r="21" spans="3:15" ht="18" customHeight="1" x14ac:dyDescent="0.3">
      <c r="C21" s="213"/>
      <c r="D21" s="213"/>
      <c r="E21" s="36"/>
      <c r="F21" s="699" t="s">
        <v>90</v>
      </c>
      <c r="G21" s="700"/>
      <c r="H21" s="700"/>
      <c r="I21" s="700"/>
      <c r="J21" s="700"/>
      <c r="K21" s="700"/>
      <c r="L21" s="700"/>
      <c r="M21" s="700"/>
      <c r="N21" s="700"/>
      <c r="O21" s="701"/>
    </row>
    <row r="22" spans="3:15" ht="15" customHeight="1" x14ac:dyDescent="0.3">
      <c r="C22" s="45"/>
      <c r="D22" s="45"/>
      <c r="E22" s="33"/>
      <c r="F22" s="483">
        <v>2021</v>
      </c>
      <c r="G22" s="484"/>
      <c r="H22" s="483">
        <v>2021</v>
      </c>
      <c r="I22" s="484"/>
      <c r="J22" s="485">
        <v>2021</v>
      </c>
      <c r="K22" s="484"/>
      <c r="L22" s="485">
        <v>2021</v>
      </c>
      <c r="M22" s="484"/>
      <c r="N22" s="485">
        <v>2021</v>
      </c>
      <c r="O22" s="484"/>
    </row>
    <row r="23" spans="3:15" ht="15" customHeight="1" x14ac:dyDescent="0.3">
      <c r="C23" s="702" t="s">
        <v>81</v>
      </c>
      <c r="D23" s="703"/>
      <c r="E23" s="78" t="s">
        <v>34</v>
      </c>
      <c r="F23" s="486">
        <v>253.27199999999999</v>
      </c>
      <c r="G23" s="487"/>
      <c r="H23" s="488">
        <v>257.67517900000001</v>
      </c>
      <c r="I23" s="457"/>
      <c r="J23" s="489">
        <v>61.86</v>
      </c>
      <c r="K23" s="490"/>
      <c r="L23" s="489">
        <v>167.39</v>
      </c>
      <c r="M23" s="457"/>
      <c r="N23" s="456">
        <v>50.304000000000002</v>
      </c>
      <c r="O23" s="306"/>
    </row>
    <row r="24" spans="3:15" ht="9.9499999999999993" customHeight="1" x14ac:dyDescent="0.3">
      <c r="C24" s="30"/>
      <c r="D24" s="31"/>
      <c r="E24" s="32"/>
      <c r="F24" s="491"/>
      <c r="G24" s="492"/>
      <c r="H24" s="493"/>
      <c r="I24" s="457" t="s">
        <v>130</v>
      </c>
      <c r="J24" s="313"/>
      <c r="K24" s="471" t="s">
        <v>182</v>
      </c>
      <c r="L24" s="313"/>
      <c r="M24" s="492"/>
      <c r="N24" s="313"/>
      <c r="O24" s="306"/>
    </row>
    <row r="25" spans="3:15" ht="15" customHeight="1" x14ac:dyDescent="0.3">
      <c r="C25" s="184" t="s">
        <v>83</v>
      </c>
      <c r="D25" s="704" t="s">
        <v>84</v>
      </c>
      <c r="E25" s="705"/>
      <c r="F25" s="494">
        <v>567</v>
      </c>
      <c r="G25" s="495"/>
      <c r="H25" s="494">
        <v>776.37853343695883</v>
      </c>
      <c r="I25" s="495"/>
      <c r="J25" s="494">
        <v>492.19618023142021</v>
      </c>
      <c r="K25" s="495"/>
      <c r="L25" s="494">
        <v>118.51794160129145</v>
      </c>
      <c r="M25" s="307"/>
      <c r="N25" s="494">
        <v>350.67445368811389</v>
      </c>
      <c r="O25" s="307"/>
    </row>
    <row r="26" spans="3:15" ht="9.9499999999999993" customHeight="1" x14ac:dyDescent="0.3">
      <c r="C26" s="185"/>
      <c r="D26" s="186"/>
      <c r="E26" s="187"/>
      <c r="F26" s="494"/>
      <c r="G26" s="495"/>
      <c r="H26" s="494"/>
      <c r="I26" s="495"/>
      <c r="J26" s="494"/>
      <c r="K26" s="495"/>
      <c r="L26" s="494"/>
      <c r="M26" s="495"/>
      <c r="N26" s="494"/>
      <c r="O26" s="307"/>
    </row>
    <row r="27" spans="3:15" ht="21" customHeight="1" x14ac:dyDescent="0.3">
      <c r="C27" s="695" t="s">
        <v>106</v>
      </c>
      <c r="D27" s="696"/>
      <c r="E27" s="48" t="s">
        <v>34</v>
      </c>
      <c r="F27" s="524">
        <v>36.512</v>
      </c>
      <c r="G27" s="525"/>
      <c r="H27" s="458">
        <v>13.859181</v>
      </c>
      <c r="I27" s="525"/>
      <c r="J27" s="458">
        <v>14.427</v>
      </c>
      <c r="K27" s="525"/>
      <c r="L27" s="458">
        <v>32.58</v>
      </c>
      <c r="M27" s="525"/>
      <c r="N27" s="458">
        <v>6.64</v>
      </c>
      <c r="O27" s="306"/>
    </row>
    <row r="28" spans="3:15" ht="9.9499999999999993" customHeight="1" x14ac:dyDescent="0.3">
      <c r="C28" s="46"/>
      <c r="D28" s="47"/>
      <c r="E28" s="33"/>
      <c r="F28" s="496"/>
      <c r="G28" s="497"/>
      <c r="H28" s="498"/>
      <c r="I28" s="497"/>
      <c r="J28" s="499"/>
      <c r="K28" s="500" t="s">
        <v>180</v>
      </c>
      <c r="L28" s="498"/>
      <c r="M28" s="497"/>
      <c r="N28" s="498"/>
      <c r="O28" s="501"/>
    </row>
    <row r="29" spans="3:15" ht="5.0999999999999996" customHeight="1" x14ac:dyDescent="0.3">
      <c r="C29" s="212"/>
      <c r="D29" s="212"/>
      <c r="E29" s="10"/>
      <c r="F29" s="313"/>
      <c r="G29" s="313"/>
      <c r="H29" s="313"/>
      <c r="I29" s="313"/>
      <c r="J29" s="312"/>
      <c r="K29" s="312"/>
      <c r="L29" s="313"/>
      <c r="M29" s="313"/>
      <c r="N29" s="313"/>
      <c r="O29" s="502"/>
    </row>
    <row r="30" spans="3:15" ht="18" customHeight="1" x14ac:dyDescent="0.3">
      <c r="D30" s="213"/>
      <c r="E30" s="36"/>
      <c r="F30" s="699" t="s">
        <v>113</v>
      </c>
      <c r="G30" s="700"/>
      <c r="H30" s="700"/>
      <c r="I30" s="700"/>
      <c r="J30" s="700"/>
      <c r="K30" s="700"/>
      <c r="L30" s="700"/>
      <c r="M30" s="700"/>
      <c r="N30" s="700"/>
      <c r="O30" s="701"/>
    </row>
    <row r="31" spans="3:15" ht="15" customHeight="1" x14ac:dyDescent="0.3">
      <c r="D31" s="27"/>
      <c r="E31" s="28"/>
      <c r="F31" s="503">
        <v>2021</v>
      </c>
      <c r="G31" s="504"/>
      <c r="H31" s="503">
        <v>2021</v>
      </c>
      <c r="I31" s="504"/>
      <c r="J31" s="503">
        <v>2020</v>
      </c>
      <c r="K31" s="504"/>
      <c r="L31" s="504">
        <v>2021</v>
      </c>
      <c r="M31" s="504"/>
      <c r="N31" s="503">
        <v>2021</v>
      </c>
      <c r="O31" s="505"/>
    </row>
    <row r="32" spans="3:15" ht="15" customHeight="1" x14ac:dyDescent="0.3">
      <c r="C32" s="188" t="s">
        <v>93</v>
      </c>
      <c r="D32" s="189"/>
      <c r="E32" s="190" t="s">
        <v>108</v>
      </c>
      <c r="F32" s="506">
        <v>19917</v>
      </c>
      <c r="G32" s="507"/>
      <c r="H32" s="506">
        <v>42939</v>
      </c>
      <c r="I32" s="507"/>
      <c r="J32" s="506">
        <v>3416</v>
      </c>
      <c r="K32" s="507"/>
      <c r="L32" s="506"/>
      <c r="M32" s="507"/>
      <c r="N32" s="506">
        <v>14900</v>
      </c>
      <c r="O32" s="508"/>
    </row>
    <row r="33" spans="3:15" ht="15" customHeight="1" x14ac:dyDescent="0.3">
      <c r="C33" s="181"/>
      <c r="D33" s="706" t="s">
        <v>0</v>
      </c>
      <c r="E33" s="707"/>
      <c r="F33" s="509">
        <v>44.559899012775738</v>
      </c>
      <c r="G33" s="510"/>
      <c r="H33" s="511">
        <v>129.37574343258561</v>
      </c>
      <c r="I33" s="510"/>
      <c r="J33" s="511">
        <v>27.179795532986279</v>
      </c>
      <c r="K33" s="510"/>
      <c r="L33" s="511"/>
      <c r="M33" s="510"/>
      <c r="N33" s="511">
        <v>103.86946087692621</v>
      </c>
      <c r="O33" s="512"/>
    </row>
    <row r="34" spans="3:15" ht="18" customHeight="1" x14ac:dyDescent="0.3">
      <c r="C34" s="708" t="s">
        <v>322</v>
      </c>
      <c r="D34" s="708"/>
      <c r="E34" s="708"/>
      <c r="F34" s="708"/>
      <c r="G34" s="708"/>
      <c r="H34" s="708"/>
      <c r="I34" s="708"/>
      <c r="J34" s="708"/>
      <c r="K34" s="708"/>
      <c r="L34" s="708"/>
      <c r="M34" s="708"/>
      <c r="N34" s="708"/>
      <c r="O34" s="708"/>
    </row>
    <row r="35" spans="3:15" ht="12" customHeight="1" x14ac:dyDescent="0.3">
      <c r="C35" s="709" t="s">
        <v>220</v>
      </c>
      <c r="D35" s="710"/>
      <c r="E35" s="710"/>
      <c r="F35" s="710"/>
      <c r="G35" s="710"/>
      <c r="H35" s="710"/>
      <c r="I35" s="710"/>
      <c r="J35" s="710"/>
      <c r="K35" s="710"/>
      <c r="L35" s="710"/>
      <c r="M35" s="710"/>
      <c r="N35" s="710"/>
    </row>
    <row r="36" spans="3:15" ht="22.5" customHeight="1" x14ac:dyDescent="0.3">
      <c r="C36" s="694" t="s">
        <v>343</v>
      </c>
      <c r="D36" s="694"/>
      <c r="E36" s="694"/>
      <c r="F36" s="694"/>
      <c r="G36" s="694"/>
      <c r="H36" s="694"/>
      <c r="I36" s="694"/>
      <c r="J36" s="694"/>
      <c r="K36" s="694"/>
      <c r="L36" s="694"/>
      <c r="M36" s="694"/>
      <c r="N36" s="694"/>
      <c r="O36" s="694"/>
    </row>
    <row r="37" spans="3:15" ht="12.75" customHeight="1" x14ac:dyDescent="0.3">
      <c r="C37" s="133" t="s">
        <v>181</v>
      </c>
      <c r="D37" s="133"/>
      <c r="E37" s="133"/>
      <c r="F37" s="133"/>
      <c r="G37" s="133"/>
      <c r="H37" s="133"/>
      <c r="I37" s="133"/>
      <c r="J37" s="133"/>
      <c r="K37" s="133"/>
      <c r="L37" s="133"/>
      <c r="M37" s="133"/>
      <c r="N37" s="133"/>
      <c r="O37" s="133"/>
    </row>
    <row r="38" spans="3:15" ht="12.75" customHeight="1" x14ac:dyDescent="0.3">
      <c r="C38" s="133" t="s">
        <v>258</v>
      </c>
      <c r="D38" s="133"/>
      <c r="E38" s="133"/>
      <c r="F38" s="133"/>
      <c r="G38" s="133"/>
      <c r="H38" s="133"/>
      <c r="I38" s="133"/>
      <c r="J38" s="133"/>
      <c r="K38" s="133"/>
      <c r="L38" s="133"/>
      <c r="M38" s="133"/>
      <c r="N38" s="133"/>
      <c r="O38" s="133"/>
    </row>
    <row r="39" spans="3:15" ht="12.75" customHeight="1" x14ac:dyDescent="0.3">
      <c r="C39" s="133" t="s">
        <v>259</v>
      </c>
      <c r="D39" s="133"/>
      <c r="E39" s="133"/>
      <c r="F39" s="133"/>
      <c r="G39" s="133"/>
      <c r="H39" s="133"/>
      <c r="I39" s="133"/>
      <c r="J39" s="133"/>
      <c r="K39" s="133"/>
      <c r="L39" s="133"/>
      <c r="M39" s="133"/>
      <c r="N39" s="133"/>
      <c r="O39" s="133"/>
    </row>
    <row r="40" spans="3:15" ht="12.75" customHeight="1" x14ac:dyDescent="0.3">
      <c r="C40" s="2" t="s">
        <v>260</v>
      </c>
      <c r="O40" s="133"/>
    </row>
    <row r="41" spans="3:15" x14ac:dyDescent="0.3">
      <c r="C41" s="133" t="s">
        <v>261</v>
      </c>
      <c r="D41" s="133"/>
      <c r="E41" s="133"/>
      <c r="F41" s="133"/>
      <c r="G41" s="133"/>
      <c r="H41" s="133"/>
      <c r="I41" s="133"/>
      <c r="J41" s="133"/>
      <c r="K41" s="133"/>
      <c r="L41" s="133"/>
      <c r="M41" s="133"/>
      <c r="N41" s="133"/>
      <c r="O41" s="133"/>
    </row>
    <row r="42" spans="3:15" x14ac:dyDescent="0.3">
      <c r="C42" s="133" t="s">
        <v>262</v>
      </c>
      <c r="O42" s="133"/>
    </row>
    <row r="43" spans="3:15" x14ac:dyDescent="0.3">
      <c r="C43" s="133" t="s">
        <v>321</v>
      </c>
    </row>
    <row r="53" ht="11.25" customHeight="1" x14ac:dyDescent="0.3"/>
    <row r="54" ht="11.25" customHeight="1" x14ac:dyDescent="0.3"/>
    <row r="55" ht="11.25" customHeight="1" x14ac:dyDescent="0.3"/>
    <row r="56" ht="11.25" customHeight="1" x14ac:dyDescent="0.3"/>
    <row r="57" ht="11.25" customHeight="1" x14ac:dyDescent="0.3"/>
  </sheetData>
  <mergeCells count="19">
    <mergeCell ref="C10:D10"/>
    <mergeCell ref="C12:D12"/>
    <mergeCell ref="C14:D14"/>
    <mergeCell ref="C1:D1"/>
    <mergeCell ref="C3:O3"/>
    <mergeCell ref="C4:D4"/>
    <mergeCell ref="F6:O6"/>
    <mergeCell ref="C8:D8"/>
    <mergeCell ref="C36:O36"/>
    <mergeCell ref="C16:D16"/>
    <mergeCell ref="C18:D18"/>
    <mergeCell ref="F21:O21"/>
    <mergeCell ref="C23:D23"/>
    <mergeCell ref="D25:E25"/>
    <mergeCell ref="C27:D27"/>
    <mergeCell ref="F30:O30"/>
    <mergeCell ref="D33:E33"/>
    <mergeCell ref="C34:O34"/>
    <mergeCell ref="C35:N35"/>
  </mergeCells>
  <phoneticPr fontId="4" type="noConversion"/>
  <printOptions horizontalCentered="1"/>
  <pageMargins left="0.6692913385826772" right="0.27559055118110237" top="0.51181102362204722" bottom="0.27559055118110237" header="0" footer="0"/>
  <pageSetup paperSize="9" scale="9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0">
    <pageSetUpPr fitToPage="1"/>
  </sheetPr>
  <dimension ref="B1:N89"/>
  <sheetViews>
    <sheetView topLeftCell="A5" zoomScaleNormal="100" workbookViewId="0">
      <selection activeCell="B2" sqref="B2:N2"/>
    </sheetView>
  </sheetViews>
  <sheetFormatPr defaultColWidth="9.1328125" defaultRowHeight="10.15" x14ac:dyDescent="0.3"/>
  <cols>
    <col min="1" max="5" width="9.1328125" style="2"/>
    <col min="6" max="6" width="1.86328125" style="2" customWidth="1"/>
    <col min="7" max="7" width="9.1328125" style="2"/>
    <col min="8" max="8" width="2.86328125" style="2" customWidth="1"/>
    <col min="9" max="9" width="9.1328125" style="2"/>
    <col min="10" max="10" width="3.1328125" style="2" customWidth="1"/>
    <col min="11" max="11" width="9.1328125" style="2"/>
    <col min="12" max="12" width="3" style="2" customWidth="1"/>
    <col min="13" max="13" width="9.1328125" style="2"/>
    <col min="14" max="14" width="2.1328125" style="2" customWidth="1"/>
    <col min="15" max="16384" width="9.1328125" style="2"/>
  </cols>
  <sheetData>
    <row r="1" spans="2:14" ht="14.25" customHeight="1" x14ac:dyDescent="0.3">
      <c r="B1" s="711"/>
      <c r="C1" s="711"/>
      <c r="M1" s="24"/>
      <c r="N1" s="8" t="s">
        <v>169</v>
      </c>
    </row>
    <row r="2" spans="2:14" ht="30" customHeight="1" x14ac:dyDescent="0.3">
      <c r="B2" s="663" t="s">
        <v>199</v>
      </c>
      <c r="C2" s="724"/>
      <c r="D2" s="724"/>
      <c r="E2" s="724"/>
      <c r="F2" s="724"/>
      <c r="G2" s="724"/>
      <c r="H2" s="724"/>
      <c r="I2" s="724"/>
      <c r="J2" s="724"/>
      <c r="K2" s="724"/>
      <c r="L2" s="724"/>
      <c r="M2" s="724"/>
      <c r="N2" s="724"/>
    </row>
    <row r="3" spans="2:14" ht="18" customHeight="1" x14ac:dyDescent="0.3">
      <c r="B3" s="649" t="s">
        <v>218</v>
      </c>
      <c r="C3" s="712"/>
      <c r="D3" s="712"/>
      <c r="E3" s="712"/>
      <c r="F3" s="712"/>
      <c r="G3" s="712"/>
      <c r="H3" s="712"/>
      <c r="I3" s="712"/>
      <c r="J3" s="712"/>
      <c r="K3" s="712"/>
      <c r="L3" s="712"/>
      <c r="M3" s="712"/>
      <c r="N3" s="712"/>
    </row>
    <row r="4" spans="2:14" ht="18" customHeight="1" x14ac:dyDescent="0.3">
      <c r="B4" s="213"/>
      <c r="C4" s="213"/>
      <c r="D4" s="213"/>
      <c r="E4" s="92" t="s">
        <v>193</v>
      </c>
      <c r="F4" s="95"/>
      <c r="G4" s="93" t="s">
        <v>246</v>
      </c>
      <c r="H4" s="93"/>
      <c r="I4" s="93" t="s">
        <v>33</v>
      </c>
      <c r="J4" s="93"/>
      <c r="K4" s="93" t="s">
        <v>36</v>
      </c>
      <c r="L4" s="93"/>
      <c r="M4" s="93" t="s">
        <v>35</v>
      </c>
      <c r="N4" s="94"/>
    </row>
    <row r="5" spans="2:14" ht="5.0999999999999996" customHeight="1" x14ac:dyDescent="0.3">
      <c r="B5" s="213"/>
      <c r="C5" s="213"/>
      <c r="D5" s="213"/>
      <c r="E5" s="26"/>
      <c r="F5" s="26"/>
      <c r="G5" s="26"/>
      <c r="H5" s="26"/>
      <c r="I5" s="26"/>
      <c r="J5" s="26"/>
      <c r="K5" s="26"/>
      <c r="L5" s="213"/>
      <c r="M5" s="213"/>
    </row>
    <row r="6" spans="2:14" ht="18" customHeight="1" x14ac:dyDescent="0.3">
      <c r="B6" s="34"/>
      <c r="C6" s="34"/>
      <c r="D6" s="35"/>
      <c r="E6" s="725" t="s">
        <v>57</v>
      </c>
      <c r="F6" s="726"/>
      <c r="G6" s="726"/>
      <c r="H6" s="726"/>
      <c r="I6" s="726"/>
      <c r="J6" s="726"/>
      <c r="K6" s="726"/>
      <c r="L6" s="726"/>
      <c r="M6" s="726"/>
      <c r="N6" s="727"/>
    </row>
    <row r="7" spans="2:14" ht="9.9499999999999993" customHeight="1" x14ac:dyDescent="0.3">
      <c r="B7" s="41"/>
      <c r="C7" s="41"/>
      <c r="D7" s="48"/>
      <c r="E7" s="718" t="s">
        <v>85</v>
      </c>
      <c r="F7" s="719"/>
      <c r="G7" s="719"/>
      <c r="H7" s="719"/>
      <c r="I7" s="719"/>
      <c r="J7" s="719"/>
      <c r="K7" s="719"/>
      <c r="L7" s="719"/>
      <c r="M7" s="719"/>
      <c r="N7" s="720"/>
    </row>
    <row r="8" spans="2:14" ht="15" customHeight="1" x14ac:dyDescent="0.3">
      <c r="B8" s="27"/>
      <c r="C8" s="27"/>
      <c r="D8" s="28"/>
      <c r="E8" s="526">
        <v>2021</v>
      </c>
      <c r="F8" s="527"/>
      <c r="G8" s="526">
        <v>2021</v>
      </c>
      <c r="H8" s="527"/>
      <c r="I8" s="565">
        <v>2020</v>
      </c>
      <c r="J8" s="527"/>
      <c r="K8" s="526">
        <v>2021</v>
      </c>
      <c r="L8" s="527"/>
      <c r="M8" s="526">
        <v>2021</v>
      </c>
      <c r="N8" s="430"/>
    </row>
    <row r="9" spans="2:14" ht="15" customHeight="1" x14ac:dyDescent="0.3">
      <c r="B9" s="702" t="s">
        <v>110</v>
      </c>
      <c r="C9" s="703"/>
      <c r="D9" s="728"/>
      <c r="E9" s="566">
        <v>3742.2</v>
      </c>
      <c r="F9" s="531"/>
      <c r="G9" s="534">
        <v>7485.4568400272046</v>
      </c>
      <c r="H9" s="531"/>
      <c r="I9" s="555">
        <f>5486/1000</f>
        <v>5.4859999999999998</v>
      </c>
      <c r="J9" s="531"/>
      <c r="K9" s="534">
        <v>362.7</v>
      </c>
      <c r="L9" s="531"/>
      <c r="M9" s="532"/>
      <c r="N9" s="428"/>
    </row>
    <row r="10" spans="2:14" ht="9.9499999999999993" customHeight="1" x14ac:dyDescent="0.3">
      <c r="B10" s="217"/>
      <c r="C10" s="216"/>
      <c r="D10" s="218"/>
      <c r="E10" s="548"/>
      <c r="F10" s="457"/>
      <c r="G10" s="456"/>
      <c r="H10" s="567" t="s">
        <v>82</v>
      </c>
      <c r="I10" s="568"/>
      <c r="J10" s="567"/>
      <c r="K10" s="568"/>
      <c r="L10" s="567" t="s">
        <v>91</v>
      </c>
      <c r="M10" s="568"/>
      <c r="N10" s="428"/>
    </row>
    <row r="11" spans="2:14" ht="15" customHeight="1" x14ac:dyDescent="0.3">
      <c r="B11" s="70" t="s">
        <v>247</v>
      </c>
      <c r="C11" s="80"/>
      <c r="D11" s="81"/>
      <c r="E11" s="538">
        <f>327</f>
        <v>327</v>
      </c>
      <c r="F11" s="539"/>
      <c r="G11" s="541">
        <v>572.94208559711808</v>
      </c>
      <c r="H11" s="539"/>
      <c r="I11" s="541">
        <v>25.59</v>
      </c>
      <c r="J11" s="552"/>
      <c r="K11" s="541"/>
      <c r="L11" s="539"/>
      <c r="M11" s="541">
        <f>101.3+3.1</f>
        <v>104.39999999999999</v>
      </c>
      <c r="N11" s="429"/>
    </row>
    <row r="12" spans="2:14" ht="9.9499999999999993" customHeight="1" x14ac:dyDescent="0.3">
      <c r="B12" s="70"/>
      <c r="C12" s="80"/>
      <c r="D12" s="81"/>
      <c r="E12" s="569"/>
      <c r="F12" s="461"/>
      <c r="G12" s="463"/>
      <c r="H12" s="461"/>
      <c r="I12" s="465"/>
      <c r="J12" s="467"/>
      <c r="K12" s="463"/>
      <c r="L12" s="461"/>
      <c r="M12" s="463"/>
      <c r="N12" s="429"/>
    </row>
    <row r="13" spans="2:14" ht="15" customHeight="1" x14ac:dyDescent="0.4">
      <c r="B13" s="82" t="s">
        <v>111</v>
      </c>
      <c r="C13" s="83"/>
      <c r="D13" s="84"/>
      <c r="E13" s="543">
        <v>265.2</v>
      </c>
      <c r="F13" s="537"/>
      <c r="G13" s="544">
        <v>16.520526513368065</v>
      </c>
      <c r="H13" s="537"/>
      <c r="I13" s="570">
        <f>263.2</f>
        <v>263.2</v>
      </c>
      <c r="J13" s="571"/>
      <c r="K13" s="553">
        <v>956.78</v>
      </c>
      <c r="L13" s="537"/>
      <c r="M13" s="544">
        <f>104.2</f>
        <v>104.2</v>
      </c>
      <c r="N13" s="428"/>
    </row>
    <row r="14" spans="2:14" ht="9.9499999999999993" customHeight="1" x14ac:dyDescent="0.3">
      <c r="B14" s="82"/>
      <c r="C14" s="83"/>
      <c r="D14" s="84"/>
      <c r="E14" s="548"/>
      <c r="F14" s="457"/>
      <c r="G14" s="469"/>
      <c r="H14" s="567"/>
      <c r="I14" s="568"/>
      <c r="J14" s="567"/>
      <c r="K14" s="456"/>
      <c r="L14" s="457"/>
      <c r="M14" s="456"/>
      <c r="N14" s="428"/>
    </row>
    <row r="15" spans="2:14" ht="15" customHeight="1" x14ac:dyDescent="0.3">
      <c r="B15" s="70" t="s">
        <v>248</v>
      </c>
      <c r="C15" s="80"/>
      <c r="D15" s="81"/>
      <c r="E15" s="538">
        <v>55.7</v>
      </c>
      <c r="F15" s="539"/>
      <c r="G15" s="541">
        <v>7.6399784964391682</v>
      </c>
      <c r="H15" s="539"/>
      <c r="I15" s="572"/>
      <c r="J15" s="550"/>
      <c r="K15" s="541"/>
      <c r="L15" s="539"/>
      <c r="M15" s="541">
        <f>3.1+37.5</f>
        <v>40.6</v>
      </c>
      <c r="N15" s="429"/>
    </row>
    <row r="16" spans="2:14" ht="9.9499999999999993" customHeight="1" x14ac:dyDescent="0.3">
      <c r="B16" s="70"/>
      <c r="C16" s="80"/>
      <c r="D16" s="81"/>
      <c r="E16" s="569"/>
      <c r="F16" s="461"/>
      <c r="G16" s="465"/>
      <c r="H16" s="573"/>
      <c r="I16" s="574"/>
      <c r="J16" s="573" t="s">
        <v>94</v>
      </c>
      <c r="K16" s="463"/>
      <c r="L16" s="461"/>
      <c r="M16" s="463"/>
      <c r="N16" s="431"/>
    </row>
    <row r="17" spans="2:14" ht="15" customHeight="1" x14ac:dyDescent="0.3">
      <c r="B17" s="82" t="s">
        <v>112</v>
      </c>
      <c r="C17" s="83"/>
      <c r="D17" s="84"/>
      <c r="E17" s="543">
        <v>13.8</v>
      </c>
      <c r="F17" s="537"/>
      <c r="G17" s="544">
        <f>0.431</f>
        <v>0.43099999999999999</v>
      </c>
      <c r="H17" s="537"/>
      <c r="I17" s="544">
        <v>3.19</v>
      </c>
      <c r="J17" s="537"/>
      <c r="K17" s="544">
        <f>3.31</f>
        <v>3.31</v>
      </c>
      <c r="L17" s="537"/>
      <c r="M17" s="544">
        <f>0.4+0.04</f>
        <v>0.44</v>
      </c>
      <c r="N17" s="428"/>
    </row>
    <row r="18" spans="2:14" ht="9.9499999999999993" customHeight="1" x14ac:dyDescent="0.3">
      <c r="B18" s="82"/>
      <c r="C18" s="83"/>
      <c r="D18" s="84"/>
      <c r="E18" s="548"/>
      <c r="F18" s="457"/>
      <c r="G18" s="469"/>
      <c r="H18" s="567"/>
      <c r="I18" s="568"/>
      <c r="J18" s="567" t="s">
        <v>96</v>
      </c>
      <c r="K18" s="456"/>
      <c r="L18" s="457"/>
      <c r="M18" s="456"/>
      <c r="N18" s="432"/>
    </row>
    <row r="19" spans="2:14" ht="15" customHeight="1" x14ac:dyDescent="0.3">
      <c r="B19" s="729" t="s">
        <v>200</v>
      </c>
      <c r="C19" s="730"/>
      <c r="D19" s="731"/>
      <c r="E19" s="538">
        <v>270.10000000000002</v>
      </c>
      <c r="F19" s="550"/>
      <c r="G19" s="575">
        <v>278.06700000000001</v>
      </c>
      <c r="H19" s="552"/>
      <c r="I19" s="541">
        <f>31.54</f>
        <v>31.54</v>
      </c>
      <c r="J19" s="539"/>
      <c r="K19" s="541">
        <f>652.9</f>
        <v>652.9</v>
      </c>
      <c r="L19" s="539"/>
      <c r="M19" s="541">
        <v>243.3</v>
      </c>
      <c r="N19" s="429"/>
    </row>
    <row r="20" spans="2:14" ht="9.9499999999999993" customHeight="1" x14ac:dyDescent="0.3">
      <c r="B20" s="85"/>
      <c r="C20" s="86"/>
      <c r="D20" s="86"/>
      <c r="E20" s="576"/>
      <c r="F20" s="577"/>
      <c r="G20" s="578"/>
      <c r="H20" s="309"/>
      <c r="I20" s="579"/>
      <c r="J20" s="577"/>
      <c r="K20" s="579"/>
      <c r="L20" s="577"/>
      <c r="M20" s="579"/>
      <c r="N20" s="431"/>
    </row>
    <row r="21" spans="2:14" ht="5.0999999999999996" customHeight="1" x14ac:dyDescent="0.3">
      <c r="B21" s="39"/>
      <c r="C21" s="39"/>
      <c r="D21" s="40"/>
      <c r="E21" s="433"/>
      <c r="F21" s="433"/>
      <c r="G21" s="434"/>
      <c r="H21" s="434"/>
      <c r="I21" s="433"/>
      <c r="J21" s="433"/>
      <c r="K21" s="433"/>
      <c r="L21" s="433"/>
      <c r="M21" s="433"/>
      <c r="N21" s="435"/>
    </row>
    <row r="22" spans="2:14" ht="16.5" customHeight="1" x14ac:dyDescent="0.3">
      <c r="B22" s="34"/>
      <c r="C22" s="34"/>
      <c r="D22" s="35"/>
      <c r="E22" s="732" t="s">
        <v>59</v>
      </c>
      <c r="F22" s="733"/>
      <c r="G22" s="733"/>
      <c r="H22" s="733"/>
      <c r="I22" s="733"/>
      <c r="J22" s="733"/>
      <c r="K22" s="733"/>
      <c r="L22" s="733"/>
      <c r="M22" s="733"/>
      <c r="N22" s="734"/>
    </row>
    <row r="23" spans="2:14" ht="9.9499999999999993" customHeight="1" x14ac:dyDescent="0.3">
      <c r="B23" s="41"/>
      <c r="C23" s="213"/>
      <c r="D23" s="36"/>
      <c r="E23" s="718" t="s">
        <v>86</v>
      </c>
      <c r="F23" s="719"/>
      <c r="G23" s="719"/>
      <c r="H23" s="719"/>
      <c r="I23" s="719"/>
      <c r="J23" s="719"/>
      <c r="K23" s="719"/>
      <c r="L23" s="719"/>
      <c r="M23" s="719"/>
      <c r="N23" s="720"/>
    </row>
    <row r="24" spans="2:14" ht="15" customHeight="1" x14ac:dyDescent="0.3">
      <c r="B24" s="213"/>
      <c r="C24" s="213"/>
      <c r="D24" s="36"/>
      <c r="E24" s="526">
        <v>2021</v>
      </c>
      <c r="F24" s="527"/>
      <c r="G24" s="526">
        <v>2021</v>
      </c>
      <c r="H24" s="527"/>
      <c r="I24" s="526">
        <v>2020</v>
      </c>
      <c r="J24" s="527"/>
      <c r="K24" s="526">
        <v>2021</v>
      </c>
      <c r="L24" s="527"/>
      <c r="M24" s="526">
        <v>2021</v>
      </c>
      <c r="N24" s="430"/>
    </row>
    <row r="25" spans="2:14" ht="15" customHeight="1" x14ac:dyDescent="0.3">
      <c r="B25" s="88" t="s">
        <v>65</v>
      </c>
      <c r="C25" s="87"/>
      <c r="D25" s="89"/>
      <c r="E25" s="528">
        <v>1862.5</v>
      </c>
      <c r="F25" s="529"/>
      <c r="G25" s="530">
        <v>3129</v>
      </c>
      <c r="H25" s="531"/>
      <c r="I25" s="532">
        <f>213.4</f>
        <v>213.4</v>
      </c>
      <c r="J25" s="533"/>
      <c r="K25" s="534">
        <v>6908.7</v>
      </c>
      <c r="L25" s="531"/>
      <c r="M25" s="532">
        <v>285</v>
      </c>
      <c r="N25" s="428"/>
    </row>
    <row r="26" spans="2:14" ht="9.9499999999999993" customHeight="1" x14ac:dyDescent="0.3">
      <c r="B26" s="37"/>
      <c r="C26" s="38"/>
      <c r="D26" s="79"/>
      <c r="E26" s="535"/>
      <c r="F26" s="455"/>
      <c r="G26" s="536"/>
      <c r="H26" s="457"/>
      <c r="I26" s="456"/>
      <c r="J26" s="537"/>
      <c r="K26" s="456"/>
      <c r="L26" s="457"/>
      <c r="M26" s="469"/>
      <c r="N26" s="428"/>
    </row>
    <row r="27" spans="2:14" ht="15" customHeight="1" x14ac:dyDescent="0.3">
      <c r="B27" s="70" t="s">
        <v>66</v>
      </c>
      <c r="C27" s="80"/>
      <c r="D27" s="90"/>
      <c r="E27" s="538">
        <v>409.6</v>
      </c>
      <c r="F27" s="539"/>
      <c r="G27" s="540">
        <v>2239.4059999999999</v>
      </c>
      <c r="H27" s="539"/>
      <c r="I27" s="541">
        <v>18.34</v>
      </c>
      <c r="J27" s="539"/>
      <c r="K27" s="540">
        <v>3323.8</v>
      </c>
      <c r="L27" s="539"/>
      <c r="M27" s="540">
        <v>2639</v>
      </c>
      <c r="N27" s="429"/>
    </row>
    <row r="28" spans="2:14" ht="9.9499999999999993" customHeight="1" x14ac:dyDescent="0.3">
      <c r="B28" s="66"/>
      <c r="C28" s="67"/>
      <c r="D28" s="68"/>
      <c r="E28" s="542"/>
      <c r="F28" s="461"/>
      <c r="G28" s="463"/>
      <c r="H28" s="467" t="s">
        <v>109</v>
      </c>
      <c r="I28" s="463"/>
      <c r="J28" s="461"/>
      <c r="K28" s="463"/>
      <c r="L28" s="461"/>
      <c r="M28" s="463"/>
      <c r="N28" s="429"/>
    </row>
    <row r="29" spans="2:14" ht="15" customHeight="1" x14ac:dyDescent="0.3">
      <c r="B29" s="721" t="s">
        <v>95</v>
      </c>
      <c r="C29" s="708"/>
      <c r="D29" s="722"/>
      <c r="E29" s="543">
        <v>136.1</v>
      </c>
      <c r="F29" s="537"/>
      <c r="G29" s="544">
        <v>426.74</v>
      </c>
      <c r="H29" s="537"/>
      <c r="I29" s="545"/>
      <c r="J29" s="546"/>
      <c r="K29" s="375"/>
      <c r="L29" s="471"/>
      <c r="M29" s="547">
        <v>71</v>
      </c>
      <c r="N29" s="428"/>
    </row>
    <row r="30" spans="2:14" ht="9.9499999999999993" customHeight="1" x14ac:dyDescent="0.3">
      <c r="B30" s="211"/>
      <c r="C30" s="212"/>
      <c r="D30" s="76"/>
      <c r="E30" s="548"/>
      <c r="F30" s="457"/>
      <c r="G30" s="548"/>
      <c r="H30" s="457"/>
      <c r="I30" s="469"/>
      <c r="J30" s="471"/>
      <c r="K30" s="456"/>
      <c r="L30" s="457"/>
      <c r="M30" s="456"/>
      <c r="N30" s="428"/>
    </row>
    <row r="31" spans="2:14" ht="15" customHeight="1" x14ac:dyDescent="0.3">
      <c r="B31" s="70" t="s">
        <v>87</v>
      </c>
      <c r="C31" s="80"/>
      <c r="D31" s="91"/>
      <c r="E31" s="549">
        <v>88.7</v>
      </c>
      <c r="F31" s="550"/>
      <c r="G31" s="540">
        <v>1472.0861958739999</v>
      </c>
      <c r="H31" s="539"/>
      <c r="I31" s="551"/>
      <c r="J31" s="552"/>
      <c r="K31" s="541">
        <f>541.9</f>
        <v>541.9</v>
      </c>
      <c r="L31" s="539"/>
      <c r="M31" s="540">
        <v>1230</v>
      </c>
      <c r="N31" s="429"/>
    </row>
    <row r="32" spans="2:14" ht="9.9499999999999993" customHeight="1" x14ac:dyDescent="0.3">
      <c r="B32" s="66"/>
      <c r="C32" s="67"/>
      <c r="D32" s="69"/>
      <c r="E32" s="542"/>
      <c r="F32" s="475"/>
      <c r="G32" s="463"/>
      <c r="H32" s="461"/>
      <c r="I32" s="465"/>
      <c r="J32" s="467"/>
      <c r="K32" s="463"/>
      <c r="L32" s="467" t="s">
        <v>130</v>
      </c>
      <c r="M32" s="463"/>
      <c r="N32" s="429"/>
    </row>
    <row r="33" spans="2:14" ht="15" customHeight="1" x14ac:dyDescent="0.3">
      <c r="B33" s="723" t="s">
        <v>201</v>
      </c>
      <c r="C33" s="723"/>
      <c r="D33" s="723"/>
      <c r="E33" s="553">
        <v>932.7</v>
      </c>
      <c r="F33" s="554"/>
      <c r="G33" s="544">
        <v>226.4</v>
      </c>
      <c r="H33" s="537"/>
      <c r="I33" s="544">
        <f>153.82</f>
        <v>153.82</v>
      </c>
      <c r="J33" s="537"/>
      <c r="K33" s="555">
        <f>11557.75</f>
        <v>11557.75</v>
      </c>
      <c r="L33" s="556"/>
      <c r="M33" s="557">
        <v>44</v>
      </c>
      <c r="N33" s="428"/>
    </row>
    <row r="34" spans="2:14" ht="12" customHeight="1" x14ac:dyDescent="0.3">
      <c r="B34" s="46"/>
      <c r="C34" s="47"/>
      <c r="D34" s="77"/>
      <c r="E34" s="558"/>
      <c r="F34" s="559"/>
      <c r="G34" s="560"/>
      <c r="H34" s="561" t="s">
        <v>182</v>
      </c>
      <c r="I34" s="560"/>
      <c r="J34" s="562"/>
      <c r="K34" s="563"/>
      <c r="L34" s="564" t="s">
        <v>180</v>
      </c>
      <c r="M34" s="560"/>
      <c r="N34" s="436" t="s">
        <v>317</v>
      </c>
    </row>
    <row r="35" spans="2:14" ht="17.25" customHeight="1" x14ac:dyDescent="0.3">
      <c r="B35" s="708" t="s">
        <v>202</v>
      </c>
      <c r="C35" s="708"/>
      <c r="D35" s="708"/>
      <c r="E35" s="708"/>
      <c r="F35" s="708"/>
      <c r="G35" s="708"/>
      <c r="H35" s="708"/>
      <c r="I35" s="708"/>
      <c r="J35" s="708"/>
      <c r="K35" s="708"/>
      <c r="L35" s="708"/>
      <c r="M35" s="708"/>
    </row>
    <row r="36" spans="2:14" ht="12" customHeight="1" x14ac:dyDescent="0.3">
      <c r="B36" s="21" t="s">
        <v>220</v>
      </c>
    </row>
    <row r="37" spans="2:14" ht="12.75" customHeight="1" x14ac:dyDescent="0.3">
      <c r="B37" s="178" t="s">
        <v>249</v>
      </c>
      <c r="C37" s="136"/>
      <c r="D37" s="136"/>
      <c r="E37" s="136"/>
      <c r="F37" s="136"/>
      <c r="G37" s="136"/>
      <c r="H37" s="136"/>
      <c r="I37" s="136"/>
      <c r="J37" s="136"/>
      <c r="K37" s="136"/>
      <c r="L37" s="136"/>
      <c r="M37" s="136"/>
    </row>
    <row r="38" spans="2:14" ht="12.75" customHeight="1" x14ac:dyDescent="0.3">
      <c r="B38" s="178" t="s">
        <v>222</v>
      </c>
      <c r="C38" s="136"/>
      <c r="D38" s="136"/>
      <c r="E38" s="136"/>
      <c r="F38" s="136"/>
      <c r="G38" s="136"/>
      <c r="H38" s="136"/>
      <c r="I38" s="136"/>
    </row>
    <row r="39" spans="2:14" ht="12.75" customHeight="1" x14ac:dyDescent="0.3">
      <c r="B39" s="133" t="s">
        <v>179</v>
      </c>
    </row>
    <row r="40" spans="2:14" ht="12.75" customHeight="1" x14ac:dyDescent="0.3">
      <c r="B40" s="133" t="s">
        <v>336</v>
      </c>
    </row>
    <row r="41" spans="2:14" x14ac:dyDescent="0.3">
      <c r="B41" s="2" t="s">
        <v>263</v>
      </c>
    </row>
    <row r="42" spans="2:14" x14ac:dyDescent="0.3">
      <c r="B42" s="133" t="s">
        <v>264</v>
      </c>
    </row>
    <row r="43" spans="2:14" x14ac:dyDescent="0.3">
      <c r="B43" s="2" t="s">
        <v>265</v>
      </c>
    </row>
    <row r="44" spans="2:14" x14ac:dyDescent="0.3">
      <c r="B44" s="258" t="s">
        <v>266</v>
      </c>
    </row>
    <row r="45" spans="2:14" x14ac:dyDescent="0.3">
      <c r="B45" s="2" t="s">
        <v>273</v>
      </c>
    </row>
    <row r="73" ht="12.75" customHeight="1" x14ac:dyDescent="0.3"/>
    <row r="87" ht="12.75" customHeight="1" x14ac:dyDescent="0.3"/>
    <row r="89" ht="12.75" customHeight="1" x14ac:dyDescent="0.3"/>
  </sheetData>
  <mergeCells count="12">
    <mergeCell ref="E23:N23"/>
    <mergeCell ref="B29:D29"/>
    <mergeCell ref="B33:D33"/>
    <mergeCell ref="B35:M35"/>
    <mergeCell ref="B1:C1"/>
    <mergeCell ref="B2:N2"/>
    <mergeCell ref="B3:N3"/>
    <mergeCell ref="E6:N6"/>
    <mergeCell ref="E7:N7"/>
    <mergeCell ref="B9:D9"/>
    <mergeCell ref="B19:D19"/>
    <mergeCell ref="E22:N22"/>
  </mergeCells>
  <phoneticPr fontId="4" type="noConversion"/>
  <printOptions horizontalCentered="1"/>
  <pageMargins left="0.6692913385826772" right="0.27559055118110237" top="0.51181102362204722" bottom="0.27559055118110237" header="0" footer="0"/>
  <pageSetup paperSize="9" scale="9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M53"/>
  <sheetViews>
    <sheetView topLeftCell="A5" zoomScale="115" zoomScaleNormal="115" workbookViewId="0">
      <selection activeCell="G8" sqref="G8"/>
    </sheetView>
  </sheetViews>
  <sheetFormatPr defaultRowHeight="12.75" x14ac:dyDescent="0.35"/>
  <cols>
    <col min="1" max="1" width="0.3984375" customWidth="1"/>
    <col min="2" max="2" width="12.73046875" style="376" customWidth="1"/>
    <col min="3" max="3" width="1.3984375" style="376" customWidth="1"/>
    <col min="4" max="4" width="81.59765625" style="376" customWidth="1"/>
    <col min="5" max="5" width="11.1328125" customWidth="1"/>
    <col min="6" max="6" width="9.1328125" customWidth="1"/>
  </cols>
  <sheetData>
    <row r="1" spans="2:13" ht="14.25" customHeight="1" x14ac:dyDescent="0.35">
      <c r="B1" s="367"/>
      <c r="C1" s="367"/>
      <c r="D1" s="368" t="s">
        <v>151</v>
      </c>
    </row>
    <row r="2" spans="2:13" ht="20.100000000000001" customHeight="1" x14ac:dyDescent="0.35">
      <c r="B2" s="643" t="s">
        <v>203</v>
      </c>
      <c r="C2" s="643"/>
      <c r="D2" s="643"/>
      <c r="H2" s="421"/>
    </row>
    <row r="3" spans="2:13" ht="60" customHeight="1" x14ac:dyDescent="0.35">
      <c r="B3" s="446" t="s">
        <v>162</v>
      </c>
      <c r="C3" s="369"/>
      <c r="D3" s="513" t="s">
        <v>330</v>
      </c>
    </row>
    <row r="4" spans="2:13" ht="68.25" customHeight="1" x14ac:dyDescent="0.35">
      <c r="B4" s="446" t="s">
        <v>114</v>
      </c>
      <c r="C4" s="369"/>
      <c r="D4" s="513" t="s">
        <v>350</v>
      </c>
      <c r="L4" s="166"/>
      <c r="M4" s="166"/>
    </row>
    <row r="5" spans="2:13" ht="23.25" customHeight="1" x14ac:dyDescent="0.35">
      <c r="B5" s="644" t="s">
        <v>115</v>
      </c>
      <c r="C5" s="370"/>
      <c r="D5" s="514" t="s">
        <v>332</v>
      </c>
      <c r="I5" s="166"/>
    </row>
    <row r="6" spans="2:13" ht="36.75" customHeight="1" x14ac:dyDescent="0.35">
      <c r="B6" s="645"/>
      <c r="C6" s="371"/>
      <c r="D6" s="515" t="s">
        <v>329</v>
      </c>
    </row>
    <row r="7" spans="2:13" ht="60.75" customHeight="1" x14ac:dyDescent="0.35">
      <c r="B7" s="446" t="s">
        <v>116</v>
      </c>
      <c r="C7" s="371"/>
      <c r="D7" s="515" t="s">
        <v>333</v>
      </c>
    </row>
    <row r="8" spans="2:13" ht="59.25" customHeight="1" x14ac:dyDescent="0.35">
      <c r="B8" s="446" t="s">
        <v>57</v>
      </c>
      <c r="C8" s="370"/>
      <c r="D8" s="515" t="s">
        <v>351</v>
      </c>
    </row>
    <row r="9" spans="2:13" ht="36.75" customHeight="1" x14ac:dyDescent="0.35">
      <c r="B9" s="644" t="s">
        <v>117</v>
      </c>
      <c r="C9" s="372"/>
      <c r="D9" s="516" t="s">
        <v>334</v>
      </c>
    </row>
    <row r="10" spans="2:13" ht="27" customHeight="1" x14ac:dyDescent="0.35">
      <c r="B10" s="646"/>
      <c r="C10" s="373"/>
      <c r="D10" s="517" t="s">
        <v>335</v>
      </c>
    </row>
    <row r="11" spans="2:13" ht="39" customHeight="1" x14ac:dyDescent="0.35">
      <c r="B11" s="645"/>
      <c r="C11" s="374"/>
      <c r="D11" s="518" t="s">
        <v>344</v>
      </c>
    </row>
    <row r="12" spans="2:13" ht="7.5" customHeight="1" x14ac:dyDescent="0.35"/>
    <row r="13" spans="2:13" ht="9.75" customHeight="1" x14ac:dyDescent="0.35">
      <c r="B13" s="375" t="s">
        <v>349</v>
      </c>
    </row>
    <row r="14" spans="2:13" ht="14.25" customHeight="1" x14ac:dyDescent="0.35">
      <c r="B14" s="375" t="s">
        <v>185</v>
      </c>
    </row>
    <row r="15" spans="2:13" x14ac:dyDescent="0.35">
      <c r="B15" s="375" t="s">
        <v>331</v>
      </c>
    </row>
    <row r="16" spans="2:13" x14ac:dyDescent="0.35">
      <c r="D16"/>
    </row>
    <row r="17" spans="4:4" x14ac:dyDescent="0.35">
      <c r="D17"/>
    </row>
    <row r="18" spans="4:4" x14ac:dyDescent="0.35">
      <c r="D18"/>
    </row>
    <row r="19" spans="4:4" x14ac:dyDescent="0.35">
      <c r="D19"/>
    </row>
    <row r="20" spans="4:4" x14ac:dyDescent="0.35">
      <c r="D20"/>
    </row>
    <row r="21" spans="4:4" x14ac:dyDescent="0.35">
      <c r="D21"/>
    </row>
    <row r="22" spans="4:4" x14ac:dyDescent="0.35">
      <c r="D22"/>
    </row>
    <row r="23" spans="4:4" x14ac:dyDescent="0.35">
      <c r="D23"/>
    </row>
    <row r="24" spans="4:4" x14ac:dyDescent="0.35">
      <c r="D24"/>
    </row>
    <row r="25" spans="4:4" x14ac:dyDescent="0.35">
      <c r="D25"/>
    </row>
    <row r="26" spans="4:4" x14ac:dyDescent="0.35">
      <c r="D26"/>
    </row>
    <row r="27" spans="4:4" x14ac:dyDescent="0.35">
      <c r="D27"/>
    </row>
    <row r="28" spans="4:4" x14ac:dyDescent="0.35">
      <c r="D28"/>
    </row>
    <row r="29" spans="4:4" x14ac:dyDescent="0.35">
      <c r="D29"/>
    </row>
    <row r="30" spans="4:4" x14ac:dyDescent="0.35">
      <c r="D30"/>
    </row>
    <row r="31" spans="4:4" x14ac:dyDescent="0.35">
      <c r="D31"/>
    </row>
    <row r="32" spans="4:4" x14ac:dyDescent="0.35">
      <c r="D32"/>
    </row>
    <row r="33" spans="4:8" x14ac:dyDescent="0.35">
      <c r="D33"/>
    </row>
    <row r="34" spans="4:8" x14ac:dyDescent="0.35">
      <c r="D34"/>
    </row>
    <row r="35" spans="4:8" x14ac:dyDescent="0.35">
      <c r="D35"/>
    </row>
    <row r="36" spans="4:8" x14ac:dyDescent="0.35">
      <c r="D36"/>
    </row>
    <row r="37" spans="4:8" x14ac:dyDescent="0.35">
      <c r="D37"/>
    </row>
    <row r="38" spans="4:8" x14ac:dyDescent="0.35">
      <c r="D38"/>
    </row>
    <row r="39" spans="4:8" x14ac:dyDescent="0.35">
      <c r="D39"/>
    </row>
    <row r="40" spans="4:8" x14ac:dyDescent="0.35">
      <c r="D40"/>
      <c r="G40" t="s">
        <v>319</v>
      </c>
      <c r="H40" t="s">
        <v>164</v>
      </c>
    </row>
    <row r="41" spans="4:8" x14ac:dyDescent="0.35">
      <c r="D41"/>
      <c r="G41" t="e">
        <f>#REF!/#REF!*100</f>
        <v>#REF!</v>
      </c>
      <c r="H41" t="e">
        <f>#REF!/#REF!*100</f>
        <v>#REF!</v>
      </c>
    </row>
    <row r="42" spans="4:8" x14ac:dyDescent="0.35">
      <c r="D42"/>
    </row>
    <row r="43" spans="4:8" x14ac:dyDescent="0.35">
      <c r="D43"/>
    </row>
    <row r="44" spans="4:8" x14ac:dyDescent="0.35">
      <c r="D44"/>
    </row>
    <row r="45" spans="4:8" x14ac:dyDescent="0.35">
      <c r="D45"/>
    </row>
    <row r="46" spans="4:8" x14ac:dyDescent="0.35">
      <c r="D46"/>
    </row>
    <row r="47" spans="4:8" x14ac:dyDescent="0.35">
      <c r="D47"/>
    </row>
    <row r="48" spans="4:8" x14ac:dyDescent="0.35">
      <c r="D48"/>
    </row>
    <row r="49" spans="4:4" x14ac:dyDescent="0.35">
      <c r="D49"/>
    </row>
    <row r="50" spans="4:4" x14ac:dyDescent="0.35">
      <c r="D50"/>
    </row>
    <row r="51" spans="4:4" x14ac:dyDescent="0.35">
      <c r="D51"/>
    </row>
    <row r="52" spans="4:4" x14ac:dyDescent="0.35">
      <c r="D52"/>
    </row>
    <row r="53" spans="4:4" x14ac:dyDescent="0.35">
      <c r="D53"/>
    </row>
  </sheetData>
  <mergeCells count="3">
    <mergeCell ref="B2:D2"/>
    <mergeCell ref="B5:B6"/>
    <mergeCell ref="B9:B11"/>
  </mergeCells>
  <phoneticPr fontId="4" type="noConversion"/>
  <printOptions horizontalCentered="1"/>
  <pageMargins left="0.27559055118110237" right="0.27559055118110237" top="0.51181102362204722" bottom="0.27559055118110237" header="0.51181102362204722" footer="0.51181102362204722"/>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92"/>
  <dimension ref="A1:AO53"/>
  <sheetViews>
    <sheetView zoomScale="85" zoomScaleNormal="85" workbookViewId="0">
      <selection activeCell="T13" sqref="T13"/>
    </sheetView>
  </sheetViews>
  <sheetFormatPr defaultColWidth="9.1328125" defaultRowHeight="12.75" x14ac:dyDescent="0.35"/>
  <cols>
    <col min="1" max="1" width="1.3984375" customWidth="1"/>
    <col min="2" max="2" width="18.86328125" style="21" customWidth="1"/>
    <col min="3" max="4" width="10.73046875" style="2" customWidth="1"/>
    <col min="5" max="8" width="8.73046875" style="2" customWidth="1"/>
    <col min="9" max="9" width="10.73046875" style="2" customWidth="1"/>
    <col min="10" max="10" width="8.73046875" style="2" customWidth="1"/>
    <col min="11" max="11" width="11.73046875" style="2" customWidth="1"/>
    <col min="12" max="13" width="10.73046875" style="2" customWidth="1"/>
    <col min="14" max="14" width="8.86328125" style="19" customWidth="1"/>
    <col min="15" max="15" width="8.73046875" style="20" customWidth="1"/>
    <col min="16" max="21" width="8.73046875" style="2" customWidth="1"/>
    <col min="22" max="26" width="9.1328125" style="2" customWidth="1"/>
    <col min="27" max="38" width="9.59765625" style="2" customWidth="1"/>
    <col min="39" max="39" width="16.73046875" style="2" customWidth="1"/>
    <col min="40" max="40" width="21" style="2" customWidth="1"/>
    <col min="41" max="41" width="17.73046875" style="2" customWidth="1"/>
    <col min="42" max="42" width="25" style="2" customWidth="1"/>
    <col min="43" max="16384" width="9.1328125" style="2"/>
  </cols>
  <sheetData>
    <row r="1" spans="1:22" ht="14.25" customHeight="1" x14ac:dyDescent="0.5">
      <c r="B1" s="49"/>
      <c r="C1" s="15"/>
      <c r="D1" s="15"/>
      <c r="E1" s="15"/>
      <c r="J1" s="16"/>
      <c r="K1" s="8" t="s">
        <v>152</v>
      </c>
      <c r="L1" s="16"/>
      <c r="N1" s="16"/>
      <c r="O1" s="49"/>
      <c r="P1" s="15"/>
      <c r="Q1" s="15"/>
      <c r="R1" s="15"/>
      <c r="V1" s="8"/>
    </row>
    <row r="2" spans="1:22" ht="30" customHeight="1" x14ac:dyDescent="0.35">
      <c r="B2" s="663" t="s">
        <v>215</v>
      </c>
      <c r="C2" s="663"/>
      <c r="D2" s="663"/>
      <c r="E2" s="663"/>
      <c r="F2" s="663"/>
      <c r="G2" s="663"/>
      <c r="H2" s="663"/>
      <c r="I2" s="663"/>
      <c r="J2" s="663"/>
      <c r="K2" s="663"/>
      <c r="L2" s="50"/>
      <c r="M2" s="50"/>
      <c r="N2" s="16"/>
      <c r="O2" s="663"/>
      <c r="P2" s="663"/>
      <c r="Q2" s="663"/>
      <c r="R2" s="663"/>
      <c r="S2" s="663"/>
      <c r="T2" s="663"/>
      <c r="U2" s="663"/>
      <c r="V2" s="663"/>
    </row>
    <row r="3" spans="1:22" ht="12" customHeight="1" x14ac:dyDescent="0.35">
      <c r="B3" s="2"/>
      <c r="I3" s="16"/>
      <c r="J3" s="16"/>
      <c r="K3" s="16"/>
      <c r="L3" s="16"/>
      <c r="M3" s="16"/>
      <c r="N3" s="16"/>
      <c r="O3" s="2"/>
      <c r="V3" s="16"/>
    </row>
    <row r="4" spans="1:22" ht="15" customHeight="1" x14ac:dyDescent="0.35">
      <c r="B4"/>
      <c r="C4"/>
      <c r="D4"/>
      <c r="E4"/>
      <c r="F4"/>
      <c r="G4"/>
      <c r="H4"/>
      <c r="I4"/>
      <c r="J4"/>
      <c r="K4"/>
      <c r="L4"/>
      <c r="M4"/>
      <c r="N4"/>
      <c r="O4"/>
      <c r="P4"/>
      <c r="Q4"/>
      <c r="R4"/>
      <c r="S4"/>
      <c r="T4"/>
      <c r="U4"/>
      <c r="V4"/>
    </row>
    <row r="5" spans="1:22" ht="15" customHeight="1" x14ac:dyDescent="0.35">
      <c r="B5"/>
      <c r="C5"/>
      <c r="D5"/>
      <c r="E5"/>
      <c r="F5"/>
      <c r="G5"/>
      <c r="H5"/>
      <c r="I5"/>
      <c r="J5"/>
      <c r="K5"/>
      <c r="L5"/>
      <c r="M5"/>
      <c r="N5"/>
      <c r="O5"/>
      <c r="P5"/>
      <c r="Q5"/>
      <c r="R5"/>
      <c r="S5"/>
      <c r="T5"/>
      <c r="U5"/>
      <c r="V5"/>
    </row>
    <row r="6" spans="1:22" s="17" customFormat="1" ht="14.25" customHeight="1" x14ac:dyDescent="0.35">
      <c r="A6"/>
      <c r="B6"/>
      <c r="C6"/>
      <c r="D6"/>
      <c r="E6"/>
      <c r="F6"/>
      <c r="G6"/>
      <c r="H6"/>
      <c r="I6"/>
      <c r="J6"/>
      <c r="K6"/>
      <c r="L6"/>
      <c r="M6"/>
      <c r="N6"/>
      <c r="O6"/>
      <c r="P6"/>
      <c r="Q6"/>
      <c r="R6"/>
      <c r="S6"/>
      <c r="T6"/>
      <c r="U6"/>
      <c r="V6"/>
    </row>
    <row r="7" spans="1:22" ht="21" customHeight="1" x14ac:dyDescent="0.35">
      <c r="B7"/>
      <c r="C7"/>
      <c r="D7"/>
      <c r="E7"/>
      <c r="F7"/>
      <c r="G7"/>
      <c r="H7"/>
      <c r="I7"/>
      <c r="J7"/>
      <c r="K7"/>
      <c r="L7"/>
      <c r="M7"/>
      <c r="N7"/>
      <c r="O7"/>
      <c r="P7"/>
      <c r="Q7"/>
      <c r="R7"/>
      <c r="S7"/>
      <c r="T7"/>
      <c r="U7"/>
      <c r="V7"/>
    </row>
    <row r="8" spans="1:22" ht="15.6" customHeight="1" x14ac:dyDescent="0.35">
      <c r="B8"/>
      <c r="C8"/>
      <c r="D8"/>
      <c r="E8"/>
      <c r="F8"/>
      <c r="G8"/>
      <c r="H8"/>
      <c r="I8"/>
      <c r="J8"/>
      <c r="K8"/>
      <c r="L8"/>
      <c r="M8"/>
      <c r="N8" s="2"/>
      <c r="O8"/>
      <c r="P8"/>
      <c r="Q8"/>
      <c r="R8"/>
      <c r="S8"/>
      <c r="T8"/>
      <c r="U8"/>
      <c r="V8"/>
    </row>
    <row r="9" spans="1:22" ht="15.6" customHeight="1" x14ac:dyDescent="0.35">
      <c r="B9"/>
      <c r="C9"/>
      <c r="D9"/>
      <c r="E9"/>
      <c r="F9"/>
      <c r="G9"/>
      <c r="H9"/>
      <c r="I9"/>
      <c r="J9"/>
      <c r="K9"/>
      <c r="L9"/>
      <c r="M9"/>
      <c r="N9" s="2"/>
      <c r="O9"/>
      <c r="P9"/>
      <c r="Q9"/>
      <c r="R9"/>
      <c r="S9"/>
      <c r="T9"/>
      <c r="U9"/>
      <c r="V9"/>
    </row>
    <row r="10" spans="1:22" ht="15.6" customHeight="1" x14ac:dyDescent="0.35">
      <c r="B10"/>
      <c r="C10"/>
      <c r="D10"/>
      <c r="E10"/>
      <c r="F10"/>
      <c r="G10"/>
      <c r="H10"/>
      <c r="I10"/>
      <c r="J10"/>
      <c r="K10"/>
      <c r="L10"/>
      <c r="M10"/>
      <c r="N10" s="2"/>
      <c r="O10"/>
      <c r="P10"/>
      <c r="Q10"/>
      <c r="R10"/>
      <c r="S10"/>
      <c r="T10"/>
      <c r="U10"/>
      <c r="V10"/>
    </row>
    <row r="11" spans="1:22" ht="15.6" customHeight="1" x14ac:dyDescent="0.35">
      <c r="B11"/>
      <c r="C11"/>
      <c r="D11"/>
      <c r="E11"/>
      <c r="F11"/>
      <c r="G11"/>
      <c r="H11"/>
      <c r="I11"/>
      <c r="J11"/>
      <c r="K11"/>
      <c r="L11"/>
      <c r="M11"/>
      <c r="N11" s="2"/>
      <c r="O11"/>
      <c r="P11"/>
      <c r="Q11"/>
      <c r="R11"/>
      <c r="S11"/>
      <c r="T11"/>
      <c r="U11"/>
      <c r="V11"/>
    </row>
    <row r="12" spans="1:22" ht="17.45" customHeight="1" x14ac:dyDescent="0.35">
      <c r="B12"/>
      <c r="C12"/>
      <c r="D12"/>
      <c r="E12"/>
      <c r="F12"/>
      <c r="G12"/>
      <c r="H12"/>
      <c r="I12"/>
      <c r="J12"/>
      <c r="K12"/>
      <c r="L12"/>
      <c r="M12"/>
      <c r="N12" s="2"/>
      <c r="O12"/>
      <c r="P12"/>
      <c r="Q12"/>
      <c r="R12"/>
      <c r="S12"/>
      <c r="T12"/>
      <c r="U12"/>
      <c r="V12"/>
    </row>
    <row r="13" spans="1:22" ht="13.9" customHeight="1" x14ac:dyDescent="0.35">
      <c r="B13"/>
      <c r="C13"/>
      <c r="D13"/>
      <c r="E13"/>
      <c r="F13"/>
      <c r="G13"/>
      <c r="H13"/>
      <c r="I13"/>
      <c r="J13"/>
      <c r="K13"/>
      <c r="L13"/>
      <c r="M13"/>
      <c r="N13" s="2"/>
      <c r="O13"/>
      <c r="P13"/>
      <c r="Q13"/>
      <c r="R13"/>
      <c r="S13"/>
      <c r="T13"/>
      <c r="U13"/>
      <c r="V13"/>
    </row>
    <row r="14" spans="1:22" ht="13.9" customHeight="1" x14ac:dyDescent="0.35">
      <c r="B14"/>
      <c r="C14"/>
      <c r="D14"/>
      <c r="E14"/>
      <c r="F14"/>
      <c r="G14"/>
      <c r="H14"/>
      <c r="I14"/>
      <c r="J14"/>
      <c r="K14"/>
      <c r="L14"/>
      <c r="M14"/>
      <c r="N14" s="2"/>
      <c r="O14"/>
      <c r="P14"/>
      <c r="Q14"/>
      <c r="R14"/>
      <c r="S14"/>
      <c r="T14"/>
      <c r="U14"/>
      <c r="V14"/>
    </row>
    <row r="15" spans="1:22" ht="13.9" customHeight="1" x14ac:dyDescent="0.35">
      <c r="B15"/>
      <c r="C15"/>
      <c r="D15"/>
      <c r="E15"/>
      <c r="F15"/>
      <c r="G15"/>
      <c r="H15"/>
      <c r="I15"/>
      <c r="J15"/>
      <c r="K15"/>
      <c r="L15"/>
      <c r="M15"/>
      <c r="N15" s="2"/>
      <c r="O15"/>
      <c r="P15"/>
      <c r="Q15"/>
      <c r="R15"/>
      <c r="S15"/>
      <c r="T15"/>
      <c r="U15"/>
      <c r="V15"/>
    </row>
    <row r="16" spans="1:22" ht="13.9" customHeight="1" x14ac:dyDescent="0.35">
      <c r="B16"/>
      <c r="C16"/>
      <c r="D16"/>
      <c r="E16"/>
      <c r="F16"/>
      <c r="G16"/>
      <c r="H16"/>
      <c r="I16"/>
      <c r="J16"/>
      <c r="K16"/>
      <c r="L16"/>
      <c r="M16"/>
      <c r="N16" s="2"/>
      <c r="O16"/>
      <c r="P16"/>
      <c r="Q16"/>
      <c r="R16"/>
      <c r="S16"/>
      <c r="T16"/>
      <c r="U16"/>
      <c r="V16"/>
    </row>
    <row r="17" spans="2:25" ht="13.9" customHeight="1" x14ac:dyDescent="0.35">
      <c r="B17"/>
      <c r="C17"/>
      <c r="D17"/>
      <c r="E17"/>
      <c r="F17"/>
      <c r="G17"/>
      <c r="H17"/>
      <c r="I17"/>
      <c r="J17"/>
      <c r="K17"/>
      <c r="L17"/>
      <c r="M17"/>
      <c r="N17" s="2"/>
      <c r="O17"/>
      <c r="P17"/>
      <c r="Q17"/>
      <c r="R17"/>
      <c r="S17"/>
      <c r="T17"/>
      <c r="U17"/>
      <c r="V17"/>
    </row>
    <row r="18" spans="2:25" ht="13.9" customHeight="1" x14ac:dyDescent="0.35">
      <c r="B18"/>
      <c r="C18"/>
      <c r="D18"/>
      <c r="E18"/>
      <c r="F18"/>
      <c r="G18"/>
      <c r="H18"/>
      <c r="I18"/>
      <c r="J18"/>
      <c r="K18"/>
      <c r="L18"/>
      <c r="M18"/>
      <c r="N18" s="2"/>
      <c r="O18"/>
      <c r="P18"/>
      <c r="Q18"/>
      <c r="R18"/>
      <c r="S18"/>
      <c r="T18"/>
      <c r="U18"/>
      <c r="V18"/>
    </row>
    <row r="19" spans="2:25" ht="13.9" customHeight="1" x14ac:dyDescent="0.35">
      <c r="B19"/>
      <c r="C19"/>
      <c r="D19"/>
      <c r="E19"/>
      <c r="F19"/>
      <c r="G19"/>
      <c r="H19"/>
      <c r="I19"/>
      <c r="J19"/>
      <c r="K19"/>
      <c r="L19"/>
      <c r="M19"/>
      <c r="N19" s="2"/>
      <c r="O19"/>
      <c r="P19"/>
      <c r="Q19"/>
      <c r="R19"/>
      <c r="S19"/>
      <c r="T19"/>
      <c r="U19"/>
      <c r="V19"/>
    </row>
    <row r="20" spans="2:25" ht="13.9" customHeight="1" x14ac:dyDescent="0.35">
      <c r="B20"/>
      <c r="C20"/>
      <c r="D20"/>
      <c r="E20"/>
      <c r="F20"/>
      <c r="G20"/>
      <c r="H20"/>
      <c r="I20"/>
      <c r="J20"/>
      <c r="K20"/>
      <c r="L20"/>
      <c r="M20"/>
      <c r="N20" s="2"/>
      <c r="O20"/>
      <c r="P20"/>
      <c r="Q20"/>
      <c r="R20"/>
      <c r="S20"/>
      <c r="T20"/>
      <c r="U20"/>
      <c r="V20"/>
    </row>
    <row r="21" spans="2:25" ht="13.9" customHeight="1" x14ac:dyDescent="0.35">
      <c r="B21"/>
      <c r="C21"/>
      <c r="D21"/>
      <c r="E21"/>
      <c r="F21"/>
      <c r="G21"/>
      <c r="H21"/>
      <c r="I21"/>
      <c r="J21"/>
      <c r="K21"/>
      <c r="L21"/>
      <c r="M21"/>
      <c r="N21" s="2"/>
      <c r="O21"/>
      <c r="P21"/>
      <c r="Q21"/>
      <c r="R21"/>
      <c r="S21"/>
      <c r="T21"/>
      <c r="U21"/>
      <c r="V21"/>
    </row>
    <row r="22" spans="2:25" ht="13.9" customHeight="1" x14ac:dyDescent="0.35">
      <c r="B22"/>
      <c r="C22"/>
      <c r="D22"/>
      <c r="E22"/>
      <c r="F22"/>
      <c r="G22"/>
      <c r="H22"/>
      <c r="I22"/>
      <c r="J22"/>
      <c r="K22"/>
      <c r="L22"/>
      <c r="M22"/>
      <c r="N22"/>
      <c r="O22"/>
      <c r="P22"/>
      <c r="Q22"/>
      <c r="R22"/>
      <c r="S22"/>
      <c r="T22"/>
      <c r="U22"/>
      <c r="V22"/>
    </row>
    <row r="23" spans="2:25" ht="13.9" customHeight="1" x14ac:dyDescent="0.35">
      <c r="B23"/>
      <c r="C23"/>
      <c r="D23"/>
      <c r="E23"/>
      <c r="F23"/>
      <c r="G23"/>
      <c r="H23"/>
      <c r="I23"/>
      <c r="J23"/>
      <c r="K23"/>
      <c r="L23"/>
      <c r="M23"/>
      <c r="N23"/>
      <c r="O23"/>
      <c r="P23"/>
      <c r="Q23"/>
      <c r="R23"/>
      <c r="S23"/>
      <c r="T23"/>
      <c r="U23"/>
      <c r="V23"/>
    </row>
    <row r="24" spans="2:25" ht="26.25" customHeight="1" x14ac:dyDescent="0.35">
      <c r="B24"/>
      <c r="C24"/>
      <c r="D24"/>
      <c r="E24"/>
      <c r="F24"/>
      <c r="G24"/>
      <c r="H24"/>
      <c r="I24"/>
      <c r="J24"/>
      <c r="K24"/>
      <c r="L24"/>
      <c r="M24"/>
      <c r="N24"/>
      <c r="O24"/>
      <c r="P24"/>
      <c r="Q24"/>
      <c r="R24"/>
      <c r="S24"/>
      <c r="T24"/>
      <c r="U24"/>
      <c r="V24"/>
    </row>
    <row r="25" spans="2:25" ht="26.25" customHeight="1" x14ac:dyDescent="0.35">
      <c r="B25"/>
      <c r="C25"/>
      <c r="D25"/>
      <c r="E25"/>
      <c r="F25"/>
      <c r="G25"/>
      <c r="H25"/>
      <c r="I25"/>
      <c r="J25"/>
      <c r="K25"/>
      <c r="L25"/>
      <c r="M25"/>
      <c r="N25"/>
      <c r="O25"/>
      <c r="P25"/>
      <c r="Q25"/>
      <c r="R25"/>
      <c r="S25"/>
      <c r="T25"/>
      <c r="U25"/>
      <c r="V25"/>
    </row>
    <row r="26" spans="2:25" ht="17.25" customHeight="1" x14ac:dyDescent="0.35">
      <c r="B26" s="2"/>
      <c r="C26"/>
      <c r="D26"/>
      <c r="E26"/>
      <c r="F26"/>
      <c r="G26"/>
      <c r="H26"/>
      <c r="I26"/>
      <c r="J26"/>
      <c r="K26"/>
      <c r="L26"/>
      <c r="M26"/>
      <c r="N26"/>
      <c r="O26"/>
      <c r="P26"/>
      <c r="Q26"/>
      <c r="R26"/>
      <c r="S26"/>
      <c r="T26"/>
      <c r="U26"/>
      <c r="V26"/>
    </row>
    <row r="27" spans="2:25" ht="17.25" customHeight="1" x14ac:dyDescent="0.35">
      <c r="B27" s="2" t="s">
        <v>197</v>
      </c>
      <c r="C27"/>
      <c r="D27"/>
      <c r="E27"/>
      <c r="F27"/>
      <c r="G27"/>
      <c r="H27"/>
      <c r="I27"/>
      <c r="J27"/>
      <c r="K27"/>
      <c r="L27"/>
      <c r="M27"/>
      <c r="N27"/>
      <c r="O27"/>
      <c r="P27"/>
      <c r="Q27"/>
      <c r="R27"/>
      <c r="S27"/>
      <c r="T27"/>
      <c r="U27"/>
      <c r="V27"/>
    </row>
    <row r="28" spans="2:25" ht="16.5" customHeight="1" x14ac:dyDescent="0.35">
      <c r="B28" s="21" t="s">
        <v>219</v>
      </c>
      <c r="C28" s="18"/>
      <c r="D28" s="18"/>
      <c r="E28" s="18"/>
      <c r="F28" s="18"/>
      <c r="G28" s="18"/>
      <c r="H28" s="18"/>
      <c r="I28"/>
      <c r="J28"/>
      <c r="K28"/>
      <c r="L28"/>
      <c r="M28"/>
      <c r="N28"/>
      <c r="O28" s="3"/>
      <c r="P28" s="18"/>
      <c r="Q28" s="18"/>
      <c r="R28" s="18"/>
      <c r="S28" s="18"/>
      <c r="T28" s="18"/>
      <c r="U28" s="18"/>
      <c r="V28"/>
    </row>
    <row r="29" spans="2:25" ht="12.75" customHeight="1" x14ac:dyDescent="0.35">
      <c r="B29" s="647" t="s">
        <v>234</v>
      </c>
      <c r="C29" s="647"/>
      <c r="D29" s="647"/>
      <c r="E29" s="647"/>
      <c r="F29" s="647"/>
      <c r="G29" s="647"/>
      <c r="H29" s="647"/>
      <c r="I29" s="647"/>
      <c r="J29" s="52"/>
      <c r="K29" s="52"/>
      <c r="L29" s="52"/>
      <c r="M29" s="52"/>
      <c r="O29" s="647"/>
      <c r="P29" s="647"/>
      <c r="Q29" s="647"/>
      <c r="R29" s="647"/>
      <c r="S29" s="647"/>
      <c r="T29" s="647"/>
      <c r="U29" s="647"/>
      <c r="V29" s="647"/>
    </row>
    <row r="30" spans="2:25" ht="12.75" customHeight="1" x14ac:dyDescent="0.35">
      <c r="B30" s="664" t="s">
        <v>118</v>
      </c>
      <c r="C30" s="664"/>
      <c r="D30" s="664"/>
      <c r="E30" s="664"/>
      <c r="F30" s="664"/>
      <c r="G30" s="664"/>
      <c r="H30" s="664"/>
      <c r="I30" s="664"/>
      <c r="J30" s="51"/>
      <c r="K30" s="51"/>
      <c r="L30" s="51"/>
      <c r="M30" s="51"/>
      <c r="N30" s="2"/>
      <c r="O30" s="2"/>
      <c r="Q30" s="52"/>
      <c r="R30" s="52"/>
      <c r="S30" s="52"/>
      <c r="T30" s="52"/>
      <c r="U30" s="52"/>
      <c r="V30" s="52"/>
      <c r="W30" s="52"/>
      <c r="X30" s="52"/>
      <c r="Y30" s="52"/>
    </row>
    <row r="31" spans="2:25" ht="12.75" customHeight="1" x14ac:dyDescent="0.35">
      <c r="B31" s="647" t="s">
        <v>178</v>
      </c>
      <c r="C31" s="648"/>
      <c r="D31" s="648"/>
      <c r="E31" s="648"/>
      <c r="F31" s="648"/>
      <c r="G31" s="648"/>
      <c r="H31" s="648"/>
      <c r="I31" s="133"/>
      <c r="L31" s="418"/>
      <c r="M31" s="418"/>
      <c r="N31" s="418"/>
      <c r="O31" s="2"/>
      <c r="Q31" s="52"/>
      <c r="R31" s="52"/>
      <c r="S31" s="52"/>
      <c r="T31" s="52"/>
      <c r="U31" s="52"/>
      <c r="V31" s="52"/>
      <c r="W31" s="52"/>
      <c r="X31" s="52"/>
      <c r="Y31" s="52"/>
    </row>
    <row r="32" spans="2:25" ht="16.5" customHeight="1" x14ac:dyDescent="0.35">
      <c r="B32" s="191"/>
      <c r="C32" s="191"/>
      <c r="D32" s="191"/>
      <c r="E32" s="191"/>
      <c r="F32" s="191"/>
      <c r="G32" s="191"/>
      <c r="H32" s="191"/>
      <c r="L32" s="418"/>
      <c r="M32" s="418"/>
      <c r="N32" s="418"/>
      <c r="O32" s="54"/>
      <c r="P32" s="54"/>
      <c r="Q32" s="52"/>
      <c r="R32" s="52"/>
      <c r="S32" s="52"/>
      <c r="T32" s="52"/>
      <c r="U32" s="52"/>
      <c r="V32" s="52"/>
      <c r="W32" s="52"/>
      <c r="X32" s="52"/>
      <c r="Y32" s="52"/>
    </row>
    <row r="33" spans="2:41" ht="18" customHeight="1" x14ac:dyDescent="0.35">
      <c r="B33" s="649" t="s">
        <v>196</v>
      </c>
      <c r="C33" s="649"/>
      <c r="D33" s="649"/>
      <c r="E33" s="649"/>
      <c r="F33" s="649"/>
      <c r="G33" s="649"/>
      <c r="H33" s="649"/>
      <c r="I33" s="649"/>
      <c r="J33" s="50"/>
      <c r="L33" s="418"/>
      <c r="M33" s="418"/>
      <c r="N33" s="418"/>
      <c r="O33" s="2"/>
      <c r="Q33" s="52"/>
      <c r="R33" s="52"/>
      <c r="S33" s="52"/>
      <c r="T33" s="52"/>
      <c r="U33" s="52"/>
      <c r="V33" s="52"/>
      <c r="W33" s="52"/>
      <c r="X33" s="52"/>
      <c r="Y33" s="52"/>
    </row>
    <row r="34" spans="2:41" ht="32.25" customHeight="1" x14ac:dyDescent="0.35">
      <c r="B34" s="259" t="s">
        <v>183</v>
      </c>
      <c r="C34" s="135"/>
      <c r="D34" s="173" t="s">
        <v>324</v>
      </c>
      <c r="E34" s="134">
        <v>1.5594346281979421E-2</v>
      </c>
      <c r="F34" s="173" t="s">
        <v>325</v>
      </c>
      <c r="G34" s="420">
        <v>1.2556014212430133E-2</v>
      </c>
      <c r="H34" s="174" t="s">
        <v>326</v>
      </c>
      <c r="I34" s="420">
        <v>5.4070977528486219E-2</v>
      </c>
      <c r="L34" s="418"/>
      <c r="M34" s="418"/>
      <c r="N34" s="419"/>
      <c r="O34" s="52"/>
      <c r="P34" s="52"/>
      <c r="Q34" s="52"/>
      <c r="R34" s="52"/>
      <c r="S34" s="52"/>
      <c r="T34" s="52"/>
      <c r="U34" s="52"/>
      <c r="V34" s="52"/>
      <c r="W34" s="52"/>
      <c r="X34" s="52"/>
      <c r="Y34" s="52"/>
    </row>
    <row r="35" spans="2:41" ht="17.100000000000001" customHeight="1" x14ac:dyDescent="0.35">
      <c r="B35" s="57" t="s">
        <v>57</v>
      </c>
      <c r="C35" s="138"/>
      <c r="D35" s="650" t="s">
        <v>324</v>
      </c>
      <c r="E35" s="660">
        <v>2.3448412220987702E-3</v>
      </c>
      <c r="F35" s="650" t="s">
        <v>325</v>
      </c>
      <c r="G35" s="658">
        <v>-2.123829824943857E-3</v>
      </c>
      <c r="H35" s="653" t="s">
        <v>326</v>
      </c>
      <c r="I35" s="658">
        <v>9.2768624390185517E-2</v>
      </c>
      <c r="L35" s="418"/>
      <c r="M35" s="418"/>
      <c r="N35" s="419"/>
      <c r="O35" s="52"/>
      <c r="P35" s="52"/>
      <c r="Q35" s="52"/>
      <c r="R35" s="52"/>
      <c r="S35" s="52"/>
      <c r="T35" s="52"/>
      <c r="U35" s="52"/>
      <c r="V35" s="52"/>
      <c r="W35" s="52"/>
      <c r="X35" s="52"/>
      <c r="Y35" s="52"/>
    </row>
    <row r="36" spans="2:41" ht="14.25" customHeight="1" x14ac:dyDescent="0.35">
      <c r="B36" s="55" t="s">
        <v>31</v>
      </c>
      <c r="C36" s="139"/>
      <c r="D36" s="655"/>
      <c r="E36" s="661"/>
      <c r="F36" s="656"/>
      <c r="G36" s="659"/>
      <c r="H36" s="657"/>
      <c r="I36" s="659"/>
      <c r="L36" s="418"/>
      <c r="M36" s="418"/>
      <c r="N36" s="418"/>
      <c r="O36" s="2"/>
    </row>
    <row r="37" spans="2:41" ht="17.100000000000001" customHeight="1" x14ac:dyDescent="0.35">
      <c r="B37" s="57" t="s">
        <v>59</v>
      </c>
      <c r="C37" s="138"/>
      <c r="D37" s="650" t="s">
        <v>324</v>
      </c>
      <c r="E37" s="662">
        <v>1.3842470186296696E-2</v>
      </c>
      <c r="F37" s="650" t="s">
        <v>325</v>
      </c>
      <c r="G37" s="658">
        <v>1.0556461906213732E-2</v>
      </c>
      <c r="H37" s="653" t="s">
        <v>326</v>
      </c>
      <c r="I37" s="658">
        <v>5.013610583299033E-2</v>
      </c>
      <c r="L37" s="418"/>
      <c r="M37" s="418"/>
      <c r="N37" s="418"/>
      <c r="O37" s="2"/>
    </row>
    <row r="38" spans="2:41" ht="17.100000000000001" customHeight="1" x14ac:dyDescent="0.35">
      <c r="B38" s="56" t="s">
        <v>32</v>
      </c>
      <c r="C38" s="140"/>
      <c r="D38" s="651"/>
      <c r="E38" s="661"/>
      <c r="F38" s="652"/>
      <c r="G38" s="661"/>
      <c r="H38" s="654"/>
      <c r="I38" s="661"/>
      <c r="N38" s="2"/>
      <c r="O38" s="2"/>
    </row>
    <row r="39" spans="2:41" ht="40.5" customHeight="1" x14ac:dyDescent="0.35">
      <c r="B39" s="44"/>
      <c r="C39" s="44"/>
      <c r="D39" s="44"/>
      <c r="E39" s="44"/>
      <c r="F39" s="44"/>
      <c r="G39" s="44"/>
      <c r="H39" s="44"/>
      <c r="N39" s="2"/>
      <c r="O39" s="2"/>
    </row>
    <row r="41" spans="2:41" x14ac:dyDescent="0.35">
      <c r="K41" s="83" t="s">
        <v>193</v>
      </c>
    </row>
    <row r="42" spans="2:41" ht="22.5" customHeight="1" x14ac:dyDescent="0.35">
      <c r="K42" s="22"/>
      <c r="L42" s="96">
        <v>1995</v>
      </c>
      <c r="M42" s="96">
        <v>1996</v>
      </c>
      <c r="N42" s="96">
        <v>1997</v>
      </c>
      <c r="O42" s="96">
        <v>1998</v>
      </c>
      <c r="P42" s="96">
        <v>1999</v>
      </c>
      <c r="Q42" s="96">
        <v>2000</v>
      </c>
      <c r="R42" s="96">
        <v>2001</v>
      </c>
      <c r="S42" s="96">
        <v>2002</v>
      </c>
      <c r="T42" s="96">
        <v>2003</v>
      </c>
      <c r="U42" s="96">
        <v>2004</v>
      </c>
      <c r="V42" s="96">
        <v>2005</v>
      </c>
      <c r="W42" s="96">
        <v>2006</v>
      </c>
      <c r="X42" s="96">
        <v>2007</v>
      </c>
      <c r="Y42" s="96">
        <v>2008</v>
      </c>
      <c r="Z42" s="96">
        <v>2009</v>
      </c>
      <c r="AA42" s="96">
        <v>2010</v>
      </c>
      <c r="AB42" s="96">
        <v>2011</v>
      </c>
      <c r="AC42" s="96">
        <v>2012</v>
      </c>
      <c r="AD42" s="96">
        <v>2013</v>
      </c>
      <c r="AE42" s="96">
        <v>2014</v>
      </c>
      <c r="AF42" s="96">
        <v>2015</v>
      </c>
      <c r="AG42" s="96">
        <v>2016</v>
      </c>
      <c r="AH42" s="96">
        <v>2017</v>
      </c>
      <c r="AI42" s="96">
        <v>2018</v>
      </c>
      <c r="AJ42" s="361">
        <v>2019</v>
      </c>
      <c r="AK42" s="361">
        <v>2020</v>
      </c>
      <c r="AL42" s="361">
        <v>2021</v>
      </c>
      <c r="AM42" s="193" t="s">
        <v>323</v>
      </c>
      <c r="AN42" s="193" t="s">
        <v>327</v>
      </c>
      <c r="AO42" s="193" t="s">
        <v>328</v>
      </c>
    </row>
    <row r="43" spans="2:41" x14ac:dyDescent="0.35">
      <c r="K43" s="2" t="s">
        <v>31</v>
      </c>
      <c r="L43" s="449">
        <v>4496.4111107917161</v>
      </c>
      <c r="M43" s="449">
        <v>4580.0038358055745</v>
      </c>
      <c r="N43" s="449">
        <v>4670.0025966799267</v>
      </c>
      <c r="O43" s="449">
        <v>4783.4801242659241</v>
      </c>
      <c r="P43" s="449">
        <v>4907.9300037888315</v>
      </c>
      <c r="Q43" s="449">
        <v>4996.9209295932578</v>
      </c>
      <c r="R43" s="449">
        <v>5073.2906746187446</v>
      </c>
      <c r="S43" s="449">
        <v>5114.9521831009861</v>
      </c>
      <c r="T43" s="449">
        <v>5165.5471458979437</v>
      </c>
      <c r="U43" s="449">
        <v>5253.3790458445274</v>
      </c>
      <c r="V43" s="449">
        <v>5246.8591875145084</v>
      </c>
      <c r="W43" s="449">
        <v>5308.0995054319274</v>
      </c>
      <c r="X43" s="449">
        <v>5380.8980111102801</v>
      </c>
      <c r="Y43" s="449">
        <v>5402.5707162737026</v>
      </c>
      <c r="Z43" s="449">
        <v>5424.6558465707785</v>
      </c>
      <c r="AA43" s="449">
        <v>5402.6221059448371</v>
      </c>
      <c r="AB43" s="449">
        <v>5412.9109458236981</v>
      </c>
      <c r="AC43" s="449">
        <v>5363.8898576927832</v>
      </c>
      <c r="AD43" s="449">
        <v>5428.3861791786157</v>
      </c>
      <c r="AE43" s="449">
        <v>5508.1728637364185</v>
      </c>
      <c r="AF43" s="449">
        <v>5643.8577049718979</v>
      </c>
      <c r="AG43" s="449">
        <v>5782.2870013140218</v>
      </c>
      <c r="AH43" s="449">
        <v>5864.286569657168</v>
      </c>
      <c r="AI43" s="449">
        <v>5924.8580360227943</v>
      </c>
      <c r="AJ43" s="449">
        <v>5999.6373768375743</v>
      </c>
      <c r="AK43" s="449">
        <v>4373.0449663483896</v>
      </c>
      <c r="AL43" s="449">
        <v>4778.726332272955</v>
      </c>
      <c r="AM43" s="624">
        <f>(POWER((AL43/L43), 1/26) -1)</f>
        <v>2.3448412220987702E-3</v>
      </c>
      <c r="AN43" s="624">
        <f>(POWER((AL43/Q43), 1/21) -1)</f>
        <v>-2.123829824943857E-3</v>
      </c>
      <c r="AO43" s="624">
        <f>AL43/AK43-1</f>
        <v>9.2768624390185517E-2</v>
      </c>
    </row>
    <row r="44" spans="2:41" x14ac:dyDescent="0.35">
      <c r="K44" s="2" t="s">
        <v>32</v>
      </c>
      <c r="L44" s="449">
        <v>2400.4902216990545</v>
      </c>
      <c r="M44" s="449">
        <v>2423.4754562641378</v>
      </c>
      <c r="N44" s="449">
        <v>2512.6645968942776</v>
      </c>
      <c r="O44" s="449">
        <v>2588.1725016377504</v>
      </c>
      <c r="P44" s="449">
        <v>2647.7730049271263</v>
      </c>
      <c r="Q44" s="449">
        <v>2752.7081482790586</v>
      </c>
      <c r="R44" s="449">
        <v>2796.5444190165094</v>
      </c>
      <c r="S44" s="449">
        <v>2853.6783496520075</v>
      </c>
      <c r="T44" s="449">
        <v>2870.4830454085272</v>
      </c>
      <c r="U44" s="449">
        <v>3075.4310745013754</v>
      </c>
      <c r="V44" s="449">
        <v>3094.4716451091613</v>
      </c>
      <c r="W44" s="449">
        <v>3164.1022697038666</v>
      </c>
      <c r="X44" s="449">
        <v>3236.8719477754107</v>
      </c>
      <c r="Y44" s="449">
        <v>3202.8461237254405</v>
      </c>
      <c r="Z44" s="449">
        <v>2875.4902731862694</v>
      </c>
      <c r="AA44" s="449">
        <v>3035.5155514994931</v>
      </c>
      <c r="AB44" s="449">
        <v>3044.8235877101674</v>
      </c>
      <c r="AC44" s="449">
        <v>2961.9146743709766</v>
      </c>
      <c r="AD44" s="449">
        <v>3008.1483428269648</v>
      </c>
      <c r="AE44" s="449">
        <v>3045.3778238560858</v>
      </c>
      <c r="AF44" s="449">
        <v>3084.9023052480484</v>
      </c>
      <c r="AG44" s="449">
        <v>3189.9609937023997</v>
      </c>
      <c r="AH44" s="449">
        <v>3288.9709063536097</v>
      </c>
      <c r="AI44" s="449">
        <v>3340.388364303501</v>
      </c>
      <c r="AJ44" s="449">
        <v>3395.2572017848333</v>
      </c>
      <c r="AK44" s="449">
        <v>3268.0359899627629</v>
      </c>
      <c r="AL44" s="449">
        <v>3431.8825882215574</v>
      </c>
      <c r="AM44" s="624">
        <f t="shared" ref="AM44:AM45" si="0">(POWER((AL44/L44), 1/26) -1)</f>
        <v>1.3842470186296696E-2</v>
      </c>
      <c r="AN44" s="624">
        <f t="shared" ref="AN44:AN45" si="1">(POWER((AL44/Q44), 1/21) -1)</f>
        <v>1.0556461906213732E-2</v>
      </c>
      <c r="AO44" s="624">
        <f t="shared" ref="AO44" si="2">AL44/AK44-1</f>
        <v>5.013610583299033E-2</v>
      </c>
    </row>
    <row r="45" spans="2:41" x14ac:dyDescent="0.35">
      <c r="K45" s="2" t="s">
        <v>144</v>
      </c>
      <c r="L45" s="625">
        <v>79.930000000000007</v>
      </c>
      <c r="M45" s="625">
        <v>81.337999999999994</v>
      </c>
      <c r="N45" s="625">
        <v>83.501000000000005</v>
      </c>
      <c r="O45" s="625">
        <v>86.009</v>
      </c>
      <c r="P45" s="625">
        <v>88.546999999999997</v>
      </c>
      <c r="Q45" s="625">
        <v>91.968000000000004</v>
      </c>
      <c r="R45" s="625">
        <v>93.930999999999997</v>
      </c>
      <c r="S45" s="625">
        <v>94.921000000000006</v>
      </c>
      <c r="T45" s="625">
        <v>95.736999999999995</v>
      </c>
      <c r="U45" s="625">
        <v>98.156999999999996</v>
      </c>
      <c r="V45" s="625">
        <v>100</v>
      </c>
      <c r="W45" s="625">
        <v>103.461</v>
      </c>
      <c r="X45" s="625">
        <v>106.702</v>
      </c>
      <c r="Y45" s="625">
        <v>107.384</v>
      </c>
      <c r="Z45" s="625">
        <v>102.765</v>
      </c>
      <c r="AA45" s="625">
        <v>105.001</v>
      </c>
      <c r="AB45" s="625">
        <v>106.96299999999999</v>
      </c>
      <c r="AC45" s="625">
        <v>106.18600000000001</v>
      </c>
      <c r="AD45" s="625">
        <v>106.089</v>
      </c>
      <c r="AE45" s="625">
        <v>107.774</v>
      </c>
      <c r="AF45" s="625">
        <v>110.235</v>
      </c>
      <c r="AG45" s="625">
        <v>112.41500000000001</v>
      </c>
      <c r="AH45" s="625">
        <v>115.602</v>
      </c>
      <c r="AI45" s="625">
        <v>117.989</v>
      </c>
      <c r="AJ45" s="625">
        <v>120.123</v>
      </c>
      <c r="AK45" s="625">
        <v>113.38800000000001</v>
      </c>
      <c r="AL45" s="625">
        <v>119.51900000000001</v>
      </c>
      <c r="AM45" s="624">
        <f t="shared" si="0"/>
        <v>1.5594346281979421E-2</v>
      </c>
      <c r="AN45" s="624">
        <f t="shared" si="1"/>
        <v>1.2556014212430133E-2</v>
      </c>
      <c r="AO45" s="624">
        <f>AL45/AK45-1</f>
        <v>5.4070977528486219E-2</v>
      </c>
    </row>
    <row r="47" spans="2:41" x14ac:dyDescent="0.35">
      <c r="L47" s="192">
        <v>1995</v>
      </c>
      <c r="M47" s="192">
        <v>1996</v>
      </c>
      <c r="N47" s="192">
        <v>1997</v>
      </c>
      <c r="O47" s="192">
        <v>1998</v>
      </c>
      <c r="P47" s="192">
        <v>1999</v>
      </c>
      <c r="Q47" s="192">
        <v>2000</v>
      </c>
      <c r="R47" s="192">
        <v>2001</v>
      </c>
      <c r="S47" s="192">
        <v>2002</v>
      </c>
      <c r="T47" s="192">
        <v>2003</v>
      </c>
      <c r="U47" s="192">
        <v>2004</v>
      </c>
      <c r="V47" s="192">
        <v>2005</v>
      </c>
      <c r="W47" s="192">
        <v>2006</v>
      </c>
      <c r="X47" s="192">
        <v>2007</v>
      </c>
      <c r="Y47" s="192">
        <v>2008</v>
      </c>
      <c r="Z47" s="192">
        <v>2009</v>
      </c>
      <c r="AA47" s="192">
        <v>2010</v>
      </c>
      <c r="AB47" s="192">
        <v>2011</v>
      </c>
      <c r="AC47" s="192">
        <v>2012</v>
      </c>
      <c r="AD47" s="192">
        <v>2013</v>
      </c>
      <c r="AE47" s="192">
        <v>2014</v>
      </c>
      <c r="AF47" s="192">
        <v>2015</v>
      </c>
      <c r="AG47" s="192">
        <v>2016</v>
      </c>
      <c r="AH47" s="294">
        <v>2017</v>
      </c>
      <c r="AI47" s="294">
        <v>2018</v>
      </c>
      <c r="AJ47" s="294">
        <v>2019</v>
      </c>
      <c r="AK47" s="294">
        <v>2020</v>
      </c>
      <c r="AL47" s="294">
        <v>2021</v>
      </c>
    </row>
    <row r="48" spans="2:41" ht="20.65" x14ac:dyDescent="0.35">
      <c r="K48" s="97" t="s">
        <v>60</v>
      </c>
      <c r="L48" s="53">
        <f>100*L43/$L43</f>
        <v>100</v>
      </c>
      <c r="M48" s="53">
        <f t="shared" ref="M48:AL48" si="3">100*M43/$L43</f>
        <v>101.85909880022379</v>
      </c>
      <c r="N48" s="53">
        <f t="shared" si="3"/>
        <v>103.86066757711674</v>
      </c>
      <c r="O48" s="53">
        <f t="shared" si="3"/>
        <v>106.38440316956832</v>
      </c>
      <c r="P48" s="53">
        <f t="shared" si="3"/>
        <v>109.15216342227782</v>
      </c>
      <c r="Q48" s="53">
        <f t="shared" si="3"/>
        <v>111.13131798825692</v>
      </c>
      <c r="R48" s="53">
        <f t="shared" si="3"/>
        <v>112.82977800767539</v>
      </c>
      <c r="S48" s="53">
        <f t="shared" si="3"/>
        <v>113.7563282597698</v>
      </c>
      <c r="T48" s="53">
        <f t="shared" si="3"/>
        <v>114.88155817203307</v>
      </c>
      <c r="U48" s="53">
        <f t="shared" si="3"/>
        <v>116.83493605013192</v>
      </c>
      <c r="V48" s="53">
        <f t="shared" si="3"/>
        <v>116.68993466637563</v>
      </c>
      <c r="W48" s="53">
        <f t="shared" si="3"/>
        <v>118.05191684301506</v>
      </c>
      <c r="X48" s="53">
        <f t="shared" si="3"/>
        <v>119.67095264478222</v>
      </c>
      <c r="Y48" s="53">
        <f t="shared" si="3"/>
        <v>120.15295272505527</v>
      </c>
      <c r="Z48" s="53">
        <f t="shared" si="3"/>
        <v>120.64412512350589</v>
      </c>
      <c r="AA48" s="53">
        <f t="shared" si="3"/>
        <v>120.1540956292486</v>
      </c>
      <c r="AB48" s="53">
        <f t="shared" si="3"/>
        <v>120.38291900916967</v>
      </c>
      <c r="AC48" s="53">
        <f t="shared" si="3"/>
        <v>119.29269200538748</v>
      </c>
      <c r="AD48" s="53">
        <f t="shared" si="3"/>
        <v>120.72708756879662</v>
      </c>
      <c r="AE48" s="53">
        <f t="shared" si="3"/>
        <v>122.50154018426829</v>
      </c>
      <c r="AF48" s="53">
        <f t="shared" si="3"/>
        <v>125.51916552795242</v>
      </c>
      <c r="AG48" s="53">
        <f t="shared" si="3"/>
        <v>128.59782744144792</v>
      </c>
      <c r="AH48" s="53">
        <f t="shared" si="3"/>
        <v>130.42149450219199</v>
      </c>
      <c r="AI48" s="53">
        <f t="shared" si="3"/>
        <v>131.7686014475567</v>
      </c>
      <c r="AJ48" s="53">
        <f t="shared" si="3"/>
        <v>133.43169094209392</v>
      </c>
      <c r="AK48" s="53">
        <f t="shared" si="3"/>
        <v>97.25634197132824</v>
      </c>
      <c r="AL48" s="53">
        <f t="shared" si="3"/>
        <v>106.27867902922981</v>
      </c>
    </row>
    <row r="49" spans="11:38" x14ac:dyDescent="0.35">
      <c r="K49" s="97" t="s">
        <v>61</v>
      </c>
      <c r="L49" s="53">
        <f>100*L44/$L44</f>
        <v>100</v>
      </c>
      <c r="M49" s="53">
        <f t="shared" ref="M49:AL49" si="4">100*M44/$L44</f>
        <v>100.95752252424568</v>
      </c>
      <c r="N49" s="53">
        <f t="shared" si="4"/>
        <v>104.67297780183527</v>
      </c>
      <c r="O49" s="53">
        <f t="shared" si="4"/>
        <v>107.81849799854029</v>
      </c>
      <c r="P49" s="53">
        <f t="shared" si="4"/>
        <v>110.30134515828382</v>
      </c>
      <c r="Q49" s="53">
        <f t="shared" si="4"/>
        <v>114.67274989900629</v>
      </c>
      <c r="R49" s="53">
        <f t="shared" si="4"/>
        <v>116.49888817448003</v>
      </c>
      <c r="S49" s="53">
        <f t="shared" si="4"/>
        <v>118.87898246184851</v>
      </c>
      <c r="T49" s="53">
        <f t="shared" si="4"/>
        <v>119.5790351262841</v>
      </c>
      <c r="U49" s="53">
        <f t="shared" si="4"/>
        <v>128.11679242436577</v>
      </c>
      <c r="V49" s="53">
        <f t="shared" si="4"/>
        <v>128.90998751575461</v>
      </c>
      <c r="W49" s="53">
        <f t="shared" si="4"/>
        <v>131.81067104969631</v>
      </c>
      <c r="X49" s="53">
        <f t="shared" si="4"/>
        <v>134.84212176812659</v>
      </c>
      <c r="Y49" s="53">
        <f t="shared" si="4"/>
        <v>133.42466862699749</v>
      </c>
      <c r="Z49" s="53">
        <f t="shared" si="4"/>
        <v>119.78762701024512</v>
      </c>
      <c r="AA49" s="53">
        <f t="shared" si="4"/>
        <v>126.45398527601463</v>
      </c>
      <c r="AB49" s="53">
        <f t="shared" si="4"/>
        <v>126.84174091553089</v>
      </c>
      <c r="AC49" s="53">
        <f t="shared" si="4"/>
        <v>123.38790833626263</v>
      </c>
      <c r="AD49" s="53">
        <f t="shared" si="4"/>
        <v>125.31391778375223</v>
      </c>
      <c r="AE49" s="53">
        <f t="shared" si="4"/>
        <v>126.86482937225145</v>
      </c>
      <c r="AF49" s="53">
        <f t="shared" si="4"/>
        <v>128.51134644758397</v>
      </c>
      <c r="AG49" s="53">
        <f t="shared" si="4"/>
        <v>132.88789784965516</v>
      </c>
      <c r="AH49" s="53">
        <f t="shared" si="4"/>
        <v>137.01246839596345</v>
      </c>
      <c r="AI49" s="53">
        <f t="shared" si="4"/>
        <v>139.15442496321404</v>
      </c>
      <c r="AJ49" s="53">
        <f t="shared" si="4"/>
        <v>141.44015964296193</v>
      </c>
      <c r="AK49" s="53">
        <f t="shared" si="4"/>
        <v>136.14035834937349</v>
      </c>
      <c r="AL49" s="53">
        <f t="shared" si="4"/>
        <v>142.96590576371892</v>
      </c>
    </row>
    <row r="50" spans="11:38" ht="20.65" x14ac:dyDescent="0.35">
      <c r="K50" s="97" t="s">
        <v>184</v>
      </c>
      <c r="L50" s="53">
        <f>100*L45/$L45</f>
        <v>100</v>
      </c>
      <c r="M50" s="53">
        <f t="shared" ref="M50:AL50" si="5">100*M45/$L45</f>
        <v>101.76154134868008</v>
      </c>
      <c r="N50" s="53">
        <f t="shared" si="5"/>
        <v>104.46765920180157</v>
      </c>
      <c r="O50" s="53">
        <f t="shared" si="5"/>
        <v>107.60540472913799</v>
      </c>
      <c r="P50" s="53">
        <f t="shared" si="5"/>
        <v>110.78068309771048</v>
      </c>
      <c r="Q50" s="53">
        <f t="shared" si="5"/>
        <v>115.06067809333167</v>
      </c>
      <c r="R50" s="53">
        <f t="shared" si="5"/>
        <v>117.51657700487927</v>
      </c>
      <c r="S50" s="53">
        <f t="shared" si="5"/>
        <v>118.75516076566996</v>
      </c>
      <c r="T50" s="53">
        <f t="shared" si="5"/>
        <v>119.77605404729135</v>
      </c>
      <c r="U50" s="53">
        <f t="shared" si="5"/>
        <v>122.80370324033527</v>
      </c>
      <c r="V50" s="53">
        <f t="shared" si="5"/>
        <v>125.10947078693856</v>
      </c>
      <c r="W50" s="53">
        <f t="shared" si="5"/>
        <v>129.43950957087452</v>
      </c>
      <c r="X50" s="53">
        <f t="shared" si="5"/>
        <v>133.4943075190792</v>
      </c>
      <c r="Y50" s="53">
        <f t="shared" si="5"/>
        <v>134.3475541098461</v>
      </c>
      <c r="Z50" s="53">
        <f t="shared" si="5"/>
        <v>128.56874765419741</v>
      </c>
      <c r="AA50" s="53">
        <f t="shared" si="5"/>
        <v>131.36619542099336</v>
      </c>
      <c r="AB50" s="53">
        <f t="shared" si="5"/>
        <v>133.82084323783309</v>
      </c>
      <c r="AC50" s="53">
        <f t="shared" si="5"/>
        <v>132.84874264981858</v>
      </c>
      <c r="AD50" s="53">
        <f t="shared" si="5"/>
        <v>132.72738646315526</v>
      </c>
      <c r="AE50" s="53">
        <f t="shared" si="5"/>
        <v>134.83548104591517</v>
      </c>
      <c r="AF50" s="53">
        <f t="shared" si="5"/>
        <v>137.91442512198174</v>
      </c>
      <c r="AG50" s="53">
        <f t="shared" si="5"/>
        <v>140.64181158513699</v>
      </c>
      <c r="AH50" s="53">
        <f t="shared" si="5"/>
        <v>144.62905041911674</v>
      </c>
      <c r="AI50" s="53">
        <f t="shared" si="5"/>
        <v>147.61541348680095</v>
      </c>
      <c r="AJ50" s="53">
        <f t="shared" si="5"/>
        <v>150.28524959339421</v>
      </c>
      <c r="AK50" s="53">
        <f t="shared" si="5"/>
        <v>141.85912673589391</v>
      </c>
      <c r="AL50" s="53">
        <f t="shared" si="5"/>
        <v>149.52958838984111</v>
      </c>
    </row>
    <row r="51" spans="11:38" x14ac:dyDescent="0.35">
      <c r="N51" s="2"/>
      <c r="O51" s="2"/>
    </row>
    <row r="52" spans="11:38" ht="12.75" customHeight="1" x14ac:dyDescent="0.35"/>
    <row r="53" spans="11:38" ht="11.25" customHeight="1" x14ac:dyDescent="0.35">
      <c r="L53" s="242"/>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row>
  </sheetData>
  <mergeCells count="19">
    <mergeCell ref="O2:V2"/>
    <mergeCell ref="O29:V29"/>
    <mergeCell ref="B29:I29"/>
    <mergeCell ref="B30:I30"/>
    <mergeCell ref="B2:K2"/>
    <mergeCell ref="B31:H31"/>
    <mergeCell ref="B33:I33"/>
    <mergeCell ref="D37:D38"/>
    <mergeCell ref="F37:F38"/>
    <mergeCell ref="H37:H38"/>
    <mergeCell ref="D35:D36"/>
    <mergeCell ref="F35:F36"/>
    <mergeCell ref="H35:H36"/>
    <mergeCell ref="G35:G36"/>
    <mergeCell ref="E35:E36"/>
    <mergeCell ref="E37:E38"/>
    <mergeCell ref="G37:G38"/>
    <mergeCell ref="I37:I38"/>
    <mergeCell ref="I35:I36"/>
  </mergeCells>
  <phoneticPr fontId="4" type="noConversion"/>
  <printOptions horizontalCentered="1"/>
  <pageMargins left="0.6692913385826772" right="0.27559055118110237" top="0.51181102362204722" bottom="0.27559055118110237"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1:G40"/>
  <sheetViews>
    <sheetView tabSelected="1" zoomScaleNormal="100" workbookViewId="0">
      <selection activeCell="D1" sqref="D1"/>
    </sheetView>
  </sheetViews>
  <sheetFormatPr defaultRowHeight="12.75" x14ac:dyDescent="0.35"/>
  <cols>
    <col min="1" max="1" width="4" customWidth="1"/>
    <col min="2" max="5" width="12.73046875" customWidth="1"/>
  </cols>
  <sheetData>
    <row r="1" spans="1:7" x14ac:dyDescent="0.35">
      <c r="B1" t="s">
        <v>356</v>
      </c>
      <c r="C1" t="s">
        <v>357</v>
      </c>
      <c r="D1" t="s">
        <v>358</v>
      </c>
      <c r="E1" t="s">
        <v>354</v>
      </c>
    </row>
    <row r="2" spans="1:7" ht="15.75" customHeight="1" x14ac:dyDescent="0.35">
      <c r="A2" s="5" t="s">
        <v>19</v>
      </c>
      <c r="B2" s="200" t="s">
        <v>55</v>
      </c>
      <c r="C2" s="262" t="s">
        <v>235</v>
      </c>
      <c r="D2" s="201">
        <v>120</v>
      </c>
      <c r="E2" s="201">
        <v>0.5</v>
      </c>
    </row>
    <row r="3" spans="1:7" ht="18.75" customHeight="1" x14ac:dyDescent="0.35">
      <c r="A3" s="61" t="s">
        <v>3</v>
      </c>
      <c r="B3" s="198">
        <v>50</v>
      </c>
      <c r="C3" s="197">
        <v>90</v>
      </c>
      <c r="D3" s="194" t="s">
        <v>250</v>
      </c>
      <c r="E3" s="196">
        <v>0.5</v>
      </c>
      <c r="F3" s="166"/>
    </row>
    <row r="4" spans="1:7" x14ac:dyDescent="0.35">
      <c r="A4" s="6" t="s">
        <v>5</v>
      </c>
      <c r="B4" s="202">
        <v>50</v>
      </c>
      <c r="C4" s="41" t="s">
        <v>237</v>
      </c>
      <c r="D4" s="48">
        <v>130</v>
      </c>
      <c r="E4" s="203">
        <v>0</v>
      </c>
      <c r="F4" s="166"/>
    </row>
    <row r="5" spans="1:7" x14ac:dyDescent="0.35">
      <c r="A5" s="61" t="s">
        <v>16</v>
      </c>
      <c r="B5" s="198">
        <v>50</v>
      </c>
      <c r="C5" s="197">
        <v>80</v>
      </c>
      <c r="D5" s="195" t="s">
        <v>171</v>
      </c>
      <c r="E5" s="194">
        <v>0.5</v>
      </c>
      <c r="F5" s="166"/>
    </row>
    <row r="6" spans="1:7" x14ac:dyDescent="0.35">
      <c r="A6" s="6" t="s">
        <v>20</v>
      </c>
      <c r="B6" s="204">
        <v>50</v>
      </c>
      <c r="C6" s="41">
        <v>100</v>
      </c>
      <c r="D6" s="205" t="s">
        <v>171</v>
      </c>
      <c r="E6" s="48">
        <v>0.5</v>
      </c>
      <c r="F6" s="166"/>
    </row>
    <row r="7" spans="1:7" ht="14.25" customHeight="1" x14ac:dyDescent="0.35">
      <c r="A7" s="61" t="s">
        <v>6</v>
      </c>
      <c r="B7" s="198">
        <v>50</v>
      </c>
      <c r="C7" s="206" t="s">
        <v>186</v>
      </c>
      <c r="D7" s="195">
        <v>90</v>
      </c>
      <c r="E7" s="194">
        <v>0.2</v>
      </c>
      <c r="F7" s="166"/>
    </row>
    <row r="8" spans="1:7" x14ac:dyDescent="0.35">
      <c r="A8" s="6" t="s">
        <v>23</v>
      </c>
      <c r="B8" s="202">
        <v>50</v>
      </c>
      <c r="C8" s="261" t="s">
        <v>238</v>
      </c>
      <c r="D8" s="48">
        <v>120</v>
      </c>
      <c r="E8" s="48">
        <v>0.5</v>
      </c>
      <c r="F8" s="166"/>
    </row>
    <row r="9" spans="1:7" x14ac:dyDescent="0.35">
      <c r="A9" s="61" t="s">
        <v>17</v>
      </c>
      <c r="B9" s="198">
        <v>50</v>
      </c>
      <c r="C9" s="206" t="s">
        <v>251</v>
      </c>
      <c r="D9" s="194" t="s">
        <v>242</v>
      </c>
      <c r="E9" s="194">
        <v>0.5</v>
      </c>
      <c r="F9" s="166"/>
    </row>
    <row r="10" spans="1:7" x14ac:dyDescent="0.35">
      <c r="A10" s="6" t="s">
        <v>21</v>
      </c>
      <c r="B10" s="202">
        <v>50</v>
      </c>
      <c r="C10" s="261" t="s">
        <v>236</v>
      </c>
      <c r="D10" s="48" t="s">
        <v>252</v>
      </c>
      <c r="E10" s="48">
        <v>0.5</v>
      </c>
      <c r="F10" s="166"/>
    </row>
    <row r="11" spans="1:7" ht="17.25" customHeight="1" x14ac:dyDescent="0.35">
      <c r="A11" s="61" t="s">
        <v>22</v>
      </c>
      <c r="B11" s="198">
        <v>50</v>
      </c>
      <c r="C11" s="206" t="s">
        <v>253</v>
      </c>
      <c r="D11" s="195" t="s">
        <v>242</v>
      </c>
      <c r="E11" s="194">
        <v>0.5</v>
      </c>
      <c r="F11" s="166"/>
    </row>
    <row r="12" spans="1:7" ht="17.25" customHeight="1" x14ac:dyDescent="0.35">
      <c r="A12" s="6" t="s">
        <v>39</v>
      </c>
      <c r="B12" s="202">
        <v>50</v>
      </c>
      <c r="C12" s="261" t="s">
        <v>186</v>
      </c>
      <c r="D12" s="205">
        <v>130</v>
      </c>
      <c r="E12" s="48">
        <v>0.5</v>
      </c>
      <c r="F12" s="166"/>
      <c r="G12" s="166"/>
    </row>
    <row r="13" spans="1:7" x14ac:dyDescent="0.35">
      <c r="A13" s="61" t="s">
        <v>24</v>
      </c>
      <c r="B13" s="198">
        <v>50</v>
      </c>
      <c r="C13" s="206" t="s">
        <v>186</v>
      </c>
      <c r="D13" s="194">
        <v>130</v>
      </c>
      <c r="E13" s="194">
        <v>0.5</v>
      </c>
      <c r="F13" s="166"/>
    </row>
    <row r="14" spans="1:7" x14ac:dyDescent="0.35">
      <c r="A14" s="6" t="s">
        <v>4</v>
      </c>
      <c r="B14" s="202" t="s">
        <v>239</v>
      </c>
      <c r="C14" s="41">
        <v>80</v>
      </c>
      <c r="D14" s="205">
        <v>100</v>
      </c>
      <c r="E14" s="48">
        <v>0.5</v>
      </c>
      <c r="F14" s="166"/>
    </row>
    <row r="15" spans="1:7" x14ac:dyDescent="0.35">
      <c r="A15" s="61" t="s">
        <v>8</v>
      </c>
      <c r="B15" s="198">
        <v>50</v>
      </c>
      <c r="C15" s="206">
        <v>90</v>
      </c>
      <c r="D15" s="195" t="s">
        <v>355</v>
      </c>
      <c r="E15" s="194">
        <v>0.5</v>
      </c>
      <c r="F15" s="166"/>
    </row>
    <row r="16" spans="1:7" x14ac:dyDescent="0.35">
      <c r="A16" s="6" t="s">
        <v>9</v>
      </c>
      <c r="B16" s="202">
        <v>50</v>
      </c>
      <c r="C16" s="261" t="s">
        <v>240</v>
      </c>
      <c r="D16" s="205" t="s">
        <v>242</v>
      </c>
      <c r="E16" s="48">
        <v>0.4</v>
      </c>
      <c r="F16" s="166"/>
    </row>
    <row r="17" spans="1:6" ht="12" customHeight="1" x14ac:dyDescent="0.35">
      <c r="A17" s="61" t="s">
        <v>25</v>
      </c>
      <c r="B17" s="198">
        <v>50</v>
      </c>
      <c r="C17" s="197">
        <v>90</v>
      </c>
      <c r="D17" s="195" t="s">
        <v>171</v>
      </c>
      <c r="E17" s="196">
        <v>0.5</v>
      </c>
      <c r="F17" s="166"/>
    </row>
    <row r="18" spans="1:6" x14ac:dyDescent="0.35">
      <c r="A18" s="6" t="s">
        <v>7</v>
      </c>
      <c r="B18" s="202">
        <v>50</v>
      </c>
      <c r="C18" s="261" t="s">
        <v>186</v>
      </c>
      <c r="D18" s="205" t="s">
        <v>242</v>
      </c>
      <c r="E18" s="203">
        <v>0</v>
      </c>
      <c r="F18" s="166"/>
    </row>
    <row r="19" spans="1:6" x14ac:dyDescent="0.35">
      <c r="A19" s="62" t="s">
        <v>10</v>
      </c>
      <c r="B19" s="207" t="s">
        <v>254</v>
      </c>
      <c r="C19" s="206" t="s">
        <v>255</v>
      </c>
      <c r="D19" s="194">
        <v>80</v>
      </c>
      <c r="E19" s="194">
        <v>0.8</v>
      </c>
      <c r="F19" s="166"/>
    </row>
    <row r="20" spans="1:6" x14ac:dyDescent="0.35">
      <c r="A20" s="6" t="s">
        <v>18</v>
      </c>
      <c r="B20" s="202">
        <v>50</v>
      </c>
      <c r="C20" s="261" t="s">
        <v>187</v>
      </c>
      <c r="D20" s="48" t="s">
        <v>256</v>
      </c>
      <c r="E20" s="48">
        <v>0.5</v>
      </c>
      <c r="F20" s="166"/>
    </row>
    <row r="21" spans="1:6" x14ac:dyDescent="0.35">
      <c r="A21" s="61" t="s">
        <v>26</v>
      </c>
      <c r="B21" s="207">
        <v>50</v>
      </c>
      <c r="C21" s="197">
        <v>100</v>
      </c>
      <c r="D21" s="194">
        <v>130</v>
      </c>
      <c r="E21" s="194">
        <v>0.5</v>
      </c>
      <c r="F21" s="166"/>
    </row>
    <row r="22" spans="1:6" x14ac:dyDescent="0.35">
      <c r="A22" s="6" t="s">
        <v>11</v>
      </c>
      <c r="B22" s="204" t="s">
        <v>245</v>
      </c>
      <c r="C22" s="261" t="s">
        <v>241</v>
      </c>
      <c r="D22" s="48" t="s">
        <v>243</v>
      </c>
      <c r="E22" s="48">
        <v>0.2</v>
      </c>
      <c r="F22" s="166"/>
    </row>
    <row r="23" spans="1:6" ht="15" customHeight="1" x14ac:dyDescent="0.35">
      <c r="A23" s="61" t="s">
        <v>27</v>
      </c>
      <c r="B23" s="198">
        <v>50</v>
      </c>
      <c r="C23" s="206" t="s">
        <v>186</v>
      </c>
      <c r="D23" s="194" t="s">
        <v>257</v>
      </c>
      <c r="E23" s="196">
        <v>0.5</v>
      </c>
      <c r="F23" s="166"/>
    </row>
    <row r="24" spans="1:6" x14ac:dyDescent="0.35">
      <c r="A24" s="6" t="s">
        <v>12</v>
      </c>
      <c r="B24" s="204">
        <v>50</v>
      </c>
      <c r="C24" s="261" t="s">
        <v>241</v>
      </c>
      <c r="D24" s="48">
        <v>130</v>
      </c>
      <c r="E24" s="203">
        <v>0</v>
      </c>
      <c r="F24" s="166"/>
    </row>
    <row r="25" spans="1:6" x14ac:dyDescent="0.35">
      <c r="A25" s="61" t="s">
        <v>14</v>
      </c>
      <c r="B25" s="207" t="s">
        <v>55</v>
      </c>
      <c r="C25" s="206" t="s">
        <v>251</v>
      </c>
      <c r="D25" s="194" t="s">
        <v>242</v>
      </c>
      <c r="E25" s="196">
        <v>0.5</v>
      </c>
      <c r="F25" s="166"/>
    </row>
    <row r="26" spans="1:6" x14ac:dyDescent="0.35">
      <c r="A26" s="6" t="s">
        <v>13</v>
      </c>
      <c r="B26" s="202">
        <v>50</v>
      </c>
      <c r="C26" s="41">
        <v>90</v>
      </c>
      <c r="D26" s="48">
        <v>130</v>
      </c>
      <c r="E26" s="203">
        <v>0</v>
      </c>
      <c r="F26" s="166"/>
    </row>
    <row r="27" spans="1:6" x14ac:dyDescent="0.35">
      <c r="A27" s="61" t="s">
        <v>28</v>
      </c>
      <c r="B27" s="198">
        <v>50</v>
      </c>
      <c r="C27" s="197">
        <v>80</v>
      </c>
      <c r="D27" s="195" t="s">
        <v>244</v>
      </c>
      <c r="E27" s="263">
        <v>0.22</v>
      </c>
      <c r="F27" s="166"/>
    </row>
    <row r="28" spans="1:6" ht="14.25" customHeight="1" x14ac:dyDescent="0.35">
      <c r="A28" s="7" t="s">
        <v>29</v>
      </c>
      <c r="B28" s="302">
        <v>50</v>
      </c>
      <c r="C28" s="300">
        <v>70</v>
      </c>
      <c r="D28" s="303">
        <v>110</v>
      </c>
      <c r="E28" s="301">
        <v>0.2</v>
      </c>
    </row>
    <row r="29" spans="1:6" x14ac:dyDescent="0.35">
      <c r="A29" s="61" t="s">
        <v>1</v>
      </c>
      <c r="B29" s="207">
        <v>50</v>
      </c>
      <c r="C29" s="206" t="s">
        <v>236</v>
      </c>
      <c r="D29" s="194"/>
      <c r="E29" s="196">
        <v>0.5</v>
      </c>
    </row>
    <row r="30" spans="1:6" ht="17.25" customHeight="1" x14ac:dyDescent="0.35">
      <c r="A30" s="6" t="s">
        <v>30</v>
      </c>
      <c r="B30" s="202">
        <v>50</v>
      </c>
      <c r="C30" s="41">
        <v>80</v>
      </c>
      <c r="D30" s="48" t="s">
        <v>189</v>
      </c>
      <c r="E30" s="203">
        <v>0.2</v>
      </c>
    </row>
    <row r="31" spans="1:6" x14ac:dyDescent="0.35">
      <c r="A31" s="63" t="s">
        <v>2</v>
      </c>
      <c r="B31" s="422">
        <v>50</v>
      </c>
      <c r="C31" s="423" t="s">
        <v>238</v>
      </c>
      <c r="D31" s="424" t="s">
        <v>257</v>
      </c>
      <c r="E31" s="425">
        <v>0.5</v>
      </c>
    </row>
    <row r="32" spans="1:6" x14ac:dyDescent="0.35">
      <c r="A32" s="6" t="s">
        <v>337</v>
      </c>
      <c r="B32" s="204">
        <v>60</v>
      </c>
      <c r="C32" s="261">
        <v>100</v>
      </c>
      <c r="D32" s="48">
        <v>130</v>
      </c>
      <c r="E32" s="203">
        <v>0.3</v>
      </c>
    </row>
    <row r="33" spans="1:5" ht="11.25" customHeight="1" x14ac:dyDescent="0.35">
      <c r="A33" s="168" t="s">
        <v>175</v>
      </c>
      <c r="B33" s="580">
        <v>50</v>
      </c>
      <c r="C33" s="581" t="s">
        <v>238</v>
      </c>
      <c r="D33" s="582">
        <v>130</v>
      </c>
      <c r="E33" s="583">
        <v>0.3</v>
      </c>
    </row>
    <row r="34" spans="1:5" ht="11.25" customHeight="1" x14ac:dyDescent="0.35">
      <c r="A34" s="6" t="s">
        <v>338</v>
      </c>
      <c r="B34" s="202">
        <v>50</v>
      </c>
      <c r="C34" s="41" t="s">
        <v>339</v>
      </c>
      <c r="D34" s="48"/>
      <c r="E34" s="203">
        <v>0.3</v>
      </c>
    </row>
    <row r="35" spans="1:5" x14ac:dyDescent="0.35">
      <c r="A35" s="61" t="s">
        <v>88</v>
      </c>
      <c r="B35" s="207">
        <v>50</v>
      </c>
      <c r="C35" s="206" t="s">
        <v>238</v>
      </c>
      <c r="D35" s="194">
        <v>120</v>
      </c>
      <c r="E35" s="196">
        <v>0.5</v>
      </c>
    </row>
    <row r="36" spans="1:5" x14ac:dyDescent="0.35">
      <c r="A36" s="6" t="s">
        <v>177</v>
      </c>
      <c r="B36" s="202">
        <v>40</v>
      </c>
      <c r="C36" s="41" t="s">
        <v>236</v>
      </c>
      <c r="D36" s="48">
        <v>110</v>
      </c>
      <c r="E36" s="203">
        <v>0.1</v>
      </c>
    </row>
    <row r="37" spans="1:5" x14ac:dyDescent="0.35">
      <c r="A37" s="61" t="s">
        <v>176</v>
      </c>
      <c r="B37" s="207">
        <v>60</v>
      </c>
      <c r="C37" s="206" t="s">
        <v>238</v>
      </c>
      <c r="D37" s="194">
        <v>120</v>
      </c>
      <c r="E37" s="196">
        <v>0.5</v>
      </c>
    </row>
    <row r="38" spans="1:5" x14ac:dyDescent="0.35">
      <c r="A38" s="6" t="s">
        <v>15</v>
      </c>
      <c r="B38" s="202">
        <v>50</v>
      </c>
      <c r="C38" s="41" t="s">
        <v>237</v>
      </c>
      <c r="D38" s="48">
        <v>120</v>
      </c>
      <c r="E38" s="203">
        <v>0.5</v>
      </c>
    </row>
    <row r="39" spans="1:5" ht="12" customHeight="1" x14ac:dyDescent="0.35">
      <c r="A39" s="585" t="s">
        <v>341</v>
      </c>
      <c r="B39" s="586">
        <v>50</v>
      </c>
      <c r="C39" s="586">
        <v>90</v>
      </c>
      <c r="D39" s="587">
        <v>130</v>
      </c>
      <c r="E39" s="588">
        <v>0</v>
      </c>
    </row>
    <row r="40" spans="1:5" x14ac:dyDescent="0.35">
      <c r="A40" s="213" t="s">
        <v>340</v>
      </c>
      <c r="B40" s="41">
        <v>48</v>
      </c>
      <c r="C40" s="41">
        <v>96</v>
      </c>
      <c r="D40" s="199">
        <v>112</v>
      </c>
      <c r="E40" s="584">
        <v>0.8</v>
      </c>
    </row>
  </sheetData>
  <phoneticPr fontId="4" type="noConversion"/>
  <printOptions horizontalCentered="1"/>
  <pageMargins left="0.6692913385826772" right="0.27559055118110237" top="0.51181102362204722" bottom="0.27559055118110237"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K63"/>
  <sheetViews>
    <sheetView zoomScaleNormal="100" workbookViewId="0">
      <selection activeCell="L32" sqref="L32"/>
    </sheetView>
  </sheetViews>
  <sheetFormatPr defaultRowHeight="12.75" x14ac:dyDescent="0.35"/>
  <cols>
    <col min="1" max="1" width="3.73046875" customWidth="1"/>
    <col min="2" max="2" width="5.1328125" customWidth="1"/>
    <col min="3" max="4" width="8.73046875" customWidth="1"/>
    <col min="5" max="9" width="10.73046875" customWidth="1"/>
    <col min="10" max="10" width="4" customWidth="1"/>
  </cols>
  <sheetData>
    <row r="1" spans="1:11" ht="14.25" customHeight="1" x14ac:dyDescent="0.35">
      <c r="B1" s="137"/>
      <c r="C1" s="137"/>
      <c r="D1" s="137"/>
      <c r="E1" s="137"/>
      <c r="F1" s="1"/>
      <c r="J1" s="8" t="s">
        <v>154</v>
      </c>
    </row>
    <row r="2" spans="1:11" ht="30" customHeight="1" x14ac:dyDescent="0.35">
      <c r="B2" s="668" t="s">
        <v>58</v>
      </c>
      <c r="C2" s="668"/>
      <c r="D2" s="668"/>
      <c r="E2" s="668"/>
      <c r="F2" s="668"/>
      <c r="G2" s="668"/>
      <c r="H2" s="668"/>
      <c r="I2" s="668"/>
      <c r="J2" s="668"/>
      <c r="K2" s="13"/>
    </row>
    <row r="3" spans="1:11" ht="15" customHeight="1" x14ac:dyDescent="0.35">
      <c r="B3" s="669" t="s">
        <v>216</v>
      </c>
      <c r="C3" s="669"/>
      <c r="D3" s="669"/>
      <c r="E3" s="669"/>
      <c r="F3" s="669"/>
      <c r="G3" s="669"/>
      <c r="H3" s="669"/>
      <c r="I3" s="669"/>
      <c r="J3" s="11"/>
      <c r="K3" s="11"/>
    </row>
    <row r="4" spans="1:11" ht="12.75" customHeight="1" x14ac:dyDescent="0.35">
      <c r="B4" s="674" t="s">
        <v>311</v>
      </c>
      <c r="C4" s="675"/>
      <c r="D4" s="675"/>
      <c r="E4" s="675"/>
      <c r="F4" s="675"/>
      <c r="G4" s="675"/>
      <c r="H4" s="675"/>
      <c r="I4" s="675"/>
      <c r="J4" s="675"/>
      <c r="K4" s="11"/>
    </row>
    <row r="5" spans="1:11" ht="24" customHeight="1" x14ac:dyDescent="0.35">
      <c r="C5" s="670" t="s">
        <v>135</v>
      </c>
      <c r="D5" s="670" t="s">
        <v>136</v>
      </c>
      <c r="E5" s="672" t="s">
        <v>42</v>
      </c>
      <c r="F5" s="673"/>
      <c r="G5" s="672" t="s">
        <v>40</v>
      </c>
      <c r="H5" s="673"/>
      <c r="I5" s="58" t="s">
        <v>41</v>
      </c>
    </row>
    <row r="6" spans="1:11" ht="20.25" customHeight="1" x14ac:dyDescent="0.35">
      <c r="C6" s="671"/>
      <c r="D6" s="671"/>
      <c r="E6" s="71" t="s">
        <v>43</v>
      </c>
      <c r="F6" s="72" t="s">
        <v>44</v>
      </c>
      <c r="G6" s="73" t="s">
        <v>45</v>
      </c>
      <c r="H6" s="74" t="s">
        <v>46</v>
      </c>
      <c r="I6" s="59" t="s">
        <v>46</v>
      </c>
    </row>
    <row r="7" spans="1:11" ht="12.75" customHeight="1" x14ac:dyDescent="0.35">
      <c r="A7" s="4"/>
      <c r="B7" s="385" t="s">
        <v>280</v>
      </c>
      <c r="C7" s="386">
        <v>10</v>
      </c>
      <c r="D7" s="386">
        <v>12</v>
      </c>
      <c r="E7" s="387" t="s">
        <v>53</v>
      </c>
      <c r="F7" s="388">
        <v>26</v>
      </c>
      <c r="G7" s="387">
        <v>39</v>
      </c>
      <c r="H7" s="388">
        <v>44</v>
      </c>
      <c r="I7" s="389" t="s">
        <v>51</v>
      </c>
      <c r="J7" s="5" t="s">
        <v>19</v>
      </c>
    </row>
    <row r="8" spans="1:11" ht="12.75" customHeight="1" x14ac:dyDescent="0.35">
      <c r="A8" s="4"/>
      <c r="B8" s="390" t="s">
        <v>3</v>
      </c>
      <c r="C8" s="391">
        <v>10</v>
      </c>
      <c r="D8" s="391">
        <v>11.5</v>
      </c>
      <c r="E8" s="392" t="s">
        <v>47</v>
      </c>
      <c r="F8" s="393" t="s">
        <v>282</v>
      </c>
      <c r="G8" s="392">
        <v>36</v>
      </c>
      <c r="H8" s="393">
        <v>40</v>
      </c>
      <c r="I8" s="394">
        <v>40</v>
      </c>
      <c r="J8" s="61" t="s">
        <v>3</v>
      </c>
    </row>
    <row r="9" spans="1:11" ht="12.75" customHeight="1" x14ac:dyDescent="0.35">
      <c r="A9" s="4"/>
      <c r="B9" s="395" t="s">
        <v>5</v>
      </c>
      <c r="C9" s="396">
        <v>10</v>
      </c>
      <c r="D9" s="396">
        <v>11.5</v>
      </c>
      <c r="E9" s="397">
        <v>18</v>
      </c>
      <c r="F9" s="398" t="s">
        <v>282</v>
      </c>
      <c r="G9" s="397" t="s">
        <v>194</v>
      </c>
      <c r="H9" s="398" t="s">
        <v>188</v>
      </c>
      <c r="I9" s="399" t="s">
        <v>188</v>
      </c>
      <c r="J9" s="6" t="s">
        <v>5</v>
      </c>
    </row>
    <row r="10" spans="1:11" ht="12.75" customHeight="1" x14ac:dyDescent="0.35">
      <c r="A10" s="4"/>
      <c r="B10" s="390" t="s">
        <v>285</v>
      </c>
      <c r="C10" s="391">
        <v>10</v>
      </c>
      <c r="D10" s="391">
        <v>11.5</v>
      </c>
      <c r="E10" s="392" t="s">
        <v>47</v>
      </c>
      <c r="F10" s="393" t="s">
        <v>293</v>
      </c>
      <c r="G10" s="392" t="s">
        <v>56</v>
      </c>
      <c r="H10" s="393" t="s">
        <v>290</v>
      </c>
      <c r="I10" s="393" t="s">
        <v>290</v>
      </c>
      <c r="J10" s="61" t="s">
        <v>16</v>
      </c>
    </row>
    <row r="11" spans="1:11" ht="12.75" customHeight="1" x14ac:dyDescent="0.35">
      <c r="A11" s="4"/>
      <c r="B11" s="395" t="s">
        <v>20</v>
      </c>
      <c r="C11" s="396">
        <v>10</v>
      </c>
      <c r="D11" s="396">
        <v>11.5</v>
      </c>
      <c r="E11" s="397" t="s">
        <v>288</v>
      </c>
      <c r="F11" s="398" t="s">
        <v>289</v>
      </c>
      <c r="G11" s="397" t="s">
        <v>49</v>
      </c>
      <c r="H11" s="398" t="s">
        <v>296</v>
      </c>
      <c r="I11" s="399" t="s">
        <v>296</v>
      </c>
      <c r="J11" s="6" t="s">
        <v>20</v>
      </c>
    </row>
    <row r="12" spans="1:11" ht="12.75" customHeight="1" x14ac:dyDescent="0.35">
      <c r="A12" s="4"/>
      <c r="B12" s="390" t="s">
        <v>6</v>
      </c>
      <c r="C12" s="391">
        <v>10</v>
      </c>
      <c r="D12" s="391">
        <v>11.5</v>
      </c>
      <c r="E12" s="392" t="s">
        <v>47</v>
      </c>
      <c r="F12" s="393" t="s">
        <v>282</v>
      </c>
      <c r="G12" s="400" t="s">
        <v>291</v>
      </c>
      <c r="H12" s="393" t="s">
        <v>231</v>
      </c>
      <c r="I12" s="394" t="s">
        <v>231</v>
      </c>
      <c r="J12" s="61" t="s">
        <v>6</v>
      </c>
    </row>
    <row r="13" spans="1:11" ht="12.75" customHeight="1" x14ac:dyDescent="0.35">
      <c r="A13" s="4"/>
      <c r="B13" s="395" t="s">
        <v>23</v>
      </c>
      <c r="C13" s="396">
        <v>10</v>
      </c>
      <c r="D13" s="396" t="s">
        <v>278</v>
      </c>
      <c r="E13" s="397" t="s">
        <v>47</v>
      </c>
      <c r="F13" s="398" t="s">
        <v>48</v>
      </c>
      <c r="G13" s="397" t="s">
        <v>49</v>
      </c>
      <c r="H13" s="398" t="s">
        <v>292</v>
      </c>
      <c r="I13" s="401" t="s">
        <v>297</v>
      </c>
      <c r="J13" s="6" t="s">
        <v>23</v>
      </c>
    </row>
    <row r="14" spans="1:11" ht="12.75" customHeight="1" x14ac:dyDescent="0.35">
      <c r="A14" s="4"/>
      <c r="B14" s="390" t="s">
        <v>17</v>
      </c>
      <c r="C14" s="402" t="s">
        <v>223</v>
      </c>
      <c r="D14" s="391">
        <v>13</v>
      </c>
      <c r="E14" s="392" t="s">
        <v>53</v>
      </c>
      <c r="F14" s="393" t="s">
        <v>48</v>
      </c>
      <c r="G14" s="392" t="s">
        <v>312</v>
      </c>
      <c r="H14" s="393" t="s">
        <v>225</v>
      </c>
      <c r="I14" s="394" t="s">
        <v>275</v>
      </c>
      <c r="J14" s="61" t="s">
        <v>17</v>
      </c>
    </row>
    <row r="15" spans="1:11" ht="12.75" customHeight="1" x14ac:dyDescent="0.35">
      <c r="A15" s="4"/>
      <c r="B15" s="395" t="s">
        <v>21</v>
      </c>
      <c r="C15" s="396">
        <v>10</v>
      </c>
      <c r="D15" s="396">
        <v>11.5</v>
      </c>
      <c r="E15" s="397" t="s">
        <v>47</v>
      </c>
      <c r="F15" s="398" t="s">
        <v>228</v>
      </c>
      <c r="G15" s="397" t="s">
        <v>229</v>
      </c>
      <c r="H15" s="398" t="s">
        <v>50</v>
      </c>
      <c r="I15" s="399" t="s">
        <v>268</v>
      </c>
      <c r="J15" s="6" t="s">
        <v>21</v>
      </c>
    </row>
    <row r="16" spans="1:11" ht="12.75" customHeight="1" x14ac:dyDescent="0.35">
      <c r="A16" s="4"/>
      <c r="B16" s="390" t="s">
        <v>22</v>
      </c>
      <c r="C16" s="403" t="s">
        <v>224</v>
      </c>
      <c r="D16" s="403" t="s">
        <v>224</v>
      </c>
      <c r="E16" s="392">
        <v>19</v>
      </c>
      <c r="F16" s="404">
        <v>26</v>
      </c>
      <c r="G16" s="400" t="s">
        <v>276</v>
      </c>
      <c r="H16" s="393" t="s">
        <v>226</v>
      </c>
      <c r="I16" s="394" t="s">
        <v>226</v>
      </c>
      <c r="J16" s="61" t="s">
        <v>22</v>
      </c>
    </row>
    <row r="17" spans="1:11" ht="12.75" customHeight="1" x14ac:dyDescent="0.35">
      <c r="A17" s="4"/>
      <c r="B17" s="395" t="s">
        <v>39</v>
      </c>
      <c r="C17" s="396">
        <v>10</v>
      </c>
      <c r="D17" s="396">
        <v>11.5</v>
      </c>
      <c r="E17" s="397" t="s">
        <v>47</v>
      </c>
      <c r="F17" s="398" t="s">
        <v>228</v>
      </c>
      <c r="G17" s="397" t="s">
        <v>49</v>
      </c>
      <c r="H17" s="398" t="s">
        <v>50</v>
      </c>
      <c r="I17" s="399" t="s">
        <v>226</v>
      </c>
      <c r="J17" s="6" t="s">
        <v>39</v>
      </c>
    </row>
    <row r="18" spans="1:11" ht="12.75" customHeight="1" x14ac:dyDescent="0.35">
      <c r="A18" s="4"/>
      <c r="B18" s="390" t="s">
        <v>24</v>
      </c>
      <c r="C18" s="391">
        <v>12</v>
      </c>
      <c r="D18" s="391">
        <v>12</v>
      </c>
      <c r="E18" s="392" t="s">
        <v>47</v>
      </c>
      <c r="F18" s="393" t="s">
        <v>282</v>
      </c>
      <c r="G18" s="392" t="s">
        <v>50</v>
      </c>
      <c r="H18" s="393" t="s">
        <v>51</v>
      </c>
      <c r="I18" s="394" t="s">
        <v>51</v>
      </c>
      <c r="J18" s="61" t="s">
        <v>24</v>
      </c>
    </row>
    <row r="19" spans="1:11" ht="12.75" customHeight="1" x14ac:dyDescent="0.35">
      <c r="A19" s="4"/>
      <c r="B19" s="395" t="s">
        <v>4</v>
      </c>
      <c r="C19" s="396">
        <v>10</v>
      </c>
      <c r="D19" s="396" t="s">
        <v>170</v>
      </c>
      <c r="E19" s="397" t="s">
        <v>47</v>
      </c>
      <c r="F19" s="398" t="s">
        <v>52</v>
      </c>
      <c r="G19" s="397" t="s">
        <v>49</v>
      </c>
      <c r="H19" s="398" t="s">
        <v>50</v>
      </c>
      <c r="I19" s="399" t="s">
        <v>226</v>
      </c>
      <c r="J19" s="6" t="s">
        <v>4</v>
      </c>
      <c r="K19" s="383"/>
    </row>
    <row r="20" spans="1:11" ht="12.75" customHeight="1" x14ac:dyDescent="0.35">
      <c r="A20" s="4"/>
      <c r="B20" s="390" t="s">
        <v>8</v>
      </c>
      <c r="C20" s="391">
        <v>10</v>
      </c>
      <c r="D20" s="391">
        <v>11.5</v>
      </c>
      <c r="E20" s="392" t="s">
        <v>47</v>
      </c>
      <c r="F20" s="393" t="s">
        <v>228</v>
      </c>
      <c r="G20" s="392" t="s">
        <v>49</v>
      </c>
      <c r="H20" s="393" t="s">
        <v>50</v>
      </c>
      <c r="I20" s="394" t="s">
        <v>268</v>
      </c>
      <c r="J20" s="61" t="s">
        <v>8</v>
      </c>
    </row>
    <row r="21" spans="1:11" ht="12.75" customHeight="1" x14ac:dyDescent="0.35">
      <c r="A21" s="4"/>
      <c r="B21" s="395" t="s">
        <v>9</v>
      </c>
      <c r="C21" s="396">
        <v>10</v>
      </c>
      <c r="D21" s="396">
        <v>11.5</v>
      </c>
      <c r="E21" s="397" t="s">
        <v>47</v>
      </c>
      <c r="F21" s="398" t="s">
        <v>277</v>
      </c>
      <c r="G21" s="397" t="s">
        <v>49</v>
      </c>
      <c r="H21" s="398" t="s">
        <v>225</v>
      </c>
      <c r="I21" s="399" t="s">
        <v>226</v>
      </c>
      <c r="J21" s="6" t="s">
        <v>9</v>
      </c>
    </row>
    <row r="22" spans="1:11" ht="12.75" customHeight="1" x14ac:dyDescent="0.35">
      <c r="A22" s="4"/>
      <c r="B22" s="390" t="s">
        <v>25</v>
      </c>
      <c r="C22" s="391">
        <v>10</v>
      </c>
      <c r="D22" s="391" t="s">
        <v>269</v>
      </c>
      <c r="E22" s="392" t="s">
        <v>53</v>
      </c>
      <c r="F22" s="393" t="s">
        <v>48</v>
      </c>
      <c r="G22" s="392" t="s">
        <v>51</v>
      </c>
      <c r="H22" s="393" t="s">
        <v>51</v>
      </c>
      <c r="I22" s="394" t="s">
        <v>51</v>
      </c>
      <c r="J22" s="61" t="s">
        <v>25</v>
      </c>
    </row>
    <row r="23" spans="1:11" ht="12.75" customHeight="1" x14ac:dyDescent="0.35">
      <c r="A23" s="4"/>
      <c r="B23" s="395" t="s">
        <v>7</v>
      </c>
      <c r="C23" s="396" t="s">
        <v>313</v>
      </c>
      <c r="D23" s="396" t="s">
        <v>298</v>
      </c>
      <c r="E23" s="397" t="s">
        <v>279</v>
      </c>
      <c r="F23" s="398" t="s">
        <v>228</v>
      </c>
      <c r="G23" s="397" t="s">
        <v>229</v>
      </c>
      <c r="H23" s="398" t="s">
        <v>50</v>
      </c>
      <c r="I23" s="399" t="s">
        <v>268</v>
      </c>
      <c r="J23" s="6" t="s">
        <v>7</v>
      </c>
    </row>
    <row r="24" spans="1:11" ht="12.75" customHeight="1" x14ac:dyDescent="0.35">
      <c r="A24" s="4"/>
      <c r="B24" s="390" t="s">
        <v>10</v>
      </c>
      <c r="C24" s="391">
        <v>10</v>
      </c>
      <c r="D24" s="391">
        <v>11.5</v>
      </c>
      <c r="E24" s="392" t="s">
        <v>47</v>
      </c>
      <c r="F24" s="393" t="s">
        <v>52</v>
      </c>
      <c r="G24" s="392" t="s">
        <v>49</v>
      </c>
      <c r="H24" s="393" t="s">
        <v>50</v>
      </c>
      <c r="I24" s="394" t="s">
        <v>226</v>
      </c>
      <c r="J24" s="62" t="s">
        <v>10</v>
      </c>
    </row>
    <row r="25" spans="1:11" ht="12.75" customHeight="1" x14ac:dyDescent="0.35">
      <c r="A25" s="4"/>
      <c r="B25" s="395" t="s">
        <v>286</v>
      </c>
      <c r="C25" s="396">
        <v>10</v>
      </c>
      <c r="D25" s="396">
        <v>11.5</v>
      </c>
      <c r="E25" s="397" t="s">
        <v>54</v>
      </c>
      <c r="F25" s="398" t="s">
        <v>274</v>
      </c>
      <c r="G25" s="397" t="s">
        <v>50</v>
      </c>
      <c r="H25" s="398" t="s">
        <v>55</v>
      </c>
      <c r="I25" s="399" t="s">
        <v>55</v>
      </c>
      <c r="J25" s="6" t="s">
        <v>18</v>
      </c>
    </row>
    <row r="26" spans="1:11" ht="12.75" customHeight="1" x14ac:dyDescent="0.35">
      <c r="A26" s="4"/>
      <c r="B26" s="390" t="s">
        <v>26</v>
      </c>
      <c r="C26" s="391">
        <v>10</v>
      </c>
      <c r="D26" s="391">
        <v>11.5</v>
      </c>
      <c r="E26" s="392">
        <v>18</v>
      </c>
      <c r="F26" s="393" t="s">
        <v>48</v>
      </c>
      <c r="G26" s="392">
        <v>36</v>
      </c>
      <c r="H26" s="393" t="s">
        <v>226</v>
      </c>
      <c r="I26" s="394" t="s">
        <v>231</v>
      </c>
      <c r="J26" s="61" t="s">
        <v>26</v>
      </c>
    </row>
    <row r="27" spans="1:11" ht="12.75" customHeight="1" x14ac:dyDescent="0.35">
      <c r="A27" s="4"/>
      <c r="B27" s="395" t="s">
        <v>11</v>
      </c>
      <c r="C27" s="396">
        <v>10</v>
      </c>
      <c r="D27" s="396">
        <v>11.5</v>
      </c>
      <c r="E27" s="397" t="s">
        <v>47</v>
      </c>
      <c r="F27" s="398" t="s">
        <v>282</v>
      </c>
      <c r="G27" s="397" t="s">
        <v>49</v>
      </c>
      <c r="H27" s="398" t="s">
        <v>50</v>
      </c>
      <c r="I27" s="399" t="s">
        <v>50</v>
      </c>
      <c r="J27" s="6" t="s">
        <v>11</v>
      </c>
    </row>
    <row r="28" spans="1:11" ht="12.75" customHeight="1" x14ac:dyDescent="0.35">
      <c r="A28" s="4"/>
      <c r="B28" s="390" t="s">
        <v>287</v>
      </c>
      <c r="C28" s="402" t="s">
        <v>299</v>
      </c>
      <c r="D28" s="391">
        <v>12</v>
      </c>
      <c r="E28" s="392" t="s">
        <v>53</v>
      </c>
      <c r="F28" s="393" t="s">
        <v>48</v>
      </c>
      <c r="G28" s="392" t="s">
        <v>270</v>
      </c>
      <c r="H28" s="393" t="s">
        <v>300</v>
      </c>
      <c r="I28" s="394" t="s">
        <v>230</v>
      </c>
      <c r="J28" s="61" t="s">
        <v>27</v>
      </c>
    </row>
    <row r="29" spans="1:11" ht="12.75" customHeight="1" x14ac:dyDescent="0.35">
      <c r="A29" s="4"/>
      <c r="B29" s="395" t="s">
        <v>12</v>
      </c>
      <c r="C29" s="396">
        <v>10</v>
      </c>
      <c r="D29" s="396">
        <v>11.5</v>
      </c>
      <c r="E29" s="397" t="s">
        <v>47</v>
      </c>
      <c r="F29" s="398" t="s">
        <v>228</v>
      </c>
      <c r="G29" s="397" t="s">
        <v>49</v>
      </c>
      <c r="H29" s="398" t="s">
        <v>50</v>
      </c>
      <c r="I29" s="399" t="s">
        <v>268</v>
      </c>
      <c r="J29" s="6" t="s">
        <v>12</v>
      </c>
    </row>
    <row r="30" spans="1:11" ht="12.75" customHeight="1" x14ac:dyDescent="0.35">
      <c r="A30" s="4"/>
      <c r="B30" s="390" t="s">
        <v>14</v>
      </c>
      <c r="C30" s="391">
        <v>10</v>
      </c>
      <c r="D30" s="391">
        <v>11.5</v>
      </c>
      <c r="E30" s="392" t="s">
        <v>47</v>
      </c>
      <c r="F30" s="393" t="s">
        <v>228</v>
      </c>
      <c r="G30" s="392" t="s">
        <v>49</v>
      </c>
      <c r="H30" s="393" t="s">
        <v>50</v>
      </c>
      <c r="I30" s="394" t="s">
        <v>226</v>
      </c>
      <c r="J30" s="61" t="s">
        <v>14</v>
      </c>
    </row>
    <row r="31" spans="1:11" ht="12.75" customHeight="1" x14ac:dyDescent="0.35">
      <c r="A31" s="4"/>
      <c r="B31" s="395" t="s">
        <v>13</v>
      </c>
      <c r="C31" s="396">
        <v>10</v>
      </c>
      <c r="D31" s="396">
        <v>11.5</v>
      </c>
      <c r="E31" s="397" t="s">
        <v>47</v>
      </c>
      <c r="F31" s="398" t="s">
        <v>282</v>
      </c>
      <c r="G31" s="397" t="s">
        <v>50</v>
      </c>
      <c r="H31" s="398" t="s">
        <v>50</v>
      </c>
      <c r="I31" s="399" t="s">
        <v>50</v>
      </c>
      <c r="J31" s="6" t="s">
        <v>13</v>
      </c>
    </row>
    <row r="32" spans="1:11" ht="12.75" customHeight="1" x14ac:dyDescent="0.35">
      <c r="A32" s="4"/>
      <c r="B32" s="390" t="s">
        <v>301</v>
      </c>
      <c r="C32" s="391">
        <v>10</v>
      </c>
      <c r="D32" s="391">
        <v>11.5</v>
      </c>
      <c r="E32" s="392">
        <v>18</v>
      </c>
      <c r="F32" s="393" t="s">
        <v>283</v>
      </c>
      <c r="G32" s="392" t="s">
        <v>49</v>
      </c>
      <c r="H32" s="393" t="s">
        <v>281</v>
      </c>
      <c r="I32" s="394" t="s">
        <v>281</v>
      </c>
      <c r="J32" s="62" t="s">
        <v>28</v>
      </c>
    </row>
    <row r="33" spans="1:11" ht="12.75" customHeight="1" x14ac:dyDescent="0.35">
      <c r="A33" s="4"/>
      <c r="B33" s="410" t="s">
        <v>29</v>
      </c>
      <c r="C33" s="411">
        <v>10</v>
      </c>
      <c r="D33" s="411">
        <v>11.5</v>
      </c>
      <c r="E33" s="412" t="s">
        <v>47</v>
      </c>
      <c r="F33" s="413" t="s">
        <v>227</v>
      </c>
      <c r="G33" s="412" t="s">
        <v>56</v>
      </c>
      <c r="H33" s="413" t="s">
        <v>195</v>
      </c>
      <c r="I33" s="414" t="s">
        <v>51</v>
      </c>
      <c r="J33" s="7" t="s">
        <v>29</v>
      </c>
    </row>
    <row r="34" spans="1:11" ht="12.75" customHeight="1" x14ac:dyDescent="0.35">
      <c r="A34" s="4"/>
      <c r="B34" s="405" t="s">
        <v>1</v>
      </c>
      <c r="C34" s="406">
        <v>10</v>
      </c>
      <c r="D34" s="406">
        <v>11.5</v>
      </c>
      <c r="E34" s="407" t="s">
        <v>47</v>
      </c>
      <c r="F34" s="408" t="s">
        <v>282</v>
      </c>
      <c r="G34" s="407" t="s">
        <v>49</v>
      </c>
      <c r="H34" s="408" t="s">
        <v>50</v>
      </c>
      <c r="I34" s="409" t="s">
        <v>51</v>
      </c>
      <c r="J34" s="168" t="s">
        <v>1</v>
      </c>
    </row>
    <row r="35" spans="1:11" ht="12.75" customHeight="1" x14ac:dyDescent="0.35">
      <c r="A35" s="4"/>
      <c r="B35" s="395" t="s">
        <v>38</v>
      </c>
      <c r="C35" s="415">
        <v>10</v>
      </c>
      <c r="D35" s="416">
        <v>11.5</v>
      </c>
      <c r="E35" s="417" t="s">
        <v>47</v>
      </c>
      <c r="F35" s="398" t="s">
        <v>282</v>
      </c>
      <c r="G35" s="417" t="s">
        <v>49</v>
      </c>
      <c r="H35" s="398" t="s">
        <v>50</v>
      </c>
      <c r="I35" s="398" t="s">
        <v>50</v>
      </c>
      <c r="J35" s="6" t="s">
        <v>38</v>
      </c>
    </row>
    <row r="36" spans="1:11" ht="12.75" customHeight="1" x14ac:dyDescent="0.35">
      <c r="A36" s="4"/>
      <c r="B36" s="405" t="s">
        <v>318</v>
      </c>
      <c r="C36" s="406">
        <v>10</v>
      </c>
      <c r="D36" s="406">
        <v>11.5</v>
      </c>
      <c r="E36" s="407" t="s">
        <v>53</v>
      </c>
      <c r="F36" s="408" t="s">
        <v>309</v>
      </c>
      <c r="G36" s="407" t="s">
        <v>190</v>
      </c>
      <c r="H36" s="408" t="s">
        <v>294</v>
      </c>
      <c r="I36" s="409" t="s">
        <v>295</v>
      </c>
      <c r="J36" s="168" t="s">
        <v>30</v>
      </c>
    </row>
    <row r="37" spans="1:11" ht="12.75" customHeight="1" x14ac:dyDescent="0.35">
      <c r="A37" s="4"/>
      <c r="B37" s="410" t="s">
        <v>2</v>
      </c>
      <c r="C37" s="411">
        <v>10</v>
      </c>
      <c r="D37" s="411">
        <v>11.5</v>
      </c>
      <c r="E37" s="412" t="s">
        <v>47</v>
      </c>
      <c r="F37" s="413" t="s">
        <v>282</v>
      </c>
      <c r="G37" s="412" t="s">
        <v>49</v>
      </c>
      <c r="H37" s="413" t="s">
        <v>50</v>
      </c>
      <c r="I37" s="414" t="s">
        <v>50</v>
      </c>
      <c r="J37" s="7" t="s">
        <v>2</v>
      </c>
    </row>
    <row r="38" spans="1:11" ht="12.75" customHeight="1" x14ac:dyDescent="0.35">
      <c r="A38" s="4"/>
      <c r="B38" s="405" t="s">
        <v>337</v>
      </c>
      <c r="C38" s="406">
        <v>10</v>
      </c>
      <c r="D38" s="406">
        <v>11.5</v>
      </c>
      <c r="E38" s="407" t="s">
        <v>47</v>
      </c>
      <c r="F38" s="408" t="s">
        <v>228</v>
      </c>
      <c r="G38" s="407" t="s">
        <v>229</v>
      </c>
      <c r="H38" s="408" t="s">
        <v>225</v>
      </c>
      <c r="I38" s="409" t="s">
        <v>345</v>
      </c>
      <c r="J38" s="405" t="s">
        <v>337</v>
      </c>
    </row>
    <row r="39" spans="1:11" ht="12.75" customHeight="1" x14ac:dyDescent="0.35">
      <c r="A39" s="4"/>
      <c r="B39" s="395" t="s">
        <v>175</v>
      </c>
      <c r="C39" s="396">
        <v>10</v>
      </c>
      <c r="D39" s="396">
        <v>11.5</v>
      </c>
      <c r="E39" s="397" t="s">
        <v>47</v>
      </c>
      <c r="F39" s="398" t="s">
        <v>282</v>
      </c>
      <c r="G39" s="397" t="s">
        <v>49</v>
      </c>
      <c r="H39" s="398" t="s">
        <v>50</v>
      </c>
      <c r="I39" s="399" t="s">
        <v>226</v>
      </c>
      <c r="J39" s="395" t="s">
        <v>175</v>
      </c>
    </row>
    <row r="40" spans="1:11" ht="12.75" customHeight="1" x14ac:dyDescent="0.35">
      <c r="A40" s="4"/>
      <c r="B40" s="405" t="s">
        <v>338</v>
      </c>
      <c r="C40" s="406">
        <v>10</v>
      </c>
      <c r="D40" s="406">
        <v>11.5</v>
      </c>
      <c r="E40" s="407" t="s">
        <v>47</v>
      </c>
      <c r="F40" s="408" t="s">
        <v>52</v>
      </c>
      <c r="G40" s="407" t="s">
        <v>49</v>
      </c>
      <c r="H40" s="408" t="s">
        <v>50</v>
      </c>
      <c r="I40" s="409" t="s">
        <v>346</v>
      </c>
      <c r="J40" s="405" t="s">
        <v>338</v>
      </c>
    </row>
    <row r="41" spans="1:11" ht="12.75" customHeight="1" x14ac:dyDescent="0.35">
      <c r="A41" s="4"/>
      <c r="B41" s="395" t="s">
        <v>88</v>
      </c>
      <c r="C41" s="396">
        <v>10</v>
      </c>
      <c r="D41" s="396">
        <v>11.5</v>
      </c>
      <c r="E41" s="397" t="s">
        <v>47</v>
      </c>
      <c r="F41" s="398" t="s">
        <v>52</v>
      </c>
      <c r="G41" s="397" t="s">
        <v>232</v>
      </c>
      <c r="H41" s="398" t="s">
        <v>50</v>
      </c>
      <c r="I41" s="399" t="s">
        <v>50</v>
      </c>
      <c r="J41" s="395" t="s">
        <v>88</v>
      </c>
    </row>
    <row r="42" spans="1:11" ht="12.75" customHeight="1" x14ac:dyDescent="0.35">
      <c r="A42" s="4"/>
      <c r="B42" s="405" t="s">
        <v>177</v>
      </c>
      <c r="C42" s="406">
        <v>10</v>
      </c>
      <c r="D42" s="406" t="s">
        <v>314</v>
      </c>
      <c r="E42" s="407" t="s">
        <v>47</v>
      </c>
      <c r="F42" s="408" t="s">
        <v>284</v>
      </c>
      <c r="G42" s="407" t="s">
        <v>49</v>
      </c>
      <c r="H42" s="408" t="s">
        <v>50</v>
      </c>
      <c r="I42" s="409" t="s">
        <v>51</v>
      </c>
      <c r="J42" s="405" t="s">
        <v>177</v>
      </c>
    </row>
    <row r="43" spans="1:11" ht="12.75" customHeight="1" x14ac:dyDescent="0.35">
      <c r="A43" s="4"/>
      <c r="B43" s="395" t="s">
        <v>176</v>
      </c>
      <c r="C43" s="396">
        <v>10</v>
      </c>
      <c r="D43" s="396">
        <v>11.5</v>
      </c>
      <c r="E43" s="397" t="s">
        <v>308</v>
      </c>
      <c r="F43" s="398" t="s">
        <v>315</v>
      </c>
      <c r="G43" s="397" t="s">
        <v>229</v>
      </c>
      <c r="H43" s="398" t="s">
        <v>50</v>
      </c>
      <c r="I43" s="399" t="s">
        <v>268</v>
      </c>
      <c r="J43" s="395" t="s">
        <v>176</v>
      </c>
    </row>
    <row r="44" spans="1:11" ht="12.75" customHeight="1" x14ac:dyDescent="0.35">
      <c r="A44" s="329"/>
      <c r="B44" s="405" t="s">
        <v>15</v>
      </c>
      <c r="C44" s="406">
        <v>10</v>
      </c>
      <c r="D44" s="617">
        <v>11.5</v>
      </c>
      <c r="E44" s="616" t="s">
        <v>47</v>
      </c>
      <c r="F44" s="408" t="s">
        <v>228</v>
      </c>
      <c r="G44" s="407" t="s">
        <v>233</v>
      </c>
      <c r="H44" s="408" t="s">
        <v>271</v>
      </c>
      <c r="I44" s="409" t="s">
        <v>226</v>
      </c>
      <c r="J44" s="405" t="s">
        <v>15</v>
      </c>
    </row>
    <row r="45" spans="1:11" ht="12.75" customHeight="1" x14ac:dyDescent="0.35">
      <c r="A45" s="329"/>
      <c r="B45" s="410" t="s">
        <v>341</v>
      </c>
      <c r="C45" s="620">
        <v>11</v>
      </c>
      <c r="D45" s="618">
        <v>11</v>
      </c>
      <c r="E45" s="613" t="s">
        <v>347</v>
      </c>
      <c r="F45" s="413" t="s">
        <v>348</v>
      </c>
      <c r="G45" s="613" t="s">
        <v>56</v>
      </c>
      <c r="H45" s="413" t="s">
        <v>50</v>
      </c>
      <c r="I45" s="414" t="s">
        <v>50</v>
      </c>
      <c r="J45" s="410" t="s">
        <v>341</v>
      </c>
    </row>
    <row r="46" spans="1:11" ht="12.75" customHeight="1" x14ac:dyDescent="0.35">
      <c r="A46" s="329"/>
      <c r="B46" s="615" t="s">
        <v>340</v>
      </c>
      <c r="C46" s="621">
        <v>10</v>
      </c>
      <c r="D46" s="619">
        <v>11.5</v>
      </c>
      <c r="E46" s="614" t="s">
        <v>47</v>
      </c>
      <c r="F46" s="622" t="s">
        <v>48</v>
      </c>
      <c r="G46" s="614" t="s">
        <v>49</v>
      </c>
      <c r="H46" s="622" t="s">
        <v>231</v>
      </c>
      <c r="I46" s="623" t="s">
        <v>296</v>
      </c>
      <c r="J46" s="615" t="s">
        <v>340</v>
      </c>
    </row>
    <row r="47" spans="1:11" ht="15" customHeight="1" x14ac:dyDescent="0.35">
      <c r="B47" s="21" t="s">
        <v>272</v>
      </c>
      <c r="C47" s="3"/>
      <c r="D47" s="3"/>
    </row>
    <row r="48" spans="1:11" ht="12.75" customHeight="1" x14ac:dyDescent="0.35">
      <c r="B48" s="21" t="s">
        <v>219</v>
      </c>
      <c r="C48" s="3"/>
      <c r="D48" s="3"/>
      <c r="E48" s="14"/>
      <c r="F48" s="14"/>
      <c r="G48" s="14"/>
      <c r="H48" s="14"/>
      <c r="I48" s="14"/>
      <c r="J48" s="14"/>
      <c r="K48" s="14"/>
    </row>
    <row r="49" spans="2:11" ht="75" customHeight="1" x14ac:dyDescent="0.35">
      <c r="B49" s="666" t="s">
        <v>310</v>
      </c>
      <c r="C49" s="667"/>
      <c r="D49" s="667"/>
      <c r="E49" s="667"/>
      <c r="F49" s="667"/>
      <c r="G49" s="667"/>
      <c r="H49" s="667"/>
      <c r="I49" s="667"/>
      <c r="J49" s="667"/>
      <c r="K49" s="9"/>
    </row>
    <row r="50" spans="2:11" ht="16.5" customHeight="1" x14ac:dyDescent="0.35">
      <c r="B50" s="665" t="s">
        <v>302</v>
      </c>
      <c r="C50" s="665"/>
      <c r="D50" s="665"/>
      <c r="E50" s="665"/>
      <c r="F50" s="665"/>
      <c r="G50" s="665"/>
      <c r="H50" s="665"/>
      <c r="I50" s="665"/>
      <c r="J50" s="665"/>
    </row>
    <row r="51" spans="2:11" x14ac:dyDescent="0.35">
      <c r="B51" s="665" t="s">
        <v>303</v>
      </c>
      <c r="C51" s="665"/>
      <c r="D51" s="665"/>
      <c r="E51" s="665"/>
      <c r="F51" s="665"/>
      <c r="G51" s="665"/>
      <c r="H51" s="665"/>
      <c r="I51" s="665"/>
      <c r="J51" s="665"/>
    </row>
    <row r="52" spans="2:11" ht="25.5" customHeight="1" x14ac:dyDescent="0.35">
      <c r="B52" s="647" t="s">
        <v>304</v>
      </c>
      <c r="C52" s="647"/>
      <c r="D52" s="647"/>
      <c r="E52" s="647"/>
      <c r="F52" s="647"/>
      <c r="G52" s="647"/>
      <c r="H52" s="647"/>
      <c r="I52" s="647"/>
      <c r="J52" s="647"/>
    </row>
    <row r="53" spans="2:11" ht="15" customHeight="1" x14ac:dyDescent="0.35">
      <c r="B53" s="665" t="s">
        <v>305</v>
      </c>
      <c r="C53" s="665"/>
      <c r="D53" s="665"/>
      <c r="E53" s="665"/>
      <c r="F53" s="665"/>
      <c r="G53" s="665"/>
      <c r="H53" s="665"/>
      <c r="I53" s="665"/>
      <c r="J53" s="665"/>
    </row>
    <row r="54" spans="2:11" x14ac:dyDescent="0.35">
      <c r="B54" s="665" t="s">
        <v>306</v>
      </c>
      <c r="C54" s="665"/>
      <c r="D54" s="665"/>
      <c r="E54" s="665"/>
      <c r="F54" s="665"/>
      <c r="G54" s="665"/>
      <c r="H54" s="665"/>
      <c r="I54" s="665"/>
      <c r="J54" s="665"/>
    </row>
    <row r="55" spans="2:11" x14ac:dyDescent="0.35">
      <c r="B55" s="665" t="s">
        <v>307</v>
      </c>
      <c r="C55" s="665"/>
      <c r="D55" s="665"/>
      <c r="E55" s="665"/>
      <c r="F55" s="665"/>
      <c r="G55" s="665"/>
      <c r="H55" s="665"/>
      <c r="I55" s="665"/>
      <c r="J55" s="665"/>
    </row>
    <row r="56" spans="2:11" x14ac:dyDescent="0.35">
      <c r="B56" s="264" t="s">
        <v>316</v>
      </c>
      <c r="C56" s="2"/>
      <c r="D56" s="2"/>
      <c r="E56" s="2"/>
      <c r="F56" s="2"/>
      <c r="G56" s="2"/>
      <c r="H56" s="2"/>
      <c r="I56" s="2"/>
      <c r="J56" s="2"/>
    </row>
    <row r="59" spans="2:11" ht="12.75" customHeight="1" x14ac:dyDescent="0.35"/>
    <row r="60" spans="2:11" ht="12.75" customHeight="1" x14ac:dyDescent="0.35"/>
    <row r="61" spans="2:11" ht="12.75" customHeight="1" x14ac:dyDescent="0.35"/>
    <row r="62" spans="2:11" ht="12.75" customHeight="1" x14ac:dyDescent="0.35"/>
    <row r="63" spans="2:11" ht="12.75" customHeight="1" x14ac:dyDescent="0.35"/>
  </sheetData>
  <mergeCells count="14">
    <mergeCell ref="B50:J50"/>
    <mergeCell ref="B49:J49"/>
    <mergeCell ref="B2:J2"/>
    <mergeCell ref="B3:I3"/>
    <mergeCell ref="C5:C6"/>
    <mergeCell ref="D5:D6"/>
    <mergeCell ref="E5:F5"/>
    <mergeCell ref="G5:H5"/>
    <mergeCell ref="B4:J4"/>
    <mergeCell ref="B51:J51"/>
    <mergeCell ref="B52:J52"/>
    <mergeCell ref="B53:J53"/>
    <mergeCell ref="B54:J54"/>
    <mergeCell ref="B55:J55"/>
  </mergeCells>
  <phoneticPr fontId="4" type="noConversion"/>
  <printOptions horizontalCentered="1"/>
  <pageMargins left="0.6692913385826772" right="0.27559055118110237" top="0.51181102362204722" bottom="0.27559055118110237"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L29"/>
  <sheetViews>
    <sheetView zoomScaleNormal="100" workbookViewId="0">
      <selection activeCell="C1" sqref="C1:D1"/>
    </sheetView>
  </sheetViews>
  <sheetFormatPr defaultRowHeight="12.75" x14ac:dyDescent="0.35"/>
  <cols>
    <col min="1" max="1" width="6.1328125" customWidth="1"/>
    <col min="2" max="6" width="9.1328125" customWidth="1"/>
    <col min="7" max="7" width="8.86328125" customWidth="1"/>
    <col min="8" max="8" width="9.1328125" customWidth="1"/>
  </cols>
  <sheetData>
    <row r="1" spans="1:12" ht="23.25" customHeight="1" x14ac:dyDescent="0.35">
      <c r="B1" s="626" t="s">
        <v>69</v>
      </c>
      <c r="C1" s="177" t="s">
        <v>352</v>
      </c>
      <c r="D1" s="177" t="s">
        <v>353</v>
      </c>
      <c r="E1" s="627" t="s">
        <v>161</v>
      </c>
      <c r="F1" s="628" t="s">
        <v>119</v>
      </c>
      <c r="G1" s="628" t="s">
        <v>75</v>
      </c>
      <c r="H1" s="628" t="s">
        <v>73</v>
      </c>
      <c r="I1" s="628" t="s">
        <v>74</v>
      </c>
      <c r="J1" s="628" t="s">
        <v>172</v>
      </c>
      <c r="K1" s="629" t="s">
        <v>164</v>
      </c>
      <c r="L1" s="141"/>
    </row>
    <row r="2" spans="1:12" ht="16.5" customHeight="1" x14ac:dyDescent="0.35">
      <c r="A2" s="275" t="s">
        <v>193</v>
      </c>
      <c r="B2" s="379">
        <v>10243.191000000001</v>
      </c>
      <c r="C2" s="380">
        <v>3283.3029999999999</v>
      </c>
      <c r="D2" s="610">
        <v>1792.251</v>
      </c>
      <c r="E2" s="380">
        <v>579.88699999999994</v>
      </c>
      <c r="F2" s="610">
        <v>26.777000000000001</v>
      </c>
      <c r="G2" s="610">
        <v>39.862000000000002</v>
      </c>
      <c r="H2" s="611">
        <v>153.137</v>
      </c>
      <c r="I2" s="610">
        <v>300.00900000000001</v>
      </c>
      <c r="J2" s="611">
        <v>2438.808</v>
      </c>
      <c r="K2" s="379">
        <v>1629.1559999999999</v>
      </c>
      <c r="L2" s="290" t="s">
        <v>193</v>
      </c>
    </row>
    <row r="3" spans="1:12" ht="12.75" customHeight="1" x14ac:dyDescent="0.35">
      <c r="A3" s="6" t="s">
        <v>19</v>
      </c>
      <c r="B3" s="287">
        <v>218.83</v>
      </c>
      <c r="C3" s="318">
        <v>62.292000000000002</v>
      </c>
      <c r="D3" s="53">
        <v>19.553000000000001</v>
      </c>
      <c r="E3" s="53">
        <v>31.94</v>
      </c>
      <c r="F3" s="53">
        <v>1.018</v>
      </c>
      <c r="G3" s="53">
        <v>0.74299999999999999</v>
      </c>
      <c r="H3" s="53">
        <v>1.27</v>
      </c>
      <c r="I3" s="53">
        <v>7.1029999999999998</v>
      </c>
      <c r="J3" s="53">
        <v>57.845999999999997</v>
      </c>
      <c r="K3" s="53">
        <v>37.064999999999998</v>
      </c>
      <c r="L3" s="6" t="s">
        <v>19</v>
      </c>
    </row>
    <row r="4" spans="1:12" ht="12.75" customHeight="1" x14ac:dyDescent="0.35">
      <c r="A4" s="168" t="s">
        <v>3</v>
      </c>
      <c r="B4" s="381">
        <v>168.136</v>
      </c>
      <c r="C4" s="605">
        <v>72.875</v>
      </c>
      <c r="D4" s="291">
        <v>27.518999999999998</v>
      </c>
      <c r="E4" s="292">
        <v>10.103</v>
      </c>
      <c r="F4" s="292">
        <v>0.78700000000000003</v>
      </c>
      <c r="G4" s="292">
        <v>0.65900000000000003</v>
      </c>
      <c r="H4" s="292">
        <v>0.67800000000000005</v>
      </c>
      <c r="I4" s="291">
        <v>2.1459999999999999</v>
      </c>
      <c r="J4" s="291">
        <v>33.26</v>
      </c>
      <c r="K4" s="291">
        <v>20.109000000000002</v>
      </c>
      <c r="L4" s="168" t="s">
        <v>3</v>
      </c>
    </row>
    <row r="5" spans="1:12" ht="12.75" customHeight="1" x14ac:dyDescent="0.35">
      <c r="A5" s="6" t="s">
        <v>5</v>
      </c>
      <c r="B5" s="287">
        <v>286.55399999999997</v>
      </c>
      <c r="C5" s="353">
        <v>129.02000000000001</v>
      </c>
      <c r="D5" s="53">
        <v>40.033000000000001</v>
      </c>
      <c r="E5" s="360">
        <v>26.670528179869912</v>
      </c>
      <c r="F5" s="360">
        <v>0.51647182013008985</v>
      </c>
      <c r="G5" s="360">
        <v>0.57299999999999995</v>
      </c>
      <c r="H5" s="360">
        <v>0.02</v>
      </c>
      <c r="I5" s="53">
        <v>2.2770000000000001</v>
      </c>
      <c r="J5" s="53">
        <v>52.034999999999997</v>
      </c>
      <c r="K5" s="53">
        <v>35.408999999999999</v>
      </c>
      <c r="L5" s="6" t="s">
        <v>5</v>
      </c>
    </row>
    <row r="6" spans="1:12" ht="12.75" customHeight="1" x14ac:dyDescent="0.35">
      <c r="A6" s="168" t="s">
        <v>16</v>
      </c>
      <c r="B6" s="381">
        <v>137.619</v>
      </c>
      <c r="C6" s="605">
        <v>32.048000000000002</v>
      </c>
      <c r="D6" s="291">
        <v>23.295000000000002</v>
      </c>
      <c r="E6" s="292">
        <v>5.442815811895338</v>
      </c>
      <c r="F6" s="292">
        <v>0.80500000000000005</v>
      </c>
      <c r="G6" s="291">
        <v>0.20100000000000001</v>
      </c>
      <c r="H6" s="291">
        <v>12.398</v>
      </c>
      <c r="I6" s="291">
        <v>4.4320000000000004</v>
      </c>
      <c r="J6" s="291">
        <v>29.407</v>
      </c>
      <c r="K6" s="291">
        <v>29.59</v>
      </c>
      <c r="L6" s="168" t="s">
        <v>16</v>
      </c>
    </row>
    <row r="7" spans="1:12" ht="12.75" customHeight="1" x14ac:dyDescent="0.35">
      <c r="A7" s="6" t="s">
        <v>20</v>
      </c>
      <c r="B7" s="287">
        <v>2217.268</v>
      </c>
      <c r="C7" s="353">
        <v>432.495</v>
      </c>
      <c r="D7" s="53">
        <v>394.322</v>
      </c>
      <c r="E7" s="360">
        <v>54.042999999999999</v>
      </c>
      <c r="F7" s="360">
        <v>2.61</v>
      </c>
      <c r="G7" s="53">
        <v>9.7129999999999992</v>
      </c>
      <c r="H7" s="53">
        <v>18.943999999999999</v>
      </c>
      <c r="I7" s="53">
        <v>64.314999999999998</v>
      </c>
      <c r="J7" s="53">
        <v>680.59299999999996</v>
      </c>
      <c r="K7" s="53">
        <v>560.23299999999995</v>
      </c>
      <c r="L7" s="6" t="s">
        <v>20</v>
      </c>
    </row>
    <row r="8" spans="1:12" ht="12.75" customHeight="1" x14ac:dyDescent="0.35">
      <c r="A8" s="168" t="s">
        <v>6</v>
      </c>
      <c r="B8" s="381">
        <v>39.598999999999997</v>
      </c>
      <c r="C8" s="605">
        <v>16.812999999999999</v>
      </c>
      <c r="D8" s="292">
        <v>3.0030000000000001</v>
      </c>
      <c r="E8" s="292">
        <v>0.92400000000000004</v>
      </c>
      <c r="F8" s="291">
        <v>0</v>
      </c>
      <c r="G8" s="292">
        <v>0.6</v>
      </c>
      <c r="H8" s="292">
        <v>2.1120000000000001</v>
      </c>
      <c r="I8" s="292">
        <v>0.57699999999999996</v>
      </c>
      <c r="J8" s="291">
        <v>12.15</v>
      </c>
      <c r="K8" s="291">
        <v>3.42</v>
      </c>
      <c r="L8" s="168" t="s">
        <v>6</v>
      </c>
    </row>
    <row r="9" spans="1:12" ht="12.75" customHeight="1" x14ac:dyDescent="0.35">
      <c r="A9" s="6" t="s">
        <v>23</v>
      </c>
      <c r="B9" s="287">
        <v>104.443</v>
      </c>
      <c r="C9" s="353">
        <v>24.157</v>
      </c>
      <c r="D9" s="360">
        <v>26.605</v>
      </c>
      <c r="E9" s="360">
        <v>5.2</v>
      </c>
      <c r="F9" s="360">
        <v>0.372</v>
      </c>
      <c r="G9" s="53">
        <v>0.104</v>
      </c>
      <c r="H9" s="360">
        <v>1.3680000000000001</v>
      </c>
      <c r="I9" s="360">
        <v>9.1829999999999998</v>
      </c>
      <c r="J9" s="53">
        <v>18.404</v>
      </c>
      <c r="K9" s="53">
        <v>19.05</v>
      </c>
      <c r="L9" s="6" t="s">
        <v>23</v>
      </c>
    </row>
    <row r="10" spans="1:12" ht="12.75" customHeight="1" x14ac:dyDescent="0.35">
      <c r="A10" s="168" t="s">
        <v>17</v>
      </c>
      <c r="B10" s="381">
        <v>179.57599999999999</v>
      </c>
      <c r="C10" s="605">
        <v>38.387999999999998</v>
      </c>
      <c r="D10" s="291">
        <v>56.613</v>
      </c>
      <c r="E10" s="292">
        <v>1.18</v>
      </c>
      <c r="F10" s="608">
        <v>0.40600000000000003</v>
      </c>
      <c r="G10" s="291">
        <v>0.23200000000000001</v>
      </c>
      <c r="H10" s="291">
        <v>17.579000000000001</v>
      </c>
      <c r="I10" s="291">
        <v>3.6930000000000001</v>
      </c>
      <c r="J10" s="291">
        <v>44.662999999999997</v>
      </c>
      <c r="K10" s="291">
        <v>16.823</v>
      </c>
      <c r="L10" s="168" t="s">
        <v>17</v>
      </c>
    </row>
    <row r="11" spans="1:12" ht="12.75" customHeight="1" x14ac:dyDescent="0.35">
      <c r="A11" s="6" t="s">
        <v>21</v>
      </c>
      <c r="B11" s="287">
        <v>927.49099999999999</v>
      </c>
      <c r="C11" s="353">
        <v>349.142</v>
      </c>
      <c r="D11" s="607">
        <v>184.60599999999999</v>
      </c>
      <c r="E11" s="609">
        <v>16.071999999999999</v>
      </c>
      <c r="F11" s="607">
        <v>1.081</v>
      </c>
      <c r="G11" s="53">
        <v>0.46899999999999997</v>
      </c>
      <c r="H11" s="53">
        <v>6.7080000000000002</v>
      </c>
      <c r="I11" s="53">
        <v>32.569000000000003</v>
      </c>
      <c r="J11" s="53">
        <v>238.69800000000001</v>
      </c>
      <c r="K11" s="53">
        <v>98.144999999999996</v>
      </c>
      <c r="L11" s="6" t="s">
        <v>21</v>
      </c>
    </row>
    <row r="12" spans="1:12" ht="12.75" customHeight="1" x14ac:dyDescent="0.35">
      <c r="A12" s="168" t="s">
        <v>22</v>
      </c>
      <c r="B12" s="381">
        <v>1493.6289999999999</v>
      </c>
      <c r="C12" s="605">
        <v>409.04899999999998</v>
      </c>
      <c r="D12" s="292">
        <v>279.42007576042414</v>
      </c>
      <c r="E12" s="292">
        <v>213.16522772684962</v>
      </c>
      <c r="F12" s="292">
        <v>1.8151887806895501</v>
      </c>
      <c r="G12" s="291">
        <v>3.9950000000000001</v>
      </c>
      <c r="H12" s="291">
        <v>14.361000000000001</v>
      </c>
      <c r="I12" s="292">
        <v>66.104309758916415</v>
      </c>
      <c r="J12" s="291">
        <v>243.40700000000001</v>
      </c>
      <c r="K12" s="292">
        <v>262.3126902410836</v>
      </c>
      <c r="L12" s="168" t="s">
        <v>22</v>
      </c>
    </row>
    <row r="13" spans="1:12" ht="12.75" customHeight="1" x14ac:dyDescent="0.35">
      <c r="A13" s="6" t="s">
        <v>39</v>
      </c>
      <c r="B13" s="287">
        <v>90.165000000000006</v>
      </c>
      <c r="C13" s="353">
        <v>26.536999999999999</v>
      </c>
      <c r="D13" s="53">
        <v>18.663</v>
      </c>
      <c r="E13" s="53">
        <v>3.8889999999999998</v>
      </c>
      <c r="F13" s="53">
        <v>0.66600000000000004</v>
      </c>
      <c r="G13" s="53">
        <v>8.7999999999999995E-2</v>
      </c>
      <c r="H13" s="53">
        <v>4.5609999999999999</v>
      </c>
      <c r="I13" s="53">
        <v>1.133</v>
      </c>
      <c r="J13" s="53">
        <v>23.811</v>
      </c>
      <c r="K13" s="53">
        <v>10.817</v>
      </c>
      <c r="L13" s="6" t="s">
        <v>39</v>
      </c>
    </row>
    <row r="14" spans="1:12" ht="12.75" customHeight="1" x14ac:dyDescent="0.35">
      <c r="A14" s="168" t="s">
        <v>24</v>
      </c>
      <c r="B14" s="381">
        <v>1123.402</v>
      </c>
      <c r="C14" s="605">
        <v>359.12700000000001</v>
      </c>
      <c r="D14" s="291">
        <v>155.25899999999999</v>
      </c>
      <c r="E14" s="291">
        <v>44.755000000000003</v>
      </c>
      <c r="F14" s="291">
        <v>2.1480000000000001</v>
      </c>
      <c r="G14" s="291">
        <v>2.9239999999999999</v>
      </c>
      <c r="H14" s="291">
        <v>40.219000000000001</v>
      </c>
      <c r="I14" s="291">
        <v>20.66</v>
      </c>
      <c r="J14" s="291">
        <v>355.94400000000002</v>
      </c>
      <c r="K14" s="291">
        <v>142.36600000000001</v>
      </c>
      <c r="L14" s="168" t="s">
        <v>24</v>
      </c>
    </row>
    <row r="15" spans="1:12" ht="12.75" customHeight="1" x14ac:dyDescent="0.35">
      <c r="A15" s="6" t="s">
        <v>4</v>
      </c>
      <c r="B15" s="287">
        <v>17.399999999999999</v>
      </c>
      <c r="C15" s="353">
        <v>2.145</v>
      </c>
      <c r="D15" s="53">
        <v>3.177</v>
      </c>
      <c r="E15" s="53">
        <v>0</v>
      </c>
      <c r="F15" s="53">
        <v>0</v>
      </c>
      <c r="G15" s="53">
        <v>0</v>
      </c>
      <c r="H15" s="53">
        <v>0.22600000000000001</v>
      </c>
      <c r="I15" s="53">
        <v>0.16200000000000001</v>
      </c>
      <c r="J15" s="53">
        <v>9.5540000000000003</v>
      </c>
      <c r="K15" s="53">
        <v>2.1360000000000001</v>
      </c>
      <c r="L15" s="6" t="s">
        <v>4</v>
      </c>
    </row>
    <row r="16" spans="1:12" ht="12.75" customHeight="1" x14ac:dyDescent="0.35">
      <c r="A16" s="168" t="s">
        <v>8</v>
      </c>
      <c r="B16" s="381">
        <v>70.144999999999996</v>
      </c>
      <c r="C16" s="605">
        <v>26.128</v>
      </c>
      <c r="D16" s="291">
        <v>7.1369999999999996</v>
      </c>
      <c r="E16" s="291">
        <v>9.1649999999999991</v>
      </c>
      <c r="F16" s="291">
        <v>0.54300000000000004</v>
      </c>
      <c r="G16" s="291">
        <v>0.152</v>
      </c>
      <c r="H16" s="291">
        <v>0.68799999999999994</v>
      </c>
      <c r="I16" s="291">
        <v>1.6080000000000001</v>
      </c>
      <c r="J16" s="291">
        <v>19.315000000000001</v>
      </c>
      <c r="K16" s="291">
        <v>5.4089999999999998</v>
      </c>
      <c r="L16" s="168" t="s">
        <v>8</v>
      </c>
    </row>
    <row r="17" spans="1:12" ht="12.75" customHeight="1" x14ac:dyDescent="0.35">
      <c r="A17" s="6" t="s">
        <v>9</v>
      </c>
      <c r="B17" s="287">
        <v>157.93700000000001</v>
      </c>
      <c r="C17" s="353">
        <v>98.585999999999999</v>
      </c>
      <c r="D17" s="53">
        <v>18.376999999999999</v>
      </c>
      <c r="E17" s="360">
        <v>8.6992555551377979</v>
      </c>
      <c r="F17" s="360">
        <v>0.1107444448622025</v>
      </c>
      <c r="G17" s="360">
        <v>0.12</v>
      </c>
      <c r="H17" s="360">
        <v>1.093</v>
      </c>
      <c r="I17" s="53">
        <v>0.80200000000000005</v>
      </c>
      <c r="J17" s="53">
        <v>22.457000000000001</v>
      </c>
      <c r="K17" s="53">
        <v>7.6920000000000002</v>
      </c>
      <c r="L17" s="6" t="s">
        <v>9</v>
      </c>
    </row>
    <row r="18" spans="1:12" ht="12.75" customHeight="1" x14ac:dyDescent="0.35">
      <c r="A18" s="168" t="s">
        <v>25</v>
      </c>
      <c r="B18" s="381">
        <v>22.94</v>
      </c>
      <c r="C18" s="605">
        <v>7.8689999999999998</v>
      </c>
      <c r="D18" s="292">
        <v>4.2729999999999997</v>
      </c>
      <c r="E18" s="292">
        <v>0.79300000000000004</v>
      </c>
      <c r="F18" s="291">
        <v>0</v>
      </c>
      <c r="G18" s="292">
        <v>0.27900000000000003</v>
      </c>
      <c r="H18" s="292">
        <v>0.02</v>
      </c>
      <c r="I18" s="292">
        <v>2.9780000000000002</v>
      </c>
      <c r="J18" s="292">
        <v>3.32</v>
      </c>
      <c r="K18" s="292">
        <v>3.4079999999999999</v>
      </c>
      <c r="L18" s="168" t="s">
        <v>25</v>
      </c>
    </row>
    <row r="19" spans="1:12" ht="12.75" customHeight="1" x14ac:dyDescent="0.35">
      <c r="A19" s="6" t="s">
        <v>7</v>
      </c>
      <c r="B19" s="287">
        <v>252.73599999999999</v>
      </c>
      <c r="C19" s="353">
        <v>80.915000000000006</v>
      </c>
      <c r="D19" s="360">
        <v>56.372</v>
      </c>
      <c r="E19" s="360">
        <v>13.411</v>
      </c>
      <c r="F19" s="360">
        <v>0.54400000000000004</v>
      </c>
      <c r="G19" s="360">
        <v>0.76200000000000001</v>
      </c>
      <c r="H19" s="360">
        <v>0.03</v>
      </c>
      <c r="I19" s="53">
        <v>1.427</v>
      </c>
      <c r="J19" s="53">
        <v>62.122999999999998</v>
      </c>
      <c r="K19" s="53">
        <v>37.152000000000001</v>
      </c>
      <c r="L19" s="6" t="s">
        <v>7</v>
      </c>
    </row>
    <row r="20" spans="1:12" ht="12.75" customHeight="1" x14ac:dyDescent="0.35">
      <c r="A20" s="168" t="s">
        <v>10</v>
      </c>
      <c r="B20" s="381">
        <v>12.967000000000001</v>
      </c>
      <c r="C20" s="605">
        <v>1.3</v>
      </c>
      <c r="D20" s="292">
        <v>3.7229999999999999</v>
      </c>
      <c r="E20" s="291">
        <v>0</v>
      </c>
      <c r="F20" s="291">
        <v>0</v>
      </c>
      <c r="G20" s="292">
        <v>0</v>
      </c>
      <c r="H20" s="292">
        <v>0.58399999999999996</v>
      </c>
      <c r="I20" s="291">
        <v>2.2530000000000001</v>
      </c>
      <c r="J20" s="291">
        <v>4.0229999999999997</v>
      </c>
      <c r="K20" s="292">
        <v>1.0841999999999998</v>
      </c>
      <c r="L20" s="168" t="s">
        <v>10</v>
      </c>
    </row>
    <row r="21" spans="1:12" ht="12.75" customHeight="1" x14ac:dyDescent="0.35">
      <c r="A21" s="6" t="s">
        <v>18</v>
      </c>
      <c r="B21" s="287">
        <v>426.14100000000002</v>
      </c>
      <c r="C21" s="353">
        <v>127.245</v>
      </c>
      <c r="D21" s="360">
        <v>55.18</v>
      </c>
      <c r="E21" s="360">
        <v>19.280999999999999</v>
      </c>
      <c r="F21" s="53">
        <v>0.14699999999999999</v>
      </c>
      <c r="G21" s="53">
        <v>12.859</v>
      </c>
      <c r="H21" s="53">
        <v>8.0459999999999994</v>
      </c>
      <c r="I21" s="53">
        <v>26.491</v>
      </c>
      <c r="J21" s="53">
        <v>109.325</v>
      </c>
      <c r="K21" s="53">
        <v>67.567999999999998</v>
      </c>
      <c r="L21" s="6" t="s">
        <v>18</v>
      </c>
    </row>
    <row r="22" spans="1:12" ht="12.75" customHeight="1" x14ac:dyDescent="0.35">
      <c r="A22" s="168" t="s">
        <v>26</v>
      </c>
      <c r="B22" s="381">
        <v>211.11</v>
      </c>
      <c r="C22" s="605">
        <v>62.46</v>
      </c>
      <c r="D22" s="292">
        <v>50.608277775688983</v>
      </c>
      <c r="E22" s="292">
        <v>19.573</v>
      </c>
      <c r="F22" s="292">
        <v>0.55372222431101259</v>
      </c>
      <c r="G22" s="292">
        <v>0.54600000000000004</v>
      </c>
      <c r="H22" s="291">
        <v>0.02</v>
      </c>
      <c r="I22" s="291">
        <v>9.6720000000000006</v>
      </c>
      <c r="J22" s="291">
        <v>41.308999999999997</v>
      </c>
      <c r="K22" s="291">
        <v>26.367999999999999</v>
      </c>
      <c r="L22" s="168" t="s">
        <v>26</v>
      </c>
    </row>
    <row r="23" spans="1:12" ht="12.75" customHeight="1" x14ac:dyDescent="0.35">
      <c r="A23" s="6" t="s">
        <v>11</v>
      </c>
      <c r="B23" s="287">
        <v>946.31399999999996</v>
      </c>
      <c r="C23" s="353">
        <v>488.41399999999999</v>
      </c>
      <c r="D23" s="53">
        <v>130.42500000000001</v>
      </c>
      <c r="E23" s="53">
        <v>48.640999999999998</v>
      </c>
      <c r="F23" s="53">
        <v>6.0149999999999997</v>
      </c>
      <c r="G23" s="360">
        <v>0.78100000000000003</v>
      </c>
      <c r="H23" s="360">
        <v>2.0830000000000002</v>
      </c>
      <c r="I23" s="360">
        <v>10.127499616083457</v>
      </c>
      <c r="J23" s="53">
        <v>159.518</v>
      </c>
      <c r="K23" s="360">
        <v>100.30950038391654</v>
      </c>
      <c r="L23" s="6" t="s">
        <v>11</v>
      </c>
    </row>
    <row r="24" spans="1:12" ht="12.75" customHeight="1" x14ac:dyDescent="0.35">
      <c r="A24" s="168" t="s">
        <v>27</v>
      </c>
      <c r="B24" s="381">
        <v>186.62799999999999</v>
      </c>
      <c r="C24" s="605">
        <v>75.099000000000004</v>
      </c>
      <c r="D24" s="291">
        <v>41.621000000000002</v>
      </c>
      <c r="E24" s="292">
        <v>0.45500000000000002</v>
      </c>
      <c r="F24" s="292">
        <v>0.25169192014136932</v>
      </c>
      <c r="G24" s="292">
        <v>0.23499999999999999</v>
      </c>
      <c r="H24" s="292">
        <v>1.5189999999999999</v>
      </c>
      <c r="I24" s="291">
        <v>13.407</v>
      </c>
      <c r="J24" s="291">
        <v>34.173000000000002</v>
      </c>
      <c r="K24" s="291">
        <v>19.867000000000001</v>
      </c>
      <c r="L24" s="168" t="s">
        <v>27</v>
      </c>
    </row>
    <row r="25" spans="1:12" ht="12.75" customHeight="1" x14ac:dyDescent="0.35">
      <c r="A25" s="6" t="s">
        <v>12</v>
      </c>
      <c r="B25" s="287">
        <v>383.43799999999999</v>
      </c>
      <c r="C25" s="353">
        <v>158.21700000000001</v>
      </c>
      <c r="D25" s="53">
        <v>75.563999999999993</v>
      </c>
      <c r="E25" s="53">
        <v>24.433</v>
      </c>
      <c r="F25" s="53">
        <v>5.6929999999999996</v>
      </c>
      <c r="G25" s="53">
        <v>2.0569999999999999</v>
      </c>
      <c r="H25" s="53">
        <v>0.27300000000000002</v>
      </c>
      <c r="I25" s="53">
        <v>3.61</v>
      </c>
      <c r="J25" s="53">
        <v>68.600999999999999</v>
      </c>
      <c r="K25" s="53">
        <v>44.99</v>
      </c>
      <c r="L25" s="6" t="s">
        <v>12</v>
      </c>
    </row>
    <row r="26" spans="1:12" ht="12.75" customHeight="1" x14ac:dyDescent="0.35">
      <c r="A26" s="168" t="s">
        <v>14</v>
      </c>
      <c r="B26" s="381">
        <v>53.831000000000003</v>
      </c>
      <c r="C26" s="605">
        <v>28.88</v>
      </c>
      <c r="D26" s="291">
        <v>5.62</v>
      </c>
      <c r="E26" s="292">
        <v>1.2</v>
      </c>
      <c r="F26" s="292">
        <v>0.221</v>
      </c>
      <c r="G26" s="292">
        <v>6.2E-2</v>
      </c>
      <c r="H26" s="292">
        <v>0.16</v>
      </c>
      <c r="I26" s="291">
        <v>0.32200000000000001</v>
      </c>
      <c r="J26" s="291">
        <v>10.119999999999999</v>
      </c>
      <c r="K26" s="291">
        <v>7.2469999999999999</v>
      </c>
      <c r="L26" s="168" t="s">
        <v>14</v>
      </c>
    </row>
    <row r="27" spans="1:12" ht="12.75" customHeight="1" x14ac:dyDescent="0.35">
      <c r="A27" s="6" t="s">
        <v>13</v>
      </c>
      <c r="B27" s="287">
        <v>114.556</v>
      </c>
      <c r="C27" s="353">
        <v>48.326000000000001</v>
      </c>
      <c r="D27" s="53">
        <v>14.651999999999999</v>
      </c>
      <c r="E27" s="360">
        <v>6.5511727262473212</v>
      </c>
      <c r="F27" s="360">
        <v>0.2718272737526789</v>
      </c>
      <c r="G27" s="53">
        <v>0.36099999999999999</v>
      </c>
      <c r="H27" s="360">
        <v>5.0000000000000001E-3</v>
      </c>
      <c r="I27" s="53">
        <v>0.443</v>
      </c>
      <c r="J27" s="53">
        <v>26.308</v>
      </c>
      <c r="K27" s="53">
        <v>17.638000000000002</v>
      </c>
      <c r="L27" s="6" t="s">
        <v>13</v>
      </c>
    </row>
    <row r="28" spans="1:12" ht="12.75" customHeight="1" x14ac:dyDescent="0.35">
      <c r="A28" s="168" t="s">
        <v>28</v>
      </c>
      <c r="B28" s="381">
        <v>136.16399999999999</v>
      </c>
      <c r="C28" s="605">
        <v>44.594000000000001</v>
      </c>
      <c r="D28" s="292">
        <v>25.838646463886903</v>
      </c>
      <c r="E28" s="292">
        <v>5.9370000000000003</v>
      </c>
      <c r="F28" s="292">
        <v>0.20135353611309548</v>
      </c>
      <c r="G28" s="291">
        <v>0.23799999999999999</v>
      </c>
      <c r="H28" s="291">
        <v>8.1069999999999993</v>
      </c>
      <c r="I28" s="292">
        <v>6.4013906249999994</v>
      </c>
      <c r="J28" s="291">
        <v>26.164999999999999</v>
      </c>
      <c r="K28" s="292">
        <v>18.681609375000001</v>
      </c>
      <c r="L28" s="168" t="s">
        <v>28</v>
      </c>
    </row>
    <row r="29" spans="1:12" ht="12.75" customHeight="1" x14ac:dyDescent="0.35">
      <c r="A29" s="295" t="s">
        <v>29</v>
      </c>
      <c r="B29" s="382">
        <v>264.17200000000003</v>
      </c>
      <c r="C29" s="606">
        <v>81.182000000000002</v>
      </c>
      <c r="D29" s="296">
        <v>70.792000000000002</v>
      </c>
      <c r="E29" s="296">
        <v>8.3629999999999995</v>
      </c>
      <c r="F29" s="296">
        <v>0</v>
      </c>
      <c r="G29" s="296">
        <v>1.109</v>
      </c>
      <c r="H29" s="296">
        <v>10.065</v>
      </c>
      <c r="I29" s="296">
        <v>6.1159999999999997</v>
      </c>
      <c r="J29" s="296">
        <v>52.279000000000003</v>
      </c>
      <c r="K29" s="604">
        <v>34.265999999999998</v>
      </c>
      <c r="L29" s="295" t="s">
        <v>29</v>
      </c>
    </row>
  </sheetData>
  <phoneticPr fontId="4" type="noConversion"/>
  <printOptions horizontalCentered="1"/>
  <pageMargins left="0.6692913385826772" right="0.27559055118110237" top="0.51181102362204722" bottom="0.27559055118110237"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L32"/>
  <sheetViews>
    <sheetView zoomScaleNormal="100" workbookViewId="0">
      <selection activeCell="D1" sqref="C1:D1"/>
    </sheetView>
  </sheetViews>
  <sheetFormatPr defaultRowHeight="12.75" x14ac:dyDescent="0.35"/>
  <cols>
    <col min="1" max="1" width="7" customWidth="1"/>
    <col min="2" max="2" width="9.86328125" customWidth="1"/>
    <col min="3" max="3" width="8.73046875" customWidth="1"/>
    <col min="4" max="4" width="10.59765625" customWidth="1"/>
    <col min="5" max="5" width="6.73046875" customWidth="1"/>
    <col min="6" max="6" width="8" customWidth="1"/>
    <col min="7" max="12" width="8.265625" customWidth="1"/>
  </cols>
  <sheetData>
    <row r="1" spans="1:12" ht="12.75" customHeight="1" x14ac:dyDescent="0.35">
      <c r="B1" s="626" t="s">
        <v>69</v>
      </c>
      <c r="C1" s="177" t="s">
        <v>352</v>
      </c>
      <c r="D1" s="177" t="s">
        <v>353</v>
      </c>
      <c r="E1" s="627" t="s">
        <v>161</v>
      </c>
      <c r="F1" s="628" t="s">
        <v>119</v>
      </c>
      <c r="G1" s="628" t="s">
        <v>75</v>
      </c>
      <c r="H1" s="628" t="s">
        <v>73</v>
      </c>
      <c r="I1" s="628" t="s">
        <v>74</v>
      </c>
      <c r="J1" s="628" t="s">
        <v>172</v>
      </c>
      <c r="K1" s="629" t="s">
        <v>164</v>
      </c>
      <c r="L1" s="141"/>
    </row>
    <row r="2" spans="1:12" ht="12.75" customHeight="1" x14ac:dyDescent="0.35">
      <c r="A2" s="275" t="s">
        <v>193</v>
      </c>
      <c r="B2" s="362">
        <v>1279440</v>
      </c>
      <c r="C2" s="362">
        <v>559057</v>
      </c>
      <c r="D2" s="603">
        <v>406231</v>
      </c>
      <c r="E2" s="378">
        <v>896</v>
      </c>
      <c r="F2" s="378">
        <v>192</v>
      </c>
      <c r="G2" s="363">
        <v>9518</v>
      </c>
      <c r="H2" s="363">
        <v>9083</v>
      </c>
      <c r="I2" s="363">
        <v>5331</v>
      </c>
      <c r="J2" s="362">
        <v>144028</v>
      </c>
      <c r="K2" s="378">
        <v>145104</v>
      </c>
      <c r="L2" s="377" t="s">
        <v>193</v>
      </c>
    </row>
    <row r="3" spans="1:12" ht="12.75" customHeight="1" x14ac:dyDescent="0.35">
      <c r="A3" s="6" t="s">
        <v>19</v>
      </c>
      <c r="B3" s="364">
        <v>18830</v>
      </c>
      <c r="C3" s="601">
        <v>8650</v>
      </c>
      <c r="D3" s="225">
        <v>3917</v>
      </c>
      <c r="E3" s="225">
        <v>35</v>
      </c>
      <c r="F3" s="225">
        <v>45</v>
      </c>
      <c r="G3" s="602">
        <v>346</v>
      </c>
      <c r="H3" s="602">
        <v>106</v>
      </c>
      <c r="I3" s="602">
        <v>205</v>
      </c>
      <c r="J3" s="602">
        <v>3289</v>
      </c>
      <c r="K3" s="237">
        <v>2237</v>
      </c>
      <c r="L3" s="6" t="s">
        <v>19</v>
      </c>
    </row>
    <row r="4" spans="1:12" ht="12.75" customHeight="1" x14ac:dyDescent="0.35">
      <c r="A4" s="168" t="s">
        <v>3</v>
      </c>
      <c r="B4" s="304">
        <v>22422</v>
      </c>
      <c r="C4" s="593">
        <v>13547</v>
      </c>
      <c r="D4" s="226">
        <v>5150</v>
      </c>
      <c r="E4" s="597">
        <v>10</v>
      </c>
      <c r="F4" s="597">
        <v>2</v>
      </c>
      <c r="G4" s="226">
        <v>27</v>
      </c>
      <c r="H4" s="226">
        <v>45</v>
      </c>
      <c r="I4" s="226">
        <v>67</v>
      </c>
      <c r="J4" s="226">
        <v>2583</v>
      </c>
      <c r="K4" s="596">
        <v>991</v>
      </c>
      <c r="L4" s="168" t="s">
        <v>3</v>
      </c>
    </row>
    <row r="5" spans="1:12" ht="12.75" customHeight="1" x14ac:dyDescent="0.35">
      <c r="A5" s="6" t="s">
        <v>5</v>
      </c>
      <c r="B5" s="364">
        <v>42430</v>
      </c>
      <c r="C5" s="594">
        <v>32500</v>
      </c>
      <c r="D5" s="225">
        <v>4609</v>
      </c>
      <c r="E5" s="225">
        <v>53</v>
      </c>
      <c r="F5" s="225">
        <v>2</v>
      </c>
      <c r="G5" s="225">
        <v>92</v>
      </c>
      <c r="H5" s="225">
        <v>2</v>
      </c>
      <c r="I5" s="225">
        <v>50</v>
      </c>
      <c r="J5" s="225">
        <v>4817</v>
      </c>
      <c r="K5" s="237">
        <v>305</v>
      </c>
      <c r="L5" s="6" t="s">
        <v>5</v>
      </c>
    </row>
    <row r="6" spans="1:12" ht="12.75" customHeight="1" x14ac:dyDescent="0.35">
      <c r="A6" s="168" t="s">
        <v>16</v>
      </c>
      <c r="B6" s="304">
        <v>11353</v>
      </c>
      <c r="C6" s="593">
        <v>4686</v>
      </c>
      <c r="D6" s="226">
        <v>3520</v>
      </c>
      <c r="E6" s="226">
        <v>13</v>
      </c>
      <c r="F6" s="226">
        <v>6</v>
      </c>
      <c r="G6" s="226">
        <v>19</v>
      </c>
      <c r="H6" s="226">
        <v>254</v>
      </c>
      <c r="I6" s="226">
        <v>85</v>
      </c>
      <c r="J6" s="226">
        <v>1466</v>
      </c>
      <c r="K6" s="596">
        <v>1304</v>
      </c>
      <c r="L6" s="168" t="s">
        <v>16</v>
      </c>
    </row>
    <row r="7" spans="1:12" ht="12.75" customHeight="1" x14ac:dyDescent="0.35">
      <c r="A7" s="6" t="s">
        <v>20</v>
      </c>
      <c r="B7" s="364">
        <v>98486</v>
      </c>
      <c r="C7" s="594">
        <v>36412</v>
      </c>
      <c r="D7" s="225">
        <v>26631</v>
      </c>
      <c r="E7" s="225">
        <v>212</v>
      </c>
      <c r="F7" s="225">
        <v>31</v>
      </c>
      <c r="G7" s="225">
        <v>883</v>
      </c>
      <c r="H7" s="225">
        <v>553</v>
      </c>
      <c r="I7" s="225">
        <v>565</v>
      </c>
      <c r="J7" s="225">
        <v>19272</v>
      </c>
      <c r="K7" s="237">
        <v>13926</v>
      </c>
      <c r="L7" s="6" t="s">
        <v>20</v>
      </c>
    </row>
    <row r="8" spans="1:12" ht="12.75" customHeight="1" x14ac:dyDescent="0.35">
      <c r="A8" s="168" t="s">
        <v>6</v>
      </c>
      <c r="B8" s="304">
        <v>5905</v>
      </c>
      <c r="C8" s="593">
        <v>3279</v>
      </c>
      <c r="D8" s="226">
        <v>768</v>
      </c>
      <c r="E8" s="226">
        <v>4</v>
      </c>
      <c r="F8" s="226">
        <v>0</v>
      </c>
      <c r="G8" s="226">
        <v>6</v>
      </c>
      <c r="H8" s="226">
        <v>38</v>
      </c>
      <c r="I8" s="226">
        <v>28</v>
      </c>
      <c r="J8" s="226">
        <v>1583</v>
      </c>
      <c r="K8" s="596">
        <v>199</v>
      </c>
      <c r="L8" s="168" t="s">
        <v>6</v>
      </c>
    </row>
    <row r="9" spans="1:12" ht="12.75" customHeight="1" x14ac:dyDescent="0.35">
      <c r="A9" s="6" t="s">
        <v>23</v>
      </c>
      <c r="B9" s="364">
        <v>24127</v>
      </c>
      <c r="C9" s="594">
        <v>4730</v>
      </c>
      <c r="D9" s="225">
        <v>14356</v>
      </c>
      <c r="E9" s="598">
        <v>13</v>
      </c>
      <c r="F9" s="598">
        <v>2</v>
      </c>
      <c r="G9" s="225">
        <v>38</v>
      </c>
      <c r="H9" s="598">
        <v>125</v>
      </c>
      <c r="I9" s="598">
        <v>157</v>
      </c>
      <c r="J9" s="225">
        <v>1902</v>
      </c>
      <c r="K9" s="237">
        <v>2804</v>
      </c>
      <c r="L9" s="6" t="s">
        <v>23</v>
      </c>
    </row>
    <row r="10" spans="1:12" ht="12.75" customHeight="1" x14ac:dyDescent="0.35">
      <c r="A10" s="168" t="s">
        <v>17</v>
      </c>
      <c r="B10" s="304">
        <v>58701</v>
      </c>
      <c r="C10" s="593">
        <v>16029</v>
      </c>
      <c r="D10" s="226">
        <v>33815</v>
      </c>
      <c r="E10" s="597">
        <v>6</v>
      </c>
      <c r="F10" s="226">
        <v>11</v>
      </c>
      <c r="G10" s="226">
        <v>38</v>
      </c>
      <c r="H10" s="226">
        <v>2179</v>
      </c>
      <c r="I10" s="226">
        <v>60</v>
      </c>
      <c r="J10" s="226">
        <v>5332</v>
      </c>
      <c r="K10" s="596">
        <v>1231</v>
      </c>
      <c r="L10" s="168" t="s">
        <v>17</v>
      </c>
    </row>
    <row r="11" spans="1:12" ht="12.75" customHeight="1" x14ac:dyDescent="0.35">
      <c r="A11" s="6" t="s">
        <v>21</v>
      </c>
      <c r="B11" s="364">
        <v>218298</v>
      </c>
      <c r="C11" s="594">
        <v>106882</v>
      </c>
      <c r="D11" s="599">
        <v>63285</v>
      </c>
      <c r="E11" s="600">
        <v>18</v>
      </c>
      <c r="F11" s="599">
        <v>9</v>
      </c>
      <c r="G11" s="225">
        <v>110</v>
      </c>
      <c r="H11" s="225">
        <v>637</v>
      </c>
      <c r="I11" s="225">
        <v>163</v>
      </c>
      <c r="J11" s="225">
        <v>16149</v>
      </c>
      <c r="K11" s="237">
        <v>31045</v>
      </c>
      <c r="L11" s="6" t="s">
        <v>21</v>
      </c>
    </row>
    <row r="12" spans="1:12" ht="12.75" customHeight="1" x14ac:dyDescent="0.35">
      <c r="A12" s="168" t="s">
        <v>22</v>
      </c>
      <c r="B12" s="304">
        <v>163436</v>
      </c>
      <c r="C12" s="593">
        <v>34342</v>
      </c>
      <c r="D12" s="226">
        <v>70329</v>
      </c>
      <c r="E12" s="226">
        <v>26</v>
      </c>
      <c r="F12" s="226">
        <v>31</v>
      </c>
      <c r="G12" s="226">
        <v>907</v>
      </c>
      <c r="H12" s="226">
        <v>886</v>
      </c>
      <c r="I12" s="226">
        <v>677</v>
      </c>
      <c r="J12" s="226">
        <v>7694</v>
      </c>
      <c r="K12" s="596">
        <v>48544</v>
      </c>
      <c r="L12" s="168" t="s">
        <v>22</v>
      </c>
    </row>
    <row r="13" spans="1:12" ht="12.75" customHeight="1" x14ac:dyDescent="0.35">
      <c r="A13" s="6" t="s">
        <v>39</v>
      </c>
      <c r="B13" s="364">
        <v>12878</v>
      </c>
      <c r="C13" s="594">
        <v>5886</v>
      </c>
      <c r="D13" s="225">
        <v>4322</v>
      </c>
      <c r="E13" s="225">
        <v>13</v>
      </c>
      <c r="F13" s="225">
        <v>2</v>
      </c>
      <c r="G13" s="225">
        <v>31</v>
      </c>
      <c r="H13" s="225">
        <v>1094</v>
      </c>
      <c r="I13" s="225">
        <v>13</v>
      </c>
      <c r="J13" s="225">
        <v>1403</v>
      </c>
      <c r="K13" s="237">
        <v>114</v>
      </c>
      <c r="L13" s="6" t="s">
        <v>39</v>
      </c>
    </row>
    <row r="14" spans="1:12" ht="12.75" customHeight="1" x14ac:dyDescent="0.35">
      <c r="A14" s="168" t="s">
        <v>24</v>
      </c>
      <c r="B14" s="304">
        <v>115293</v>
      </c>
      <c r="C14" s="593">
        <v>59789</v>
      </c>
      <c r="D14" s="226">
        <v>29014</v>
      </c>
      <c r="E14" s="226">
        <v>24</v>
      </c>
      <c r="F14" s="226">
        <v>11</v>
      </c>
      <c r="G14" s="226">
        <v>1107</v>
      </c>
      <c r="H14" s="226">
        <v>721</v>
      </c>
      <c r="I14" s="226">
        <v>192</v>
      </c>
      <c r="J14" s="226">
        <v>21506</v>
      </c>
      <c r="K14" s="226">
        <v>2929</v>
      </c>
      <c r="L14" s="168" t="s">
        <v>24</v>
      </c>
    </row>
    <row r="15" spans="1:12" ht="12.75" customHeight="1" x14ac:dyDescent="0.35">
      <c r="A15" s="6" t="s">
        <v>4</v>
      </c>
      <c r="B15" s="364">
        <v>3094</v>
      </c>
      <c r="C15" s="594">
        <v>755</v>
      </c>
      <c r="D15" s="225">
        <v>1193</v>
      </c>
      <c r="E15" s="225">
        <v>0</v>
      </c>
      <c r="F15" s="225">
        <v>0</v>
      </c>
      <c r="G15" s="225">
        <v>0</v>
      </c>
      <c r="H15" s="225">
        <v>74</v>
      </c>
      <c r="I15" s="225">
        <v>5</v>
      </c>
      <c r="J15" s="225">
        <v>813</v>
      </c>
      <c r="K15" s="225">
        <v>254</v>
      </c>
      <c r="L15" s="6" t="s">
        <v>4</v>
      </c>
    </row>
    <row r="16" spans="1:12" ht="12.75" customHeight="1" x14ac:dyDescent="0.35">
      <c r="A16" s="168" t="s">
        <v>8</v>
      </c>
      <c r="B16" s="304">
        <v>8085</v>
      </c>
      <c r="C16" s="593">
        <v>3206</v>
      </c>
      <c r="D16" s="226">
        <v>1328</v>
      </c>
      <c r="E16" s="226">
        <v>11</v>
      </c>
      <c r="F16" s="226">
        <v>2</v>
      </c>
      <c r="G16" s="226">
        <v>19</v>
      </c>
      <c r="H16" s="226">
        <v>54</v>
      </c>
      <c r="I16" s="226">
        <v>29</v>
      </c>
      <c r="J16" s="226">
        <v>2285</v>
      </c>
      <c r="K16" s="226">
        <v>1151</v>
      </c>
      <c r="L16" s="168" t="s">
        <v>8</v>
      </c>
    </row>
    <row r="17" spans="1:12" ht="12.75" customHeight="1" x14ac:dyDescent="0.35">
      <c r="A17" s="6" t="s">
        <v>9</v>
      </c>
      <c r="B17" s="364">
        <v>24240</v>
      </c>
      <c r="C17" s="594">
        <v>6518</v>
      </c>
      <c r="D17" s="225">
        <v>10211</v>
      </c>
      <c r="E17" s="225">
        <v>6</v>
      </c>
      <c r="F17" s="225">
        <v>1</v>
      </c>
      <c r="G17" s="598">
        <v>42</v>
      </c>
      <c r="H17" s="225">
        <v>14</v>
      </c>
      <c r="I17" s="225">
        <v>141</v>
      </c>
      <c r="J17" s="225">
        <v>2742</v>
      </c>
      <c r="K17" s="225">
        <v>4565</v>
      </c>
      <c r="L17" s="6" t="s">
        <v>9</v>
      </c>
    </row>
    <row r="18" spans="1:12" ht="12.75" customHeight="1" x14ac:dyDescent="0.35">
      <c r="A18" s="168" t="s">
        <v>25</v>
      </c>
      <c r="B18" s="304">
        <v>1028</v>
      </c>
      <c r="C18" s="593">
        <v>409</v>
      </c>
      <c r="D18" s="226">
        <v>257</v>
      </c>
      <c r="E18" s="226">
        <v>1</v>
      </c>
      <c r="F18" s="226">
        <v>0</v>
      </c>
      <c r="G18" s="597">
        <v>23</v>
      </c>
      <c r="H18" s="597">
        <v>3</v>
      </c>
      <c r="I18" s="226">
        <v>21</v>
      </c>
      <c r="J18" s="226">
        <v>224</v>
      </c>
      <c r="K18" s="226">
        <v>90</v>
      </c>
      <c r="L18" s="168" t="s">
        <v>25</v>
      </c>
    </row>
    <row r="19" spans="1:12" ht="12.75" customHeight="1" x14ac:dyDescent="0.35">
      <c r="A19" s="6" t="s">
        <v>7</v>
      </c>
      <c r="B19" s="364">
        <v>36266</v>
      </c>
      <c r="C19" s="594">
        <v>15862</v>
      </c>
      <c r="D19" s="225">
        <v>9807</v>
      </c>
      <c r="E19" s="598">
        <v>38</v>
      </c>
      <c r="F19" s="598">
        <v>3</v>
      </c>
      <c r="G19" s="598">
        <v>118</v>
      </c>
      <c r="H19" s="598">
        <v>10</v>
      </c>
      <c r="I19" s="225">
        <v>100</v>
      </c>
      <c r="J19" s="225">
        <v>4872</v>
      </c>
      <c r="K19" s="225">
        <v>5456</v>
      </c>
      <c r="L19" s="6" t="s">
        <v>7</v>
      </c>
    </row>
    <row r="20" spans="1:12" ht="12.75" customHeight="1" x14ac:dyDescent="0.35">
      <c r="A20" s="168" t="s">
        <v>10</v>
      </c>
      <c r="B20" s="304">
        <v>1944</v>
      </c>
      <c r="C20" s="593">
        <v>364</v>
      </c>
      <c r="D20" s="226">
        <v>990</v>
      </c>
      <c r="E20" s="226">
        <v>0</v>
      </c>
      <c r="F20" s="226">
        <v>0</v>
      </c>
      <c r="G20" s="226">
        <v>0</v>
      </c>
      <c r="H20" s="226">
        <v>93</v>
      </c>
      <c r="I20" s="226">
        <v>35</v>
      </c>
      <c r="J20" s="226">
        <v>402</v>
      </c>
      <c r="K20" s="226">
        <v>60</v>
      </c>
      <c r="L20" s="168" t="s">
        <v>10</v>
      </c>
    </row>
    <row r="21" spans="1:12" ht="12.75" customHeight="1" x14ac:dyDescent="0.35">
      <c r="A21" s="6" t="s">
        <v>18</v>
      </c>
      <c r="B21" s="364">
        <v>55622</v>
      </c>
      <c r="C21" s="594">
        <v>16180</v>
      </c>
      <c r="D21" s="225">
        <v>13347</v>
      </c>
      <c r="E21" s="225">
        <v>63</v>
      </c>
      <c r="F21" s="225">
        <v>11</v>
      </c>
      <c r="G21" s="225">
        <v>4364</v>
      </c>
      <c r="H21" s="225">
        <v>759</v>
      </c>
      <c r="I21" s="225">
        <v>405</v>
      </c>
      <c r="J21" s="225">
        <v>10863</v>
      </c>
      <c r="K21" s="225">
        <v>9630</v>
      </c>
      <c r="L21" s="6" t="s">
        <v>18</v>
      </c>
    </row>
    <row r="22" spans="1:12" ht="12.75" customHeight="1" x14ac:dyDescent="0.35">
      <c r="A22" s="168" t="s">
        <v>26</v>
      </c>
      <c r="B22" s="304">
        <v>13799</v>
      </c>
      <c r="C22" s="593">
        <v>6352</v>
      </c>
      <c r="D22" s="226">
        <v>5104</v>
      </c>
      <c r="E22" s="226">
        <v>30</v>
      </c>
      <c r="F22" s="226">
        <v>3</v>
      </c>
      <c r="G22" s="226">
        <v>92</v>
      </c>
      <c r="H22" s="226">
        <v>0</v>
      </c>
      <c r="I22" s="226">
        <v>199</v>
      </c>
      <c r="J22" s="226">
        <v>1374</v>
      </c>
      <c r="K22" s="226">
        <v>645</v>
      </c>
      <c r="L22" s="168" t="s">
        <v>26</v>
      </c>
    </row>
    <row r="23" spans="1:12" ht="12.75" customHeight="1" x14ac:dyDescent="0.35">
      <c r="A23" s="6" t="s">
        <v>11</v>
      </c>
      <c r="B23" s="364">
        <v>170508</v>
      </c>
      <c r="C23" s="594">
        <v>101080</v>
      </c>
      <c r="D23" s="225">
        <v>44961</v>
      </c>
      <c r="E23" s="225">
        <v>141</v>
      </c>
      <c r="F23" s="225">
        <v>9</v>
      </c>
      <c r="G23" s="225">
        <v>410</v>
      </c>
      <c r="H23" s="225">
        <v>234</v>
      </c>
      <c r="I23" s="225">
        <v>1387</v>
      </c>
      <c r="J23" s="225">
        <v>16545</v>
      </c>
      <c r="K23" s="225">
        <v>5741</v>
      </c>
      <c r="L23" s="6" t="s">
        <v>11</v>
      </c>
    </row>
    <row r="24" spans="1:12" ht="12.75" customHeight="1" x14ac:dyDescent="0.35">
      <c r="A24" s="168" t="s">
        <v>27</v>
      </c>
      <c r="B24" s="304">
        <v>34237</v>
      </c>
      <c r="C24" s="593">
        <v>7946</v>
      </c>
      <c r="D24" s="226">
        <v>18556</v>
      </c>
      <c r="E24" s="226">
        <v>7</v>
      </c>
      <c r="F24" s="226">
        <v>1</v>
      </c>
      <c r="G24" s="226">
        <v>58</v>
      </c>
      <c r="H24" s="226">
        <v>264</v>
      </c>
      <c r="I24" s="226">
        <v>97</v>
      </c>
      <c r="J24" s="226">
        <v>2606</v>
      </c>
      <c r="K24" s="226">
        <v>4702</v>
      </c>
      <c r="L24" s="168" t="s">
        <v>27</v>
      </c>
    </row>
    <row r="25" spans="1:12" ht="12.75" customHeight="1" x14ac:dyDescent="0.35">
      <c r="A25" s="6" t="s">
        <v>12</v>
      </c>
      <c r="B25" s="364">
        <v>58022</v>
      </c>
      <c r="C25" s="594">
        <v>34282</v>
      </c>
      <c r="D25" s="225">
        <v>16995</v>
      </c>
      <c r="E25" s="225">
        <v>95</v>
      </c>
      <c r="F25" s="225">
        <v>2</v>
      </c>
      <c r="G25" s="225">
        <v>203</v>
      </c>
      <c r="H25" s="225">
        <v>58</v>
      </c>
      <c r="I25" s="225">
        <v>89</v>
      </c>
      <c r="J25" s="225">
        <v>3515</v>
      </c>
      <c r="K25" s="225">
        <v>2783</v>
      </c>
      <c r="L25" s="6" t="s">
        <v>12</v>
      </c>
    </row>
    <row r="26" spans="1:12" ht="12.75" customHeight="1" x14ac:dyDescent="0.35">
      <c r="A26" s="168" t="s">
        <v>14</v>
      </c>
      <c r="B26" s="304">
        <v>8674</v>
      </c>
      <c r="C26" s="593">
        <v>5666</v>
      </c>
      <c r="D26" s="226">
        <v>1017</v>
      </c>
      <c r="E26" s="226">
        <v>9</v>
      </c>
      <c r="F26" s="226">
        <v>2</v>
      </c>
      <c r="G26" s="226">
        <v>54</v>
      </c>
      <c r="H26" s="226">
        <v>46</v>
      </c>
      <c r="I26" s="226">
        <v>136</v>
      </c>
      <c r="J26" s="226">
        <v>1240</v>
      </c>
      <c r="K26" s="226">
        <v>504</v>
      </c>
      <c r="L26" s="168" t="s">
        <v>14</v>
      </c>
    </row>
    <row r="27" spans="1:12" ht="12.75" customHeight="1" x14ac:dyDescent="0.35">
      <c r="A27" s="6" t="s">
        <v>13</v>
      </c>
      <c r="B27" s="364">
        <v>22909</v>
      </c>
      <c r="C27" s="594">
        <v>10893</v>
      </c>
      <c r="D27" s="225">
        <v>5089</v>
      </c>
      <c r="E27" s="598">
        <v>16</v>
      </c>
      <c r="F27" s="598">
        <v>4</v>
      </c>
      <c r="G27" s="225">
        <v>58</v>
      </c>
      <c r="H27" s="598">
        <v>5</v>
      </c>
      <c r="I27" s="225">
        <v>83</v>
      </c>
      <c r="J27" s="225">
        <v>4458</v>
      </c>
      <c r="K27" s="225">
        <v>2303</v>
      </c>
      <c r="L27" s="6" t="s">
        <v>13</v>
      </c>
    </row>
    <row r="28" spans="1:12" ht="12.75" customHeight="1" x14ac:dyDescent="0.35">
      <c r="A28" s="168" t="s">
        <v>28</v>
      </c>
      <c r="B28" s="304">
        <v>19719</v>
      </c>
      <c r="C28" s="593">
        <v>8564</v>
      </c>
      <c r="D28" s="226">
        <v>7974</v>
      </c>
      <c r="E28" s="226">
        <v>9</v>
      </c>
      <c r="F28" s="226">
        <v>2</v>
      </c>
      <c r="G28" s="226">
        <v>68</v>
      </c>
      <c r="H28" s="226">
        <v>243</v>
      </c>
      <c r="I28" s="226">
        <v>81</v>
      </c>
      <c r="J28" s="226">
        <v>2006</v>
      </c>
      <c r="K28" s="226">
        <v>772</v>
      </c>
      <c r="L28" s="168" t="s">
        <v>28</v>
      </c>
    </row>
    <row r="29" spans="1:12" ht="12.75" customHeight="1" x14ac:dyDescent="0.35">
      <c r="A29" s="295" t="s">
        <v>29</v>
      </c>
      <c r="B29" s="365">
        <v>29134</v>
      </c>
      <c r="C29" s="595">
        <v>14248</v>
      </c>
      <c r="D29" s="366">
        <v>9686</v>
      </c>
      <c r="E29" s="366">
        <v>43</v>
      </c>
      <c r="F29" s="366">
        <v>0</v>
      </c>
      <c r="G29" s="366">
        <v>404</v>
      </c>
      <c r="H29" s="366">
        <v>586</v>
      </c>
      <c r="I29" s="366">
        <v>261</v>
      </c>
      <c r="J29" s="366">
        <v>3087</v>
      </c>
      <c r="K29" s="366">
        <v>819</v>
      </c>
      <c r="L29" s="295" t="s">
        <v>29</v>
      </c>
    </row>
    <row r="30" spans="1:12" ht="18.75" customHeight="1" x14ac:dyDescent="0.35"/>
    <row r="31" spans="1:12" x14ac:dyDescent="0.35">
      <c r="A31" s="293"/>
      <c r="B31" s="293"/>
      <c r="C31" s="293"/>
      <c r="D31" s="293"/>
      <c r="E31" s="293"/>
      <c r="F31" s="293"/>
      <c r="G31" s="293"/>
      <c r="H31" s="293"/>
      <c r="I31" s="293"/>
      <c r="J31" s="293"/>
      <c r="K31" s="293"/>
      <c r="L31" s="293"/>
    </row>
    <row r="32" spans="1:12" x14ac:dyDescent="0.35">
      <c r="A32" s="293"/>
      <c r="B32" s="293"/>
      <c r="C32" s="293"/>
      <c r="D32" s="293"/>
      <c r="E32" s="293"/>
      <c r="F32" s="293"/>
      <c r="G32" s="293"/>
      <c r="H32" s="293"/>
      <c r="I32" s="293"/>
      <c r="J32" s="293"/>
      <c r="K32" s="293"/>
      <c r="L32" s="293"/>
    </row>
  </sheetData>
  <phoneticPr fontId="4" type="noConversion"/>
  <printOptions horizontalCentered="1"/>
  <pageMargins left="0.6692913385826772" right="0.27559055118110237" top="0.51181102362204722" bottom="0.27559055118110237" header="0"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L32"/>
  <sheetViews>
    <sheetView zoomScaleNormal="100" workbookViewId="0">
      <selection activeCell="A14" sqref="A1:A1048576"/>
    </sheetView>
  </sheetViews>
  <sheetFormatPr defaultRowHeight="12.75" x14ac:dyDescent="0.35"/>
  <cols>
    <col min="1" max="1" width="6.3984375" customWidth="1"/>
    <col min="2" max="2" width="8.59765625" customWidth="1"/>
    <col min="3" max="3" width="8.73046875" customWidth="1"/>
    <col min="4" max="5" width="8.265625" customWidth="1"/>
    <col min="6" max="6" width="7.59765625" customWidth="1"/>
    <col min="7" max="7" width="8.1328125" customWidth="1"/>
    <col min="8" max="12" width="8.265625" customWidth="1"/>
    <col min="13" max="13" width="4" customWidth="1"/>
  </cols>
  <sheetData>
    <row r="1" spans="1:12" ht="23.25" customHeight="1" x14ac:dyDescent="0.35">
      <c r="B1" s="630" t="s">
        <v>69</v>
      </c>
      <c r="C1" s="177" t="s">
        <v>352</v>
      </c>
      <c r="D1" s="177" t="s">
        <v>353</v>
      </c>
      <c r="E1" s="627" t="s">
        <v>161</v>
      </c>
      <c r="F1" s="628" t="s">
        <v>119</v>
      </c>
      <c r="G1" s="628" t="s">
        <v>75</v>
      </c>
      <c r="H1" s="628" t="s">
        <v>73</v>
      </c>
      <c r="I1" s="628" t="s">
        <v>74</v>
      </c>
      <c r="J1" s="628" t="s">
        <v>172</v>
      </c>
      <c r="K1" s="629" t="s">
        <v>164</v>
      </c>
    </row>
    <row r="2" spans="1:12" ht="12.75" customHeight="1" x14ac:dyDescent="0.35">
      <c r="A2" s="519" t="s">
        <v>193</v>
      </c>
      <c r="B2" s="589">
        <v>1271195.2</v>
      </c>
      <c r="C2" s="520">
        <v>348522.4</v>
      </c>
      <c r="D2" s="520">
        <v>105520.4</v>
      </c>
      <c r="E2" s="520">
        <v>61240.597499999982</v>
      </c>
      <c r="F2" s="520">
        <v>14551.2</v>
      </c>
      <c r="G2" s="520">
        <v>7016.9</v>
      </c>
      <c r="H2" s="521">
        <v>108555.99999999999</v>
      </c>
      <c r="I2" s="520">
        <v>59854.1</v>
      </c>
      <c r="J2" s="521">
        <v>442746.10000000003</v>
      </c>
      <c r="K2" s="522">
        <v>123188.3</v>
      </c>
      <c r="L2" s="523" t="s">
        <v>193</v>
      </c>
    </row>
    <row r="3" spans="1:12" ht="12.75" customHeight="1" x14ac:dyDescent="0.35">
      <c r="A3" s="6" t="s">
        <v>19</v>
      </c>
      <c r="B3" s="590">
        <v>45853.9</v>
      </c>
      <c r="C3" s="305">
        <v>11543.7</v>
      </c>
      <c r="D3" s="305">
        <v>1075.7</v>
      </c>
      <c r="E3" s="305">
        <v>3452.2</v>
      </c>
      <c r="F3" s="305">
        <v>712</v>
      </c>
      <c r="G3" s="305">
        <v>234</v>
      </c>
      <c r="H3" s="305">
        <v>2141.1</v>
      </c>
      <c r="I3" s="305">
        <v>2683.2</v>
      </c>
      <c r="J3" s="305">
        <v>18525.400000000001</v>
      </c>
      <c r="K3" s="305">
        <v>5486.5</v>
      </c>
      <c r="L3" s="6" t="s">
        <v>19</v>
      </c>
    </row>
    <row r="4" spans="1:12" ht="12.75" customHeight="1" x14ac:dyDescent="0.35">
      <c r="A4" s="168" t="s">
        <v>3</v>
      </c>
      <c r="B4" s="591">
        <v>8046.2</v>
      </c>
      <c r="C4" s="442">
        <v>4243.8</v>
      </c>
      <c r="D4" s="442">
        <v>391.7</v>
      </c>
      <c r="E4" s="443">
        <v>211</v>
      </c>
      <c r="F4" s="443">
        <v>135</v>
      </c>
      <c r="G4" s="443">
        <v>34.799999999999997</v>
      </c>
      <c r="H4" s="443">
        <v>36.1</v>
      </c>
      <c r="I4" s="442">
        <v>184.2</v>
      </c>
      <c r="J4" s="442">
        <v>2293.4</v>
      </c>
      <c r="K4" s="442">
        <v>516.20000000000005</v>
      </c>
      <c r="L4" s="168" t="s">
        <v>3</v>
      </c>
    </row>
    <row r="5" spans="1:12" ht="12.75" customHeight="1" x14ac:dyDescent="0.35">
      <c r="A5" s="6" t="s">
        <v>5</v>
      </c>
      <c r="B5" s="590">
        <v>22425.1</v>
      </c>
      <c r="C5" s="305">
        <v>9132.9</v>
      </c>
      <c r="D5" s="305">
        <v>1358.1</v>
      </c>
      <c r="E5" s="441">
        <v>991.2</v>
      </c>
      <c r="F5" s="441">
        <v>641.4</v>
      </c>
      <c r="G5" s="441">
        <v>34.299999999999997</v>
      </c>
      <c r="H5" s="444">
        <v>0.4</v>
      </c>
      <c r="I5" s="305">
        <v>376.9</v>
      </c>
      <c r="J5" s="305">
        <v>8255.9</v>
      </c>
      <c r="K5" s="305">
        <v>1633.9</v>
      </c>
      <c r="L5" s="6" t="s">
        <v>5</v>
      </c>
    </row>
    <row r="6" spans="1:12" ht="12.75" customHeight="1" x14ac:dyDescent="0.35">
      <c r="A6" s="168" t="s">
        <v>16</v>
      </c>
      <c r="B6" s="591">
        <v>57370.2</v>
      </c>
      <c r="C6" s="442">
        <v>6529.9</v>
      </c>
      <c r="D6" s="442">
        <v>2759.4</v>
      </c>
      <c r="E6" s="443">
        <v>1152.8499999999999</v>
      </c>
      <c r="F6" s="443">
        <v>209</v>
      </c>
      <c r="G6" s="442">
        <v>28.9</v>
      </c>
      <c r="H6" s="442">
        <v>31301.7</v>
      </c>
      <c r="I6" s="442">
        <v>1488.1</v>
      </c>
      <c r="J6" s="442">
        <v>11729</v>
      </c>
      <c r="K6" s="442">
        <v>2171.4</v>
      </c>
      <c r="L6" s="168" t="s">
        <v>16</v>
      </c>
    </row>
    <row r="7" spans="1:12" ht="12.75" customHeight="1" x14ac:dyDescent="0.35">
      <c r="A7" s="6" t="s">
        <v>20</v>
      </c>
      <c r="B7" s="590">
        <v>311077.3</v>
      </c>
      <c r="C7" s="305">
        <v>47106.1</v>
      </c>
      <c r="D7" s="305">
        <v>32667.7</v>
      </c>
      <c r="E7" s="441">
        <v>11241.914000000019</v>
      </c>
      <c r="F7" s="441">
        <v>4082.9859999999826</v>
      </c>
      <c r="G7" s="305">
        <v>1941.6</v>
      </c>
      <c r="H7" s="305">
        <v>29748.7</v>
      </c>
      <c r="I7" s="305">
        <v>12580.6</v>
      </c>
      <c r="J7" s="305">
        <v>118888.7</v>
      </c>
      <c r="K7" s="305">
        <v>52819</v>
      </c>
      <c r="L7" s="6" t="s">
        <v>20</v>
      </c>
    </row>
    <row r="8" spans="1:12" ht="12.75" customHeight="1" x14ac:dyDescent="0.35">
      <c r="A8" s="168" t="s">
        <v>6</v>
      </c>
      <c r="B8" s="591">
        <v>4743.8</v>
      </c>
      <c r="C8" s="442">
        <v>1396.7</v>
      </c>
      <c r="D8" s="443">
        <v>140.80000000000001</v>
      </c>
      <c r="E8" s="443">
        <v>33.5</v>
      </c>
      <c r="F8" s="442">
        <v>0</v>
      </c>
      <c r="G8" s="443">
        <v>4</v>
      </c>
      <c r="H8" s="443">
        <v>402</v>
      </c>
      <c r="I8" s="443">
        <v>81.599999999999994</v>
      </c>
      <c r="J8" s="442">
        <v>2473.1</v>
      </c>
      <c r="K8" s="442">
        <v>212</v>
      </c>
      <c r="L8" s="168" t="s">
        <v>6</v>
      </c>
    </row>
    <row r="9" spans="1:12" ht="12.75" customHeight="1" x14ac:dyDescent="0.35">
      <c r="A9" s="6" t="s">
        <v>23</v>
      </c>
      <c r="B9" s="590">
        <v>14736.8</v>
      </c>
      <c r="C9" s="305">
        <v>3308.1</v>
      </c>
      <c r="D9" s="305">
        <v>2375.6</v>
      </c>
      <c r="E9" s="441">
        <v>220</v>
      </c>
      <c r="F9" s="441">
        <v>35.799999999999997</v>
      </c>
      <c r="G9" s="305">
        <v>15.4</v>
      </c>
      <c r="H9" s="441">
        <v>964.599999999999</v>
      </c>
      <c r="I9" s="441">
        <v>2457.1</v>
      </c>
      <c r="J9" s="305">
        <v>2912.3</v>
      </c>
      <c r="K9" s="305">
        <v>2447.9</v>
      </c>
      <c r="L9" s="6" t="s">
        <v>23</v>
      </c>
    </row>
    <row r="10" spans="1:12" ht="12.75" customHeight="1" x14ac:dyDescent="0.35">
      <c r="A10" s="168" t="s">
        <v>17</v>
      </c>
      <c r="B10" s="591">
        <v>12011.7</v>
      </c>
      <c r="C10" s="442">
        <v>2634.2</v>
      </c>
      <c r="D10" s="442">
        <v>1037.2</v>
      </c>
      <c r="E10" s="442">
        <v>106.90000000000038</v>
      </c>
      <c r="F10" s="442">
        <v>308.7</v>
      </c>
      <c r="G10" s="442">
        <v>48.4</v>
      </c>
      <c r="H10" s="442">
        <v>1772.3</v>
      </c>
      <c r="I10" s="442">
        <v>411.4</v>
      </c>
      <c r="J10" s="442">
        <v>4745</v>
      </c>
      <c r="K10" s="442">
        <v>947.8</v>
      </c>
      <c r="L10" s="168" t="s">
        <v>17</v>
      </c>
    </row>
    <row r="11" spans="1:12" ht="12.75" customHeight="1" x14ac:dyDescent="0.35">
      <c r="A11" s="6" t="s">
        <v>21</v>
      </c>
      <c r="B11" s="590">
        <v>100798.9</v>
      </c>
      <c r="C11" s="305">
        <v>34933.800000000003</v>
      </c>
      <c r="D11" s="441">
        <v>7309.6999999999971</v>
      </c>
      <c r="E11" s="305">
        <v>1286.6000000000001</v>
      </c>
      <c r="F11" s="441">
        <v>689</v>
      </c>
      <c r="G11" s="305">
        <v>14.6</v>
      </c>
      <c r="H11" s="305">
        <v>1819.4</v>
      </c>
      <c r="I11" s="305">
        <v>5186.8999999999996</v>
      </c>
      <c r="J11" s="305">
        <v>43877.4</v>
      </c>
      <c r="K11" s="305">
        <v>5681.4</v>
      </c>
      <c r="L11" s="6" t="s">
        <v>21</v>
      </c>
    </row>
    <row r="12" spans="1:12" ht="12.75" customHeight="1" x14ac:dyDescent="0.35">
      <c r="A12" s="168" t="s">
        <v>22</v>
      </c>
      <c r="B12" s="591">
        <v>197130.9</v>
      </c>
      <c r="C12" s="442">
        <v>49191.8</v>
      </c>
      <c r="D12" s="443">
        <v>21362.900000000023</v>
      </c>
      <c r="E12" s="443">
        <v>23719.799999999977</v>
      </c>
      <c r="F12" s="442">
        <v>708.8</v>
      </c>
      <c r="G12" s="442">
        <v>474.40000000000003</v>
      </c>
      <c r="H12" s="443">
        <v>20843.799999999996</v>
      </c>
      <c r="I12" s="442">
        <v>10359.700000000001</v>
      </c>
      <c r="J12" s="442">
        <v>55556.800000000003</v>
      </c>
      <c r="K12" s="443">
        <v>14912.899999999994</v>
      </c>
      <c r="L12" s="168" t="s">
        <v>22</v>
      </c>
    </row>
    <row r="13" spans="1:12" ht="12.75" customHeight="1" x14ac:dyDescent="0.35">
      <c r="A13" s="6" t="s">
        <v>39</v>
      </c>
      <c r="B13" s="590">
        <v>4362.3</v>
      </c>
      <c r="C13" s="305">
        <v>1797.5</v>
      </c>
      <c r="D13" s="305">
        <v>275.5</v>
      </c>
      <c r="E13" s="441">
        <v>162.821</v>
      </c>
      <c r="F13" s="441">
        <v>89.679000000000002</v>
      </c>
      <c r="G13" s="305">
        <v>3</v>
      </c>
      <c r="H13" s="305">
        <v>248.5</v>
      </c>
      <c r="I13" s="305">
        <v>83</v>
      </c>
      <c r="J13" s="305">
        <v>1401.4</v>
      </c>
      <c r="K13" s="305">
        <v>301</v>
      </c>
      <c r="L13" s="6" t="s">
        <v>39</v>
      </c>
    </row>
    <row r="14" spans="1:12" ht="12.75" customHeight="1" x14ac:dyDescent="0.35">
      <c r="A14" s="168" t="s">
        <v>24</v>
      </c>
      <c r="B14" s="591">
        <v>139235.1</v>
      </c>
      <c r="C14" s="442">
        <v>47555</v>
      </c>
      <c r="D14" s="442">
        <v>9415.9</v>
      </c>
      <c r="E14" s="442">
        <v>6152.6</v>
      </c>
      <c r="F14" s="442">
        <v>3526.6</v>
      </c>
      <c r="G14" s="442">
        <v>242.10000000000002</v>
      </c>
      <c r="H14" s="442">
        <v>7417.8</v>
      </c>
      <c r="I14" s="442">
        <v>3784.8</v>
      </c>
      <c r="J14" s="442">
        <v>50323.9</v>
      </c>
      <c r="K14" s="442">
        <v>10816.4</v>
      </c>
      <c r="L14" s="168" t="s">
        <v>24</v>
      </c>
    </row>
    <row r="15" spans="1:12" ht="12.75" customHeight="1" x14ac:dyDescent="0.35">
      <c r="A15" s="6" t="s">
        <v>4</v>
      </c>
      <c r="B15" s="590">
        <v>3073.7</v>
      </c>
      <c r="C15" s="305">
        <v>191.8</v>
      </c>
      <c r="D15" s="305">
        <v>100.7</v>
      </c>
      <c r="E15" s="305">
        <v>0</v>
      </c>
      <c r="F15" s="305">
        <v>0</v>
      </c>
      <c r="G15" s="305">
        <v>0</v>
      </c>
      <c r="H15" s="305">
        <v>40.299999999999997</v>
      </c>
      <c r="I15" s="305">
        <v>17.2</v>
      </c>
      <c r="J15" s="305">
        <v>2634.6</v>
      </c>
      <c r="K15" s="305">
        <v>89.1</v>
      </c>
      <c r="L15" s="6" t="s">
        <v>4</v>
      </c>
    </row>
    <row r="16" spans="1:12" ht="12.75" customHeight="1" x14ac:dyDescent="0.35">
      <c r="A16" s="168" t="s">
        <v>8</v>
      </c>
      <c r="B16" s="591">
        <v>4577.8999999999996</v>
      </c>
      <c r="C16" s="442">
        <v>1455.3</v>
      </c>
      <c r="D16" s="442">
        <v>87.1</v>
      </c>
      <c r="E16" s="443">
        <v>127</v>
      </c>
      <c r="F16" s="443">
        <v>185</v>
      </c>
      <c r="G16" s="443">
        <v>10.199999999999999</v>
      </c>
      <c r="H16" s="443">
        <v>101.1</v>
      </c>
      <c r="I16" s="443">
        <v>156.4</v>
      </c>
      <c r="J16" s="442">
        <v>2242.5</v>
      </c>
      <c r="K16" s="442">
        <v>213.3</v>
      </c>
      <c r="L16" s="168" t="s">
        <v>8</v>
      </c>
    </row>
    <row r="17" spans="1:12" ht="12.75" customHeight="1" x14ac:dyDescent="0.35">
      <c r="A17" s="6" t="s">
        <v>9</v>
      </c>
      <c r="B17" s="590">
        <v>11839.4</v>
      </c>
      <c r="C17" s="305">
        <v>6732.1</v>
      </c>
      <c r="D17" s="305">
        <v>244.5</v>
      </c>
      <c r="E17" s="441">
        <v>485.78249999999929</v>
      </c>
      <c r="F17" s="441">
        <v>59.517499999999998</v>
      </c>
      <c r="G17" s="441">
        <v>5</v>
      </c>
      <c r="H17" s="441">
        <v>159.79999999999998</v>
      </c>
      <c r="I17" s="305">
        <v>141.9</v>
      </c>
      <c r="J17" s="305">
        <v>3805</v>
      </c>
      <c r="K17" s="305">
        <v>205.6</v>
      </c>
      <c r="L17" s="6" t="s">
        <v>9</v>
      </c>
    </row>
    <row r="18" spans="1:12" ht="12.75" customHeight="1" x14ac:dyDescent="0.35">
      <c r="A18" s="168" t="s">
        <v>25</v>
      </c>
      <c r="B18" s="591">
        <v>6743</v>
      </c>
      <c r="C18" s="442">
        <v>1403.5</v>
      </c>
      <c r="D18" s="443">
        <v>298.8</v>
      </c>
      <c r="E18" s="443">
        <v>38.799999999999997</v>
      </c>
      <c r="F18" s="442">
        <v>0</v>
      </c>
      <c r="G18" s="443">
        <v>61</v>
      </c>
      <c r="H18" s="443">
        <v>26.199999999996635</v>
      </c>
      <c r="I18" s="443">
        <v>1906.8</v>
      </c>
      <c r="J18" s="443">
        <v>1748.6</v>
      </c>
      <c r="K18" s="443">
        <v>1259.3000000000029</v>
      </c>
      <c r="L18" s="168" t="s">
        <v>25</v>
      </c>
    </row>
    <row r="19" spans="1:12" ht="12.75" customHeight="1" x14ac:dyDescent="0.35">
      <c r="A19" s="6" t="s">
        <v>7</v>
      </c>
      <c r="B19" s="590">
        <v>16163.5</v>
      </c>
      <c r="C19" s="305">
        <v>5820.1</v>
      </c>
      <c r="D19" s="305">
        <v>1304.2</v>
      </c>
      <c r="E19" s="441">
        <v>392.27999999999946</v>
      </c>
      <c r="F19" s="441">
        <v>282.82</v>
      </c>
      <c r="G19" s="441">
        <v>67.800000000000011</v>
      </c>
      <c r="H19" s="441">
        <v>22.8</v>
      </c>
      <c r="I19" s="305">
        <v>1230.8</v>
      </c>
      <c r="J19" s="305">
        <v>5971.5</v>
      </c>
      <c r="K19" s="305">
        <v>1071.3</v>
      </c>
      <c r="L19" s="6" t="s">
        <v>7</v>
      </c>
    </row>
    <row r="20" spans="1:12" ht="12.75" customHeight="1" x14ac:dyDescent="0.35">
      <c r="A20" s="168" t="s">
        <v>10</v>
      </c>
      <c r="B20" s="591">
        <v>2020.8</v>
      </c>
      <c r="C20" s="442">
        <v>118.8</v>
      </c>
      <c r="D20" s="442">
        <v>104.9</v>
      </c>
      <c r="E20" s="442">
        <v>0</v>
      </c>
      <c r="F20" s="442">
        <v>0</v>
      </c>
      <c r="G20" s="443">
        <v>0.3</v>
      </c>
      <c r="H20" s="442">
        <v>130.5</v>
      </c>
      <c r="I20" s="442">
        <v>1011.7</v>
      </c>
      <c r="J20" s="442">
        <v>596.9</v>
      </c>
      <c r="K20" s="443">
        <v>57.699999999999932</v>
      </c>
      <c r="L20" s="168" t="s">
        <v>10</v>
      </c>
    </row>
    <row r="21" spans="1:12" ht="12.75" customHeight="1" x14ac:dyDescent="0.35">
      <c r="A21" s="6" t="s">
        <v>18</v>
      </c>
      <c r="B21" s="590">
        <v>87875</v>
      </c>
      <c r="C21" s="305">
        <v>24883.7</v>
      </c>
      <c r="D21" s="305">
        <v>3065.7</v>
      </c>
      <c r="E21" s="441">
        <v>1970</v>
      </c>
      <c r="F21" s="441">
        <v>155</v>
      </c>
      <c r="G21" s="441">
        <v>3286.2999999999997</v>
      </c>
      <c r="H21" s="441">
        <v>6436.3999999999814</v>
      </c>
      <c r="I21" s="441">
        <v>6541.8000000000247</v>
      </c>
      <c r="J21" s="305">
        <v>34446.699999999997</v>
      </c>
      <c r="K21" s="441">
        <v>7089.4</v>
      </c>
      <c r="L21" s="6" t="s">
        <v>18</v>
      </c>
    </row>
    <row r="22" spans="1:12" ht="12.75" customHeight="1" x14ac:dyDescent="0.35">
      <c r="A22" s="168" t="s">
        <v>26</v>
      </c>
      <c r="B22" s="591">
        <v>40976.6</v>
      </c>
      <c r="C22" s="442">
        <v>9522.6</v>
      </c>
      <c r="D22" s="442">
        <v>4117.2</v>
      </c>
      <c r="E22" s="443">
        <v>3587.6499999999796</v>
      </c>
      <c r="F22" s="443">
        <v>587.85000000001855</v>
      </c>
      <c r="G22" s="443">
        <v>61</v>
      </c>
      <c r="H22" s="442">
        <v>0</v>
      </c>
      <c r="I22" s="442">
        <v>2341.9</v>
      </c>
      <c r="J22" s="442">
        <v>17329.8</v>
      </c>
      <c r="K22" s="442">
        <v>3428.8</v>
      </c>
      <c r="L22" s="168" t="s">
        <v>26</v>
      </c>
    </row>
    <row r="23" spans="1:12" ht="12.75" customHeight="1" x14ac:dyDescent="0.35">
      <c r="A23" s="6" t="s">
        <v>11</v>
      </c>
      <c r="B23" s="590">
        <v>65548.7</v>
      </c>
      <c r="C23" s="305">
        <v>37826</v>
      </c>
      <c r="D23" s="305">
        <v>3714.3</v>
      </c>
      <c r="E23" s="305">
        <v>2046.1000000000001</v>
      </c>
      <c r="F23" s="305">
        <v>953.3</v>
      </c>
      <c r="G23" s="441">
        <v>64.099999999999994</v>
      </c>
      <c r="H23" s="441">
        <v>800.7</v>
      </c>
      <c r="I23" s="441">
        <v>1830.3999999999724</v>
      </c>
      <c r="J23" s="305">
        <v>14830.7</v>
      </c>
      <c r="K23" s="441">
        <v>3482.9000000000233</v>
      </c>
      <c r="L23" s="6" t="s">
        <v>11</v>
      </c>
    </row>
    <row r="24" spans="1:12" ht="12.75" customHeight="1" x14ac:dyDescent="0.35">
      <c r="A24" s="168" t="s">
        <v>27</v>
      </c>
      <c r="B24" s="591">
        <v>17485.8</v>
      </c>
      <c r="C24" s="442">
        <v>6011.5</v>
      </c>
      <c r="D24" s="442">
        <v>986.4</v>
      </c>
      <c r="E24" s="443">
        <v>118.3</v>
      </c>
      <c r="F24" s="443">
        <v>52.1</v>
      </c>
      <c r="G24" s="443">
        <v>18</v>
      </c>
      <c r="H24" s="443">
        <v>549.599999999999</v>
      </c>
      <c r="I24" s="442">
        <v>2027.2</v>
      </c>
      <c r="J24" s="442">
        <v>6596.8</v>
      </c>
      <c r="K24" s="442">
        <v>1125.9000000000001</v>
      </c>
      <c r="L24" s="168" t="s">
        <v>27</v>
      </c>
    </row>
    <row r="25" spans="1:12" ht="12.75" customHeight="1" x14ac:dyDescent="0.35">
      <c r="A25" s="6" t="s">
        <v>12</v>
      </c>
      <c r="B25" s="590">
        <v>18934.400000000001</v>
      </c>
      <c r="C25" s="305">
        <v>10322.299999999999</v>
      </c>
      <c r="D25" s="305">
        <v>1379.7</v>
      </c>
      <c r="E25" s="305">
        <v>877.4</v>
      </c>
      <c r="F25" s="305">
        <v>388.8</v>
      </c>
      <c r="G25" s="305">
        <v>115.60000000000001</v>
      </c>
      <c r="H25" s="305">
        <v>61.6</v>
      </c>
      <c r="I25" s="305">
        <v>304.7</v>
      </c>
      <c r="J25" s="305">
        <v>4166</v>
      </c>
      <c r="K25" s="305">
        <v>1318.4</v>
      </c>
      <c r="L25" s="6" t="s">
        <v>12</v>
      </c>
    </row>
    <row r="26" spans="1:12" ht="12.75" customHeight="1" x14ac:dyDescent="0.35">
      <c r="A26" s="168" t="s">
        <v>14</v>
      </c>
      <c r="B26" s="591">
        <v>6028.4</v>
      </c>
      <c r="C26" s="442">
        <v>3089.3</v>
      </c>
      <c r="D26" s="443">
        <v>157.90000000000009</v>
      </c>
      <c r="E26" s="442">
        <v>215.7</v>
      </c>
      <c r="F26" s="443">
        <v>32</v>
      </c>
      <c r="G26" s="443">
        <v>3</v>
      </c>
      <c r="H26" s="443">
        <v>30.6</v>
      </c>
      <c r="I26" s="442">
        <v>51.9</v>
      </c>
      <c r="J26" s="442">
        <v>2048.9</v>
      </c>
      <c r="K26" s="442">
        <v>399.2</v>
      </c>
      <c r="L26" s="168" t="s">
        <v>14</v>
      </c>
    </row>
    <row r="27" spans="1:12" ht="12.75" customHeight="1" x14ac:dyDescent="0.35">
      <c r="A27" s="6" t="s">
        <v>13</v>
      </c>
      <c r="B27" s="590">
        <v>9853.5</v>
      </c>
      <c r="C27" s="305">
        <v>3951.2</v>
      </c>
      <c r="D27" s="305">
        <v>258</v>
      </c>
      <c r="E27" s="441">
        <v>612.10000000000014</v>
      </c>
      <c r="F27" s="441">
        <v>679.2</v>
      </c>
      <c r="G27" s="305">
        <v>83.399999999999991</v>
      </c>
      <c r="H27" s="444">
        <v>0.4</v>
      </c>
      <c r="I27" s="305">
        <v>41.4</v>
      </c>
      <c r="J27" s="305">
        <v>3407.6</v>
      </c>
      <c r="K27" s="305">
        <v>820.5</v>
      </c>
      <c r="L27" s="6" t="s">
        <v>13</v>
      </c>
    </row>
    <row r="28" spans="1:12" ht="12.75" customHeight="1" x14ac:dyDescent="0.35">
      <c r="A28" s="168" t="s">
        <v>28</v>
      </c>
      <c r="B28" s="591">
        <v>19097</v>
      </c>
      <c r="C28" s="442">
        <v>6092</v>
      </c>
      <c r="D28" s="443">
        <v>1830.4</v>
      </c>
      <c r="E28" s="443">
        <v>824.8</v>
      </c>
      <c r="F28" s="443">
        <v>36.6</v>
      </c>
      <c r="G28" s="442">
        <v>17</v>
      </c>
      <c r="H28" s="442">
        <v>1281.5999999999999</v>
      </c>
      <c r="I28" s="443">
        <v>1349.7000000000003</v>
      </c>
      <c r="J28" s="442">
        <v>6176</v>
      </c>
      <c r="K28" s="443">
        <v>1488.9</v>
      </c>
      <c r="L28" s="168" t="s">
        <v>28</v>
      </c>
    </row>
    <row r="29" spans="1:12" ht="12.75" customHeight="1" x14ac:dyDescent="0.35">
      <c r="A29" s="295" t="s">
        <v>29</v>
      </c>
      <c r="B29" s="592">
        <v>43185.5</v>
      </c>
      <c r="C29" s="445">
        <v>11728.5</v>
      </c>
      <c r="D29" s="445">
        <v>7700.4</v>
      </c>
      <c r="E29" s="445">
        <v>1213.3</v>
      </c>
      <c r="F29" s="445">
        <v>0</v>
      </c>
      <c r="G29" s="445">
        <v>148.69999999999999</v>
      </c>
      <c r="H29" s="445">
        <v>2218</v>
      </c>
      <c r="I29" s="445">
        <v>1222.8</v>
      </c>
      <c r="J29" s="445">
        <v>15762.2</v>
      </c>
      <c r="K29" s="445">
        <v>3191.6</v>
      </c>
      <c r="L29" s="295" t="s">
        <v>29</v>
      </c>
    </row>
    <row r="30" spans="1:12" ht="17.25" customHeight="1" x14ac:dyDescent="0.35"/>
    <row r="31" spans="1:12" x14ac:dyDescent="0.35">
      <c r="B31" s="293"/>
      <c r="C31" s="293"/>
      <c r="D31" s="293"/>
      <c r="E31" s="293"/>
      <c r="F31" s="293"/>
      <c r="G31" s="293"/>
      <c r="H31" s="293"/>
      <c r="I31" s="293"/>
      <c r="J31" s="293"/>
      <c r="K31" s="293"/>
    </row>
    <row r="32" spans="1:12" x14ac:dyDescent="0.35">
      <c r="B32" s="293"/>
      <c r="C32" s="293"/>
      <c r="D32" s="293"/>
      <c r="E32" s="293"/>
      <c r="F32" s="293"/>
      <c r="G32" s="293"/>
      <c r="H32" s="293"/>
      <c r="I32" s="293"/>
      <c r="J32" s="293"/>
      <c r="K32" s="293"/>
    </row>
  </sheetData>
  <phoneticPr fontId="4" type="noConversion"/>
  <printOptions horizontalCentered="1"/>
  <pageMargins left="0.6692913385826772" right="0.27559055118110237" top="0.51181102362204722" bottom="0.27559055118110237" header="0" footer="0"/>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8"/>
  <dimension ref="A1:G54"/>
  <sheetViews>
    <sheetView zoomScaleNormal="100" workbookViewId="0">
      <selection activeCell="K3" sqref="K3"/>
    </sheetView>
  </sheetViews>
  <sheetFormatPr defaultColWidth="4.73046875" defaultRowHeight="12.75" x14ac:dyDescent="0.35"/>
  <cols>
    <col min="1" max="1" width="9.3984375" customWidth="1"/>
    <col min="2" max="6" width="11.265625" customWidth="1"/>
    <col min="7" max="7" width="10.73046875" customWidth="1"/>
  </cols>
  <sheetData>
    <row r="1" spans="1:7" ht="41.65" customHeight="1" x14ac:dyDescent="0.35">
      <c r="A1" s="23"/>
      <c r="B1" s="631" t="s">
        <v>128</v>
      </c>
      <c r="C1" s="101" t="s">
        <v>70</v>
      </c>
      <c r="D1" s="99" t="s">
        <v>71</v>
      </c>
      <c r="E1" s="100" t="s">
        <v>72</v>
      </c>
      <c r="F1" s="634" t="s">
        <v>129</v>
      </c>
      <c r="G1" s="634" t="s">
        <v>105</v>
      </c>
    </row>
    <row r="2" spans="1:7" ht="12" customHeight="1" x14ac:dyDescent="0.35">
      <c r="A2" s="276" t="s">
        <v>193</v>
      </c>
      <c r="B2" s="437">
        <v>880552.6</v>
      </c>
      <c r="C2" s="438">
        <v>258293.7</v>
      </c>
      <c r="D2" s="438">
        <v>509840.4</v>
      </c>
      <c r="E2" s="438">
        <v>112418.5</v>
      </c>
      <c r="F2" s="439">
        <v>12.129660738296128</v>
      </c>
      <c r="G2" s="440">
        <v>1970</v>
      </c>
    </row>
    <row r="3" spans="1:7" ht="12.75" customHeight="1" x14ac:dyDescent="0.35">
      <c r="A3" s="6" t="s">
        <v>19</v>
      </c>
      <c r="B3" s="229">
        <v>22584.400000000001</v>
      </c>
      <c r="C3" s="227">
        <v>6096.9</v>
      </c>
      <c r="D3" s="227">
        <v>14959.8</v>
      </c>
      <c r="E3" s="230">
        <v>1527.7</v>
      </c>
      <c r="F3" s="203">
        <v>9.6311041969445768</v>
      </c>
      <c r="G3" s="228">
        <v>1950</v>
      </c>
    </row>
    <row r="4" spans="1:7" ht="12.75" customHeight="1" x14ac:dyDescent="0.35">
      <c r="A4" s="61" t="s">
        <v>3</v>
      </c>
      <c r="B4" s="231">
        <v>5170.7</v>
      </c>
      <c r="C4" s="232">
        <v>700.8</v>
      </c>
      <c r="D4" s="232">
        <v>3216.3</v>
      </c>
      <c r="E4" s="233">
        <v>1253.5999999999999</v>
      </c>
      <c r="F4" s="196">
        <v>12.268950233244592</v>
      </c>
      <c r="G4" s="234">
        <v>750</v>
      </c>
    </row>
    <row r="5" spans="1:7" ht="12.75" customHeight="1" x14ac:dyDescent="0.35">
      <c r="A5" s="6" t="s">
        <v>5</v>
      </c>
      <c r="B5" s="229">
        <v>10173.6</v>
      </c>
      <c r="C5" s="227">
        <v>4194.7</v>
      </c>
      <c r="D5" s="227">
        <v>4856.5</v>
      </c>
      <c r="E5" s="230">
        <v>1122.5</v>
      </c>
      <c r="F5" s="203">
        <v>9.5219108963433641</v>
      </c>
      <c r="G5" s="228">
        <v>950</v>
      </c>
    </row>
    <row r="6" spans="1:7" ht="12.75" customHeight="1" x14ac:dyDescent="0.35">
      <c r="A6" s="61" t="s">
        <v>16</v>
      </c>
      <c r="B6" s="231">
        <v>16472.599999999999</v>
      </c>
      <c r="C6" s="232">
        <v>6641.1</v>
      </c>
      <c r="D6" s="232">
        <v>8666.7000000000007</v>
      </c>
      <c r="E6" s="233">
        <v>1164.7</v>
      </c>
      <c r="F6" s="196">
        <v>11.071791283634415</v>
      </c>
      <c r="G6" s="234">
        <v>2810</v>
      </c>
    </row>
    <row r="7" spans="1:7" ht="12.75" customHeight="1" x14ac:dyDescent="0.35">
      <c r="A7" s="6" t="s">
        <v>20</v>
      </c>
      <c r="B7" s="229">
        <v>228781</v>
      </c>
      <c r="C7" s="227">
        <v>81502</v>
      </c>
      <c r="D7" s="227">
        <v>113861</v>
      </c>
      <c r="E7" s="230">
        <v>33418</v>
      </c>
      <c r="F7" s="203">
        <v>13.463780423285094</v>
      </c>
      <c r="G7" s="228">
        <v>2750</v>
      </c>
    </row>
    <row r="8" spans="1:7" ht="12.75" customHeight="1" x14ac:dyDescent="0.35">
      <c r="A8" s="61" t="s">
        <v>6</v>
      </c>
      <c r="B8" s="231">
        <v>1531.9</v>
      </c>
      <c r="C8" s="232">
        <v>314.7</v>
      </c>
      <c r="D8" s="232">
        <v>1016.6</v>
      </c>
      <c r="E8" s="233">
        <v>200.6</v>
      </c>
      <c r="F8" s="196">
        <v>10.474171823185532</v>
      </c>
      <c r="G8" s="234">
        <v>1150</v>
      </c>
    </row>
    <row r="9" spans="1:7" ht="12.75" customHeight="1" x14ac:dyDescent="0.35">
      <c r="A9" s="6" t="s">
        <v>23</v>
      </c>
      <c r="B9" s="229">
        <v>9810.2999999999993</v>
      </c>
      <c r="C9" s="227">
        <v>3700.2</v>
      </c>
      <c r="D9" s="227">
        <v>4457.8999999999996</v>
      </c>
      <c r="E9" s="230">
        <v>1652.2</v>
      </c>
      <c r="F9" s="203">
        <v>9.8964485849318322</v>
      </c>
      <c r="G9" s="228">
        <v>1950</v>
      </c>
    </row>
    <row r="10" spans="1:7" ht="12.75" customHeight="1" x14ac:dyDescent="0.35">
      <c r="A10" s="61" t="s">
        <v>17</v>
      </c>
      <c r="B10" s="231">
        <v>15105.7</v>
      </c>
      <c r="C10" s="232">
        <v>4469.6000000000004</v>
      </c>
      <c r="D10" s="232">
        <v>5520.6</v>
      </c>
      <c r="E10" s="233">
        <v>5115.5</v>
      </c>
      <c r="F10" s="196">
        <v>11.622433450129337</v>
      </c>
      <c r="G10" s="234">
        <v>1420</v>
      </c>
    </row>
    <row r="11" spans="1:7" ht="12.75" customHeight="1" x14ac:dyDescent="0.35">
      <c r="A11" s="6" t="s">
        <v>21</v>
      </c>
      <c r="B11" s="229">
        <v>74994</v>
      </c>
      <c r="C11" s="227">
        <v>18192</v>
      </c>
      <c r="D11" s="227">
        <v>48265</v>
      </c>
      <c r="E11" s="230">
        <v>8537</v>
      </c>
      <c r="F11" s="208">
        <v>10.992480541752782</v>
      </c>
      <c r="G11" s="235">
        <v>1580</v>
      </c>
    </row>
    <row r="12" spans="1:7" ht="12.75" customHeight="1" x14ac:dyDescent="0.35">
      <c r="A12" s="61" t="s">
        <v>22</v>
      </c>
      <c r="B12" s="231">
        <v>161808</v>
      </c>
      <c r="C12" s="232">
        <v>36954</v>
      </c>
      <c r="D12" s="232">
        <v>104259</v>
      </c>
      <c r="E12" s="233">
        <v>20595</v>
      </c>
      <c r="F12" s="196">
        <v>12.710182882476682</v>
      </c>
      <c r="G12" s="234">
        <v>2370</v>
      </c>
    </row>
    <row r="13" spans="1:7" ht="12.75" customHeight="1" x14ac:dyDescent="0.35">
      <c r="A13" s="6" t="s">
        <v>39</v>
      </c>
      <c r="B13" s="236">
        <v>3135.6</v>
      </c>
      <c r="C13" s="225">
        <v>626.9</v>
      </c>
      <c r="D13" s="225">
        <v>1893.8</v>
      </c>
      <c r="E13" s="237">
        <v>614.9</v>
      </c>
      <c r="F13" s="208">
        <v>7.6477862249116475</v>
      </c>
      <c r="G13" s="235">
        <v>790</v>
      </c>
    </row>
    <row r="14" spans="1:7" ht="12.75" customHeight="1" x14ac:dyDescent="0.35">
      <c r="A14" s="61" t="s">
        <v>24</v>
      </c>
      <c r="B14" s="231">
        <v>121842.8</v>
      </c>
      <c r="C14" s="232">
        <v>33856.800000000003</v>
      </c>
      <c r="D14" s="232">
        <v>76189.7</v>
      </c>
      <c r="E14" s="233">
        <v>11796.4</v>
      </c>
      <c r="F14" s="196">
        <v>11.847901489646841</v>
      </c>
      <c r="G14" s="234">
        <v>2060</v>
      </c>
    </row>
    <row r="15" spans="1:7" ht="12.75" customHeight="1" x14ac:dyDescent="0.35">
      <c r="A15" s="6" t="s">
        <v>4</v>
      </c>
      <c r="B15" s="229">
        <v>1812.9</v>
      </c>
      <c r="C15" s="227">
        <v>450</v>
      </c>
      <c r="D15" s="227">
        <v>1184.4000000000001</v>
      </c>
      <c r="E15" s="230">
        <v>178.5</v>
      </c>
      <c r="F15" s="203">
        <v>12.066372034823356</v>
      </c>
      <c r="G15" s="228">
        <v>2010</v>
      </c>
    </row>
    <row r="16" spans="1:7" ht="12.75" customHeight="1" x14ac:dyDescent="0.35">
      <c r="A16" s="61" t="s">
        <v>8</v>
      </c>
      <c r="B16" s="231">
        <v>2016.2</v>
      </c>
      <c r="C16" s="232">
        <v>459.2</v>
      </c>
      <c r="D16" s="232">
        <v>1302</v>
      </c>
      <c r="E16" s="233">
        <v>255</v>
      </c>
      <c r="F16" s="196">
        <v>10.664395770632447</v>
      </c>
      <c r="G16" s="234">
        <v>1070</v>
      </c>
    </row>
    <row r="17" spans="1:7" ht="12.75" customHeight="1" x14ac:dyDescent="0.35">
      <c r="A17" s="6" t="s">
        <v>9</v>
      </c>
      <c r="B17" s="229">
        <v>4983.1000000000004</v>
      </c>
      <c r="C17" s="227">
        <v>1148.9000000000001</v>
      </c>
      <c r="D17" s="227">
        <v>3521.2</v>
      </c>
      <c r="E17" s="230">
        <v>313</v>
      </c>
      <c r="F17" s="203">
        <v>15.274759296326836</v>
      </c>
      <c r="G17" s="228">
        <v>1770</v>
      </c>
    </row>
    <row r="18" spans="1:7" ht="12.75" customHeight="1" x14ac:dyDescent="0.35">
      <c r="A18" s="61" t="s">
        <v>25</v>
      </c>
      <c r="B18" s="231">
        <v>3183.6</v>
      </c>
      <c r="C18" s="232">
        <v>836.2</v>
      </c>
      <c r="D18" s="232">
        <v>2220.6999999999998</v>
      </c>
      <c r="E18" s="233">
        <v>126.7</v>
      </c>
      <c r="F18" s="196">
        <v>14.158142844436538</v>
      </c>
      <c r="G18" s="234">
        <v>4970</v>
      </c>
    </row>
    <row r="19" spans="1:7" ht="12.75" customHeight="1" x14ac:dyDescent="0.35">
      <c r="A19" s="6" t="s">
        <v>7</v>
      </c>
      <c r="B19" s="229">
        <v>8519.7000000000007</v>
      </c>
      <c r="C19" s="227">
        <v>2235.1999999999998</v>
      </c>
      <c r="D19" s="227">
        <v>5658</v>
      </c>
      <c r="E19" s="230">
        <v>626.5</v>
      </c>
      <c r="F19" s="203">
        <v>11.601309414548993</v>
      </c>
      <c r="G19" s="228">
        <v>880</v>
      </c>
    </row>
    <row r="20" spans="1:7" ht="12.75" customHeight="1" x14ac:dyDescent="0.35">
      <c r="A20" s="61" t="s">
        <v>10</v>
      </c>
      <c r="B20" s="231">
        <v>740</v>
      </c>
      <c r="C20" s="232">
        <v>188.8</v>
      </c>
      <c r="D20" s="232">
        <v>364.6</v>
      </c>
      <c r="E20" s="233">
        <v>186.7</v>
      </c>
      <c r="F20" s="196">
        <v>11.235613859281528</v>
      </c>
      <c r="G20" s="234">
        <v>1430</v>
      </c>
    </row>
    <row r="21" spans="1:7" ht="12.75" customHeight="1" x14ac:dyDescent="0.35">
      <c r="A21" s="6" t="s">
        <v>18</v>
      </c>
      <c r="B21" s="229">
        <v>40395</v>
      </c>
      <c r="C21" s="227">
        <v>11712</v>
      </c>
      <c r="D21" s="227">
        <v>24464</v>
      </c>
      <c r="E21" s="230">
        <v>4219</v>
      </c>
      <c r="F21" s="208">
        <v>11.401322604226349</v>
      </c>
      <c r="G21" s="235">
        <v>2300</v>
      </c>
    </row>
    <row r="22" spans="1:7" ht="12.75" customHeight="1" x14ac:dyDescent="0.35">
      <c r="A22" s="61" t="s">
        <v>26</v>
      </c>
      <c r="B22" s="231">
        <v>22510.6</v>
      </c>
      <c r="C22" s="232">
        <v>6368.9</v>
      </c>
      <c r="D22" s="232">
        <v>12953</v>
      </c>
      <c r="E22" s="233">
        <v>3188.6</v>
      </c>
      <c r="F22" s="196">
        <v>11.567215756481399</v>
      </c>
      <c r="G22" s="234">
        <v>2510</v>
      </c>
    </row>
    <row r="23" spans="1:7" ht="12.75" customHeight="1" x14ac:dyDescent="0.35">
      <c r="A23" s="6" t="s">
        <v>11</v>
      </c>
      <c r="B23" s="236">
        <v>40389.4</v>
      </c>
      <c r="C23" s="225">
        <v>12517.4</v>
      </c>
      <c r="D23" s="225">
        <v>23308.799999999999</v>
      </c>
      <c r="E23" s="237">
        <v>4563.2</v>
      </c>
      <c r="F23" s="208">
        <v>12.653970943369272</v>
      </c>
      <c r="G23" s="235">
        <v>1060</v>
      </c>
    </row>
    <row r="24" spans="1:7" ht="12.75" customHeight="1" x14ac:dyDescent="0.35">
      <c r="A24" s="61" t="s">
        <v>27</v>
      </c>
      <c r="B24" s="231">
        <v>16126.5</v>
      </c>
      <c r="C24" s="232">
        <v>5522.4</v>
      </c>
      <c r="D24" s="232">
        <v>9303.9</v>
      </c>
      <c r="E24" s="233">
        <v>1300.2</v>
      </c>
      <c r="F24" s="196">
        <v>11.605647628458071</v>
      </c>
      <c r="G24" s="234">
        <v>1570</v>
      </c>
    </row>
    <row r="25" spans="1:7" ht="12.75" customHeight="1" x14ac:dyDescent="0.35">
      <c r="A25" s="6" t="s">
        <v>12</v>
      </c>
      <c r="B25" s="229">
        <v>16636.099999999999</v>
      </c>
      <c r="C25" s="227">
        <v>4941.2</v>
      </c>
      <c r="D25" s="227">
        <v>7499</v>
      </c>
      <c r="E25" s="230">
        <v>4195.8999999999996</v>
      </c>
      <c r="F25" s="203">
        <v>11.316782287260601</v>
      </c>
      <c r="G25" s="228">
        <v>870</v>
      </c>
    </row>
    <row r="26" spans="1:7" ht="12.75" customHeight="1" x14ac:dyDescent="0.35">
      <c r="A26" s="61" t="s">
        <v>14</v>
      </c>
      <c r="B26" s="231">
        <v>4566</v>
      </c>
      <c r="C26" s="232">
        <v>1589.9</v>
      </c>
      <c r="D26" s="232">
        <v>2818.1</v>
      </c>
      <c r="E26" s="233">
        <v>158</v>
      </c>
      <c r="F26" s="196">
        <v>16.909420169094204</v>
      </c>
      <c r="G26" s="234">
        <v>2170</v>
      </c>
    </row>
    <row r="27" spans="1:7" ht="12.75" customHeight="1" x14ac:dyDescent="0.35">
      <c r="A27" s="6" t="s">
        <v>13</v>
      </c>
      <c r="B27" s="229">
        <v>2922.9</v>
      </c>
      <c r="C27" s="227">
        <v>699</v>
      </c>
      <c r="D27" s="227">
        <v>1790.3</v>
      </c>
      <c r="E27" s="230">
        <v>433.5</v>
      </c>
      <c r="F27" s="203">
        <v>5.2604014815294748</v>
      </c>
      <c r="G27" s="228">
        <v>540</v>
      </c>
    </row>
    <row r="28" spans="1:7" ht="12.75" customHeight="1" x14ac:dyDescent="0.35">
      <c r="A28" s="61" t="s">
        <v>28</v>
      </c>
      <c r="B28" s="231">
        <v>13265</v>
      </c>
      <c r="C28" s="232">
        <v>3736</v>
      </c>
      <c r="D28" s="232">
        <v>7980</v>
      </c>
      <c r="E28" s="233">
        <v>1549</v>
      </c>
      <c r="F28" s="196">
        <v>10.775354372283823</v>
      </c>
      <c r="G28" s="234">
        <v>2390</v>
      </c>
    </row>
    <row r="29" spans="1:7" ht="12.75" customHeight="1" x14ac:dyDescent="0.35">
      <c r="A29" s="7" t="s">
        <v>29</v>
      </c>
      <c r="B29" s="325">
        <v>27646.9</v>
      </c>
      <c r="C29" s="326">
        <v>9011.1</v>
      </c>
      <c r="D29" s="326">
        <v>14729.3</v>
      </c>
      <c r="E29" s="327">
        <v>3906.5</v>
      </c>
      <c r="F29" s="301">
        <v>12.096890991071801</v>
      </c>
      <c r="G29" s="328">
        <v>2650</v>
      </c>
    </row>
    <row r="30" spans="1:7" ht="12.75" customHeight="1" x14ac:dyDescent="0.35">
      <c r="A30" s="647"/>
      <c r="B30" s="647"/>
      <c r="C30" s="647"/>
      <c r="D30" s="647"/>
      <c r="E30" s="647"/>
      <c r="F30" s="209"/>
      <c r="G30" s="209"/>
    </row>
    <row r="31" spans="1:7" ht="15" hidden="1" customHeight="1" x14ac:dyDescent="0.35"/>
    <row r="32" spans="1:7" ht="12.75" hidden="1" customHeight="1" x14ac:dyDescent="0.35"/>
    <row r="33" spans="2:5" hidden="1" x14ac:dyDescent="0.35">
      <c r="B33" s="274"/>
      <c r="C33" s="274"/>
      <c r="D33" s="274"/>
      <c r="E33" s="274"/>
    </row>
    <row r="34" spans="2:5" hidden="1" x14ac:dyDescent="0.35"/>
    <row r="35" spans="2:5" hidden="1" x14ac:dyDescent="0.35"/>
    <row r="36" spans="2:5" hidden="1" x14ac:dyDescent="0.35"/>
    <row r="37" spans="2:5" hidden="1" x14ac:dyDescent="0.35"/>
    <row r="38" spans="2:5" hidden="1" x14ac:dyDescent="0.35"/>
    <row r="39" spans="2:5" hidden="1" x14ac:dyDescent="0.35"/>
    <row r="40" spans="2:5" hidden="1" x14ac:dyDescent="0.35"/>
    <row r="41" spans="2:5" hidden="1" x14ac:dyDescent="0.35"/>
    <row r="42" spans="2:5" hidden="1" x14ac:dyDescent="0.35"/>
    <row r="43" spans="2:5" hidden="1" x14ac:dyDescent="0.35"/>
    <row r="44" spans="2:5" hidden="1" x14ac:dyDescent="0.35"/>
    <row r="45" spans="2:5" hidden="1" x14ac:dyDescent="0.35"/>
    <row r="46" spans="2:5" hidden="1" x14ac:dyDescent="0.35"/>
    <row r="47" spans="2:5" hidden="1" x14ac:dyDescent="0.35"/>
    <row r="48" spans="2:5" hidden="1" x14ac:dyDescent="0.35"/>
    <row r="49" hidden="1" x14ac:dyDescent="0.35"/>
    <row r="50" hidden="1" x14ac:dyDescent="0.35"/>
    <row r="51" hidden="1" x14ac:dyDescent="0.35"/>
    <row r="52" hidden="1" x14ac:dyDescent="0.35"/>
    <row r="53" hidden="1" x14ac:dyDescent="0.35"/>
    <row r="54" hidden="1" x14ac:dyDescent="0.35"/>
  </sheetData>
  <mergeCells count="1">
    <mergeCell ref="A30:E30"/>
  </mergeCells>
  <phoneticPr fontId="4" type="noConversion"/>
  <printOptions horizontalCentered="1"/>
  <pageMargins left="0.6692913385826772" right="0.27559055118110237" top="0.51181102362204722" bottom="0.27559055118110237" header="0" footer="0"/>
  <pageSetup paperSize="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Работни листове</vt:lpstr>
      </vt:variant>
      <vt:variant>
        <vt:i4>16</vt:i4>
      </vt:variant>
      <vt:variant>
        <vt:lpstr>Наименувани диапазони</vt:lpstr>
      </vt:variant>
      <vt:variant>
        <vt:i4>5</vt:i4>
      </vt:variant>
    </vt:vector>
  </HeadingPairs>
  <TitlesOfParts>
    <vt:vector size="21" baseType="lpstr">
      <vt:lpstr>T2.1</vt:lpstr>
      <vt:lpstr>overview</vt:lpstr>
      <vt:lpstr>growth_eu27</vt:lpstr>
      <vt:lpstr>limits</vt:lpstr>
      <vt:lpstr>weights</vt:lpstr>
      <vt:lpstr>empl</vt:lpstr>
      <vt:lpstr>entrpr</vt:lpstr>
      <vt:lpstr>turnov</vt:lpstr>
      <vt:lpstr>house_exp_type</vt:lpstr>
      <vt:lpstr>price_index</vt:lpstr>
      <vt:lpstr>trade_by_mode</vt:lpstr>
      <vt:lpstr>tax_fuel</vt:lpstr>
      <vt:lpstr>tax_otrans</vt:lpstr>
      <vt:lpstr>tax_ontot</vt:lpstr>
      <vt:lpstr>world_infr</vt:lpstr>
      <vt:lpstr>world_perf</vt:lpstr>
      <vt:lpstr>growth_eu27!Област_печат</vt:lpstr>
      <vt:lpstr>limits!Област_печат</vt:lpstr>
      <vt:lpstr>overview!Област_печат</vt:lpstr>
      <vt:lpstr>T2.1!Област_печат</vt:lpstr>
      <vt:lpstr>weights!Област_печат</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georgpi</dc:creator>
  <cp:lastModifiedBy>Masha B</cp:lastModifiedBy>
  <cp:lastPrinted>2021-07-07T12:31:19Z</cp:lastPrinted>
  <dcterms:created xsi:type="dcterms:W3CDTF">2003-09-05T14:33:05Z</dcterms:created>
  <dcterms:modified xsi:type="dcterms:W3CDTF">2024-01-20T13:30:02Z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2023-05-02T11:28:12Z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eafb35ae-9968-4308-aa41-9d120ed3940d</vt:lpwstr>
  </property>
  <property fmtid="{D5CDD505-2E9C-101B-9397-08002B2CF9AE}" pid="8" name="MSIP_Label_6bd9ddd1-4d20-43f6-abfa-fc3c07406f94_ContentBits">
    <vt:lpwstr>0</vt:lpwstr>
  </property>
</Properties>
</file>