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aveExternalLinkValues="0" codeName="ThisWorkbook" defaultThemeVersion="124226"/>
  <mc:AlternateContent xmlns:mc="http://schemas.openxmlformats.org/markup-compatibility/2006">
    <mc:Choice Requires="x15">
      <x15ac:absPath xmlns:x15ac="http://schemas.microsoft.com/office/spreadsheetml/2010/11/ac" url="U:\02. Economic assessment\4. Statistics\02 Pocket book\Pocketbook 2023 work files\To publish\"/>
    </mc:Choice>
  </mc:AlternateContent>
  <xr:revisionPtr revIDLastSave="0" documentId="13_ncr:1_{913D1B2E-4A3D-4F48-A877-EA3A0E735C75}" xr6:coauthVersionLast="47" xr6:coauthVersionMax="47" xr10:uidLastSave="{00000000-0000-0000-0000-000000000000}"/>
  <bookViews>
    <workbookView xWindow="-120" yWindow="-120" windowWidth="29040" windowHeight="15840" tabRatio="994" xr2:uid="{00000000-000D-0000-FFFF-FFFF00000000}"/>
  </bookViews>
  <sheets>
    <sheet name="T2.7" sheetId="155" r:id="rId1"/>
    <sheet name="road_fat" sheetId="154" r:id="rId2"/>
    <sheet name="road_fat_ranking" sheetId="146" r:id="rId3"/>
    <sheet name="road_fat_by_user" sheetId="152" r:id="rId4"/>
    <sheet name="road_fat_by_vehicle" sheetId="153" r:id="rId5"/>
    <sheet name="road_accid" sheetId="131" r:id="rId6"/>
    <sheet name="rail_fat" sheetId="133" r:id="rId7"/>
    <sheet name="airlives lost" sheetId="158" r:id="rId8"/>
    <sheet name="ship lost" sheetId="157" r:id="rId9"/>
  </sheets>
  <definedNames>
    <definedName name="_1_001_Belgium" localSheetId="2">#REF!</definedName>
    <definedName name="_2_101_EU25" localSheetId="2">#REF!</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PB_29r_04_DE" localSheetId="2">#REF!</definedName>
    <definedName name="_xlnm.Print_Area" localSheetId="7">'airlives lost'!#REF!</definedName>
    <definedName name="_xlnm.Print_Area" localSheetId="6">rail_fat!$B$1:$U$45</definedName>
    <definedName name="_xlnm.Print_Area" localSheetId="5">road_accid!#REF!</definedName>
    <definedName name="_xlnm.Print_Area" localSheetId="1">road_fat!#REF!</definedName>
    <definedName name="_xlnm.Print_Area" localSheetId="3">road_fat_by_user!#REF!</definedName>
    <definedName name="_xlnm.Print_Area" localSheetId="4">road_fat_by_vehicle!#REF!</definedName>
    <definedName name="_xlnm.Print_Area" localSheetId="2">road_fat_ranking!$B$1:$M$34</definedName>
    <definedName name="_xlnm.Print_Area" localSheetId="8">'ship lost'!$B$1:$I$33</definedName>
    <definedName name="printrange"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58" l="1"/>
  <c r="D41" i="158" l="1"/>
  <c r="AI46" i="131"/>
  <c r="J28" i="152"/>
  <c r="E8" i="154"/>
  <c r="F8" i="154"/>
  <c r="H8" i="154"/>
  <c r="G19" i="154"/>
  <c r="H19" i="154" s="1"/>
  <c r="F19" i="154"/>
  <c r="AJ47" i="154"/>
  <c r="G8" i="154" l="1"/>
  <c r="AE41" i="133" l="1"/>
  <c r="AE39" i="133"/>
  <c r="AE37" i="133"/>
  <c r="K25" i="131"/>
  <c r="K20" i="131"/>
  <c r="K7" i="131" s="1"/>
  <c r="L18" i="131"/>
  <c r="K18" i="131"/>
  <c r="E7" i="131"/>
  <c r="F32" i="131"/>
  <c r="G32" i="131" s="1"/>
  <c r="H32" i="131" s="1"/>
  <c r="F25" i="131"/>
  <c r="G25" i="131" s="1"/>
  <c r="G20" i="131"/>
  <c r="H20" i="131" s="1"/>
  <c r="I20" i="131" s="1"/>
  <c r="F20" i="131"/>
  <c r="F18" i="131"/>
  <c r="G18" i="131" s="1"/>
  <c r="H18" i="131" s="1"/>
  <c r="I18" i="131" s="1"/>
  <c r="AJ32" i="131"/>
  <c r="AJ25" i="131"/>
  <c r="AJ21" i="131"/>
  <c r="AJ20" i="131"/>
  <c r="AH14" i="131"/>
  <c r="AI14" i="131" s="1"/>
  <c r="AI7" i="131" s="1"/>
  <c r="AK8" i="131"/>
  <c r="AK9" i="131"/>
  <c r="AK10" i="131"/>
  <c r="AK11" i="131"/>
  <c r="AK12" i="131"/>
  <c r="AK13" i="131"/>
  <c r="AK15" i="131"/>
  <c r="AK16" i="131"/>
  <c r="AK17" i="131"/>
  <c r="AK18" i="131"/>
  <c r="AK19" i="131"/>
  <c r="AK22" i="131"/>
  <c r="AK23" i="131"/>
  <c r="AK24" i="131"/>
  <c r="AK26" i="131"/>
  <c r="AK27" i="131"/>
  <c r="AK28" i="131"/>
  <c r="AK29" i="131"/>
  <c r="AK30" i="131"/>
  <c r="AK31" i="131"/>
  <c r="AK33" i="131"/>
  <c r="AK35" i="131"/>
  <c r="AK36" i="131"/>
  <c r="AK37" i="131"/>
  <c r="AK38" i="131"/>
  <c r="AK40" i="131"/>
  <c r="AK41" i="131"/>
  <c r="AK42" i="131"/>
  <c r="AK43" i="131"/>
  <c r="AK44" i="131"/>
  <c r="AK45" i="131"/>
  <c r="AJ39" i="131"/>
  <c r="AI39" i="131"/>
  <c r="AH44" i="131"/>
  <c r="AH43" i="131"/>
  <c r="AH41" i="131"/>
  <c r="AH39" i="131"/>
  <c r="AH42" i="131"/>
  <c r="AH7" i="131"/>
  <c r="AG7" i="131"/>
  <c r="AF7" i="131"/>
  <c r="AE7" i="131"/>
  <c r="AD7" i="131"/>
  <c r="AC7" i="131"/>
  <c r="AB7" i="131"/>
  <c r="AA7" i="131"/>
  <c r="Z7" i="131"/>
  <c r="Y7" i="131"/>
  <c r="X7" i="131"/>
  <c r="W7" i="131"/>
  <c r="V7" i="131"/>
  <c r="U7" i="131"/>
  <c r="T7" i="131"/>
  <c r="S7" i="131"/>
  <c r="R7" i="131"/>
  <c r="Q7" i="131"/>
  <c r="P7" i="131"/>
  <c r="O7" i="131"/>
  <c r="N7" i="131"/>
  <c r="M7" i="131"/>
  <c r="L7" i="131"/>
  <c r="J7" i="131"/>
  <c r="D30" i="153"/>
  <c r="D29" i="153"/>
  <c r="D27" i="153"/>
  <c r="D26" i="153"/>
  <c r="D25" i="153"/>
  <c r="D24" i="153"/>
  <c r="D23" i="153"/>
  <c r="D22" i="153"/>
  <c r="D21" i="153"/>
  <c r="D20" i="153"/>
  <c r="D19" i="153"/>
  <c r="D18" i="153"/>
  <c r="D17" i="153"/>
  <c r="D16" i="153"/>
  <c r="D15" i="153"/>
  <c r="D14" i="153"/>
  <c r="D13" i="153"/>
  <c r="D12" i="153"/>
  <c r="D11" i="153"/>
  <c r="D10" i="153"/>
  <c r="D9" i="153"/>
  <c r="D8" i="153"/>
  <c r="D7" i="153"/>
  <c r="D6" i="153"/>
  <c r="D5" i="153"/>
  <c r="D4" i="153"/>
  <c r="D5" i="152"/>
  <c r="K5" i="152" s="1"/>
  <c r="D6" i="152"/>
  <c r="J6" i="152" s="1"/>
  <c r="D7" i="152"/>
  <c r="K7" i="152" s="1"/>
  <c r="D8" i="152"/>
  <c r="J8" i="152" s="1"/>
  <c r="D9" i="152"/>
  <c r="K9" i="152" s="1"/>
  <c r="D10" i="152"/>
  <c r="J10" i="152" s="1"/>
  <c r="D11" i="152"/>
  <c r="K11" i="152" s="1"/>
  <c r="D12" i="152"/>
  <c r="J12" i="152" s="1"/>
  <c r="D13" i="152"/>
  <c r="K13" i="152" s="1"/>
  <c r="D14" i="152"/>
  <c r="J14" i="152" s="1"/>
  <c r="D15" i="152"/>
  <c r="K15" i="152" s="1"/>
  <c r="D16" i="152"/>
  <c r="K16" i="152" s="1"/>
  <c r="D17" i="152"/>
  <c r="J17" i="152" s="1"/>
  <c r="D18" i="152"/>
  <c r="J18" i="152" s="1"/>
  <c r="D19" i="152"/>
  <c r="J19" i="152" s="1"/>
  <c r="D20" i="152"/>
  <c r="K20" i="152" s="1"/>
  <c r="D21" i="152"/>
  <c r="K21" i="152" s="1"/>
  <c r="D22" i="152"/>
  <c r="J22" i="152" s="1"/>
  <c r="D23" i="152"/>
  <c r="J23" i="152" s="1"/>
  <c r="D24" i="152"/>
  <c r="K24" i="152" s="1"/>
  <c r="D25" i="152"/>
  <c r="K25" i="152" s="1"/>
  <c r="D26" i="152"/>
  <c r="J26" i="152" s="1"/>
  <c r="D27" i="152"/>
  <c r="K27" i="152" s="1"/>
  <c r="K28" i="152"/>
  <c r="D29" i="152"/>
  <c r="K29" i="152" s="1"/>
  <c r="D30" i="152"/>
  <c r="K30" i="152" s="1"/>
  <c r="D4" i="152"/>
  <c r="K4" i="152" s="1"/>
  <c r="AL9" i="154"/>
  <c r="AL10" i="154"/>
  <c r="AL11" i="154"/>
  <c r="AL12" i="154"/>
  <c r="AL13" i="154"/>
  <c r="AL14" i="154"/>
  <c r="AL15" i="154"/>
  <c r="AL16" i="154"/>
  <c r="AL17" i="154"/>
  <c r="AL18" i="154"/>
  <c r="AL19" i="154"/>
  <c r="AL20" i="154"/>
  <c r="AL21" i="154"/>
  <c r="AL22" i="154"/>
  <c r="AL23" i="154"/>
  <c r="AL24" i="154"/>
  <c r="AL25" i="154"/>
  <c r="AL26" i="154"/>
  <c r="AL27" i="154"/>
  <c r="AL28" i="154"/>
  <c r="AL29" i="154"/>
  <c r="AL30" i="154"/>
  <c r="AL31" i="154"/>
  <c r="AL32" i="154"/>
  <c r="AL33" i="154"/>
  <c r="AL34" i="154"/>
  <c r="AL35" i="154"/>
  <c r="AL39" i="154"/>
  <c r="AL41" i="154"/>
  <c r="AL42" i="154"/>
  <c r="AL43" i="154"/>
  <c r="AL45" i="154"/>
  <c r="AL46" i="154"/>
  <c r="AL36" i="154"/>
  <c r="AL37" i="154"/>
  <c r="AL38" i="154"/>
  <c r="AK9" i="154"/>
  <c r="AK10" i="154"/>
  <c r="AK11" i="154"/>
  <c r="AK12" i="154"/>
  <c r="AK13" i="154"/>
  <c r="AK14" i="154"/>
  <c r="AK15" i="154"/>
  <c r="AK16" i="154"/>
  <c r="AK17" i="154"/>
  <c r="AK18" i="154"/>
  <c r="AK19" i="154"/>
  <c r="AK20" i="154"/>
  <c r="AK21" i="154"/>
  <c r="AK22" i="154"/>
  <c r="AK23" i="154"/>
  <c r="AK24" i="154"/>
  <c r="AK25" i="154"/>
  <c r="AK26" i="154"/>
  <c r="AK27" i="154"/>
  <c r="AK28" i="154"/>
  <c r="AK29" i="154"/>
  <c r="AK30" i="154"/>
  <c r="AK31" i="154"/>
  <c r="AK32" i="154"/>
  <c r="AK33" i="154"/>
  <c r="AK34" i="154"/>
  <c r="AK35" i="154"/>
  <c r="AK39" i="154"/>
  <c r="AK40" i="154"/>
  <c r="AK41" i="154"/>
  <c r="AK42" i="154"/>
  <c r="AK43" i="154"/>
  <c r="AK44" i="154"/>
  <c r="AK45" i="154"/>
  <c r="AK46" i="154"/>
  <c r="AK36" i="154"/>
  <c r="AK37" i="154"/>
  <c r="AK38" i="154"/>
  <c r="AJ8" i="154"/>
  <c r="AI8" i="154"/>
  <c r="AH8" i="154"/>
  <c r="AG8" i="154"/>
  <c r="AF8" i="154"/>
  <c r="AE8" i="154"/>
  <c r="AD8" i="154"/>
  <c r="AC8" i="154"/>
  <c r="AB8" i="154"/>
  <c r="AA8" i="154"/>
  <c r="Z8" i="154"/>
  <c r="Y8" i="154"/>
  <c r="X8" i="154"/>
  <c r="W8" i="154"/>
  <c r="V8" i="154"/>
  <c r="U8" i="154"/>
  <c r="T8" i="154"/>
  <c r="S8" i="154"/>
  <c r="R8" i="154"/>
  <c r="Q8" i="154"/>
  <c r="P8" i="154"/>
  <c r="O8" i="154"/>
  <c r="N8" i="154"/>
  <c r="M8" i="154"/>
  <c r="L8" i="154"/>
  <c r="K8" i="154"/>
  <c r="J8" i="154"/>
  <c r="I8" i="154"/>
  <c r="G7" i="131" l="1"/>
  <c r="AK39" i="131"/>
  <c r="F7" i="131"/>
  <c r="J25" i="152"/>
  <c r="J20" i="152"/>
  <c r="K14" i="152"/>
  <c r="I7" i="131"/>
  <c r="H7" i="131"/>
  <c r="AJ14" i="131"/>
  <c r="AJ7" i="131" s="1"/>
  <c r="AK7" i="131" s="1"/>
  <c r="AJ46" i="131"/>
  <c r="K12" i="152"/>
  <c r="J13" i="152"/>
  <c r="J21" i="152"/>
  <c r="J5" i="152"/>
  <c r="K17" i="152"/>
  <c r="K8" i="152"/>
  <c r="AL8" i="154"/>
  <c r="J9" i="152"/>
  <c r="J24" i="152"/>
  <c r="J16" i="152"/>
  <c r="K18" i="152"/>
  <c r="AK8" i="154"/>
  <c r="J15" i="152"/>
  <c r="K19" i="152"/>
  <c r="K10" i="152"/>
  <c r="J11" i="152"/>
  <c r="J7" i="152"/>
  <c r="K6" i="152"/>
  <c r="J27" i="152"/>
  <c r="K22" i="152"/>
  <c r="J29" i="152"/>
  <c r="K26" i="152"/>
  <c r="K23" i="152"/>
  <c r="J30" i="152"/>
  <c r="J4" i="152"/>
  <c r="AD5" i="133" l="1"/>
  <c r="AC5" i="133" l="1"/>
  <c r="Q5" i="133" l="1"/>
  <c r="R5" i="133"/>
  <c r="S5" i="133"/>
  <c r="T5" i="133"/>
  <c r="U5" i="133"/>
  <c r="V5" i="133"/>
  <c r="W5" i="133"/>
  <c r="X5" i="133"/>
  <c r="Y5" i="133"/>
  <c r="Z5" i="133"/>
  <c r="AA5" i="133"/>
  <c r="AB5" i="133"/>
  <c r="P5" i="133"/>
  <c r="O5" i="133"/>
</calcChain>
</file>

<file path=xl/sharedStrings.xml><?xml version="1.0" encoding="utf-8"?>
<sst xmlns="http://schemas.openxmlformats.org/spreadsheetml/2006/main" count="688" uniqueCount="151">
  <si>
    <t>Tankers</t>
  </si>
  <si>
    <t>1000 gt</t>
  </si>
  <si>
    <t>pedal cycle</t>
  </si>
  <si>
    <t>heavy goods vehicle</t>
  </si>
  <si>
    <t>Fatalities</t>
  </si>
  <si>
    <t>per million inhabitants</t>
  </si>
  <si>
    <t>Number of railway passengers killed in accidents involving railways</t>
  </si>
  <si>
    <t>IS</t>
  </si>
  <si>
    <t>CH</t>
  </si>
  <si>
    <t>BG</t>
  </si>
  <si>
    <t>CY</t>
  </si>
  <si>
    <t>CZ</t>
  </si>
  <si>
    <t>EE</t>
  </si>
  <si>
    <t>HU</t>
  </si>
  <si>
    <t>LV</t>
  </si>
  <si>
    <t>LT</t>
  </si>
  <si>
    <t>MT</t>
  </si>
  <si>
    <t>PL</t>
  </si>
  <si>
    <t>RO</t>
  </si>
  <si>
    <t>SK</t>
  </si>
  <si>
    <t>SI</t>
  </si>
  <si>
    <t>TR</t>
  </si>
  <si>
    <t>DK</t>
  </si>
  <si>
    <t>EL</t>
  </si>
  <si>
    <t>NL</t>
  </si>
  <si>
    <t>UK</t>
  </si>
  <si>
    <t>BE</t>
  </si>
  <si>
    <t>DE</t>
  </si>
  <si>
    <t>ES</t>
  </si>
  <si>
    <t>FR</t>
  </si>
  <si>
    <t>IE</t>
  </si>
  <si>
    <t>IT</t>
  </si>
  <si>
    <t>LU</t>
  </si>
  <si>
    <t>AT</t>
  </si>
  <si>
    <t>PT</t>
  </si>
  <si>
    <t>FI</t>
  </si>
  <si>
    <t>SE</t>
  </si>
  <si>
    <t>NO</t>
  </si>
  <si>
    <t>-</t>
  </si>
  <si>
    <t>HR</t>
  </si>
  <si>
    <t xml:space="preserve">- </t>
  </si>
  <si>
    <t>per million passenger cars</t>
  </si>
  <si>
    <t>MK</t>
  </si>
  <si>
    <t>Period</t>
  </si>
  <si>
    <t>motor cycle</t>
  </si>
  <si>
    <t>moped</t>
  </si>
  <si>
    <t>car and taxi</t>
  </si>
  <si>
    <r>
      <t>n</t>
    </r>
    <r>
      <rPr>
        <vertAlign val="superscript"/>
        <sz val="8"/>
        <rFont val="Arial"/>
        <family val="2"/>
      </rPr>
      <t>o</t>
    </r>
  </si>
  <si>
    <t>Other ships</t>
  </si>
  <si>
    <t>per 10 billion pkm</t>
  </si>
  <si>
    <t>Year</t>
  </si>
  <si>
    <t>agricul -tural tractor</t>
  </si>
  <si>
    <t xml:space="preserve">Total </t>
  </si>
  <si>
    <t>lorry, &lt;3.5 tonnes</t>
  </si>
  <si>
    <t>Bulkers and Combined carriers</t>
  </si>
  <si>
    <r>
      <t>Source</t>
    </r>
    <r>
      <rPr>
        <sz val="8"/>
        <rFont val="Arial"/>
        <family val="2"/>
      </rPr>
      <t>: Institute for Shipping Economics and Logistics, Bremen</t>
    </r>
  </si>
  <si>
    <t>%</t>
  </si>
  <si>
    <t xml:space="preserve"> </t>
  </si>
  <si>
    <t>EUROPEAN UNION</t>
  </si>
  <si>
    <t>European Commission</t>
  </si>
  <si>
    <r>
      <t xml:space="preserve">in co-operation with </t>
    </r>
    <r>
      <rPr>
        <b/>
        <sz val="10"/>
        <rFont val="Arial"/>
        <family val="2"/>
      </rPr>
      <t>Eurostat</t>
    </r>
  </si>
  <si>
    <t>Safety</t>
  </si>
  <si>
    <t>Directorate-General for Mobility and Transport</t>
  </si>
  <si>
    <t>Part 2  :  TRANSPORT</t>
  </si>
  <si>
    <t>Chapter 2.7  :</t>
  </si>
  <si>
    <t>2.7.1</t>
  </si>
  <si>
    <t>2.7.2</t>
  </si>
  <si>
    <t>2.7.3a</t>
  </si>
  <si>
    <t>2.7.3b</t>
  </si>
  <si>
    <t>2.7.4</t>
  </si>
  <si>
    <t>2.7.5</t>
  </si>
  <si>
    <t>2.7.6</t>
  </si>
  <si>
    <t>2.7.7</t>
  </si>
  <si>
    <r>
      <t>Source</t>
    </r>
    <r>
      <rPr>
        <sz val="8"/>
        <rFont val="Arial"/>
        <family val="2"/>
      </rPr>
      <t xml:space="preserve">: tables 1.5, 2.3.4, 2.6.2, 2.7.1 and estimates as well as national statistics for powered two-wheelers pkm </t>
    </r>
  </si>
  <si>
    <t>1990-1999/yr.</t>
  </si>
  <si>
    <t>Data include fatalities from Commercial Air Transport (passenger, cargo, air taxi, ferry/positioning and emergency medical service) and fatalities from General Aviation (only 'Business' flights).</t>
  </si>
  <si>
    <t>TRANSPORT IN FIGURES</t>
  </si>
  <si>
    <t xml:space="preserve">Other or unknown </t>
  </si>
  <si>
    <t>2000-2009/yr.</t>
  </si>
  <si>
    <t>ME</t>
  </si>
  <si>
    <t>RS</t>
  </si>
  <si>
    <t>AL</t>
  </si>
  <si>
    <t>Passengers</t>
  </si>
  <si>
    <t>Ships lost (World) by type</t>
  </si>
  <si>
    <r>
      <t>Source</t>
    </r>
    <r>
      <rPr>
        <sz val="8"/>
        <rFont val="Arial"/>
        <family val="2"/>
      </rPr>
      <t>: European Union Aviation Safety Agency</t>
    </r>
  </si>
  <si>
    <t>EU-27</t>
  </si>
  <si>
    <t>bus and coach</t>
  </si>
  <si>
    <r>
      <t>Fatalities</t>
    </r>
    <r>
      <rPr>
        <sz val="8"/>
        <rFont val="Arial"/>
        <family val="2"/>
      </rPr>
      <t>: all fatalities on the road: car drivers and passengers, bus and coach occupants, powered two-wheelers' riders and passengers, cyclists, pedestrians, commercial vehicle drivers, etc. indicated in table 2.7.1.</t>
    </r>
  </si>
  <si>
    <r>
      <t>Pkm</t>
    </r>
    <r>
      <rPr>
        <sz val="8"/>
        <rFont val="Arial"/>
        <family val="2"/>
      </rPr>
      <t>: indicator of traffic volume (in the absence of consistent vehicle-kilometre data); passenger-kilometres of cars indicated in table 2.3.4 plus (mostly estimated) passenger-kilometres of motorised two-wheelers.</t>
    </r>
  </si>
  <si>
    <t>Pedestrians</t>
  </si>
  <si>
    <t>Pedestrians as  % of total</t>
  </si>
  <si>
    <t>1970-1979/yr.*</t>
  </si>
  <si>
    <t>1980-1989/yr.*</t>
  </si>
  <si>
    <t>Lives lost over EU-27 territory by any operator</t>
  </si>
  <si>
    <t>Lives lost by EU-27 operators anywhere</t>
  </si>
  <si>
    <t>Road fatalities by year</t>
  </si>
  <si>
    <t>Road fatalities - country rankings</t>
  </si>
  <si>
    <t>Road fatalities by type of user</t>
  </si>
  <si>
    <t>Road fatalities of vehicle occupants by type of vehicle</t>
  </si>
  <si>
    <t>Road accidents: number of accidents involving personal injury</t>
  </si>
  <si>
    <t>Railway fatalities: number of railway passengers killed in accidents involving railways</t>
  </si>
  <si>
    <t>Air: lives lost</t>
  </si>
  <si>
    <t>Sea: ships lost (World)</t>
  </si>
  <si>
    <t>Railway fatalities</t>
  </si>
  <si>
    <r>
      <t>NB</t>
    </r>
    <r>
      <rPr>
        <sz val="8"/>
        <rFont val="Arial"/>
        <family val="2"/>
      </rPr>
      <t>:</t>
    </r>
  </si>
  <si>
    <r>
      <t>NB</t>
    </r>
    <r>
      <rPr>
        <sz val="8"/>
        <rFont val="Arial"/>
        <family val="2"/>
      </rPr>
      <t xml:space="preserve">: Reported world total losses at time of loss; ships of 500 gt and over. </t>
    </r>
  </si>
  <si>
    <t>Air : Lives Lost</t>
  </si>
  <si>
    <t>Road Fatalities</t>
  </si>
  <si>
    <t>Road Fatalities by Type of User</t>
  </si>
  <si>
    <t>Cyclists</t>
  </si>
  <si>
    <t>Moped / Motorbike riders and passengers</t>
  </si>
  <si>
    <t>Vulnerable road users as  % of total</t>
  </si>
  <si>
    <t>2018</t>
  </si>
  <si>
    <r>
      <t>Source</t>
    </r>
    <r>
      <rPr>
        <sz val="8"/>
        <rFont val="Arial"/>
        <family val="2"/>
      </rPr>
      <t>: CARE database (DG Mobility and Transport);</t>
    </r>
  </si>
  <si>
    <t>Road Fatalities of Vehicle Occupants by Type of Vehicle</t>
  </si>
  <si>
    <t>thousand</t>
  </si>
  <si>
    <t>Drivers</t>
  </si>
  <si>
    <t>3*</t>
  </si>
  <si>
    <t>* includes the figure for Channel Tunnel (2 in 2018)</t>
  </si>
  <si>
    <t>2020</t>
  </si>
  <si>
    <t>2023</t>
  </si>
  <si>
    <t>BA</t>
  </si>
  <si>
    <t>MD</t>
  </si>
  <si>
    <t>UA</t>
  </si>
  <si>
    <t>change 20/21</t>
  </si>
  <si>
    <t>change 01/21</t>
  </si>
  <si>
    <t>2021</t>
  </si>
  <si>
    <t>Persons deceased within 30 days of the crash.Totals include the victims labelled as "Unknown". Vulnerable road users comprise pedestrians, cyclists, moped and motorbike riders. NL - 2021 data on passengers not available.</t>
  </si>
  <si>
    <r>
      <t>NB</t>
    </r>
    <r>
      <rPr>
        <sz val="8"/>
        <rFont val="Arial"/>
        <family val="2"/>
      </rPr>
      <t xml:space="preserve">: </t>
    </r>
  </si>
  <si>
    <t>Persons deceased within 30 days of the crash. Pedestrians killed are excluded from this table (see 2.7.3a).</t>
  </si>
  <si>
    <t>For SK, motor cycle figures are included under 'Other or unknown'</t>
  </si>
  <si>
    <r>
      <t>NB</t>
    </r>
    <r>
      <rPr>
        <sz val="8"/>
        <color theme="1"/>
        <rFont val="Arial"/>
        <family val="2"/>
      </rPr>
      <t xml:space="preserve">: </t>
    </r>
  </si>
  <si>
    <t>Road crashes</t>
  </si>
  <si>
    <t>Number of crashes involving death or personal injury</t>
  </si>
  <si>
    <r>
      <t>Notes</t>
    </r>
    <r>
      <rPr>
        <sz val="8"/>
        <color theme="1"/>
        <rFont val="Arial"/>
        <family val="2"/>
      </rPr>
      <t xml:space="preserve">: Persons killed are all persons deceased within 30 days of the crash. Corrective factors have been applied to the figures which did not follow this definition. As of 2015 </t>
    </r>
    <r>
      <rPr>
        <b/>
        <sz val="8"/>
        <color theme="1"/>
        <rFont val="Arial"/>
        <family val="2"/>
      </rPr>
      <t>TR</t>
    </r>
    <r>
      <rPr>
        <sz val="8"/>
        <color theme="1"/>
        <rFont val="Arial"/>
        <family val="2"/>
      </rPr>
      <t xml:space="preserve"> includes people deceased within 30 days after the crash (break in series). As of 2018 PT includes data for Azores and Madeira. For the NL, the number of fatalities registered by the police is under-reported and equates to around 85-90% of the total number of fatalities published nationally (total in 2021 was 582). </t>
    </r>
  </si>
  <si>
    <r>
      <t>Source</t>
    </r>
    <r>
      <rPr>
        <sz val="8"/>
        <color theme="1"/>
        <rFont val="Arial"/>
        <family val="2"/>
      </rPr>
      <t>: CARE database (DG Mobility and Transport); UNECE (BA, MD, MK, AL, RS, TR, UA; UK for 2020); national sources (ME); 1990: IRTAD (OECD)</t>
    </r>
  </si>
  <si>
    <t>NB.:</t>
  </si>
  <si>
    <r>
      <t>Source</t>
    </r>
    <r>
      <rPr>
        <sz val="8"/>
        <rFont val="Arial"/>
        <family val="2"/>
      </rPr>
      <t xml:space="preserve">: European Union Agency for Railways/Eurostat [tran_sf_railvi] (since 2006  for EU MS, NO and UK, and since 2009 for CH), national statistics (MK), UNECE (RS), estimates in </t>
    </r>
    <r>
      <rPr>
        <i/>
        <sz val="8"/>
        <rFont val="Arial"/>
        <family val="2"/>
      </rPr>
      <t>italics</t>
    </r>
    <r>
      <rPr>
        <sz val="8"/>
        <rFont val="Arial"/>
        <family val="2"/>
      </rPr>
      <t>.</t>
    </r>
  </si>
  <si>
    <r>
      <t>Inhabitants</t>
    </r>
    <r>
      <rPr>
        <sz val="8"/>
        <rFont val="Arial"/>
        <family val="2"/>
      </rPr>
      <t xml:space="preserve">: the average population in 2021, Eurostat [demo_gind]  </t>
    </r>
  </si>
  <si>
    <r>
      <t>Passenger cars</t>
    </r>
    <r>
      <rPr>
        <sz val="8"/>
        <rFont val="Arial"/>
        <family val="2"/>
      </rPr>
      <t xml:space="preserve">: the average stock of vehicles indicated in table 2.6.2 for 2020 and 2021. </t>
    </r>
  </si>
  <si>
    <r>
      <t>Notes</t>
    </r>
    <r>
      <rPr>
        <sz val="8"/>
        <color theme="1"/>
        <rFont val="Arial"/>
        <family val="2"/>
      </rPr>
      <t>:</t>
    </r>
    <r>
      <rPr>
        <b/>
        <sz val="8"/>
        <color theme="1"/>
        <rFont val="Arial"/>
        <family val="2"/>
      </rPr>
      <t xml:space="preserve"> </t>
    </r>
    <r>
      <rPr>
        <sz val="8"/>
        <color theme="1"/>
        <rFont val="Arial"/>
        <family val="2"/>
      </rPr>
      <t xml:space="preserve">the definition of a crash involving personal injury differs from country to country. </t>
    </r>
    <r>
      <rPr>
        <b/>
        <sz val="8"/>
        <color theme="1"/>
        <rFont val="Arial"/>
        <family val="2"/>
      </rPr>
      <t>RO:</t>
    </r>
    <r>
      <rPr>
        <sz val="8"/>
        <color theme="1"/>
        <rFont val="Arial"/>
        <family val="2"/>
      </rPr>
      <t xml:space="preserve"> only serious accidents before 2005. As of 2018 PT includes data for Azores and Madeira.</t>
    </r>
  </si>
  <si>
    <r>
      <t>Source</t>
    </r>
    <r>
      <rPr>
        <sz val="8"/>
        <rFont val="Arial"/>
        <family val="2"/>
      </rPr>
      <t>:  CARE; UNECE (BA, MK, MD, MK, AL, RS, TR, UA, UK for 2019), ITF (SE for 2021, UK as of 2020), national statistics (ME).</t>
    </r>
  </si>
  <si>
    <t>2020 figures for  CY, LV, MT, SK;  2019 figure for UK; 2018 figure for IE.</t>
  </si>
  <si>
    <t>12**</t>
  </si>
  <si>
    <t>10***</t>
  </si>
  <si>
    <r>
      <t>N.B.</t>
    </r>
    <r>
      <rPr>
        <sz val="8"/>
        <rFont val="Arial"/>
        <family val="2"/>
      </rPr>
      <t xml:space="preserve">: </t>
    </r>
  </si>
  <si>
    <t>* UK is included</t>
  </si>
  <si>
    <t>2010-2022/yr.</t>
  </si>
  <si>
    <t>** 4 fatalities in International waters - Baltic Sea by an EU operator (business flight), 8 fatalities by foreign AN12-BK cargo flight in Greece</t>
  </si>
  <si>
    <t>Onboard fatalities, and only those in complex aeroplanes with a maximum certificated take-off mass exceeding 5700 kg or equipped with (a) turbofan engine(s) or more than one turboprop engine.</t>
  </si>
  <si>
    <t>*** 2 business flights; 4 fatalities occurred on EU territory and are also included in the column 'Lives lost over EU territory by any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</si>
</sst>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00"/>
    <numFmt numFmtId="166" formatCode="0.0"/>
    <numFmt numFmtId="167" formatCode="0.0\ \ \ "/>
    <numFmt numFmtId="168" formatCode="#,##0\ "/>
    <numFmt numFmtId="169" formatCode="#\ ###\ ###\ ###\ ##0"/>
    <numFmt numFmtId="170" formatCode="#\ ##0\ "/>
    <numFmt numFmtId="171" formatCode="#\ ##0.000\ "/>
    <numFmt numFmtId="172" formatCode="0;\(0\)"/>
    <numFmt numFmtId="173" formatCode="#\ ###"/>
    <numFmt numFmtId="174" formatCode="_-* #,##0_-;\-* #,##0_-;_-* &quot;-&quot;??_-;_-@_-"/>
  </numFmts>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4"/>
      <name val="Arial"/>
      <family val="2"/>
    </font>
    <font>
      <sz val="8"/>
      <name val="Arial"/>
      <family val="2"/>
    </font>
    <font>
      <b/>
      <sz val="8"/>
      <name val="Arial"/>
      <family val="2"/>
    </font>
    <font>
      <sz val="8"/>
      <name val="Arial"/>
      <family val="2"/>
    </font>
    <font>
      <b/>
      <sz val="12"/>
      <name val="Arial"/>
      <family val="2"/>
    </font>
    <font>
      <b/>
      <sz val="8"/>
      <name val="Arial"/>
      <family val="2"/>
    </font>
    <font>
      <sz val="12"/>
      <name val="Arial"/>
      <family val="2"/>
    </font>
    <font>
      <b/>
      <sz val="10"/>
      <name val="Arial"/>
      <family val="2"/>
    </font>
    <font>
      <b/>
      <sz val="9"/>
      <name val="Arial"/>
      <family val="2"/>
    </font>
    <font>
      <vertAlign val="superscript"/>
      <sz val="8"/>
      <name val="Arial"/>
      <family val="2"/>
    </font>
    <font>
      <i/>
      <sz val="8"/>
      <name val="Arial"/>
      <family val="2"/>
    </font>
    <font>
      <b/>
      <u/>
      <sz val="8"/>
      <name val="Arial"/>
      <family val="2"/>
    </font>
    <font>
      <b/>
      <i/>
      <sz val="8"/>
      <name val="Arial"/>
      <family val="2"/>
    </font>
    <font>
      <b/>
      <sz val="10"/>
      <color indexed="18"/>
      <name val="Arial"/>
      <family val="2"/>
    </font>
    <font>
      <b/>
      <sz val="10"/>
      <color indexed="8"/>
      <name val="Arial"/>
      <family val="2"/>
    </font>
    <font>
      <b/>
      <sz val="12"/>
      <name val="Arial"/>
      <family val="2"/>
    </font>
    <font>
      <sz val="12"/>
      <name val="Arial"/>
      <family val="2"/>
    </font>
    <font>
      <sz val="10"/>
      <name val="Times"/>
      <family val="1"/>
    </font>
    <font>
      <b/>
      <sz val="10"/>
      <name val="Times"/>
      <family val="1"/>
    </font>
    <font>
      <b/>
      <sz val="8"/>
      <name val="Times"/>
      <family val="1"/>
    </font>
    <font>
      <b/>
      <sz val="18"/>
      <name val="Arial"/>
      <family val="2"/>
    </font>
    <font>
      <b/>
      <i/>
      <sz val="10"/>
      <name val="Times"/>
      <family val="1"/>
    </font>
    <font>
      <sz val="8"/>
      <name val="Times"/>
      <family val="1"/>
    </font>
    <font>
      <i/>
      <sz val="8"/>
      <name val="Times"/>
      <family val="1"/>
    </font>
    <font>
      <sz val="9"/>
      <name val="Arial"/>
      <family val="2"/>
    </font>
    <font>
      <sz val="9"/>
      <name val="Arial"/>
      <family val="2"/>
    </font>
    <font>
      <sz val="10"/>
      <name val="Arial Tur"/>
      <charset val="162"/>
    </font>
    <font>
      <sz val="11"/>
      <name val="Arial"/>
      <family val="2"/>
    </font>
    <font>
      <sz val="9"/>
      <color indexed="8"/>
      <name val="Tahoma"/>
      <family val="2"/>
      <charset val="162"/>
    </font>
    <font>
      <b/>
      <u/>
      <sz val="9"/>
      <name val="Arial"/>
      <family val="2"/>
    </font>
    <font>
      <sz val="10"/>
      <color theme="1"/>
      <name val="Arial"/>
      <family val="2"/>
    </font>
    <font>
      <sz val="8"/>
      <color theme="1"/>
      <name val="Arial"/>
      <family val="2"/>
    </font>
    <font>
      <b/>
      <sz val="8"/>
      <color theme="1"/>
      <name val="Arial"/>
      <family val="2"/>
    </font>
    <font>
      <sz val="12"/>
      <color theme="1"/>
      <name val="Arial"/>
      <family val="2"/>
    </font>
    <font>
      <b/>
      <sz val="12"/>
      <color theme="1"/>
      <name val="Arial"/>
      <family val="2"/>
    </font>
    <font>
      <sz val="10"/>
      <color rgb="FFFF0000"/>
      <name val="Arial"/>
      <family val="2"/>
    </font>
    <font>
      <sz val="8"/>
      <color rgb="FFFF0000"/>
      <name val="Arial"/>
      <family val="2"/>
    </font>
    <font>
      <b/>
      <sz val="8"/>
      <color rgb="FFFF0000"/>
      <name val="Arial"/>
      <family val="2"/>
    </font>
    <font>
      <sz val="10"/>
      <name val="Calibri"/>
      <family val="2"/>
      <scheme val="minor"/>
    </font>
    <font>
      <sz val="10"/>
      <color theme="1"/>
      <name val="Calibri"/>
      <family val="2"/>
      <scheme val="minor"/>
    </font>
    <font>
      <sz val="12"/>
      <color rgb="FFFF0000"/>
      <name val="Arial"/>
      <family val="2"/>
    </font>
    <font>
      <b/>
      <sz val="7"/>
      <color theme="1"/>
      <name val="Arial"/>
      <family val="2"/>
    </font>
    <font>
      <i/>
      <sz val="8"/>
      <color theme="1"/>
      <name val="Arial"/>
      <family val="2"/>
    </font>
    <font>
      <b/>
      <sz val="10"/>
      <color theme="1"/>
      <name val="Arial"/>
      <family val="2"/>
    </font>
    <font>
      <sz val="11"/>
      <color rgb="FF000000"/>
      <name val="Calibri"/>
      <family val="2"/>
    </font>
    <font>
      <sz val="8"/>
      <color rgb="FF333333"/>
      <name val="Arial"/>
      <family val="2"/>
    </font>
    <font>
      <sz val="8"/>
      <color theme="8"/>
      <name val="Arial"/>
      <family val="2"/>
    </font>
    <font>
      <b/>
      <i/>
      <sz val="8"/>
      <color theme="1"/>
      <name val="Arial"/>
      <family val="2"/>
    </font>
  </fonts>
  <fills count="7">
    <fill>
      <patternFill patternType="none"/>
    </fill>
    <fill>
      <patternFill patternType="gray125"/>
    </fill>
    <fill>
      <patternFill patternType="lightGray">
        <fgColor indexed="9"/>
      </patternFill>
    </fill>
    <fill>
      <patternFill patternType="gray0625">
        <fgColor indexed="9"/>
      </patternFill>
    </fill>
    <fill>
      <patternFill patternType="solid">
        <fgColor indexed="41"/>
        <bgColor indexed="64"/>
      </patternFill>
    </fill>
    <fill>
      <patternFill patternType="solid">
        <fgColor indexed="42"/>
        <bgColor indexed="64"/>
      </patternFill>
    </fill>
    <fill>
      <patternFill patternType="solid">
        <fgColor rgb="FFCCFFCC"/>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style="hair">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hair">
        <color indexed="64"/>
      </bottom>
      <diagonal/>
    </border>
    <border>
      <left/>
      <right style="thin">
        <color indexed="64"/>
      </right>
      <top style="thin">
        <color indexed="64"/>
      </top>
      <bottom/>
      <diagonal/>
    </border>
    <border>
      <left/>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ck">
        <color auto="1"/>
      </left>
      <right/>
      <top/>
      <bottom/>
      <diagonal/>
    </border>
    <border>
      <left style="thick">
        <color indexed="64"/>
      </left>
      <right/>
      <top/>
      <bottom style="thin">
        <color indexed="64"/>
      </bottom>
      <diagonal/>
    </border>
    <border>
      <left/>
      <right/>
      <top style="thin">
        <color auto="1"/>
      </top>
      <bottom/>
      <diagonal/>
    </border>
    <border>
      <left/>
      <right/>
      <top style="thin">
        <color indexed="64"/>
      </top>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s>
  <cellStyleXfs count="13">
    <xf numFmtId="0" fontId="0" fillId="0" borderId="0"/>
    <xf numFmtId="0" fontId="4" fillId="0" borderId="0" applyFont="0" applyFill="0" applyBorder="0" applyAlignment="0" applyProtection="0"/>
    <xf numFmtId="0" fontId="9" fillId="0" borderId="0"/>
    <xf numFmtId="0" fontId="19" fillId="2" borderId="0" applyNumberFormat="0" applyBorder="0">
      <protection locked="0"/>
    </xf>
    <xf numFmtId="0" fontId="20" fillId="3" borderId="0" applyNumberFormat="0" applyBorder="0">
      <protection locked="0"/>
    </xf>
    <xf numFmtId="0" fontId="32" fillId="0" borderId="0"/>
    <xf numFmtId="0" fontId="33" fillId="0" borderId="0"/>
    <xf numFmtId="0" fontId="3" fillId="0" borderId="0"/>
    <xf numFmtId="0" fontId="4" fillId="0" borderId="0"/>
    <xf numFmtId="0" fontId="2" fillId="0" borderId="0"/>
    <xf numFmtId="43" fontId="2" fillId="0" borderId="0" applyFont="0" applyFill="0" applyBorder="0" applyAlignment="0" applyProtection="0"/>
    <xf numFmtId="0" fontId="1" fillId="0" borderId="0"/>
    <xf numFmtId="0" fontId="50" fillId="0" borderId="0" applyBorder="0"/>
  </cellStyleXfs>
  <cellXfs count="645">
    <xf numFmtId="0" fontId="0" fillId="0" borderId="0" xfId="0"/>
    <xf numFmtId="0" fontId="5" fillId="0" borderId="0" xfId="0" applyFont="1" applyAlignment="1">
      <alignment vertical="top" wrapText="1"/>
    </xf>
    <xf numFmtId="0" fontId="7" fillId="0" borderId="0" xfId="0" applyFont="1" applyBorder="1"/>
    <xf numFmtId="0" fontId="7" fillId="0" borderId="0" xfId="0" applyFont="1"/>
    <xf numFmtId="0" fontId="0" fillId="0" borderId="0" xfId="0" applyFill="1" applyBorder="1"/>
    <xf numFmtId="0" fontId="0" fillId="0" borderId="0" xfId="0" applyFill="1"/>
    <xf numFmtId="0" fontId="7" fillId="0" borderId="0" xfId="0" applyFont="1" applyAlignment="1">
      <alignment horizont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5" fillId="0" borderId="0" xfId="0" applyFont="1" applyAlignment="1">
      <alignment vertical="center"/>
    </xf>
    <xf numFmtId="0" fontId="10" fillId="0" borderId="0" xfId="0" quotePrefix="1" applyFont="1" applyAlignment="1">
      <alignment horizontal="right" vertical="top"/>
    </xf>
    <xf numFmtId="0" fontId="9" fillId="0" borderId="4" xfId="0" applyFont="1" applyBorder="1" applyAlignment="1">
      <alignment horizontal="right" vertical="center"/>
    </xf>
    <xf numFmtId="0" fontId="9" fillId="0" borderId="0" xfId="0" applyFont="1" applyFill="1" applyBorder="1" applyAlignment="1">
      <alignment horizontal="right" vertical="center"/>
    </xf>
    <xf numFmtId="0" fontId="21" fillId="0" borderId="0" xfId="0" quotePrefix="1" applyFont="1" applyAlignment="1">
      <alignment horizontal="right" vertical="top"/>
    </xf>
    <xf numFmtId="0" fontId="7" fillId="0" borderId="0" xfId="0" applyFont="1" applyFill="1" applyBorder="1"/>
    <xf numFmtId="0" fontId="12" fillId="0" borderId="0" xfId="0" applyFont="1"/>
    <xf numFmtId="0" fontId="9" fillId="0" borderId="4" xfId="0" applyFont="1" applyFill="1" applyBorder="1" applyAlignment="1">
      <alignment horizontal="right" vertical="center"/>
    </xf>
    <xf numFmtId="0" fontId="9" fillId="0" borderId="6" xfId="0" applyFont="1" applyFill="1" applyBorder="1" applyAlignment="1">
      <alignment horizontal="right" vertical="center"/>
    </xf>
    <xf numFmtId="0" fontId="22" fillId="0" borderId="0" xfId="0" applyFont="1"/>
    <xf numFmtId="0" fontId="21" fillId="0" borderId="0" xfId="0" quotePrefix="1" applyFont="1" applyBorder="1" applyAlignment="1">
      <alignment horizontal="right" vertical="top"/>
    </xf>
    <xf numFmtId="0" fontId="7" fillId="0" borderId="5" xfId="0" applyFont="1" applyBorder="1" applyAlignment="1">
      <alignment horizontal="right" vertical="top"/>
    </xf>
    <xf numFmtId="0" fontId="9" fillId="0" borderId="5" xfId="0" applyFont="1" applyFill="1" applyBorder="1" applyAlignment="1">
      <alignment horizontal="right" vertical="center"/>
    </xf>
    <xf numFmtId="0" fontId="12" fillId="0" borderId="0" xfId="0" applyFont="1" applyAlignment="1">
      <alignment vertical="top"/>
    </xf>
    <xf numFmtId="0" fontId="9" fillId="0" borderId="0" xfId="0" quotePrefix="1" applyFont="1" applyFill="1" applyBorder="1" applyAlignment="1">
      <alignment horizontal="right" vertical="center"/>
    </xf>
    <xf numFmtId="0" fontId="12" fillId="0" borderId="0" xfId="0" applyFont="1" applyAlignment="1">
      <alignment vertical="top" wrapText="1"/>
    </xf>
    <xf numFmtId="0" fontId="11" fillId="0" borderId="0" xfId="0" applyFont="1" applyFill="1" applyBorder="1" applyAlignment="1">
      <alignment horizontal="center" vertical="center"/>
    </xf>
    <xf numFmtId="0" fontId="9" fillId="0" borderId="8" xfId="0" applyFont="1" applyFill="1" applyBorder="1" applyAlignment="1">
      <alignment horizontal="right" vertical="center"/>
    </xf>
    <xf numFmtId="3" fontId="7" fillId="0" borderId="0" xfId="0" applyNumberFormat="1" applyFont="1" applyAlignment="1">
      <alignment horizontal="right"/>
    </xf>
    <xf numFmtId="3" fontId="10" fillId="0" borderId="0" xfId="0" quotePrefix="1" applyNumberFormat="1" applyFont="1" applyBorder="1" applyAlignment="1">
      <alignment horizontal="right" vertical="top"/>
    </xf>
    <xf numFmtId="0" fontId="22" fillId="0" borderId="0" xfId="0" applyFont="1" applyFill="1"/>
    <xf numFmtId="0" fontId="5" fillId="0" borderId="0" xfId="0" applyFont="1" applyFill="1" applyAlignment="1">
      <alignment vertical="center"/>
    </xf>
    <xf numFmtId="0" fontId="0" fillId="0" borderId="0" xfId="0" applyAlignment="1">
      <alignment horizontal="right" vertical="top"/>
    </xf>
    <xf numFmtId="0" fontId="0" fillId="4" borderId="7" xfId="0" applyFill="1" applyBorder="1"/>
    <xf numFmtId="0" fontId="0" fillId="4" borderId="11" xfId="0" applyFill="1" applyBorder="1"/>
    <xf numFmtId="0" fontId="9" fillId="4" borderId="9" xfId="0" applyFont="1" applyFill="1" applyBorder="1" applyAlignment="1">
      <alignment horizontal="center" vertical="center" wrapText="1"/>
    </xf>
    <xf numFmtId="0" fontId="8" fillId="5" borderId="2" xfId="0" applyFont="1" applyFill="1" applyBorder="1" applyAlignment="1">
      <alignment horizontal="center" vertical="center"/>
    </xf>
    <xf numFmtId="0" fontId="11"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11" fillId="5" borderId="0" xfId="0" applyFont="1" applyFill="1" applyBorder="1" applyAlignment="1">
      <alignment horizontal="center" vertical="center"/>
    </xf>
    <xf numFmtId="0" fontId="17" fillId="5" borderId="0" xfId="0" applyFont="1" applyFill="1" applyBorder="1" applyAlignment="1">
      <alignment horizontal="center" vertical="center"/>
    </xf>
    <xf numFmtId="0" fontId="10" fillId="0" borderId="0" xfId="1" quotePrefix="1" applyFont="1" applyBorder="1" applyAlignment="1">
      <alignment horizontal="right" vertical="top"/>
    </xf>
    <xf numFmtId="0" fontId="8" fillId="0" borderId="0" xfId="1" applyFont="1" applyFill="1" applyBorder="1" applyAlignment="1">
      <alignment horizontal="center" vertical="center"/>
    </xf>
    <xf numFmtId="0" fontId="8" fillId="5" borderId="2" xfId="1" applyFont="1" applyFill="1" applyBorder="1" applyAlignment="1">
      <alignment horizontal="center" vertical="center"/>
    </xf>
    <xf numFmtId="0" fontId="8" fillId="0" borderId="2" xfId="1" applyFont="1" applyFill="1" applyBorder="1" applyAlignment="1">
      <alignment horizontal="center" vertical="center"/>
    </xf>
    <xf numFmtId="0" fontId="7" fillId="0" borderId="0" xfId="1" applyFont="1"/>
    <xf numFmtId="0" fontId="18" fillId="5" borderId="0" xfId="0" applyFont="1" applyFill="1" applyBorder="1" applyAlignment="1">
      <alignment horizontal="right" vertical="center"/>
    </xf>
    <xf numFmtId="0" fontId="18" fillId="5" borderId="4" xfId="0" applyFont="1" applyFill="1" applyBorder="1" applyAlignment="1">
      <alignment horizontal="right" vertical="center"/>
    </xf>
    <xf numFmtId="0" fontId="9" fillId="5" borderId="0" xfId="0" applyFont="1" applyFill="1" applyBorder="1" applyAlignment="1">
      <alignment horizontal="right" vertical="center"/>
    </xf>
    <xf numFmtId="0" fontId="9" fillId="4" borderId="5" xfId="0" applyFont="1" applyFill="1" applyBorder="1" applyAlignment="1">
      <alignment horizontal="center" vertical="center" wrapText="1"/>
    </xf>
    <xf numFmtId="0" fontId="9" fillId="4" borderId="5" xfId="0" applyFont="1" applyFill="1" applyBorder="1" applyAlignment="1">
      <alignment horizontal="right" vertical="center" wrapText="1"/>
    </xf>
    <xf numFmtId="0" fontId="9" fillId="4" borderId="8" xfId="0" applyFont="1" applyFill="1" applyBorder="1" applyAlignment="1">
      <alignment horizontal="right" vertical="center" wrapText="1"/>
    </xf>
    <xf numFmtId="3" fontId="11" fillId="4" borderId="2" xfId="0" applyNumberFormat="1" applyFont="1" applyFill="1" applyBorder="1" applyAlignment="1">
      <alignment horizontal="center" vertical="center"/>
    </xf>
    <xf numFmtId="3" fontId="11" fillId="4" borderId="3" xfId="0" applyNumberFormat="1" applyFont="1" applyFill="1" applyBorder="1" applyAlignment="1">
      <alignment horizontal="center" vertical="center"/>
    </xf>
    <xf numFmtId="0" fontId="11" fillId="5" borderId="4" xfId="0" applyFont="1" applyFill="1" applyBorder="1" applyAlignment="1">
      <alignment horizontal="right" vertical="center"/>
    </xf>
    <xf numFmtId="1" fontId="8" fillId="4" borderId="11" xfId="0" applyNumberFormat="1" applyFont="1" applyFill="1" applyBorder="1" applyAlignment="1">
      <alignment horizontal="center"/>
    </xf>
    <xf numFmtId="1" fontId="8" fillId="4" borderId="9" xfId="0" applyNumberFormat="1" applyFont="1" applyFill="1" applyBorder="1" applyAlignment="1">
      <alignment horizontal="center" vertical="center"/>
    </xf>
    <xf numFmtId="0" fontId="13" fillId="0" borderId="0" xfId="0" applyFont="1" applyFill="1" applyBorder="1"/>
    <xf numFmtId="0" fontId="0" fillId="0" borderId="6" xfId="0" applyFill="1" applyBorder="1"/>
    <xf numFmtId="0" fontId="17"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0" fillId="0" borderId="5" xfId="0" applyFill="1" applyBorder="1"/>
    <xf numFmtId="0" fontId="0" fillId="0" borderId="8" xfId="0" applyFill="1" applyBorder="1"/>
    <xf numFmtId="0" fontId="0" fillId="0" borderId="7" xfId="0" applyFill="1" applyBorder="1"/>
    <xf numFmtId="0" fontId="11" fillId="5" borderId="7" xfId="0" applyFont="1" applyFill="1" applyBorder="1" applyAlignment="1">
      <alignment horizontal="center" vertical="center"/>
    </xf>
    <xf numFmtId="1" fontId="8" fillId="4" borderId="1" xfId="0" applyNumberFormat="1" applyFont="1" applyFill="1" applyBorder="1" applyAlignment="1">
      <alignment horizontal="center"/>
    </xf>
    <xf numFmtId="1" fontId="8" fillId="4" borderId="17" xfId="0" applyNumberFormat="1" applyFont="1" applyFill="1" applyBorder="1" applyAlignment="1">
      <alignment horizontal="center" vertical="center"/>
    </xf>
    <xf numFmtId="0" fontId="11" fillId="5" borderId="7" xfId="0" applyFont="1" applyFill="1" applyBorder="1" applyAlignment="1">
      <alignment horizontal="right" vertical="center"/>
    </xf>
    <xf numFmtId="0" fontId="9" fillId="0" borderId="11" xfId="0" applyFont="1" applyBorder="1" applyAlignment="1">
      <alignment horizontal="right" vertical="center"/>
    </xf>
    <xf numFmtId="0" fontId="9" fillId="5" borderId="7" xfId="0" applyFont="1" applyFill="1" applyBorder="1" applyAlignment="1">
      <alignment horizontal="right" vertical="center"/>
    </xf>
    <xf numFmtId="0" fontId="9" fillId="0" borderId="7" xfId="0" quotePrefix="1" applyFont="1" applyFill="1" applyBorder="1" applyAlignment="1">
      <alignment horizontal="right" vertical="center"/>
    </xf>
    <xf numFmtId="0" fontId="9" fillId="0" borderId="7" xfId="0" applyFont="1" applyFill="1" applyBorder="1" applyAlignment="1">
      <alignment horizontal="right" vertical="center"/>
    </xf>
    <xf numFmtId="0" fontId="9" fillId="0" borderId="9" xfId="0" applyFont="1" applyFill="1" applyBorder="1" applyAlignment="1">
      <alignment horizontal="right" vertical="center"/>
    </xf>
    <xf numFmtId="0" fontId="23" fillId="0" borderId="0" xfId="0" applyFont="1"/>
    <xf numFmtId="0" fontId="5" fillId="0" borderId="0" xfId="0" applyFont="1" applyBorder="1" applyAlignment="1">
      <alignment horizontal="center" vertical="center"/>
    </xf>
    <xf numFmtId="0" fontId="24" fillId="0" borderId="0" xfId="0" applyFont="1" applyAlignment="1">
      <alignment horizontal="center"/>
    </xf>
    <xf numFmtId="0" fontId="25" fillId="0" borderId="0" xfId="0" applyFont="1"/>
    <xf numFmtId="17" fontId="6" fillId="0" borderId="0" xfId="0" quotePrefix="1" applyNumberFormat="1" applyFont="1" applyBorder="1" applyAlignment="1">
      <alignment horizontal="center" vertical="center" wrapText="1"/>
    </xf>
    <xf numFmtId="0" fontId="25" fillId="0" borderId="0" xfId="0" applyFont="1" applyAlignment="1">
      <alignment horizontal="center"/>
    </xf>
    <xf numFmtId="49" fontId="5" fillId="0" borderId="0" xfId="0" applyNumberFormat="1" applyFont="1" applyAlignment="1">
      <alignment horizontal="left" vertical="center"/>
    </xf>
    <xf numFmtId="167" fontId="5" fillId="0" borderId="0" xfId="0" quotePrefix="1" applyNumberFormat="1" applyFont="1" applyAlignment="1">
      <alignment horizontal="left" vertical="center"/>
    </xf>
    <xf numFmtId="0" fontId="27" fillId="0" borderId="0" xfId="0" applyFont="1" applyAlignment="1">
      <alignment horizontal="left"/>
    </xf>
    <xf numFmtId="0" fontId="28" fillId="0" borderId="0" xfId="0" applyFont="1" applyAlignment="1">
      <alignment horizontal="left" vertical="center"/>
    </xf>
    <xf numFmtId="0" fontId="29" fillId="0" borderId="0" xfId="0" applyFont="1"/>
    <xf numFmtId="0" fontId="11" fillId="5" borderId="6" xfId="0" applyFont="1" applyFill="1" applyBorder="1" applyAlignment="1">
      <alignment horizontal="right" vertical="center"/>
    </xf>
    <xf numFmtId="0" fontId="9" fillId="0" borderId="15" xfId="0" applyFont="1" applyBorder="1" applyAlignment="1">
      <alignment horizontal="right" vertical="center"/>
    </xf>
    <xf numFmtId="0" fontId="9" fillId="5" borderId="6" xfId="0" applyFont="1" applyFill="1" applyBorder="1" applyAlignment="1">
      <alignment horizontal="right" vertical="center"/>
    </xf>
    <xf numFmtId="0" fontId="9" fillId="0" borderId="6" xfId="0" quotePrefix="1" applyFont="1" applyFill="1" applyBorder="1" applyAlignment="1">
      <alignment horizontal="right" vertical="center"/>
    </xf>
    <xf numFmtId="0" fontId="11" fillId="5" borderId="2" xfId="0" applyFont="1" applyFill="1" applyBorder="1" applyAlignment="1">
      <alignment horizontal="right" vertical="center"/>
    </xf>
    <xf numFmtId="0" fontId="9" fillId="0" borderId="1" xfId="0" applyFont="1" applyBorder="1" applyAlignment="1">
      <alignment horizontal="right" vertical="center"/>
    </xf>
    <xf numFmtId="0" fontId="9" fillId="5" borderId="2" xfId="0" applyFont="1" applyFill="1" applyBorder="1" applyAlignment="1">
      <alignment horizontal="right" vertical="center"/>
    </xf>
    <xf numFmtId="0" fontId="9" fillId="0" borderId="2" xfId="0" quotePrefix="1" applyFont="1" applyFill="1" applyBorder="1" applyAlignment="1">
      <alignment horizontal="right" vertical="center"/>
    </xf>
    <xf numFmtId="0" fontId="9" fillId="0" borderId="2" xfId="0" applyFont="1" applyFill="1" applyBorder="1" applyAlignment="1">
      <alignment horizontal="right" vertical="center"/>
    </xf>
    <xf numFmtId="0" fontId="9" fillId="0" borderId="3" xfId="0" applyFont="1" applyFill="1" applyBorder="1" applyAlignment="1">
      <alignment horizontal="right" vertical="center"/>
    </xf>
    <xf numFmtId="1" fontId="8" fillId="4" borderId="2" xfId="0" applyNumberFormat="1" applyFont="1" applyFill="1" applyBorder="1" applyAlignment="1">
      <alignment horizontal="center" vertical="center"/>
    </xf>
    <xf numFmtId="0" fontId="11" fillId="0" borderId="4" xfId="0" applyFont="1" applyFill="1" applyBorder="1" applyAlignment="1">
      <alignment horizontal="center" vertical="center"/>
    </xf>
    <xf numFmtId="1" fontId="31" fillId="0" borderId="0" xfId="0" applyNumberFormat="1" applyFont="1" applyFill="1" applyBorder="1" applyAlignment="1">
      <alignment horizontal="right" vertical="center"/>
    </xf>
    <xf numFmtId="0" fontId="0" fillId="0" borderId="11" xfId="0" applyFill="1" applyBorder="1"/>
    <xf numFmtId="1" fontId="31" fillId="0" borderId="4" xfId="0" applyNumberFormat="1" applyFont="1" applyFill="1" applyBorder="1" applyAlignment="1">
      <alignment horizontal="right" vertical="center"/>
    </xf>
    <xf numFmtId="0" fontId="0" fillId="0" borderId="4" xfId="0" applyFill="1" applyBorder="1"/>
    <xf numFmtId="0" fontId="11" fillId="5" borderId="4" xfId="0" applyFont="1" applyFill="1" applyBorder="1" applyAlignment="1">
      <alignment horizontal="center" vertical="center"/>
    </xf>
    <xf numFmtId="0" fontId="13" fillId="0" borderId="4" xfId="0" applyFont="1" applyFill="1" applyBorder="1"/>
    <xf numFmtId="1" fontId="30" fillId="0" borderId="4" xfId="0" applyNumberFormat="1" applyFont="1" applyBorder="1" applyAlignment="1">
      <alignment horizontal="center"/>
    </xf>
    <xf numFmtId="0" fontId="0" fillId="0" borderId="15" xfId="0" applyFill="1" applyBorder="1"/>
    <xf numFmtId="1" fontId="30" fillId="0" borderId="0" xfId="0" applyNumberFormat="1" applyFont="1" applyBorder="1" applyAlignment="1">
      <alignment horizontal="center"/>
    </xf>
    <xf numFmtId="1" fontId="31" fillId="0" borderId="5" xfId="0" applyNumberFormat="1" applyFont="1" applyFill="1" applyBorder="1" applyAlignment="1">
      <alignment horizontal="right" vertical="center"/>
    </xf>
    <xf numFmtId="1" fontId="8" fillId="4" borderId="7" xfId="0" applyNumberFormat="1" applyFont="1" applyFill="1" applyBorder="1" applyAlignment="1">
      <alignment horizontal="center" vertical="center"/>
    </xf>
    <xf numFmtId="164" fontId="8" fillId="4" borderId="5" xfId="0" applyNumberFormat="1" applyFont="1" applyFill="1" applyBorder="1" applyAlignment="1">
      <alignment horizontal="center" vertical="center"/>
    </xf>
    <xf numFmtId="1" fontId="31" fillId="0" borderId="0" xfId="0" applyNumberFormat="1" applyFont="1" applyBorder="1" applyAlignment="1">
      <alignment horizontal="center"/>
    </xf>
    <xf numFmtId="1" fontId="31" fillId="5" borderId="4" xfId="0" applyNumberFormat="1" applyFont="1" applyFill="1" applyBorder="1" applyAlignment="1">
      <alignment horizontal="center" vertical="center"/>
    </xf>
    <xf numFmtId="1" fontId="31" fillId="5" borderId="0" xfId="0" applyNumberFormat="1" applyFont="1" applyFill="1" applyBorder="1" applyAlignment="1">
      <alignment horizontal="center" vertical="center"/>
    </xf>
    <xf numFmtId="1" fontId="31" fillId="5" borderId="5" xfId="0" applyNumberFormat="1" applyFont="1" applyFill="1" applyBorder="1" applyAlignment="1">
      <alignment horizontal="center" vertical="center"/>
    </xf>
    <xf numFmtId="168" fontId="9" fillId="0" borderId="2" xfId="0" applyNumberFormat="1" applyFont="1" applyFill="1" applyBorder="1" applyAlignment="1">
      <alignment vertical="center"/>
    </xf>
    <xf numFmtId="0" fontId="11" fillId="5" borderId="19" xfId="0" applyFont="1" applyFill="1" applyBorder="1" applyAlignment="1">
      <alignment horizontal="right" vertical="center"/>
    </xf>
    <xf numFmtId="0" fontId="9" fillId="0" borderId="19" xfId="0" applyFont="1" applyBorder="1" applyAlignment="1">
      <alignment horizontal="right" vertical="center"/>
    </xf>
    <xf numFmtId="0" fontId="9" fillId="5" borderId="20" xfId="0" applyFont="1" applyFill="1" applyBorder="1" applyAlignment="1">
      <alignment horizontal="right" vertical="center"/>
    </xf>
    <xf numFmtId="0" fontId="9" fillId="0" borderId="20" xfId="0" applyFont="1" applyFill="1" applyBorder="1" applyAlignment="1">
      <alignment horizontal="right" vertical="center"/>
    </xf>
    <xf numFmtId="0" fontId="9" fillId="0" borderId="20" xfId="0" quotePrefix="1" applyFont="1" applyFill="1" applyBorder="1" applyAlignment="1">
      <alignment horizontal="right" vertical="center"/>
    </xf>
    <xf numFmtId="0" fontId="8" fillId="0" borderId="0" xfId="0" applyFont="1"/>
    <xf numFmtId="0" fontId="8" fillId="5" borderId="0" xfId="0" applyFont="1" applyFill="1" applyBorder="1" applyAlignment="1">
      <alignment horizontal="center" vertical="center"/>
    </xf>
    <xf numFmtId="1" fontId="30" fillId="5"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1" fontId="30" fillId="0" borderId="0" xfId="0" applyNumberFormat="1" applyFont="1" applyBorder="1" applyAlignment="1">
      <alignment horizontal="center" vertical="center"/>
    </xf>
    <xf numFmtId="0" fontId="8" fillId="5" borderId="7" xfId="0" applyFont="1" applyFill="1" applyBorder="1" applyAlignment="1">
      <alignment horizontal="center" vertical="center"/>
    </xf>
    <xf numFmtId="0" fontId="11" fillId="0"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0" borderId="0" xfId="0" quotePrefix="1" applyFont="1" applyFill="1" applyBorder="1" applyAlignment="1">
      <alignment horizontal="right" vertical="center"/>
    </xf>
    <xf numFmtId="0" fontId="9" fillId="0" borderId="27" xfId="0" applyFont="1" applyFill="1" applyBorder="1" applyAlignment="1">
      <alignment horizontal="right" vertical="center"/>
    </xf>
    <xf numFmtId="0" fontId="9" fillId="6" borderId="7" xfId="0" applyFont="1" applyFill="1" applyBorder="1" applyAlignment="1">
      <alignment horizontal="right" vertical="center"/>
    </xf>
    <xf numFmtId="0" fontId="9" fillId="6" borderId="2" xfId="0" applyFont="1" applyFill="1" applyBorder="1" applyAlignment="1">
      <alignment horizontal="right" vertical="center"/>
    </xf>
    <xf numFmtId="0" fontId="9" fillId="6" borderId="6" xfId="0" applyFont="1" applyFill="1" applyBorder="1" applyAlignment="1">
      <alignment horizontal="right" vertical="center"/>
    </xf>
    <xf numFmtId="0" fontId="9" fillId="6" borderId="0" xfId="0" applyFont="1" applyFill="1" applyBorder="1" applyAlignment="1">
      <alignment horizontal="right" vertical="center"/>
    </xf>
    <xf numFmtId="0" fontId="9" fillId="6" borderId="20" xfId="0" applyFont="1" applyFill="1" applyBorder="1" applyAlignment="1">
      <alignment horizontal="right" vertical="center"/>
    </xf>
    <xf numFmtId="0" fontId="9" fillId="6" borderId="7" xfId="0" quotePrefix="1" applyFont="1" applyFill="1" applyBorder="1" applyAlignment="1">
      <alignment horizontal="right" vertical="center"/>
    </xf>
    <xf numFmtId="0" fontId="9" fillId="6" borderId="2" xfId="0" quotePrefix="1" applyFont="1" applyFill="1" applyBorder="1" applyAlignment="1">
      <alignment horizontal="right" vertical="center"/>
    </xf>
    <xf numFmtId="0" fontId="9" fillId="6" borderId="6" xfId="0" quotePrefix="1" applyFont="1" applyFill="1" applyBorder="1" applyAlignment="1">
      <alignment horizontal="right" vertical="center"/>
    </xf>
    <xf numFmtId="0" fontId="9" fillId="6" borderId="0" xfId="0" quotePrefix="1" applyFont="1" applyFill="1" applyBorder="1" applyAlignment="1">
      <alignment horizontal="right" vertical="center"/>
    </xf>
    <xf numFmtId="0" fontId="9" fillId="6" borderId="20" xfId="0" quotePrefix="1" applyFont="1" applyFill="1" applyBorder="1" applyAlignment="1">
      <alignment horizontal="right" vertical="center"/>
    </xf>
    <xf numFmtId="0" fontId="7" fillId="6" borderId="0" xfId="0" quotePrefix="1" applyFont="1" applyFill="1" applyBorder="1" applyAlignment="1">
      <alignment horizontal="right" vertical="center"/>
    </xf>
    <xf numFmtId="0" fontId="8" fillId="6" borderId="3" xfId="0" applyFont="1" applyFill="1" applyBorder="1" applyAlignment="1">
      <alignment horizontal="center" vertical="center"/>
    </xf>
    <xf numFmtId="0" fontId="9" fillId="6" borderId="9" xfId="0" applyFont="1" applyFill="1" applyBorder="1" applyAlignment="1">
      <alignment horizontal="right" vertical="center"/>
    </xf>
    <xf numFmtId="0" fontId="9" fillId="6" borderId="3" xfId="0" applyFont="1" applyFill="1" applyBorder="1" applyAlignment="1">
      <alignment horizontal="right" vertical="center"/>
    </xf>
    <xf numFmtId="0" fontId="9" fillId="6" borderId="8" xfId="0" applyFont="1" applyFill="1" applyBorder="1" applyAlignment="1">
      <alignment horizontal="right" vertical="center"/>
    </xf>
    <xf numFmtId="0" fontId="9" fillId="6" borderId="5" xfId="0" applyFont="1" applyFill="1" applyBorder="1" applyAlignment="1">
      <alignment horizontal="right" vertical="center"/>
    </xf>
    <xf numFmtId="0" fontId="8" fillId="6" borderId="1" xfId="0" applyFont="1" applyFill="1" applyBorder="1" applyAlignment="1">
      <alignment horizontal="center" vertical="center"/>
    </xf>
    <xf numFmtId="1" fontId="30" fillId="0" borderId="0" xfId="0" applyNumberFormat="1" applyFont="1" applyFill="1" applyBorder="1" applyAlignment="1">
      <alignment horizontal="right" vertical="center"/>
    </xf>
    <xf numFmtId="0" fontId="16" fillId="6" borderId="0" xfId="0" applyFont="1" applyFill="1" applyBorder="1" applyAlignment="1">
      <alignment horizontal="right" vertical="center"/>
    </xf>
    <xf numFmtId="0" fontId="9" fillId="6" borderId="5" xfId="0" quotePrefix="1" applyFont="1" applyFill="1" applyBorder="1" applyAlignment="1">
      <alignment horizontal="right" vertical="center"/>
    </xf>
    <xf numFmtId="0" fontId="9" fillId="6" borderId="28" xfId="0" applyFont="1" applyFill="1" applyBorder="1" applyAlignment="1">
      <alignment horizontal="right" vertical="center"/>
    </xf>
    <xf numFmtId="165" fontId="7" fillId="0" borderId="0" xfId="0" applyNumberFormat="1" applyFont="1"/>
    <xf numFmtId="3" fontId="7" fillId="0" borderId="0" xfId="0" applyNumberFormat="1" applyFont="1"/>
    <xf numFmtId="168" fontId="7" fillId="0" borderId="2" xfId="0" applyNumberFormat="1" applyFont="1" applyFill="1" applyBorder="1" applyAlignment="1">
      <alignment vertical="center"/>
    </xf>
    <xf numFmtId="171" fontId="7" fillId="0" borderId="0" xfId="0" applyNumberFormat="1" applyFont="1" applyFill="1" applyBorder="1" applyAlignment="1">
      <alignment vertical="center"/>
    </xf>
    <xf numFmtId="171" fontId="16" fillId="6" borderId="7" xfId="0" applyNumberFormat="1" applyFont="1" applyFill="1" applyBorder="1" applyAlignment="1">
      <alignment horizontal="right" vertical="center"/>
    </xf>
    <xf numFmtId="171" fontId="16" fillId="6" borderId="2" xfId="0" applyNumberFormat="1" applyFont="1" applyFill="1" applyBorder="1" applyAlignment="1">
      <alignment horizontal="right" vertical="center"/>
    </xf>
    <xf numFmtId="171" fontId="7" fillId="6" borderId="0" xfId="0" applyNumberFormat="1" applyFont="1" applyFill="1" applyBorder="1" applyAlignment="1">
      <alignment vertical="center"/>
    </xf>
    <xf numFmtId="171" fontId="7" fillId="0" borderId="5" xfId="0" applyNumberFormat="1" applyFont="1" applyFill="1" applyBorder="1" applyAlignment="1">
      <alignment vertical="center"/>
    </xf>
    <xf numFmtId="171" fontId="7" fillId="6" borderId="11" xfId="0" applyNumberFormat="1" applyFont="1" applyFill="1" applyBorder="1" applyAlignment="1">
      <alignment vertical="center"/>
    </xf>
    <xf numFmtId="171" fontId="7" fillId="6" borderId="5" xfId="0" applyNumberFormat="1" applyFont="1" applyFill="1" applyBorder="1" applyAlignment="1">
      <alignment vertical="center"/>
    </xf>
    <xf numFmtId="171" fontId="7" fillId="6" borderId="3" xfId="0" applyNumberFormat="1" applyFont="1" applyFill="1" applyBorder="1" applyAlignment="1">
      <alignment vertical="center"/>
    </xf>
    <xf numFmtId="171" fontId="7" fillId="6" borderId="9" xfId="0" applyNumberFormat="1" applyFont="1" applyFill="1" applyBorder="1" applyAlignment="1">
      <alignment vertical="center"/>
    </xf>
    <xf numFmtId="0" fontId="8" fillId="5" borderId="18" xfId="0" applyFont="1" applyFill="1" applyBorder="1" applyAlignment="1">
      <alignment horizontal="center" vertical="center"/>
    </xf>
    <xf numFmtId="171" fontId="18" fillId="5" borderId="12" xfId="0" applyNumberFormat="1" applyFont="1" applyFill="1" applyBorder="1" applyAlignment="1">
      <alignment horizontal="right" vertical="center"/>
    </xf>
    <xf numFmtId="171" fontId="18" fillId="5" borderId="13" xfId="0" applyNumberFormat="1" applyFont="1" applyFill="1" applyBorder="1" applyAlignment="1">
      <alignment horizontal="right" vertical="center"/>
    </xf>
    <xf numFmtId="171" fontId="8" fillId="5" borderId="13" xfId="0" applyNumberFormat="1" applyFont="1" applyFill="1" applyBorder="1" applyAlignment="1">
      <alignment horizontal="right" vertical="center"/>
    </xf>
    <xf numFmtId="0" fontId="11" fillId="0" borderId="0" xfId="0" applyFont="1" applyBorder="1" applyAlignment="1">
      <alignment horizontal="left" wrapText="1"/>
    </xf>
    <xf numFmtId="0" fontId="0" fillId="0" borderId="0" xfId="0" applyBorder="1"/>
    <xf numFmtId="1" fontId="35" fillId="5" borderId="0" xfId="0" applyNumberFormat="1" applyFont="1" applyFill="1" applyBorder="1" applyAlignment="1">
      <alignment horizontal="center" vertical="center"/>
    </xf>
    <xf numFmtId="1" fontId="35" fillId="0" borderId="0" xfId="0" applyNumberFormat="1" applyFont="1" applyBorder="1" applyAlignment="1">
      <alignment horizontal="center"/>
    </xf>
    <xf numFmtId="0" fontId="7" fillId="0" borderId="0" xfId="0" applyFont="1" applyAlignment="1">
      <alignment horizontal="center" vertical="center"/>
    </xf>
    <xf numFmtId="0" fontId="8" fillId="5" borderId="18" xfId="0" applyFont="1" applyFill="1" applyBorder="1" applyAlignment="1">
      <alignment horizontal="center" vertical="center" wrapText="1"/>
    </xf>
    <xf numFmtId="0" fontId="9" fillId="0" borderId="21" xfId="0" applyFont="1" applyFill="1" applyBorder="1" applyAlignment="1">
      <alignment horizontal="right" vertical="center"/>
    </xf>
    <xf numFmtId="0" fontId="8" fillId="4" borderId="1" xfId="0" applyFont="1" applyFill="1" applyBorder="1" applyAlignment="1">
      <alignment horizontal="center" vertical="center" wrapText="1"/>
    </xf>
    <xf numFmtId="171" fontId="7" fillId="0" borderId="7" xfId="0" applyNumberFormat="1" applyFont="1" applyFill="1" applyBorder="1" applyAlignment="1">
      <alignment horizontal="right" vertical="center"/>
    </xf>
    <xf numFmtId="171" fontId="7" fillId="0" borderId="2" xfId="0" applyNumberFormat="1" applyFont="1" applyFill="1" applyBorder="1" applyAlignment="1">
      <alignment horizontal="right" vertical="center"/>
    </xf>
    <xf numFmtId="171" fontId="7" fillId="0" borderId="0" xfId="0" applyNumberFormat="1" applyFont="1" applyFill="1" applyBorder="1" applyAlignment="1">
      <alignment horizontal="right" vertical="center"/>
    </xf>
    <xf numFmtId="171" fontId="8" fillId="5" borderId="7" xfId="0" applyNumberFormat="1" applyFont="1" applyFill="1" applyBorder="1" applyAlignment="1">
      <alignment horizontal="right" vertical="center"/>
    </xf>
    <xf numFmtId="171" fontId="8" fillId="5" borderId="2" xfId="0" applyNumberFormat="1" applyFont="1" applyFill="1" applyBorder="1" applyAlignment="1">
      <alignment horizontal="right" vertical="center"/>
    </xf>
    <xf numFmtId="171" fontId="7" fillId="5" borderId="7" xfId="0" applyNumberFormat="1" applyFont="1" applyFill="1" applyBorder="1" applyAlignment="1">
      <alignment horizontal="right" vertical="center"/>
    </xf>
    <xf numFmtId="171" fontId="7" fillId="5" borderId="2" xfId="0" applyNumberFormat="1" applyFont="1" applyFill="1" applyBorder="1" applyAlignment="1">
      <alignment horizontal="right" vertical="center"/>
    </xf>
    <xf numFmtId="171" fontId="8" fillId="0" borderId="7" xfId="0" applyNumberFormat="1" applyFont="1" applyFill="1" applyBorder="1" applyAlignment="1">
      <alignment horizontal="right" vertical="center"/>
    </xf>
    <xf numFmtId="171" fontId="8" fillId="0" borderId="2" xfId="0" applyNumberFormat="1" applyFont="1" applyFill="1" applyBorder="1" applyAlignment="1">
      <alignment horizontal="right" vertical="center"/>
    </xf>
    <xf numFmtId="171" fontId="7" fillId="6" borderId="7" xfId="0" applyNumberFormat="1" applyFont="1" applyFill="1" applyBorder="1" applyAlignment="1">
      <alignment horizontal="right" vertical="center"/>
    </xf>
    <xf numFmtId="171" fontId="7" fillId="6" borderId="2" xfId="0" applyNumberFormat="1" applyFont="1" applyFill="1" applyBorder="1" applyAlignment="1">
      <alignment horizontal="right" vertical="center"/>
    </xf>
    <xf numFmtId="171" fontId="7" fillId="6" borderId="9" xfId="0" applyNumberFormat="1" applyFont="1" applyFill="1" applyBorder="1" applyAlignment="1">
      <alignment horizontal="right" vertical="center"/>
    </xf>
    <xf numFmtId="171" fontId="7" fillId="6" borderId="5" xfId="0" applyNumberFormat="1" applyFont="1" applyFill="1" applyBorder="1" applyAlignment="1">
      <alignment horizontal="right" vertical="center"/>
    </xf>
    <xf numFmtId="171" fontId="7" fillId="0" borderId="9" xfId="0" applyNumberFormat="1" applyFont="1" applyFill="1" applyBorder="1" applyAlignment="1">
      <alignment horizontal="right" vertical="center"/>
    </xf>
    <xf numFmtId="171" fontId="7" fillId="0" borderId="5" xfId="0" applyNumberFormat="1" applyFont="1" applyFill="1" applyBorder="1" applyAlignment="1">
      <alignment horizontal="right" vertical="center"/>
    </xf>
    <xf numFmtId="171" fontId="8" fillId="6" borderId="11" xfId="0" applyNumberFormat="1" applyFont="1" applyFill="1" applyBorder="1" applyAlignment="1">
      <alignment horizontal="right" vertical="center"/>
    </xf>
    <xf numFmtId="171" fontId="8" fillId="6" borderId="1" xfId="0" applyNumberFormat="1" applyFont="1" applyFill="1" applyBorder="1" applyAlignment="1">
      <alignment horizontal="right" vertical="center"/>
    </xf>
    <xf numFmtId="170" fontId="37" fillId="5" borderId="0" xfId="9" applyNumberFormat="1" applyFont="1" applyFill="1" applyBorder="1" applyAlignment="1">
      <alignment vertical="center"/>
    </xf>
    <xf numFmtId="170" fontId="37" fillId="5" borderId="6" xfId="9" applyNumberFormat="1" applyFont="1" applyFill="1" applyBorder="1" applyAlignment="1">
      <alignment vertical="center"/>
    </xf>
    <xf numFmtId="0" fontId="38" fillId="5" borderId="6" xfId="0" applyFont="1" applyFill="1" applyBorder="1" applyAlignment="1">
      <alignment horizontal="center" vertical="center"/>
    </xf>
    <xf numFmtId="170" fontId="37" fillId="0" borderId="0" xfId="9" applyNumberFormat="1" applyFont="1" applyFill="1" applyBorder="1" applyAlignment="1">
      <alignment vertical="center"/>
    </xf>
    <xf numFmtId="170" fontId="37" fillId="0" borderId="6" xfId="9" applyNumberFormat="1" applyFont="1" applyFill="1" applyBorder="1" applyAlignment="1">
      <alignment vertical="center"/>
    </xf>
    <xf numFmtId="0" fontId="38" fillId="0" borderId="6" xfId="0" applyFont="1" applyFill="1" applyBorder="1" applyAlignment="1">
      <alignment horizontal="center" vertical="center"/>
    </xf>
    <xf numFmtId="170" fontId="37" fillId="6" borderId="0" xfId="9" applyNumberFormat="1" applyFont="1" applyFill="1" applyBorder="1" applyAlignment="1">
      <alignment vertical="center"/>
    </xf>
    <xf numFmtId="170" fontId="37" fillId="6" borderId="6" xfId="9" applyNumberFormat="1" applyFont="1" applyFill="1" applyBorder="1" applyAlignment="1">
      <alignment vertical="center"/>
    </xf>
    <xf numFmtId="0" fontId="38" fillId="6" borderId="6" xfId="0" applyFont="1" applyFill="1" applyBorder="1" applyAlignment="1">
      <alignment horizontal="center" vertical="center"/>
    </xf>
    <xf numFmtId="0" fontId="38" fillId="6" borderId="8" xfId="0" applyFont="1" applyFill="1" applyBorder="1" applyAlignment="1">
      <alignment horizontal="center" vertical="center"/>
    </xf>
    <xf numFmtId="0" fontId="36" fillId="0" borderId="0" xfId="0" applyFont="1"/>
    <xf numFmtId="170" fontId="37" fillId="0" borderId="0" xfId="0" applyNumberFormat="1" applyFont="1"/>
    <xf numFmtId="0" fontId="39" fillId="0" borderId="0" xfId="0" applyFont="1"/>
    <xf numFmtId="0" fontId="40" fillId="0" borderId="0" xfId="0" applyFont="1" applyAlignment="1">
      <alignment horizontal="left"/>
    </xf>
    <xf numFmtId="1" fontId="38" fillId="4" borderId="11" xfId="0" applyNumberFormat="1" applyFont="1" applyFill="1" applyBorder="1" applyAlignment="1">
      <alignment horizontal="center"/>
    </xf>
    <xf numFmtId="1" fontId="38" fillId="4" borderId="1" xfId="0" applyNumberFormat="1" applyFont="1" applyFill="1" applyBorder="1" applyAlignment="1">
      <alignment horizontal="center"/>
    </xf>
    <xf numFmtId="1" fontId="38" fillId="4" borderId="9" xfId="0" applyNumberFormat="1" applyFont="1" applyFill="1" applyBorder="1" applyAlignment="1">
      <alignment horizontal="center" vertical="center"/>
    </xf>
    <xf numFmtId="1" fontId="38" fillId="4" borderId="3" xfId="0" applyNumberFormat="1" applyFont="1" applyFill="1" applyBorder="1" applyAlignment="1">
      <alignment horizontal="center" vertical="center"/>
    </xf>
    <xf numFmtId="1" fontId="38" fillId="4" borderId="5" xfId="0" applyNumberFormat="1" applyFont="1" applyFill="1" applyBorder="1" applyAlignment="1">
      <alignment horizontal="center" vertical="center"/>
    </xf>
    <xf numFmtId="0" fontId="37" fillId="0" borderId="0" xfId="0" applyFont="1" applyAlignment="1">
      <alignment horizontal="center"/>
    </xf>
    <xf numFmtId="0" fontId="38" fillId="5" borderId="18" xfId="0" applyFont="1" applyFill="1" applyBorder="1" applyAlignment="1">
      <alignment horizontal="center" vertical="center"/>
    </xf>
    <xf numFmtId="3" fontId="38" fillId="5" borderId="12" xfId="0" applyNumberFormat="1" applyFont="1" applyFill="1" applyBorder="1" applyAlignment="1">
      <alignment horizontal="right"/>
    </xf>
    <xf numFmtId="3" fontId="38" fillId="5" borderId="18" xfId="0" applyNumberFormat="1" applyFont="1" applyFill="1" applyBorder="1" applyAlignment="1">
      <alignment horizontal="right"/>
    </xf>
    <xf numFmtId="170" fontId="38" fillId="5" borderId="12" xfId="0" applyNumberFormat="1" applyFont="1" applyFill="1" applyBorder="1" applyAlignment="1">
      <alignment horizontal="right"/>
    </xf>
    <xf numFmtId="0" fontId="38" fillId="0" borderId="2" xfId="0" applyFont="1" applyFill="1" applyBorder="1" applyAlignment="1">
      <alignment horizontal="center" vertical="center"/>
    </xf>
    <xf numFmtId="170" fontId="37" fillId="0" borderId="7" xfId="0" applyNumberFormat="1" applyFont="1" applyFill="1" applyBorder="1" applyAlignment="1">
      <alignment horizontal="right" vertical="center"/>
    </xf>
    <xf numFmtId="0" fontId="38" fillId="5" borderId="2" xfId="0" applyFont="1" applyFill="1" applyBorder="1" applyAlignment="1">
      <alignment horizontal="center" vertical="center"/>
    </xf>
    <xf numFmtId="170" fontId="37" fillId="5" borderId="7" xfId="0" applyNumberFormat="1" applyFont="1" applyFill="1" applyBorder="1" applyAlignment="1">
      <alignment horizontal="right" vertical="center"/>
    </xf>
    <xf numFmtId="170" fontId="37" fillId="0" borderId="0" xfId="0" applyNumberFormat="1" applyFont="1" applyFill="1" applyAlignment="1">
      <alignment horizontal="right" vertical="center"/>
    </xf>
    <xf numFmtId="170" fontId="37" fillId="5" borderId="2" xfId="0" applyNumberFormat="1" applyFont="1" applyFill="1" applyBorder="1" applyAlignment="1">
      <alignment horizontal="right" vertical="center"/>
    </xf>
    <xf numFmtId="170" fontId="37" fillId="5" borderId="0" xfId="0" applyNumberFormat="1" applyFont="1" applyFill="1" applyAlignment="1">
      <alignment horizontal="right" vertical="center"/>
    </xf>
    <xf numFmtId="3" fontId="37" fillId="5" borderId="2" xfId="0" applyNumberFormat="1" applyFont="1" applyFill="1" applyBorder="1" applyAlignment="1">
      <alignment horizontal="right" vertical="center"/>
    </xf>
    <xf numFmtId="3" fontId="38" fillId="0" borderId="2" xfId="0" applyNumberFormat="1" applyFont="1" applyFill="1" applyBorder="1" applyAlignment="1">
      <alignment horizontal="right" vertical="center"/>
    </xf>
    <xf numFmtId="170" fontId="37" fillId="0" borderId="0" xfId="9" applyNumberFormat="1" applyFont="1" applyFill="1" applyBorder="1" applyAlignment="1">
      <alignment horizontal="right" vertical="center"/>
    </xf>
    <xf numFmtId="0" fontId="38" fillId="6" borderId="2" xfId="0" applyFont="1" applyFill="1" applyBorder="1" applyAlignment="1">
      <alignment horizontal="center" vertical="center"/>
    </xf>
    <xf numFmtId="170" fontId="37" fillId="6" borderId="2" xfId="0" applyNumberFormat="1" applyFont="1" applyFill="1" applyBorder="1" applyAlignment="1">
      <alignment horizontal="right" vertical="center"/>
    </xf>
    <xf numFmtId="170" fontId="37" fillId="6" borderId="7" xfId="0" applyNumberFormat="1" applyFont="1" applyFill="1" applyBorder="1" applyAlignment="1">
      <alignment horizontal="right" vertical="center"/>
    </xf>
    <xf numFmtId="170" fontId="37" fillId="6" borderId="0" xfId="0" applyNumberFormat="1" applyFont="1" applyFill="1" applyBorder="1" applyAlignment="1">
      <alignment horizontal="right" vertical="center"/>
    </xf>
    <xf numFmtId="170" fontId="37" fillId="6" borderId="0" xfId="0" applyNumberFormat="1" applyFont="1" applyFill="1" applyAlignment="1">
      <alignment horizontal="right" vertical="center"/>
    </xf>
    <xf numFmtId="3" fontId="37" fillId="0" borderId="2" xfId="0" applyNumberFormat="1" applyFont="1" applyFill="1" applyBorder="1" applyAlignment="1">
      <alignment horizontal="right" vertical="center"/>
    </xf>
    <xf numFmtId="3" fontId="37" fillId="6" borderId="2" xfId="0" applyNumberFormat="1" applyFont="1" applyFill="1" applyBorder="1" applyAlignment="1">
      <alignment horizontal="right" vertical="center"/>
    </xf>
    <xf numFmtId="0" fontId="38" fillId="0" borderId="1" xfId="0" applyFont="1" applyFill="1" applyBorder="1" applyAlignment="1">
      <alignment horizontal="center" vertical="center"/>
    </xf>
    <xf numFmtId="3" fontId="38" fillId="6" borderId="7" xfId="0" applyNumberFormat="1" applyFont="1" applyFill="1" applyBorder="1" applyAlignment="1">
      <alignment horizontal="right" vertical="center"/>
    </xf>
    <xf numFmtId="3" fontId="38" fillId="6" borderId="2" xfId="0" applyNumberFormat="1" applyFont="1" applyFill="1" applyBorder="1" applyAlignment="1">
      <alignment horizontal="right" vertical="center"/>
    </xf>
    <xf numFmtId="3" fontId="38" fillId="0" borderId="7" xfId="0" applyNumberFormat="1" applyFont="1" applyFill="1" applyBorder="1" applyAlignment="1">
      <alignment horizontal="right" vertical="center"/>
    </xf>
    <xf numFmtId="3" fontId="37" fillId="0" borderId="7" xfId="0" applyNumberFormat="1" applyFont="1" applyFill="1" applyBorder="1" applyAlignment="1">
      <alignment horizontal="right" vertical="center"/>
    </xf>
    <xf numFmtId="0" fontId="38" fillId="6" borderId="1" xfId="0" applyFont="1" applyFill="1" applyBorder="1" applyAlignment="1">
      <alignment horizontal="center" vertical="center"/>
    </xf>
    <xf numFmtId="170" fontId="37" fillId="6" borderId="11" xfId="0" applyNumberFormat="1" applyFont="1" applyFill="1" applyBorder="1" applyAlignment="1">
      <alignment horizontal="right" vertical="center"/>
    </xf>
    <xf numFmtId="0" fontId="38" fillId="6" borderId="3" xfId="0" applyFont="1" applyFill="1" applyBorder="1" applyAlignment="1">
      <alignment horizontal="center" vertical="center"/>
    </xf>
    <xf numFmtId="3" fontId="37" fillId="6" borderId="9" xfId="2" applyNumberFormat="1" applyFont="1" applyFill="1" applyBorder="1" applyAlignment="1">
      <alignment vertical="center"/>
    </xf>
    <xf numFmtId="3" fontId="37" fillId="6" borderId="3" xfId="2" applyNumberFormat="1" applyFont="1" applyFill="1" applyBorder="1" applyAlignment="1">
      <alignment vertical="center"/>
    </xf>
    <xf numFmtId="170" fontId="37" fillId="6" borderId="9" xfId="2" applyNumberFormat="1" applyFont="1" applyFill="1" applyBorder="1" applyAlignment="1">
      <alignment vertical="center"/>
    </xf>
    <xf numFmtId="170" fontId="37" fillId="6" borderId="5" xfId="2" applyNumberFormat="1" applyFont="1" applyFill="1" applyBorder="1" applyAlignment="1">
      <alignment vertical="center"/>
    </xf>
    <xf numFmtId="170" fontId="37" fillId="6" borderId="5" xfId="0" applyNumberFormat="1" applyFont="1" applyFill="1" applyBorder="1" applyAlignment="1">
      <alignment horizontal="right" vertical="center"/>
    </xf>
    <xf numFmtId="0" fontId="38" fillId="0" borderId="0" xfId="0" applyFont="1"/>
    <xf numFmtId="170" fontId="38" fillId="5" borderId="13" xfId="0" applyNumberFormat="1" applyFont="1" applyFill="1" applyBorder="1" applyAlignment="1">
      <alignment horizontal="right"/>
    </xf>
    <xf numFmtId="0" fontId="37" fillId="0" borderId="0" xfId="0" applyFont="1"/>
    <xf numFmtId="0" fontId="38" fillId="4" borderId="18" xfId="0" applyFont="1" applyFill="1" applyBorder="1" applyAlignment="1">
      <alignment horizontal="center" vertical="top" wrapText="1"/>
    </xf>
    <xf numFmtId="0" fontId="38" fillId="4" borderId="1" xfId="0" applyFont="1" applyFill="1" applyBorder="1" applyAlignment="1">
      <alignment horizontal="center" vertical="center"/>
    </xf>
    <xf numFmtId="0" fontId="38" fillId="4" borderId="1" xfId="0" applyFont="1" applyFill="1" applyBorder="1" applyAlignment="1">
      <alignment horizontal="center" vertical="center" wrapText="1"/>
    </xf>
    <xf numFmtId="0" fontId="38" fillId="0" borderId="0" xfId="0" applyFont="1" applyAlignment="1">
      <alignment horizontal="center"/>
    </xf>
    <xf numFmtId="0" fontId="38" fillId="0" borderId="3" xfId="0" applyFont="1" applyFill="1" applyBorder="1" applyAlignment="1">
      <alignment horizontal="center" vertical="center"/>
    </xf>
    <xf numFmtId="0" fontId="0" fillId="0" borderId="7" xfId="0" applyBorder="1"/>
    <xf numFmtId="171" fontId="8" fillId="5" borderId="12" xfId="0" applyNumberFormat="1" applyFont="1" applyFill="1" applyBorder="1" applyAlignment="1">
      <alignment horizontal="right" vertical="center"/>
    </xf>
    <xf numFmtId="0" fontId="8" fillId="0" borderId="5" xfId="1" applyFont="1" applyFill="1" applyBorder="1" applyAlignment="1">
      <alignment horizontal="center" vertical="center"/>
    </xf>
    <xf numFmtId="0" fontId="8" fillId="5" borderId="17" xfId="0" applyFont="1" applyFill="1" applyBorder="1" applyAlignment="1">
      <alignment horizontal="center" vertical="center"/>
    </xf>
    <xf numFmtId="164" fontId="8" fillId="4" borderId="8" xfId="0" applyNumberFormat="1" applyFont="1" applyFill="1" applyBorder="1" applyAlignment="1">
      <alignment horizontal="center" vertical="center"/>
    </xf>
    <xf numFmtId="0" fontId="36" fillId="0" borderId="0" xfId="0" applyFont="1" applyAlignment="1">
      <alignment horizontal="center" vertical="center"/>
    </xf>
    <xf numFmtId="166" fontId="38" fillId="5" borderId="18" xfId="0" applyNumberFormat="1" applyFont="1" applyFill="1" applyBorder="1" applyAlignment="1">
      <alignment horizontal="center" vertical="center"/>
    </xf>
    <xf numFmtId="166" fontId="38" fillId="0" borderId="2" xfId="0" applyNumberFormat="1" applyFont="1" applyFill="1" applyBorder="1" applyAlignment="1">
      <alignment horizontal="center" vertical="center"/>
    </xf>
    <xf numFmtId="171" fontId="7" fillId="0" borderId="3" xfId="0" applyNumberFormat="1" applyFont="1" applyFill="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left" vertical="center" wrapText="1"/>
    </xf>
    <xf numFmtId="0" fontId="7" fillId="6" borderId="0" xfId="0" applyFont="1" applyFill="1" applyBorder="1" applyAlignment="1">
      <alignment horizontal="right" vertical="center"/>
    </xf>
    <xf numFmtId="0" fontId="8" fillId="5" borderId="2" xfId="11" applyFont="1" applyFill="1" applyBorder="1" applyAlignment="1">
      <alignment horizontal="center" vertical="center"/>
    </xf>
    <xf numFmtId="0" fontId="1" fillId="0" borderId="0" xfId="11"/>
    <xf numFmtId="0" fontId="12" fillId="0" borderId="0" xfId="11" applyFont="1"/>
    <xf numFmtId="3" fontId="12" fillId="0" borderId="0" xfId="11" applyNumberFormat="1" applyFont="1" applyAlignment="1">
      <alignment horizontal="right"/>
    </xf>
    <xf numFmtId="3" fontId="10" fillId="0" borderId="0" xfId="11" quotePrefix="1" applyNumberFormat="1" applyFont="1" applyBorder="1" applyAlignment="1">
      <alignment horizontal="right" vertical="top"/>
    </xf>
    <xf numFmtId="0" fontId="8" fillId="4" borderId="12" xfId="11" applyFont="1" applyFill="1" applyBorder="1" applyAlignment="1">
      <alignment horizontal="center" vertical="center"/>
    </xf>
    <xf numFmtId="0" fontId="8" fillId="5" borderId="11" xfId="11" applyFont="1" applyFill="1" applyBorder="1" applyAlignment="1">
      <alignment horizontal="center" vertical="center"/>
    </xf>
    <xf numFmtId="0" fontId="7" fillId="0" borderId="11" xfId="11" applyFont="1" applyFill="1" applyBorder="1" applyAlignment="1">
      <alignment horizontal="center" vertical="center"/>
    </xf>
    <xf numFmtId="0" fontId="7" fillId="0" borderId="29" xfId="11" applyFont="1" applyFill="1" applyBorder="1" applyAlignment="1">
      <alignment horizontal="center" vertical="center"/>
    </xf>
    <xf numFmtId="0" fontId="7" fillId="0" borderId="15" xfId="11" applyFont="1" applyFill="1" applyBorder="1" applyAlignment="1">
      <alignment horizontal="center" vertical="center"/>
    </xf>
    <xf numFmtId="0" fontId="7" fillId="0" borderId="11" xfId="11" applyFont="1" applyFill="1" applyBorder="1" applyAlignment="1">
      <alignment vertical="center"/>
    </xf>
    <xf numFmtId="0" fontId="7" fillId="0" borderId="15" xfId="11" applyFont="1" applyFill="1" applyBorder="1" applyAlignment="1">
      <alignment vertical="center"/>
    </xf>
    <xf numFmtId="0" fontId="8" fillId="5" borderId="7" xfId="11" applyFont="1" applyFill="1" applyBorder="1" applyAlignment="1">
      <alignment horizontal="center" vertical="center"/>
    </xf>
    <xf numFmtId="0" fontId="7" fillId="0" borderId="7" xfId="11" applyFont="1" applyFill="1" applyBorder="1" applyAlignment="1">
      <alignment horizontal="center" vertical="center"/>
    </xf>
    <xf numFmtId="0" fontId="7" fillId="0" borderId="0" xfId="11" applyFont="1" applyFill="1" applyBorder="1" applyAlignment="1">
      <alignment horizontal="center" vertical="center"/>
    </xf>
    <xf numFmtId="0" fontId="7" fillId="0" borderId="6" xfId="11" applyFont="1" applyFill="1" applyBorder="1" applyAlignment="1">
      <alignment horizontal="center" vertical="center"/>
    </xf>
    <xf numFmtId="0" fontId="7" fillId="0" borderId="7" xfId="11" applyFont="1" applyFill="1" applyBorder="1" applyAlignment="1">
      <alignment vertical="center"/>
    </xf>
    <xf numFmtId="0" fontId="7" fillId="0" borderId="6" xfId="11" applyFont="1" applyFill="1" applyBorder="1" applyAlignment="1">
      <alignment vertical="center"/>
    </xf>
    <xf numFmtId="0" fontId="7" fillId="0" borderId="0" xfId="11" applyFont="1" applyFill="1" applyBorder="1" applyAlignment="1">
      <alignment horizontal="right" vertical="center"/>
    </xf>
    <xf numFmtId="0" fontId="7" fillId="0" borderId="6" xfId="11" applyFont="1" applyBorder="1"/>
    <xf numFmtId="0" fontId="7" fillId="0" borderId="6" xfId="11" applyFont="1" applyFill="1" applyBorder="1" applyAlignment="1">
      <alignment horizontal="right" vertical="center"/>
    </xf>
    <xf numFmtId="0" fontId="8" fillId="0" borderId="7" xfId="11" applyFont="1" applyFill="1" applyBorder="1" applyAlignment="1">
      <alignment horizontal="center" vertical="center"/>
    </xf>
    <xf numFmtId="0" fontId="8" fillId="5" borderId="14" xfId="11" applyFont="1" applyFill="1" applyBorder="1" applyAlignment="1">
      <alignment horizontal="center" vertical="center"/>
    </xf>
    <xf numFmtId="0" fontId="8" fillId="0" borderId="14" xfId="11" applyFont="1" applyFill="1" applyBorder="1" applyAlignment="1">
      <alignment horizontal="center" vertical="center"/>
    </xf>
    <xf numFmtId="1" fontId="7" fillId="0" borderId="16" xfId="11" applyNumberFormat="1" applyFont="1" applyFill="1" applyBorder="1" applyAlignment="1">
      <alignment horizontal="center" vertical="center"/>
    </xf>
    <xf numFmtId="1" fontId="7" fillId="0" borderId="10" xfId="11" applyNumberFormat="1" applyFont="1" applyFill="1" applyBorder="1" applyAlignment="1">
      <alignment horizontal="right" vertical="center"/>
    </xf>
    <xf numFmtId="1" fontId="7" fillId="0" borderId="16" xfId="11" applyNumberFormat="1" applyFont="1" applyFill="1" applyBorder="1" applyAlignment="1">
      <alignment horizontal="right" vertical="center"/>
    </xf>
    <xf numFmtId="0" fontId="7" fillId="0" borderId="10" xfId="11" applyFont="1" applyFill="1" applyBorder="1" applyAlignment="1">
      <alignment horizontal="right" vertical="center"/>
    </xf>
    <xf numFmtId="0" fontId="8" fillId="5" borderId="24" xfId="11" applyFont="1" applyFill="1" applyBorder="1" applyAlignment="1">
      <alignment horizontal="center" vertical="center"/>
    </xf>
    <xf numFmtId="0" fontId="8" fillId="0" borderId="24" xfId="11" applyFont="1" applyFill="1" applyBorder="1" applyAlignment="1">
      <alignment horizontal="center" vertical="center"/>
    </xf>
    <xf numFmtId="1" fontId="7" fillId="0" borderId="25" xfId="11" applyNumberFormat="1" applyFont="1" applyFill="1" applyBorder="1" applyAlignment="1">
      <alignment horizontal="center" vertical="center"/>
    </xf>
    <xf numFmtId="1" fontId="7" fillId="0" borderId="26" xfId="11" applyNumberFormat="1" applyFont="1" applyFill="1" applyBorder="1" applyAlignment="1">
      <alignment horizontal="right" vertical="center"/>
    </xf>
    <xf numFmtId="1" fontId="7" fillId="0" borderId="25" xfId="11" applyNumberFormat="1" applyFont="1" applyFill="1" applyBorder="1" applyAlignment="1">
      <alignment horizontal="right" vertical="center"/>
    </xf>
    <xf numFmtId="0" fontId="7" fillId="0" borderId="26" xfId="11" applyFont="1" applyFill="1" applyBorder="1" applyAlignment="1">
      <alignment horizontal="right" vertical="center"/>
    </xf>
    <xf numFmtId="0" fontId="8" fillId="0" borderId="0" xfId="11" applyFont="1" applyAlignment="1"/>
    <xf numFmtId="0" fontId="7" fillId="0" borderId="0" xfId="11" applyFont="1" applyAlignment="1"/>
    <xf numFmtId="0" fontId="8" fillId="0" borderId="0" xfId="11" applyFont="1" applyBorder="1" applyAlignment="1"/>
    <xf numFmtId="3" fontId="6" fillId="0" borderId="0" xfId="11" applyNumberFormat="1" applyFont="1" applyBorder="1" applyAlignment="1">
      <alignment horizontal="center"/>
    </xf>
    <xf numFmtId="0" fontId="7" fillId="0" borderId="7" xfId="11" applyFont="1" applyBorder="1"/>
    <xf numFmtId="0" fontId="7" fillId="0" borderId="0" xfId="11" applyFont="1" applyBorder="1" applyAlignment="1">
      <alignment horizontal="center"/>
    </xf>
    <xf numFmtId="3" fontId="7" fillId="0" borderId="6" xfId="11" applyNumberFormat="1" applyFont="1" applyBorder="1" applyAlignment="1">
      <alignment horizontal="center"/>
    </xf>
    <xf numFmtId="3" fontId="7" fillId="0" borderId="0" xfId="11" applyNumberFormat="1" applyFont="1" applyBorder="1" applyAlignment="1">
      <alignment horizontal="center"/>
    </xf>
    <xf numFmtId="0" fontId="0" fillId="0" borderId="6" xfId="0" applyBorder="1"/>
    <xf numFmtId="0" fontId="41" fillId="0" borderId="0" xfId="0" applyFont="1"/>
    <xf numFmtId="170" fontId="42" fillId="0" borderId="0" xfId="0" applyNumberFormat="1" applyFont="1"/>
    <xf numFmtId="1" fontId="38" fillId="4" borderId="29" xfId="0" applyNumberFormat="1" applyFont="1" applyFill="1" applyBorder="1" applyAlignment="1">
      <alignment horizontal="center"/>
    </xf>
    <xf numFmtId="172" fontId="36" fillId="0" borderId="0" xfId="0" applyNumberFormat="1" applyFont="1"/>
    <xf numFmtId="173" fontId="45" fillId="0" borderId="0" xfId="0" applyNumberFormat="1" applyFont="1"/>
    <xf numFmtId="1" fontId="45" fillId="0" borderId="0" xfId="0" applyNumberFormat="1" applyFont="1"/>
    <xf numFmtId="170" fontId="37" fillId="6" borderId="29" xfId="0" applyNumberFormat="1" applyFont="1" applyFill="1" applyBorder="1" applyAlignment="1">
      <alignment horizontal="right" vertical="center"/>
    </xf>
    <xf numFmtId="1" fontId="8" fillId="4" borderId="29" xfId="0" applyNumberFormat="1" applyFont="1" applyFill="1" applyBorder="1" applyAlignment="1">
      <alignment horizontal="center"/>
    </xf>
    <xf numFmtId="0" fontId="42" fillId="0" borderId="0" xfId="0" applyFont="1"/>
    <xf numFmtId="171" fontId="8" fillId="6" borderId="7" xfId="0" applyNumberFormat="1" applyFont="1" applyFill="1" applyBorder="1" applyAlignment="1">
      <alignment horizontal="right" vertical="center"/>
    </xf>
    <xf numFmtId="171" fontId="8" fillId="6" borderId="2" xfId="0" applyNumberFormat="1" applyFont="1" applyFill="1" applyBorder="1" applyAlignment="1">
      <alignment horizontal="right" vertical="center"/>
    </xf>
    <xf numFmtId="171" fontId="7" fillId="6" borderId="29" xfId="0" applyNumberFormat="1" applyFont="1" applyFill="1" applyBorder="1" applyAlignment="1">
      <alignment vertical="center"/>
    </xf>
    <xf numFmtId="0" fontId="46" fillId="0" borderId="0" xfId="0" applyFont="1" applyAlignment="1">
      <alignment vertical="top"/>
    </xf>
    <xf numFmtId="0" fontId="42" fillId="0" borderId="0" xfId="0" applyFont="1" applyAlignment="1">
      <alignment horizontal="center" vertical="center"/>
    </xf>
    <xf numFmtId="0" fontId="11" fillId="5" borderId="29" xfId="0" applyFont="1" applyFill="1" applyBorder="1" applyAlignment="1">
      <alignment horizontal="right" vertical="center"/>
    </xf>
    <xf numFmtId="0" fontId="9" fillId="0" borderId="29" xfId="0" applyFont="1" applyBorder="1" applyAlignment="1">
      <alignment horizontal="right" vertical="center"/>
    </xf>
    <xf numFmtId="0" fontId="37" fillId="0" borderId="1" xfId="0" applyFont="1" applyFill="1" applyBorder="1" applyAlignment="1">
      <alignment horizontal="center" vertical="center"/>
    </xf>
    <xf numFmtId="0" fontId="37" fillId="5" borderId="2" xfId="0" applyFont="1" applyFill="1" applyBorder="1" applyAlignment="1">
      <alignment horizontal="center" vertical="center"/>
    </xf>
    <xf numFmtId="0" fontId="37" fillId="0" borderId="2" xfId="0" applyFont="1" applyFill="1" applyBorder="1" applyAlignment="1">
      <alignment horizontal="center" vertical="center"/>
    </xf>
    <xf numFmtId="0" fontId="37" fillId="6" borderId="2" xfId="0" applyFont="1" applyFill="1" applyBorder="1" applyAlignment="1">
      <alignment horizontal="center" vertical="center"/>
    </xf>
    <xf numFmtId="0" fontId="37" fillId="0" borderId="3" xfId="0" applyFont="1" applyFill="1" applyBorder="1" applyAlignment="1">
      <alignment horizontal="center" vertical="center"/>
    </xf>
    <xf numFmtId="170" fontId="38" fillId="0" borderId="1" xfId="0" applyNumberFormat="1" applyFont="1" applyBorder="1" applyAlignment="1">
      <alignment vertical="center"/>
    </xf>
    <xf numFmtId="170" fontId="37" fillId="0" borderId="1" xfId="9" applyNumberFormat="1" applyFont="1" applyBorder="1" applyAlignment="1">
      <alignment horizontal="right" vertical="center"/>
    </xf>
    <xf numFmtId="170" fontId="38" fillId="5" borderId="2" xfId="0" applyNumberFormat="1" applyFont="1" applyFill="1" applyBorder="1" applyAlignment="1">
      <alignment vertical="center"/>
    </xf>
    <xf numFmtId="170" fontId="37" fillId="5" borderId="2" xfId="9" applyNumberFormat="1" applyFont="1" applyFill="1" applyBorder="1" applyAlignment="1">
      <alignment horizontal="right" vertical="center"/>
    </xf>
    <xf numFmtId="170" fontId="38" fillId="0" borderId="2" xfId="0" applyNumberFormat="1" applyFont="1" applyBorder="1" applyAlignment="1">
      <alignment vertical="center"/>
    </xf>
    <xf numFmtId="170" fontId="37" fillId="0" borderId="2" xfId="9" applyNumberFormat="1" applyFont="1" applyBorder="1" applyAlignment="1">
      <alignment horizontal="right" vertical="center"/>
    </xf>
    <xf numFmtId="170" fontId="38" fillId="0" borderId="2" xfId="0" applyNumberFormat="1" applyFont="1" applyFill="1" applyBorder="1" applyAlignment="1">
      <alignment vertical="center"/>
    </xf>
    <xf numFmtId="170" fontId="37" fillId="0" borderId="2" xfId="9" quotePrefix="1" applyNumberFormat="1" applyFont="1" applyBorder="1" applyAlignment="1">
      <alignment horizontal="right" vertical="center"/>
    </xf>
    <xf numFmtId="170" fontId="37" fillId="0" borderId="2" xfId="9" applyNumberFormat="1" applyFont="1" applyFill="1" applyBorder="1" applyAlignment="1">
      <alignment horizontal="right" vertical="center"/>
    </xf>
    <xf numFmtId="170" fontId="38" fillId="6" borderId="2" xfId="0" applyNumberFormat="1" applyFont="1" applyFill="1" applyBorder="1" applyAlignment="1">
      <alignment vertical="center"/>
    </xf>
    <xf numFmtId="170" fontId="37" fillId="6" borderId="2" xfId="9" applyNumberFormat="1" applyFont="1" applyFill="1" applyBorder="1" applyAlignment="1">
      <alignment horizontal="right" vertical="center"/>
    </xf>
    <xf numFmtId="170" fontId="38" fillId="0" borderId="3" xfId="0" applyNumberFormat="1" applyFont="1" applyFill="1" applyBorder="1" applyAlignment="1">
      <alignment vertical="center"/>
    </xf>
    <xf numFmtId="170" fontId="37" fillId="0" borderId="3" xfId="9" applyNumberFormat="1" applyFont="1" applyFill="1" applyBorder="1" applyAlignment="1">
      <alignment horizontal="right" vertical="center"/>
    </xf>
    <xf numFmtId="0" fontId="8" fillId="5" borderId="3" xfId="0" applyFont="1" applyFill="1" applyBorder="1" applyAlignment="1">
      <alignment horizontal="center" vertical="center"/>
    </xf>
    <xf numFmtId="0" fontId="8" fillId="5" borderId="3" xfId="1" applyFont="1" applyFill="1" applyBorder="1" applyAlignment="1">
      <alignment horizontal="center" vertical="center"/>
    </xf>
    <xf numFmtId="166" fontId="8" fillId="0" borderId="2" xfId="1" applyNumberFormat="1" applyFont="1" applyFill="1" applyBorder="1" applyAlignment="1">
      <alignment horizontal="center" vertical="center"/>
    </xf>
    <xf numFmtId="166" fontId="8" fillId="5" borderId="2" xfId="1" applyNumberFormat="1" applyFont="1" applyFill="1" applyBorder="1" applyAlignment="1">
      <alignment horizontal="center" vertical="center"/>
    </xf>
    <xf numFmtId="0" fontId="47" fillId="4" borderId="1" xfId="0" applyFont="1" applyFill="1" applyBorder="1" applyAlignment="1">
      <alignment horizontal="center" wrapText="1"/>
    </xf>
    <xf numFmtId="0" fontId="38" fillId="4" borderId="3" xfId="0" applyFont="1" applyFill="1" applyBorder="1" applyAlignment="1">
      <alignment horizontal="center" vertical="top"/>
    </xf>
    <xf numFmtId="0" fontId="37" fillId="0" borderId="1" xfId="9" applyFont="1" applyFill="1" applyBorder="1" applyAlignment="1">
      <alignment horizontal="center" vertical="center"/>
    </xf>
    <xf numFmtId="170" fontId="37" fillId="0" borderId="1" xfId="0" applyNumberFormat="1" applyFont="1" applyBorder="1" applyAlignment="1">
      <alignment vertical="center"/>
    </xf>
    <xf numFmtId="170" fontId="37" fillId="0" borderId="29" xfId="9" applyNumberFormat="1" applyFont="1" applyBorder="1" applyAlignment="1">
      <alignment vertical="center"/>
    </xf>
    <xf numFmtId="170" fontId="37" fillId="0" borderId="15" xfId="9" applyNumberFormat="1" applyFont="1" applyBorder="1" applyAlignment="1">
      <alignment vertical="center"/>
    </xf>
    <xf numFmtId="0" fontId="37" fillId="5" borderId="2" xfId="9" applyFont="1" applyFill="1" applyBorder="1" applyAlignment="1">
      <alignment horizontal="center" vertical="center"/>
    </xf>
    <xf numFmtId="170" fontId="37" fillId="5" borderId="2" xfId="0" applyNumberFormat="1" applyFont="1" applyFill="1" applyBorder="1" applyAlignment="1">
      <alignment vertical="center"/>
    </xf>
    <xf numFmtId="0" fontId="37" fillId="0" borderId="2" xfId="9" applyFont="1" applyFill="1" applyBorder="1" applyAlignment="1">
      <alignment horizontal="center" vertical="center"/>
    </xf>
    <xf numFmtId="170" fontId="37" fillId="0" borderId="2" xfId="0" applyNumberFormat="1" applyFont="1" applyFill="1" applyBorder="1" applyAlignment="1">
      <alignment vertical="center"/>
    </xf>
    <xf numFmtId="170" fontId="37" fillId="0" borderId="0" xfId="9" quotePrefix="1" applyNumberFormat="1" applyFont="1" applyFill="1" applyBorder="1" applyAlignment="1">
      <alignment horizontal="right" vertical="center"/>
    </xf>
    <xf numFmtId="0" fontId="37" fillId="6" borderId="2" xfId="9" applyFont="1" applyFill="1" applyBorder="1" applyAlignment="1">
      <alignment horizontal="center" vertical="center"/>
    </xf>
    <xf numFmtId="170" fontId="37" fillId="6" borderId="2" xfId="0" applyNumberFormat="1" applyFont="1" applyFill="1" applyBorder="1" applyAlignment="1">
      <alignment vertical="center"/>
    </xf>
    <xf numFmtId="170" fontId="48" fillId="0" borderId="0" xfId="9" applyNumberFormat="1" applyFont="1" applyFill="1" applyBorder="1" applyAlignment="1">
      <alignment vertical="center"/>
    </xf>
    <xf numFmtId="0" fontId="37" fillId="0" borderId="3" xfId="9" applyFont="1" applyFill="1" applyBorder="1" applyAlignment="1">
      <alignment horizontal="center" vertical="center"/>
    </xf>
    <xf numFmtId="170" fontId="37" fillId="0" borderId="3" xfId="0" applyNumberFormat="1" applyFont="1" applyFill="1" applyBorder="1" applyAlignment="1">
      <alignment vertical="center"/>
    </xf>
    <xf numFmtId="170" fontId="37" fillId="0" borderId="5" xfId="9" applyNumberFormat="1" applyFont="1" applyFill="1" applyBorder="1" applyAlignment="1">
      <alignment vertical="center"/>
    </xf>
    <xf numFmtId="170" fontId="37" fillId="0" borderId="8" xfId="9" applyNumberFormat="1" applyFont="1" applyFill="1" applyBorder="1" applyAlignment="1">
      <alignment vertical="center"/>
    </xf>
    <xf numFmtId="0" fontId="8" fillId="5" borderId="13" xfId="0" applyFont="1" applyFill="1" applyBorder="1" applyAlignment="1">
      <alignment horizontal="center" vertical="center" wrapText="1"/>
    </xf>
    <xf numFmtId="170" fontId="37" fillId="0" borderId="1" xfId="9" applyNumberFormat="1" applyFont="1" applyBorder="1" applyAlignment="1">
      <alignment vertical="center"/>
    </xf>
    <xf numFmtId="170" fontId="37" fillId="5" borderId="2" xfId="9" applyNumberFormat="1" applyFont="1" applyFill="1" applyBorder="1" applyAlignment="1">
      <alignment vertical="center"/>
    </xf>
    <xf numFmtId="170" fontId="37" fillId="0" borderId="2" xfId="9" applyNumberFormat="1" applyFont="1" applyFill="1" applyBorder="1" applyAlignment="1">
      <alignment vertical="center"/>
    </xf>
    <xf numFmtId="170" fontId="37" fillId="6" borderId="2" xfId="9" applyNumberFormat="1" applyFont="1" applyFill="1" applyBorder="1" applyAlignment="1">
      <alignment vertical="center"/>
    </xf>
    <xf numFmtId="170" fontId="48" fillId="0" borderId="2" xfId="9" applyNumberFormat="1" applyFont="1" applyFill="1" applyBorder="1" applyAlignment="1">
      <alignment vertical="center"/>
    </xf>
    <xf numFmtId="170" fontId="37" fillId="0" borderId="3" xfId="9" applyNumberFormat="1" applyFont="1" applyFill="1" applyBorder="1" applyAlignment="1">
      <alignment vertical="center"/>
    </xf>
    <xf numFmtId="170" fontId="37" fillId="0" borderId="2" xfId="9" quotePrefix="1" applyNumberFormat="1" applyFont="1" applyFill="1" applyBorder="1" applyAlignment="1">
      <alignment horizontal="right" vertical="center"/>
    </xf>
    <xf numFmtId="1" fontId="37" fillId="4" borderId="5" xfId="0" applyNumberFormat="1" applyFont="1" applyFill="1" applyBorder="1" applyAlignment="1">
      <alignment horizontal="center" vertical="center"/>
    </xf>
    <xf numFmtId="166" fontId="38" fillId="6" borderId="2" xfId="0" applyNumberFormat="1" applyFont="1" applyFill="1" applyBorder="1" applyAlignment="1">
      <alignment horizontal="center" vertical="center"/>
    </xf>
    <xf numFmtId="166" fontId="38" fillId="6" borderId="3" xfId="0" applyNumberFormat="1" applyFont="1" applyFill="1" applyBorder="1" applyAlignment="1">
      <alignment horizontal="center" vertical="center"/>
    </xf>
    <xf numFmtId="0" fontId="8" fillId="0" borderId="4" xfId="0" applyFont="1" applyFill="1" applyBorder="1" applyAlignment="1">
      <alignment horizontal="center" vertical="center"/>
    </xf>
    <xf numFmtId="1" fontId="35" fillId="0" borderId="0" xfId="0" applyNumberFormat="1" applyFont="1" applyFill="1" applyBorder="1" applyAlignment="1">
      <alignment horizontal="right" vertical="center"/>
    </xf>
    <xf numFmtId="0" fontId="0" fillId="0" borderId="9" xfId="0" applyFill="1" applyBorder="1"/>
    <xf numFmtId="0" fontId="11" fillId="5" borderId="5" xfId="0" applyFont="1" applyFill="1" applyBorder="1" applyAlignment="1">
      <alignment horizontal="center" vertical="center"/>
    </xf>
    <xf numFmtId="0" fontId="13" fillId="0" borderId="5" xfId="0" applyFont="1" applyFill="1" applyBorder="1"/>
    <xf numFmtId="1" fontId="30" fillId="0" borderId="5" xfId="0" applyNumberFormat="1" applyFont="1" applyBorder="1" applyAlignment="1">
      <alignment horizontal="center"/>
    </xf>
    <xf numFmtId="0" fontId="47" fillId="4" borderId="1" xfId="0" applyFont="1" applyFill="1" applyBorder="1" applyAlignment="1">
      <alignment horizontal="center" vertical="center" wrapText="1"/>
    </xf>
    <xf numFmtId="0" fontId="47" fillId="4" borderId="3" xfId="0" applyFont="1" applyFill="1" applyBorder="1" applyAlignment="1">
      <alignment horizontal="center" vertical="center" wrapText="1"/>
    </xf>
    <xf numFmtId="0" fontId="38" fillId="5" borderId="18" xfId="0" applyFont="1" applyFill="1" applyBorder="1" applyAlignment="1">
      <alignment horizontal="center" vertical="center" wrapText="1"/>
    </xf>
    <xf numFmtId="0" fontId="38" fillId="5" borderId="17" xfId="0" applyFont="1" applyFill="1" applyBorder="1" applyAlignment="1">
      <alignment horizontal="center" vertical="center" wrapText="1"/>
    </xf>
    <xf numFmtId="0" fontId="8" fillId="5" borderId="31" xfId="11" applyFont="1" applyFill="1" applyBorder="1" applyAlignment="1">
      <alignment horizontal="center" vertical="center"/>
    </xf>
    <xf numFmtId="166" fontId="38" fillId="0" borderId="3" xfId="0" applyNumberFormat="1" applyFont="1" applyFill="1" applyBorder="1" applyAlignment="1">
      <alignment horizontal="center" vertical="center"/>
    </xf>
    <xf numFmtId="0" fontId="38" fillId="6" borderId="15" xfId="0" applyFont="1" applyFill="1" applyBorder="1" applyAlignment="1">
      <alignment horizontal="center" vertical="center"/>
    </xf>
    <xf numFmtId="9" fontId="37" fillId="0" borderId="1" xfId="9" applyNumberFormat="1" applyFont="1" applyBorder="1" applyAlignment="1">
      <alignment vertical="center"/>
    </xf>
    <xf numFmtId="9" fontId="37" fillId="5" borderId="2" xfId="9" applyNumberFormat="1" applyFont="1" applyFill="1" applyBorder="1" applyAlignment="1">
      <alignment vertical="center"/>
    </xf>
    <xf numFmtId="9" fontId="37" fillId="0" borderId="2" xfId="9" applyNumberFormat="1" applyFont="1" applyFill="1" applyBorder="1" applyAlignment="1">
      <alignment vertical="center"/>
    </xf>
    <xf numFmtId="9" fontId="37" fillId="6" borderId="2" xfId="9" applyNumberFormat="1" applyFont="1" applyFill="1" applyBorder="1" applyAlignment="1">
      <alignment vertical="center"/>
    </xf>
    <xf numFmtId="9" fontId="48" fillId="0" borderId="2" xfId="9" applyNumberFormat="1" applyFont="1" applyFill="1" applyBorder="1" applyAlignment="1">
      <alignment vertical="center"/>
    </xf>
    <xf numFmtId="9" fontId="37" fillId="0" borderId="3" xfId="9" applyNumberFormat="1" applyFont="1" applyFill="1" applyBorder="1" applyAlignment="1">
      <alignment vertical="center"/>
    </xf>
    <xf numFmtId="170" fontId="48" fillId="0" borderId="2" xfId="9" applyNumberFormat="1" applyFont="1" applyFill="1" applyBorder="1" applyAlignment="1">
      <alignment horizontal="right" vertical="center"/>
    </xf>
    <xf numFmtId="174" fontId="8" fillId="5" borderId="13" xfId="1" applyNumberFormat="1" applyFont="1" applyFill="1" applyBorder="1" applyAlignment="1">
      <alignment horizontal="right" vertical="center"/>
    </xf>
    <xf numFmtId="174" fontId="7" fillId="0" borderId="0" xfId="1" applyNumberFormat="1" applyFont="1" applyFill="1" applyBorder="1" applyAlignment="1">
      <alignment vertical="center"/>
    </xf>
    <xf numFmtId="174" fontId="7" fillId="5" borderId="0" xfId="1" applyNumberFormat="1" applyFont="1" applyFill="1" applyBorder="1" applyAlignment="1">
      <alignment vertical="center"/>
    </xf>
    <xf numFmtId="174" fontId="7" fillId="6" borderId="0" xfId="1" applyNumberFormat="1" applyFont="1" applyFill="1" applyBorder="1" applyAlignment="1">
      <alignment vertical="center"/>
    </xf>
    <xf numFmtId="174" fontId="7" fillId="6" borderId="27" xfId="1" applyNumberFormat="1" applyFont="1" applyFill="1" applyBorder="1" applyAlignment="1">
      <alignment vertical="center"/>
    </xf>
    <xf numFmtId="174" fontId="7" fillId="0" borderId="27" xfId="1" applyNumberFormat="1" applyFont="1" applyFill="1" applyBorder="1" applyAlignment="1">
      <alignment vertical="center"/>
    </xf>
    <xf numFmtId="174" fontId="7" fillId="0" borderId="20" xfId="1" applyNumberFormat="1" applyFont="1" applyFill="1" applyBorder="1" applyAlignment="1">
      <alignment vertical="center"/>
    </xf>
    <xf numFmtId="174" fontId="7" fillId="0" borderId="5" xfId="1" applyNumberFormat="1" applyFont="1" applyFill="1" applyBorder="1" applyAlignment="1">
      <alignment vertical="center"/>
    </xf>
    <xf numFmtId="166" fontId="8" fillId="0" borderId="3" xfId="1" applyNumberFormat="1" applyFont="1" applyFill="1" applyBorder="1" applyAlignment="1">
      <alignment horizontal="center" vertical="center"/>
    </xf>
    <xf numFmtId="174" fontId="7" fillId="6" borderId="5" xfId="1" applyNumberFormat="1" applyFont="1" applyFill="1" applyBorder="1" applyAlignment="1">
      <alignment vertical="center"/>
    </xf>
    <xf numFmtId="168" fontId="9" fillId="0" borderId="6" xfId="0" applyNumberFormat="1" applyFont="1" applyFill="1" applyBorder="1" applyAlignment="1">
      <alignment vertical="center"/>
    </xf>
    <xf numFmtId="174" fontId="16" fillId="0" borderId="0" xfId="1" applyNumberFormat="1" applyFont="1" applyFill="1" applyBorder="1" applyAlignment="1">
      <alignment vertical="center"/>
    </xf>
    <xf numFmtId="1" fontId="8" fillId="4" borderId="5" xfId="0" applyNumberFormat="1" applyFont="1" applyFill="1" applyBorder="1" applyAlignment="1">
      <alignment horizontal="center" vertical="center"/>
    </xf>
    <xf numFmtId="1" fontId="8" fillId="4" borderId="3" xfId="0" applyNumberFormat="1" applyFont="1" applyFill="1" applyBorder="1" applyAlignment="1">
      <alignment horizontal="center" vertical="center"/>
    </xf>
    <xf numFmtId="1" fontId="8" fillId="4" borderId="8" xfId="0" applyNumberFormat="1" applyFont="1" applyFill="1" applyBorder="1" applyAlignment="1">
      <alignment horizontal="center" vertical="center"/>
    </xf>
    <xf numFmtId="0" fontId="7" fillId="0" borderId="9" xfId="0" applyFont="1" applyBorder="1"/>
    <xf numFmtId="0" fontId="8" fillId="5" borderId="32" xfId="11" applyFont="1" applyFill="1" applyBorder="1" applyAlignment="1">
      <alignment horizontal="center" vertical="center"/>
    </xf>
    <xf numFmtId="0" fontId="7" fillId="0" borderId="32" xfId="11" applyFont="1" applyBorder="1"/>
    <xf numFmtId="0" fontId="7" fillId="0" borderId="34" xfId="11" applyFont="1" applyBorder="1"/>
    <xf numFmtId="0" fontId="7" fillId="0" borderId="9" xfId="11" applyFont="1" applyBorder="1"/>
    <xf numFmtId="0" fontId="7" fillId="0" borderId="5" xfId="11" applyFont="1" applyBorder="1" applyAlignment="1">
      <alignment horizontal="center"/>
    </xf>
    <xf numFmtId="3" fontId="7" fillId="0" borderId="8" xfId="11" applyNumberFormat="1" applyFont="1" applyBorder="1" applyAlignment="1">
      <alignment horizontal="center"/>
    </xf>
    <xf numFmtId="3" fontId="7" fillId="0" borderId="5" xfId="11" applyNumberFormat="1" applyFont="1" applyBorder="1" applyAlignment="1">
      <alignment horizontal="center"/>
    </xf>
    <xf numFmtId="0" fontId="7" fillId="0" borderId="8" xfId="11" applyFont="1" applyBorder="1"/>
    <xf numFmtId="1" fontId="7" fillId="0" borderId="33" xfId="11" applyNumberFormat="1" applyFont="1" applyFill="1" applyBorder="1" applyAlignment="1">
      <alignment horizontal="center" vertical="center"/>
    </xf>
    <xf numFmtId="1" fontId="7" fillId="0" borderId="34" xfId="11" applyNumberFormat="1" applyFont="1" applyFill="1" applyBorder="1" applyAlignment="1">
      <alignment horizontal="center" vertical="center"/>
    </xf>
    <xf numFmtId="0" fontId="8" fillId="0" borderId="0" xfId="0" applyFont="1" applyBorder="1" applyAlignment="1">
      <alignment horizontal="left" wrapText="1"/>
    </xf>
    <xf numFmtId="0" fontId="8" fillId="0" borderId="0" xfId="0" applyFont="1" applyAlignment="1">
      <alignment horizontal="left"/>
    </xf>
    <xf numFmtId="3" fontId="36" fillId="0" borderId="0" xfId="0" applyNumberFormat="1" applyFont="1"/>
    <xf numFmtId="0" fontId="39" fillId="0" borderId="0" xfId="0" quotePrefix="1" applyFont="1" applyAlignment="1">
      <alignment horizontal="center" vertical="center"/>
    </xf>
    <xf numFmtId="0" fontId="36" fillId="0" borderId="6" xfId="0" applyFont="1" applyBorder="1"/>
    <xf numFmtId="0" fontId="36" fillId="0" borderId="8" xfId="0" applyFont="1" applyBorder="1"/>
    <xf numFmtId="0" fontId="38" fillId="0" borderId="2" xfId="0" applyFont="1" applyBorder="1" applyAlignment="1">
      <alignment horizontal="center" vertical="center"/>
    </xf>
    <xf numFmtId="170" fontId="37" fillId="0" borderId="1" xfId="0" applyNumberFormat="1" applyFont="1" applyBorder="1" applyAlignment="1">
      <alignment horizontal="right" vertical="center"/>
    </xf>
    <xf numFmtId="170" fontId="37" fillId="0" borderId="7" xfId="0" applyNumberFormat="1" applyFont="1" applyBorder="1" applyAlignment="1">
      <alignment horizontal="right" vertical="center"/>
    </xf>
    <xf numFmtId="170" fontId="37" fillId="0" borderId="0" xfId="0" applyNumberFormat="1" applyFont="1" applyAlignment="1">
      <alignment horizontal="right" vertical="center"/>
    </xf>
    <xf numFmtId="170" fontId="37" fillId="0" borderId="0" xfId="0" applyNumberFormat="1" applyFont="1" applyAlignment="1">
      <alignment vertical="center"/>
    </xf>
    <xf numFmtId="173" fontId="44" fillId="0" borderId="0" xfId="0" applyNumberFormat="1" applyFont="1"/>
    <xf numFmtId="3" fontId="37" fillId="0" borderId="2" xfId="0" quotePrefix="1" applyNumberFormat="1" applyFont="1" applyBorder="1" applyAlignment="1">
      <alignment horizontal="right" vertical="center"/>
    </xf>
    <xf numFmtId="170" fontId="37" fillId="0" borderId="7" xfId="0" quotePrefix="1" applyNumberFormat="1" applyFont="1" applyBorder="1" applyAlignment="1">
      <alignment horizontal="right" vertical="center"/>
    </xf>
    <xf numFmtId="170" fontId="37" fillId="5" borderId="0" xfId="0" applyNumberFormat="1" applyFont="1" applyFill="1" applyAlignment="1">
      <alignment vertical="center"/>
    </xf>
    <xf numFmtId="170" fontId="37" fillId="0" borderId="2" xfId="0" applyNumberFormat="1" applyFont="1" applyBorder="1" applyAlignment="1">
      <alignment horizontal="right" vertical="center"/>
    </xf>
    <xf numFmtId="3" fontId="38" fillId="0" borderId="2" xfId="0" applyNumberFormat="1" applyFont="1" applyBorder="1" applyAlignment="1">
      <alignment horizontal="right" vertical="center"/>
    </xf>
    <xf numFmtId="170" fontId="37" fillId="6" borderId="0" xfId="0" applyNumberFormat="1" applyFont="1" applyFill="1" applyAlignment="1">
      <alignment vertical="center"/>
    </xf>
    <xf numFmtId="3" fontId="37" fillId="0" borderId="2" xfId="0" applyNumberFormat="1" applyFont="1" applyBorder="1" applyAlignment="1">
      <alignment horizontal="right" vertical="center"/>
    </xf>
    <xf numFmtId="170" fontId="37" fillId="0" borderId="5" xfId="0" applyNumberFormat="1" applyFont="1" applyBorder="1" applyAlignment="1">
      <alignment horizontal="right" vertical="center"/>
    </xf>
    <xf numFmtId="0" fontId="38" fillId="0" borderId="6" xfId="0" applyFont="1" applyBorder="1" applyAlignment="1">
      <alignment horizontal="center" vertical="center"/>
    </xf>
    <xf numFmtId="0" fontId="37" fillId="0" borderId="5" xfId="0" applyFont="1" applyBorder="1" applyAlignment="1">
      <alignment horizontal="center"/>
    </xf>
    <xf numFmtId="0" fontId="38" fillId="0" borderId="3" xfId="0" applyFont="1" applyBorder="1" applyAlignment="1">
      <alignment horizontal="center" vertical="center"/>
    </xf>
    <xf numFmtId="170" fontId="37" fillId="0" borderId="3" xfId="0" applyNumberFormat="1" applyFont="1" applyBorder="1" applyAlignment="1">
      <alignment horizontal="right" vertical="center"/>
    </xf>
    <xf numFmtId="170" fontId="37" fillId="0" borderId="9" xfId="0" applyNumberFormat="1" applyFont="1" applyBorder="1" applyAlignment="1">
      <alignment horizontal="right" vertical="center"/>
    </xf>
    <xf numFmtId="170" fontId="37" fillId="0" borderId="5" xfId="0" applyNumberFormat="1" applyFont="1" applyBorder="1" applyAlignment="1">
      <alignment vertical="center"/>
    </xf>
    <xf numFmtId="0" fontId="38" fillId="0" borderId="8"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43" fillId="0" borderId="0" xfId="0" applyFont="1" applyAlignment="1">
      <alignment horizontal="center" vertical="center" wrapText="1"/>
    </xf>
    <xf numFmtId="0" fontId="8" fillId="0" borderId="0" xfId="0" applyFont="1" applyAlignment="1">
      <alignment horizontal="center" vertical="center" wrapText="1"/>
    </xf>
    <xf numFmtId="170" fontId="7" fillId="0" borderId="0" xfId="0" applyNumberFormat="1" applyFont="1"/>
    <xf numFmtId="0" fontId="38" fillId="0" borderId="0" xfId="0" applyFont="1" applyFill="1" applyAlignment="1">
      <alignment horizontal="left"/>
    </xf>
    <xf numFmtId="0" fontId="37" fillId="0" borderId="0" xfId="0" applyFont="1" applyFill="1"/>
    <xf numFmtId="0" fontId="38" fillId="0" borderId="0" xfId="0" applyFont="1" applyFill="1" applyAlignment="1">
      <alignment horizontal="center"/>
    </xf>
    <xf numFmtId="0" fontId="37" fillId="0" borderId="0" xfId="0" applyFont="1" applyFill="1" applyAlignment="1">
      <alignment vertical="top"/>
    </xf>
    <xf numFmtId="0" fontId="7" fillId="0" borderId="0" xfId="0" applyFont="1" applyAlignment="1">
      <alignment horizontal="right" vertical="top"/>
    </xf>
    <xf numFmtId="0" fontId="0" fillId="0" borderId="8" xfId="0" applyBorder="1"/>
    <xf numFmtId="1" fontId="8" fillId="4" borderId="0" xfId="0" applyNumberFormat="1" applyFont="1" applyFill="1" applyAlignment="1">
      <alignment horizontal="center" vertical="center"/>
    </xf>
    <xf numFmtId="164" fontId="8" fillId="4" borderId="0" xfId="0" applyNumberFormat="1" applyFont="1" applyFill="1" applyAlignment="1">
      <alignment horizontal="center" vertical="center"/>
    </xf>
    <xf numFmtId="0" fontId="52" fillId="0" borderId="0" xfId="0" applyFont="1"/>
    <xf numFmtId="171" fontId="7" fillId="0" borderId="7" xfId="0" applyNumberFormat="1" applyFont="1" applyBorder="1" applyAlignment="1">
      <alignment horizontal="right" vertical="center"/>
    </xf>
    <xf numFmtId="171" fontId="7" fillId="0" borderId="2" xfId="0" applyNumberFormat="1" applyFont="1" applyBorder="1" applyAlignment="1">
      <alignment horizontal="right" vertical="center"/>
    </xf>
    <xf numFmtId="171" fontId="7" fillId="0" borderId="0" xfId="0" applyNumberFormat="1" applyFont="1" applyAlignment="1">
      <alignment horizontal="right" vertical="center"/>
    </xf>
    <xf numFmtId="171" fontId="7" fillId="0" borderId="0" xfId="0" applyNumberFormat="1" applyFont="1" applyAlignment="1">
      <alignment vertical="center"/>
    </xf>
    <xf numFmtId="174" fontId="7" fillId="0" borderId="6" xfId="1" applyNumberFormat="1" applyFont="1" applyFill="1" applyBorder="1" applyAlignment="1">
      <alignment vertical="center"/>
    </xf>
    <xf numFmtId="171" fontId="7" fillId="5" borderId="0" xfId="0" applyNumberFormat="1" applyFont="1" applyFill="1" applyAlignment="1">
      <alignment horizontal="right" vertical="center"/>
    </xf>
    <xf numFmtId="171" fontId="7" fillId="5" borderId="0" xfId="0" applyNumberFormat="1" applyFont="1" applyFill="1" applyAlignment="1">
      <alignment vertical="center"/>
    </xf>
    <xf numFmtId="174" fontId="7" fillId="5" borderId="6" xfId="1" applyNumberFormat="1" applyFont="1" applyFill="1" applyBorder="1" applyAlignment="1">
      <alignment vertical="center"/>
    </xf>
    <xf numFmtId="171" fontId="7" fillId="0" borderId="7" xfId="0" quotePrefix="1" applyNumberFormat="1" applyFont="1" applyBorder="1" applyAlignment="1">
      <alignment horizontal="right" vertical="center"/>
    </xf>
    <xf numFmtId="171" fontId="7" fillId="0" borderId="2" xfId="0" quotePrefix="1" applyNumberFormat="1" applyFont="1" applyBorder="1" applyAlignment="1">
      <alignment horizontal="right" vertical="center"/>
    </xf>
    <xf numFmtId="171" fontId="7" fillId="0" borderId="0" xfId="0" quotePrefix="1" applyNumberFormat="1" applyFont="1" applyAlignment="1">
      <alignment horizontal="right" vertical="center"/>
    </xf>
    <xf numFmtId="174" fontId="16" fillId="0" borderId="6" xfId="1" applyNumberFormat="1" applyFont="1" applyFill="1" applyBorder="1" applyAlignment="1">
      <alignment vertical="center"/>
    </xf>
    <xf numFmtId="171" fontId="8" fillId="0" borderId="7" xfId="0" applyNumberFormat="1" applyFont="1" applyBorder="1" applyAlignment="1">
      <alignment horizontal="right" vertical="center"/>
    </xf>
    <xf numFmtId="171" fontId="8" fillId="0" borderId="2" xfId="0" applyNumberFormat="1" applyFont="1" applyBorder="1" applyAlignment="1">
      <alignment horizontal="right" vertical="center"/>
    </xf>
    <xf numFmtId="171" fontId="16" fillId="0" borderId="0" xfId="0" applyNumberFormat="1" applyFont="1" applyAlignment="1">
      <alignment horizontal="right" vertical="center"/>
    </xf>
    <xf numFmtId="171" fontId="7" fillId="6" borderId="0" xfId="0" applyNumberFormat="1" applyFont="1" applyFill="1" applyAlignment="1">
      <alignment horizontal="right" vertical="center"/>
    </xf>
    <xf numFmtId="171" fontId="7" fillId="6" borderId="0" xfId="0" applyNumberFormat="1" applyFont="1" applyFill="1" applyAlignment="1">
      <alignment vertical="center"/>
    </xf>
    <xf numFmtId="174" fontId="7" fillId="6" borderId="6" xfId="1" applyNumberFormat="1" applyFont="1" applyFill="1" applyBorder="1" applyAlignment="1">
      <alignment vertical="center"/>
    </xf>
    <xf numFmtId="171" fontId="16" fillId="6" borderId="0" xfId="0" applyNumberFormat="1" applyFont="1" applyFill="1" applyAlignment="1">
      <alignment horizontal="right" vertical="center"/>
    </xf>
    <xf numFmtId="174" fontId="16" fillId="6" borderId="6" xfId="1" applyNumberFormat="1" applyFont="1" applyFill="1" applyBorder="1" applyAlignment="1">
      <alignment vertical="center"/>
    </xf>
    <xf numFmtId="171" fontId="7" fillId="0" borderId="27" xfId="0" applyNumberFormat="1" applyFont="1" applyBorder="1" applyAlignment="1">
      <alignment vertical="center"/>
    </xf>
    <xf numFmtId="171" fontId="7" fillId="0" borderId="9" xfId="0" applyNumberFormat="1" applyFont="1" applyBorder="1" applyAlignment="1">
      <alignment horizontal="right" vertical="center"/>
    </xf>
    <xf numFmtId="171" fontId="7" fillId="0" borderId="3" xfId="0" applyNumberFormat="1" applyFont="1" applyBorder="1" applyAlignment="1">
      <alignment horizontal="right" vertical="center"/>
    </xf>
    <xf numFmtId="171" fontId="7" fillId="0" borderId="5" xfId="0" applyNumberFormat="1" applyFont="1" applyBorder="1" applyAlignment="1">
      <alignment horizontal="right" vertical="center"/>
    </xf>
    <xf numFmtId="171" fontId="7" fillId="0" borderId="5" xfId="0" applyNumberFormat="1" applyFont="1" applyBorder="1" applyAlignment="1">
      <alignment vertical="center"/>
    </xf>
    <xf numFmtId="171" fontId="7" fillId="6" borderId="6" xfId="0" applyNumberFormat="1" applyFont="1" applyFill="1" applyBorder="1" applyAlignment="1">
      <alignment vertical="center"/>
    </xf>
    <xf numFmtId="174" fontId="7" fillId="6" borderId="8" xfId="1" applyNumberFormat="1" applyFont="1" applyFill="1" applyBorder="1" applyAlignment="1">
      <alignment vertical="center"/>
    </xf>
    <xf numFmtId="169" fontId="34" fillId="0" borderId="0" xfId="0" applyNumberFormat="1" applyFont="1" applyAlignment="1">
      <alignment horizontal="right" vertical="center"/>
    </xf>
    <xf numFmtId="0" fontId="7" fillId="0" borderId="0" xfId="0" applyFont="1" applyFill="1"/>
    <xf numFmtId="171" fontId="7" fillId="0" borderId="0" xfId="0" applyNumberFormat="1" applyFont="1" applyBorder="1" applyAlignment="1">
      <alignment horizontal="right" vertical="center"/>
    </xf>
    <xf numFmtId="171" fontId="7" fillId="0" borderId="0" xfId="0" applyNumberFormat="1" applyFont="1" applyBorder="1" applyAlignment="1">
      <alignment vertical="center"/>
    </xf>
    <xf numFmtId="0" fontId="8" fillId="0" borderId="3" xfId="1" applyFont="1" applyFill="1" applyBorder="1" applyAlignment="1">
      <alignment horizontal="center" vertical="center"/>
    </xf>
    <xf numFmtId="170" fontId="37" fillId="6" borderId="27" xfId="0" applyNumberFormat="1" applyFont="1" applyFill="1" applyBorder="1" applyAlignment="1">
      <alignment horizontal="right" vertical="center"/>
    </xf>
    <xf numFmtId="3" fontId="37" fillId="6" borderId="7" xfId="0" applyNumberFormat="1" applyFont="1" applyFill="1" applyBorder="1" applyAlignment="1">
      <alignment horizontal="right" vertical="center"/>
    </xf>
    <xf numFmtId="170" fontId="37" fillId="6" borderId="6" xfId="0" applyNumberFormat="1" applyFont="1" applyFill="1" applyBorder="1" applyAlignment="1">
      <alignment horizontal="right" vertical="center"/>
    </xf>
    <xf numFmtId="170" fontId="37" fillId="0" borderId="27" xfId="0" applyNumberFormat="1" applyFont="1" applyFill="1" applyBorder="1" applyAlignment="1">
      <alignment horizontal="right" vertical="center"/>
    </xf>
    <xf numFmtId="170" fontId="38" fillId="0" borderId="0" xfId="0" applyNumberFormat="1" applyFont="1" applyFill="1" applyAlignment="1">
      <alignment horizontal="right" vertical="center"/>
    </xf>
    <xf numFmtId="166" fontId="38" fillId="6" borderId="8" xfId="0" applyNumberFormat="1" applyFont="1" applyFill="1" applyBorder="1" applyAlignment="1">
      <alignment horizontal="center" vertical="center"/>
    </xf>
    <xf numFmtId="170" fontId="37" fillId="0" borderId="6" xfId="0" applyNumberFormat="1" applyFont="1" applyFill="1" applyBorder="1" applyAlignment="1">
      <alignment horizontal="right" vertical="center"/>
    </xf>
    <xf numFmtId="166" fontId="38" fillId="5" borderId="2" xfId="0" applyNumberFormat="1" applyFont="1" applyFill="1" applyBorder="1" applyAlignment="1">
      <alignment horizontal="center" vertical="center"/>
    </xf>
    <xf numFmtId="0" fontId="38" fillId="5" borderId="17" xfId="0" applyFont="1" applyFill="1" applyBorder="1" applyAlignment="1">
      <alignment horizontal="center" vertical="center"/>
    </xf>
    <xf numFmtId="0" fontId="36" fillId="0" borderId="0" xfId="0" applyFont="1" applyFill="1"/>
    <xf numFmtId="171" fontId="8" fillId="6" borderId="9" xfId="0" applyNumberFormat="1" applyFont="1" applyFill="1" applyBorder="1" applyAlignment="1">
      <alignment horizontal="right" vertical="center"/>
    </xf>
    <xf numFmtId="171" fontId="8" fillId="6" borderId="3" xfId="0" applyNumberFormat="1" applyFont="1" applyFill="1" applyBorder="1" applyAlignment="1">
      <alignment horizontal="right" vertical="center"/>
    </xf>
    <xf numFmtId="171" fontId="7" fillId="6" borderId="8" xfId="0" applyNumberFormat="1" applyFont="1" applyFill="1" applyBorder="1" applyAlignment="1">
      <alignment vertical="center"/>
    </xf>
    <xf numFmtId="171" fontId="7" fillId="0" borderId="0" xfId="0" applyNumberFormat="1" applyFont="1" applyFill="1" applyAlignment="1">
      <alignment horizontal="right" vertical="center"/>
    </xf>
    <xf numFmtId="171" fontId="7" fillId="0" borderId="0" xfId="0" applyNumberFormat="1" applyFont="1" applyFill="1" applyAlignment="1">
      <alignment vertical="center"/>
    </xf>
    <xf numFmtId="171" fontId="7" fillId="0" borderId="6" xfId="0" applyNumberFormat="1" applyFont="1" applyFill="1" applyBorder="1" applyAlignment="1">
      <alignment vertical="center"/>
    </xf>
    <xf numFmtId="171" fontId="7" fillId="0" borderId="0" xfId="0" applyNumberFormat="1" applyFont="1" applyFill="1"/>
    <xf numFmtId="171" fontId="7" fillId="0" borderId="6" xfId="0" applyNumberFormat="1" applyFont="1" applyFill="1" applyBorder="1"/>
    <xf numFmtId="0" fontId="7" fillId="0" borderId="0" xfId="0" applyFont="1" applyFill="1" applyAlignment="1">
      <alignment horizontal="center"/>
    </xf>
    <xf numFmtId="171" fontId="7" fillId="0" borderId="5" xfId="9" applyNumberFormat="1" applyFont="1" applyFill="1" applyBorder="1" applyAlignment="1">
      <alignment vertical="center"/>
    </xf>
    <xf numFmtId="171" fontId="7" fillId="0" borderId="13" xfId="9" applyNumberFormat="1" applyFont="1" applyFill="1" applyBorder="1" applyAlignment="1">
      <alignment vertical="center"/>
    </xf>
    <xf numFmtId="165" fontId="7" fillId="0" borderId="0" xfId="0" applyNumberFormat="1" applyFont="1" applyFill="1"/>
    <xf numFmtId="171" fontId="7" fillId="0" borderId="15" xfId="0" applyNumberFormat="1" applyFont="1" applyBorder="1" applyAlignment="1">
      <alignment vertical="center"/>
    </xf>
    <xf numFmtId="174" fontId="16" fillId="6" borderId="0" xfId="1" applyNumberFormat="1" applyFont="1" applyFill="1" applyBorder="1" applyAlignment="1">
      <alignment vertical="center"/>
    </xf>
    <xf numFmtId="171" fontId="7" fillId="0" borderId="29" xfId="0" applyNumberFormat="1" applyFont="1" applyBorder="1" applyAlignment="1">
      <alignment vertical="center"/>
    </xf>
    <xf numFmtId="171" fontId="7" fillId="0" borderId="0" xfId="0" applyNumberFormat="1" applyFont="1" applyFill="1" applyBorder="1"/>
    <xf numFmtId="0" fontId="7" fillId="6" borderId="0" xfId="0" applyFont="1" applyFill="1" applyBorder="1"/>
    <xf numFmtId="166" fontId="8" fillId="5" borderId="17" xfId="0" applyNumberFormat="1" applyFont="1" applyFill="1" applyBorder="1" applyAlignment="1">
      <alignment horizontal="center" vertical="center"/>
    </xf>
    <xf numFmtId="166" fontId="8" fillId="5" borderId="3" xfId="1" applyNumberFormat="1" applyFont="1" applyFill="1" applyBorder="1" applyAlignment="1">
      <alignment horizontal="center" vertical="center"/>
    </xf>
    <xf numFmtId="166" fontId="8" fillId="0" borderId="2" xfId="0" applyNumberFormat="1" applyFont="1" applyBorder="1" applyAlignment="1">
      <alignment horizontal="center" vertical="center"/>
    </xf>
    <xf numFmtId="166" fontId="8" fillId="6" borderId="2" xfId="0" applyNumberFormat="1" applyFont="1" applyFill="1" applyBorder="1" applyAlignment="1">
      <alignment horizontal="center" vertical="center"/>
    </xf>
    <xf numFmtId="166" fontId="8" fillId="0" borderId="2" xfId="0" applyNumberFormat="1" applyFont="1" applyFill="1" applyBorder="1" applyAlignment="1">
      <alignment horizontal="center" vertical="center"/>
    </xf>
    <xf numFmtId="166" fontId="8" fillId="6" borderId="3" xfId="0" applyNumberFormat="1" applyFont="1" applyFill="1" applyBorder="1" applyAlignment="1">
      <alignment horizontal="center" vertical="center"/>
    </xf>
    <xf numFmtId="166" fontId="8" fillId="0" borderId="3" xfId="0" applyNumberFormat="1" applyFont="1" applyFill="1" applyBorder="1" applyAlignment="1">
      <alignment horizontal="center" vertical="center"/>
    </xf>
    <xf numFmtId="0" fontId="8" fillId="0" borderId="0" xfId="0" applyFont="1" applyFill="1"/>
    <xf numFmtId="0" fontId="0" fillId="0" borderId="0" xfId="0" applyBorder="1" applyAlignment="1">
      <alignment horizontal="left" wrapText="1"/>
    </xf>
    <xf numFmtId="0" fontId="0" fillId="0" borderId="0" xfId="0" applyBorder="1" applyAlignment="1">
      <alignment wrapText="1"/>
    </xf>
    <xf numFmtId="171" fontId="16" fillId="0" borderId="0" xfId="0" quotePrefix="1" applyNumberFormat="1" applyFont="1" applyAlignment="1">
      <alignment horizontal="right" vertical="center"/>
    </xf>
    <xf numFmtId="174" fontId="18" fillId="5" borderId="13" xfId="1" applyNumberFormat="1" applyFont="1" applyFill="1" applyBorder="1" applyAlignment="1">
      <alignment horizontal="right" vertical="center"/>
    </xf>
    <xf numFmtId="174" fontId="18" fillId="5" borderId="17" xfId="1" applyNumberFormat="1" applyFont="1" applyFill="1" applyBorder="1" applyAlignment="1">
      <alignment horizontal="right" vertical="center"/>
    </xf>
    <xf numFmtId="174" fontId="8" fillId="5" borderId="35" xfId="1" applyNumberFormat="1" applyFont="1" applyFill="1" applyBorder="1" applyAlignment="1">
      <alignment horizontal="right" vertical="center"/>
    </xf>
    <xf numFmtId="174" fontId="8" fillId="5" borderId="36" xfId="1" applyNumberFormat="1" applyFont="1" applyFill="1" applyBorder="1" applyAlignment="1">
      <alignment horizontal="right" vertical="center"/>
    </xf>
    <xf numFmtId="171" fontId="8" fillId="5" borderId="36" xfId="0" applyNumberFormat="1" applyFont="1" applyFill="1" applyBorder="1" applyAlignment="1">
      <alignment horizontal="right" vertical="center"/>
    </xf>
    <xf numFmtId="1" fontId="8" fillId="4" borderId="13" xfId="0" applyNumberFormat="1" applyFont="1" applyFill="1" applyBorder="1" applyAlignment="1">
      <alignment horizontal="center" vertical="center"/>
    </xf>
    <xf numFmtId="0" fontId="7" fillId="0" borderId="5" xfId="0" applyFont="1" applyFill="1" applyBorder="1" applyAlignment="1">
      <alignment horizontal="right" vertical="center"/>
    </xf>
    <xf numFmtId="168" fontId="9" fillId="0" borderId="8" xfId="0" applyNumberFormat="1" applyFont="1" applyFill="1" applyBorder="1" applyAlignment="1">
      <alignment vertical="center"/>
    </xf>
    <xf numFmtId="168" fontId="7" fillId="0" borderId="8" xfId="0" applyNumberFormat="1" applyFont="1" applyFill="1" applyBorder="1" applyAlignment="1">
      <alignment vertical="center"/>
    </xf>
    <xf numFmtId="168" fontId="7" fillId="0" borderId="6" xfId="0" applyNumberFormat="1" applyFont="1" applyFill="1" applyBorder="1" applyAlignment="1">
      <alignment vertical="center"/>
    </xf>
    <xf numFmtId="0" fontId="7" fillId="0" borderId="5" xfId="0" applyFont="1" applyBorder="1"/>
    <xf numFmtId="0" fontId="8" fillId="4" borderId="18" xfId="0" applyFont="1" applyFill="1" applyBorder="1" applyAlignment="1">
      <alignment horizontal="center" vertical="center"/>
    </xf>
    <xf numFmtId="1" fontId="0" fillId="6" borderId="0" xfId="0" applyNumberFormat="1" applyFill="1"/>
    <xf numFmtId="170" fontId="37" fillId="6" borderId="8" xfId="0" applyNumberFormat="1" applyFont="1" applyFill="1" applyBorder="1" applyAlignment="1">
      <alignment horizontal="right" vertical="center"/>
    </xf>
    <xf numFmtId="0" fontId="37" fillId="0" borderId="0" xfId="0" applyFont="1" applyFill="1" applyAlignment="1">
      <alignment horizontal="center"/>
    </xf>
    <xf numFmtId="170" fontId="37" fillId="0" borderId="2" xfId="0" applyNumberFormat="1" applyFont="1" applyFill="1" applyBorder="1" applyAlignment="1">
      <alignment horizontal="right" vertical="center"/>
    </xf>
    <xf numFmtId="170" fontId="37" fillId="0" borderId="0" xfId="0" applyNumberFormat="1" applyFont="1" applyFill="1" applyAlignment="1">
      <alignment vertical="center"/>
    </xf>
    <xf numFmtId="1" fontId="51" fillId="0" borderId="0" xfId="0" applyNumberFormat="1" applyFont="1" applyFill="1" applyBorder="1" applyAlignment="1">
      <alignment horizontal="right"/>
    </xf>
    <xf numFmtId="1" fontId="51" fillId="0" borderId="6" xfId="0" applyNumberFormat="1" applyFont="1" applyFill="1" applyBorder="1" applyAlignment="1">
      <alignment horizontal="right"/>
    </xf>
    <xf numFmtId="173" fontId="44" fillId="0" borderId="0" xfId="0" applyNumberFormat="1" applyFont="1" applyFill="1"/>
    <xf numFmtId="172" fontId="36" fillId="0" borderId="0" xfId="0" applyNumberFormat="1" applyFont="1" applyFill="1"/>
    <xf numFmtId="173" fontId="45" fillId="0" borderId="0" xfId="0" applyNumberFormat="1" applyFont="1" applyFill="1"/>
    <xf numFmtId="170" fontId="37" fillId="0" borderId="6" xfId="0" applyNumberFormat="1" applyFont="1" applyFill="1" applyBorder="1" applyAlignment="1">
      <alignment vertical="center"/>
    </xf>
    <xf numFmtId="170" fontId="37" fillId="0" borderId="0" xfId="0" applyNumberFormat="1" applyFont="1" applyFill="1" applyBorder="1" applyAlignment="1">
      <alignment horizontal="right" vertical="center"/>
    </xf>
    <xf numFmtId="0" fontId="38" fillId="0" borderId="18" xfId="0" applyFont="1" applyFill="1" applyBorder="1" applyAlignment="1">
      <alignment horizontal="center" vertical="center"/>
    </xf>
    <xf numFmtId="170" fontId="37" fillId="0" borderId="18" xfId="0" applyNumberFormat="1" applyFont="1" applyFill="1" applyBorder="1" applyAlignment="1">
      <alignment horizontal="right" vertical="center"/>
    </xf>
    <xf numFmtId="170" fontId="37" fillId="0" borderId="12" xfId="0" applyNumberFormat="1" applyFont="1" applyFill="1" applyBorder="1" applyAlignment="1">
      <alignment horizontal="right" vertical="center"/>
    </xf>
    <xf numFmtId="170" fontId="37" fillId="0" borderId="13" xfId="0" applyNumberFormat="1" applyFont="1" applyFill="1" applyBorder="1" applyAlignment="1">
      <alignment horizontal="right" vertical="center"/>
    </xf>
    <xf numFmtId="170" fontId="37" fillId="0" borderId="13" xfId="0" applyNumberFormat="1" applyFont="1" applyFill="1" applyBorder="1" applyAlignment="1">
      <alignment vertical="center"/>
    </xf>
    <xf numFmtId="170" fontId="37" fillId="0" borderId="13" xfId="9" applyNumberFormat="1" applyFont="1" applyFill="1" applyBorder="1" applyAlignment="1">
      <alignment vertical="center"/>
    </xf>
    <xf numFmtId="166" fontId="38" fillId="0" borderId="18" xfId="0" applyNumberFormat="1" applyFont="1" applyFill="1" applyBorder="1" applyAlignment="1">
      <alignment horizontal="center" vertical="center"/>
    </xf>
    <xf numFmtId="173" fontId="44" fillId="0" borderId="7" xfId="0" applyNumberFormat="1" applyFont="1" applyFill="1" applyBorder="1"/>
    <xf numFmtId="170" fontId="37" fillId="6" borderId="5" xfId="0" applyNumberFormat="1" applyFont="1" applyFill="1" applyBorder="1" applyAlignment="1">
      <alignment vertical="center"/>
    </xf>
    <xf numFmtId="170" fontId="48" fillId="0" borderId="13" xfId="9" applyNumberFormat="1" applyFont="1" applyFill="1" applyBorder="1" applyAlignment="1">
      <alignment vertical="center"/>
    </xf>
    <xf numFmtId="170" fontId="48" fillId="0" borderId="0" xfId="0" applyNumberFormat="1" applyFont="1" applyAlignment="1">
      <alignment horizontal="right" vertical="center"/>
    </xf>
    <xf numFmtId="170" fontId="48" fillId="0" borderId="20" xfId="0" applyNumberFormat="1" applyFont="1" applyBorder="1" applyAlignment="1">
      <alignment horizontal="right" vertical="center"/>
    </xf>
    <xf numFmtId="170" fontId="38" fillId="5" borderId="36" xfId="0" applyNumberFormat="1" applyFont="1" applyFill="1" applyBorder="1" applyAlignment="1">
      <alignment horizontal="right"/>
    </xf>
    <xf numFmtId="170" fontId="53" fillId="5" borderId="13" xfId="0" applyNumberFormat="1" applyFont="1" applyFill="1" applyBorder="1" applyAlignment="1">
      <alignment horizontal="right"/>
    </xf>
    <xf numFmtId="170" fontId="53" fillId="5" borderId="35" xfId="0" applyNumberFormat="1" applyFont="1" applyFill="1" applyBorder="1" applyAlignment="1">
      <alignment horizontal="right"/>
    </xf>
    <xf numFmtId="9" fontId="48" fillId="6" borderId="2" xfId="9" applyNumberFormat="1" applyFont="1" applyFill="1" applyBorder="1" applyAlignment="1">
      <alignment vertical="center"/>
    </xf>
    <xf numFmtId="174" fontId="7" fillId="0" borderId="8" xfId="1" applyNumberFormat="1" applyFont="1" applyFill="1" applyBorder="1" applyAlignment="1">
      <alignment vertical="center"/>
    </xf>
    <xf numFmtId="170" fontId="37" fillId="6" borderId="8" xfId="0" applyNumberFormat="1" applyFont="1" applyFill="1" applyBorder="1" applyAlignment="1">
      <alignment vertical="center"/>
    </xf>
    <xf numFmtId="0" fontId="8" fillId="5" borderId="9" xfId="11" applyFont="1" applyFill="1" applyBorder="1" applyAlignment="1">
      <alignment horizontal="center" vertical="center"/>
    </xf>
    <xf numFmtId="0" fontId="36" fillId="0" borderId="0" xfId="0" applyFont="1" applyBorder="1"/>
    <xf numFmtId="0" fontId="6" fillId="0" borderId="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5" fillId="0" borderId="0" xfId="0" applyFont="1" applyBorder="1" applyAlignment="1">
      <alignment horizontal="center" vertical="center"/>
    </xf>
    <xf numFmtId="0" fontId="6" fillId="0" borderId="0" xfId="0" applyFont="1" applyAlignment="1">
      <alignment horizontal="center" vertical="top" wrapText="1"/>
    </xf>
    <xf numFmtId="49" fontId="6" fillId="0" borderId="0" xfId="0" quotePrefix="1" applyNumberFormat="1" applyFont="1" applyBorder="1" applyAlignment="1">
      <alignment horizontal="center" vertical="center" wrapText="1"/>
    </xf>
    <xf numFmtId="0" fontId="26" fillId="0" borderId="0" xfId="0" applyFont="1" applyAlignment="1">
      <alignment horizontal="center" vertical="center" wrapText="1"/>
    </xf>
    <xf numFmtId="0" fontId="40" fillId="0" borderId="0" xfId="0" applyFont="1" applyAlignment="1">
      <alignment horizontal="center" vertical="top" wrapText="1"/>
    </xf>
    <xf numFmtId="0" fontId="36" fillId="0" borderId="0" xfId="0" applyFont="1" applyAlignment="1">
      <alignment horizontal="center" vertical="top" wrapText="1"/>
    </xf>
    <xf numFmtId="0" fontId="38" fillId="0" borderId="0" xfId="0" applyFont="1" applyAlignment="1">
      <alignment horizontal="left" wrapText="1"/>
    </xf>
    <xf numFmtId="0" fontId="36" fillId="0" borderId="0" xfId="0" applyFont="1" applyAlignment="1">
      <alignment wrapText="1"/>
    </xf>
    <xf numFmtId="0" fontId="38" fillId="0" borderId="0" xfId="0" applyFont="1" applyFill="1" applyAlignment="1">
      <alignment horizontal="left" wrapText="1"/>
    </xf>
    <xf numFmtId="0" fontId="36" fillId="0" borderId="0" xfId="0" applyFont="1" applyFill="1" applyAlignment="1">
      <alignment wrapText="1"/>
    </xf>
    <xf numFmtId="0" fontId="8" fillId="0" borderId="0" xfId="0" applyFont="1" applyAlignment="1">
      <alignment horizontal="left" vertical="top" wrapText="1"/>
    </xf>
    <xf numFmtId="0" fontId="11" fillId="4" borderId="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8" fillId="0" borderId="0" xfId="0" applyFont="1" applyAlignment="1">
      <alignment vertical="top" wrapText="1"/>
    </xf>
    <xf numFmtId="0" fontId="14" fillId="4" borderId="0" xfId="0" applyFont="1" applyFill="1" applyBorder="1" applyAlignment="1">
      <alignment horizontal="center" vertical="center"/>
    </xf>
    <xf numFmtId="0" fontId="14" fillId="4" borderId="6"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15" xfId="0" applyFont="1" applyFill="1" applyBorder="1" applyAlignment="1">
      <alignment horizontal="center" vertical="center"/>
    </xf>
    <xf numFmtId="0" fontId="10" fillId="0" borderId="0" xfId="0" applyFont="1" applyBorder="1" applyAlignment="1">
      <alignment horizontal="center" vertical="top"/>
    </xf>
    <xf numFmtId="0" fontId="21" fillId="0" borderId="0" xfId="0" applyFont="1" applyBorder="1" applyAlignment="1">
      <alignment horizontal="center" vertical="top"/>
    </xf>
    <xf numFmtId="0" fontId="8" fillId="0" borderId="0" xfId="0" applyFont="1" applyBorder="1" applyAlignment="1">
      <alignment vertical="top" wrapText="1"/>
    </xf>
    <xf numFmtId="0" fontId="8" fillId="0" borderId="0" xfId="0" applyFont="1" applyBorder="1" applyAlignment="1"/>
    <xf numFmtId="0" fontId="11" fillId="0" borderId="0" xfId="0" applyFont="1" applyBorder="1" applyAlignment="1"/>
    <xf numFmtId="0" fontId="11" fillId="0" borderId="0" xfId="0" applyFont="1" applyFill="1" applyBorder="1" applyAlignment="1">
      <alignment horizontal="left" wrapText="1"/>
    </xf>
    <xf numFmtId="0" fontId="37" fillId="0" borderId="0" xfId="0" applyFont="1" applyAlignment="1">
      <alignment horizontal="left" vertical="top" wrapText="1"/>
    </xf>
    <xf numFmtId="0" fontId="10" fillId="0" borderId="0" xfId="0" applyFont="1" applyAlignment="1">
      <alignment horizontal="center" vertical="top"/>
    </xf>
    <xf numFmtId="0" fontId="8" fillId="0" borderId="0" xfId="0" applyFont="1" applyAlignment="1">
      <alignment horizontal="left" wrapText="1"/>
    </xf>
    <xf numFmtId="0" fontId="40" fillId="0" borderId="0" xfId="0" applyFont="1" applyBorder="1" applyAlignment="1">
      <alignment horizontal="center" vertical="top"/>
    </xf>
    <xf numFmtId="0" fontId="40" fillId="0" borderId="0" xfId="0" quotePrefix="1" applyFont="1" applyAlignment="1">
      <alignment horizontal="right" vertical="top"/>
    </xf>
    <xf numFmtId="0" fontId="37" fillId="0" borderId="0" xfId="0" applyFont="1" applyFill="1" applyAlignment="1">
      <alignment horizontal="left" vertical="top"/>
    </xf>
    <xf numFmtId="0" fontId="37" fillId="0" borderId="0" xfId="0" applyFont="1" applyFill="1" applyAlignment="1">
      <alignment horizontal="left" wrapText="1"/>
    </xf>
    <xf numFmtId="0" fontId="36" fillId="0" borderId="0" xfId="0" applyFont="1" applyFill="1" applyAlignment="1">
      <alignment horizontal="left" wrapText="1"/>
    </xf>
    <xf numFmtId="0" fontId="40" fillId="0" borderId="0" xfId="0" applyFont="1" applyFill="1" applyAlignment="1">
      <alignment horizontal="center" vertical="top" wrapText="1"/>
    </xf>
    <xf numFmtId="0" fontId="39" fillId="0" borderId="0" xfId="0" applyFont="1" applyFill="1" applyAlignment="1">
      <alignment horizontal="center" vertical="top" wrapText="1"/>
    </xf>
    <xf numFmtId="0" fontId="49" fillId="0" borderId="0" xfId="0" applyFont="1" applyFill="1" applyAlignment="1">
      <alignment horizontal="center" vertical="center" wrapText="1"/>
    </xf>
    <xf numFmtId="0" fontId="36" fillId="0" borderId="0" xfId="0" applyFont="1" applyFill="1" applyAlignment="1">
      <alignment horizontal="center" vertical="center" wrapText="1"/>
    </xf>
    <xf numFmtId="0" fontId="8" fillId="0" borderId="29" xfId="0" applyFont="1" applyBorder="1" applyAlignment="1">
      <alignment horizontal="left" wrapText="1"/>
    </xf>
    <xf numFmtId="0" fontId="0" fillId="0" borderId="29" xfId="0" applyBorder="1" applyAlignment="1">
      <alignment horizontal="left" wrapText="1"/>
    </xf>
    <xf numFmtId="0" fontId="0" fillId="0" borderId="29" xfId="0" applyBorder="1" applyAlignment="1">
      <alignment wrapText="1"/>
    </xf>
    <xf numFmtId="0" fontId="7" fillId="0" borderId="5" xfId="0" applyFont="1" applyBorder="1" applyAlignment="1">
      <alignment horizontal="right"/>
    </xf>
    <xf numFmtId="0" fontId="13" fillId="0" borderId="5"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8" fillId="0" borderId="30" xfId="0" applyFont="1" applyFill="1" applyBorder="1" applyAlignment="1">
      <alignment horizontal="left" wrapText="1"/>
    </xf>
    <xf numFmtId="0" fontId="4" fillId="0" borderId="30" xfId="0" applyFont="1" applyBorder="1" applyAlignment="1">
      <alignment wrapText="1"/>
    </xf>
    <xf numFmtId="0" fontId="4" fillId="0" borderId="29" xfId="0" applyFont="1" applyBorder="1" applyAlignment="1">
      <alignment wrapText="1"/>
    </xf>
    <xf numFmtId="0" fontId="7" fillId="0" borderId="0" xfId="0" applyFont="1" applyFill="1" applyBorder="1" applyAlignment="1">
      <alignment horizontal="left" wrapText="1"/>
    </xf>
    <xf numFmtId="0" fontId="4" fillId="0" borderId="0" xfId="0" applyFont="1" applyBorder="1" applyAlignment="1">
      <alignment wrapText="1"/>
    </xf>
    <xf numFmtId="0" fontId="7" fillId="0" borderId="0" xfId="11" applyFont="1" applyAlignment="1">
      <alignment vertical="top" wrapText="1"/>
    </xf>
    <xf numFmtId="0" fontId="8" fillId="0" borderId="0" xfId="11" applyFont="1" applyAlignment="1">
      <alignment vertical="top" wrapText="1"/>
    </xf>
    <xf numFmtId="3" fontId="10" fillId="0" borderId="0" xfId="11" applyNumberFormat="1" applyFont="1" applyBorder="1" applyAlignment="1">
      <alignment horizontal="center" vertical="top"/>
    </xf>
    <xf numFmtId="0" fontId="8" fillId="4" borderId="12" xfId="11" applyFont="1" applyFill="1" applyBorder="1" applyAlignment="1">
      <alignment horizontal="center" vertical="center" wrapText="1"/>
    </xf>
    <xf numFmtId="0" fontId="8" fillId="4" borderId="13" xfId="11" applyFont="1" applyFill="1" applyBorder="1" applyAlignment="1">
      <alignment horizontal="center" vertical="center" wrapText="1"/>
    </xf>
    <xf numFmtId="0" fontId="8" fillId="4" borderId="17" xfId="11" applyFont="1" applyFill="1" applyBorder="1" applyAlignment="1">
      <alignment horizontal="center" vertical="center" wrapText="1"/>
    </xf>
    <xf numFmtId="0" fontId="7" fillId="0" borderId="0" xfId="11" applyFont="1" applyBorder="1" applyAlignment="1">
      <alignment vertical="top" wrapText="1"/>
    </xf>
    <xf numFmtId="0" fontId="1" fillId="0" borderId="0" xfId="11" applyAlignment="1">
      <alignment wrapText="1"/>
    </xf>
    <xf numFmtId="0" fontId="13" fillId="0" borderId="0" xfId="0" applyFont="1" applyAlignment="1">
      <alignment horizontal="center"/>
    </xf>
    <xf numFmtId="3" fontId="10" fillId="4" borderId="11" xfId="0" applyNumberFormat="1" applyFont="1" applyFill="1" applyBorder="1" applyAlignment="1">
      <alignment horizontal="center" vertical="center"/>
    </xf>
    <xf numFmtId="3" fontId="10" fillId="4" borderId="29" xfId="0" applyNumberFormat="1" applyFont="1" applyFill="1" applyBorder="1" applyAlignment="1">
      <alignment horizontal="center" vertical="center"/>
    </xf>
    <xf numFmtId="3" fontId="10" fillId="4" borderId="15" xfId="0" applyNumberFormat="1" applyFont="1" applyFill="1" applyBorder="1" applyAlignment="1">
      <alignment horizontal="center" vertical="center"/>
    </xf>
    <xf numFmtId="0" fontId="8" fillId="0" borderId="0" xfId="0" applyFont="1" applyBorder="1" applyAlignment="1">
      <alignment horizontal="left" wrapText="1"/>
    </xf>
    <xf numFmtId="0" fontId="11" fillId="0" borderId="0" xfId="0" applyFont="1" applyBorder="1" applyAlignment="1">
      <alignment horizontal="left" wrapText="1"/>
    </xf>
    <xf numFmtId="0" fontId="11" fillId="4" borderId="0"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6" xfId="0" applyFont="1" applyFill="1" applyBorder="1" applyAlignment="1">
      <alignment horizontal="center" vertical="center" wrapText="1"/>
    </xf>
  </cellXfs>
  <cellStyles count="13">
    <cellStyle name="Comma" xfId="1" builtinId="3"/>
    <cellStyle name="Comma 2" xfId="10" xr:uid="{00000000-0005-0000-0000-000001000000}"/>
    <cellStyle name="Normal" xfId="0" builtinId="0"/>
    <cellStyle name="Normal 2" xfId="5" xr:uid="{00000000-0005-0000-0000-000003000000}"/>
    <cellStyle name="Normal 2 2" xfId="8" xr:uid="{00000000-0005-0000-0000-000004000000}"/>
    <cellStyle name="Normal 3" xfId="6" xr:uid="{00000000-0005-0000-0000-000005000000}"/>
    <cellStyle name="Normal 4" xfId="7" xr:uid="{00000000-0005-0000-0000-000006000000}"/>
    <cellStyle name="Normal 5" xfId="9" xr:uid="{00000000-0005-0000-0000-000007000000}"/>
    <cellStyle name="Normal 6" xfId="11" xr:uid="{00000000-0005-0000-0000-000008000000}"/>
    <cellStyle name="Normal 7" xfId="12" xr:uid="{00000000-0005-0000-0000-000009000000}"/>
    <cellStyle name="Standard_E00seit45" xfId="2" xr:uid="{00000000-0005-0000-0000-00000A000000}"/>
    <cellStyle name="Titre ligne" xfId="3" xr:uid="{00000000-0005-0000-0000-00000B000000}"/>
    <cellStyle name="Total intermediaire" xfId="4" xr:uid="{00000000-0005-0000-0000-00000C000000}"/>
  </cellStyles>
  <dxfs count="1">
    <dxf>
      <font>
        <condense val="0"/>
        <extend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A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A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00FFFF"/>
      <rgbColor rgb="00993300"/>
      <rgbColor rgb="00993366"/>
      <rgbColor rgb="00333399"/>
      <rgbColor rgb="00333333"/>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8"/>
  <sheetViews>
    <sheetView tabSelected="1" workbookViewId="0">
      <selection activeCell="D29" sqref="D29"/>
    </sheetView>
  </sheetViews>
  <sheetFormatPr defaultRowHeight="12.75" x14ac:dyDescent="0.2"/>
  <cols>
    <col min="1" max="1" width="0.85546875" style="73" customWidth="1"/>
    <col min="2" max="2" width="5.85546875" style="75" customWidth="1"/>
    <col min="3" max="3" width="2" style="76" customWidth="1"/>
    <col min="4" max="4" width="72.28515625" style="73" customWidth="1"/>
    <col min="5" max="16384" width="9.140625" style="73"/>
  </cols>
  <sheetData>
    <row r="1" spans="2:4" ht="20.100000000000001" customHeight="1" x14ac:dyDescent="0.2">
      <c r="B1" s="575" t="s">
        <v>58</v>
      </c>
      <c r="C1" s="575"/>
      <c r="D1" s="575"/>
    </row>
    <row r="2" spans="2:4" ht="20.100000000000001" customHeight="1" x14ac:dyDescent="0.2">
      <c r="B2" s="576" t="s">
        <v>59</v>
      </c>
      <c r="C2" s="576"/>
      <c r="D2" s="576"/>
    </row>
    <row r="3" spans="2:4" ht="20.100000000000001" customHeight="1" x14ac:dyDescent="0.2">
      <c r="B3" s="577" t="s">
        <v>62</v>
      </c>
      <c r="C3" s="577"/>
      <c r="D3" s="577"/>
    </row>
    <row r="4" spans="2:4" ht="20.100000000000001" customHeight="1" x14ac:dyDescent="0.2">
      <c r="B4" s="578" t="s">
        <v>60</v>
      </c>
      <c r="C4" s="578"/>
      <c r="D4" s="578"/>
    </row>
    <row r="5" spans="2:4" ht="20.100000000000001" customHeight="1" x14ac:dyDescent="0.2">
      <c r="B5" s="74"/>
      <c r="C5" s="74"/>
      <c r="D5" s="74"/>
    </row>
    <row r="6" spans="2:4" ht="20.100000000000001" customHeight="1" x14ac:dyDescent="0.2"/>
    <row r="7" spans="2:4" ht="20.100000000000001" customHeight="1" x14ac:dyDescent="0.2">
      <c r="B7" s="575" t="s">
        <v>76</v>
      </c>
      <c r="C7" s="575"/>
      <c r="D7" s="575"/>
    </row>
    <row r="8" spans="2:4" ht="20.100000000000001" customHeight="1" x14ac:dyDescent="0.2">
      <c r="B8" s="580" t="s">
        <v>120</v>
      </c>
      <c r="C8" s="580"/>
      <c r="D8" s="580"/>
    </row>
    <row r="9" spans="2:4" ht="20.100000000000001" customHeight="1" x14ac:dyDescent="0.2">
      <c r="B9" s="77"/>
      <c r="C9" s="77"/>
      <c r="D9" s="77"/>
    </row>
    <row r="10" spans="2:4" ht="20.100000000000001" customHeight="1" x14ac:dyDescent="0.2">
      <c r="B10" s="581" t="s">
        <v>63</v>
      </c>
      <c r="C10" s="581"/>
      <c r="D10" s="581"/>
    </row>
    <row r="11" spans="2:4" ht="20.100000000000001" customHeight="1" x14ac:dyDescent="0.2">
      <c r="B11" s="78"/>
    </row>
    <row r="12" spans="2:4" ht="20.100000000000001" customHeight="1" x14ac:dyDescent="0.2">
      <c r="B12" s="579" t="s">
        <v>64</v>
      </c>
      <c r="C12" s="579"/>
      <c r="D12" s="579"/>
    </row>
    <row r="13" spans="2:4" customFormat="1" ht="20.100000000000001" customHeight="1" x14ac:dyDescent="0.2">
      <c r="B13" s="579" t="s">
        <v>61</v>
      </c>
      <c r="C13" s="579"/>
      <c r="D13" s="579"/>
    </row>
    <row r="14" spans="2:4" ht="20.100000000000001" customHeight="1" x14ac:dyDescent="0.2">
      <c r="B14" s="78"/>
      <c r="D14"/>
    </row>
    <row r="15" spans="2:4" ht="20.100000000000001" customHeight="1" x14ac:dyDescent="0.2">
      <c r="B15" s="78"/>
    </row>
    <row r="16" spans="2:4" customFormat="1" ht="15" customHeight="1" x14ac:dyDescent="0.2">
      <c r="B16" s="79" t="s">
        <v>65</v>
      </c>
      <c r="C16" s="80"/>
      <c r="D16" s="261" t="s">
        <v>95</v>
      </c>
    </row>
    <row r="17" spans="2:4" customFormat="1" ht="15" customHeight="1" x14ac:dyDescent="0.2">
      <c r="B17" s="79" t="s">
        <v>66</v>
      </c>
      <c r="C17" s="80"/>
      <c r="D17" s="262" t="s">
        <v>96</v>
      </c>
    </row>
    <row r="18" spans="2:4" customFormat="1" ht="15" customHeight="1" x14ac:dyDescent="0.2">
      <c r="B18" s="79" t="s">
        <v>67</v>
      </c>
      <c r="C18" s="80"/>
      <c r="D18" s="261" t="s">
        <v>97</v>
      </c>
    </row>
    <row r="19" spans="2:4" customFormat="1" ht="15" customHeight="1" x14ac:dyDescent="0.2">
      <c r="B19" s="79" t="s">
        <v>68</v>
      </c>
      <c r="C19" s="80"/>
      <c r="D19" s="261" t="s">
        <v>98</v>
      </c>
    </row>
    <row r="20" spans="2:4" ht="15" customHeight="1" x14ac:dyDescent="0.2">
      <c r="B20" s="79" t="s">
        <v>69</v>
      </c>
      <c r="C20" s="80"/>
      <c r="D20" s="262" t="s">
        <v>99</v>
      </c>
    </row>
    <row r="21" spans="2:4" ht="15" customHeight="1" x14ac:dyDescent="0.2">
      <c r="B21" s="79" t="s">
        <v>70</v>
      </c>
      <c r="C21" s="80"/>
      <c r="D21" s="262" t="s">
        <v>100</v>
      </c>
    </row>
    <row r="22" spans="2:4" customFormat="1" ht="15" customHeight="1" x14ac:dyDescent="0.2">
      <c r="B22" s="79" t="s">
        <v>71</v>
      </c>
      <c r="C22" s="80"/>
      <c r="D22" s="262" t="s">
        <v>101</v>
      </c>
    </row>
    <row r="23" spans="2:4" ht="15" customHeight="1" x14ac:dyDescent="0.2">
      <c r="B23" s="79" t="s">
        <v>72</v>
      </c>
      <c r="C23" s="80"/>
      <c r="D23" s="261" t="s">
        <v>102</v>
      </c>
    </row>
    <row r="24" spans="2:4" x14ac:dyDescent="0.2">
      <c r="B24" s="78"/>
    </row>
    <row r="25" spans="2:4" x14ac:dyDescent="0.2">
      <c r="B25" s="78"/>
    </row>
    <row r="26" spans="2:4" x14ac:dyDescent="0.2">
      <c r="B26" s="78"/>
    </row>
    <row r="27" spans="2:4" x14ac:dyDescent="0.2">
      <c r="C27"/>
    </row>
    <row r="28" spans="2:4" x14ac:dyDescent="0.2">
      <c r="B28"/>
      <c r="C28"/>
      <c r="D28"/>
    </row>
    <row r="29" spans="2:4" ht="13.5" x14ac:dyDescent="0.25">
      <c r="B29" s="81"/>
    </row>
    <row r="30" spans="2:4" x14ac:dyDescent="0.2">
      <c r="B30" s="78"/>
    </row>
    <row r="31" spans="2:4" x14ac:dyDescent="0.2">
      <c r="B31" s="78"/>
    </row>
    <row r="32" spans="2:4" x14ac:dyDescent="0.2">
      <c r="B32" s="78"/>
    </row>
    <row r="33" spans="2:4" x14ac:dyDescent="0.2">
      <c r="B33" s="78"/>
    </row>
    <row r="34" spans="2:4" x14ac:dyDescent="0.2">
      <c r="B34" s="78"/>
    </row>
    <row r="35" spans="2:4" x14ac:dyDescent="0.2">
      <c r="B35" s="78"/>
    </row>
    <row r="36" spans="2:4" x14ac:dyDescent="0.2">
      <c r="B36" s="78"/>
    </row>
    <row r="38" spans="2:4" ht="13.5" x14ac:dyDescent="0.25">
      <c r="B38" s="81"/>
    </row>
    <row r="39" spans="2:4" x14ac:dyDescent="0.2">
      <c r="B39" s="78"/>
    </row>
    <row r="40" spans="2:4" x14ac:dyDescent="0.2">
      <c r="B40" s="78"/>
    </row>
    <row r="41" spans="2:4" x14ac:dyDescent="0.2">
      <c r="B41" s="78"/>
    </row>
    <row r="48" spans="2:4" x14ac:dyDescent="0.2">
      <c r="C48" s="82"/>
      <c r="D48" s="83"/>
    </row>
    <row r="55" spans="3:4" customFormat="1" x14ac:dyDescent="0.2"/>
    <row r="58" spans="3:4" x14ac:dyDescent="0.2">
      <c r="C58"/>
      <c r="D58"/>
    </row>
  </sheetData>
  <mergeCells count="9">
    <mergeCell ref="B1:D1"/>
    <mergeCell ref="B2:D2"/>
    <mergeCell ref="B3:D3"/>
    <mergeCell ref="B4:D4"/>
    <mergeCell ref="B13:D13"/>
    <mergeCell ref="B7:D7"/>
    <mergeCell ref="B8:D8"/>
    <mergeCell ref="B10:D10"/>
    <mergeCell ref="B12:D12"/>
  </mergeCells>
  <phoneticPr fontId="7"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52"/>
  <sheetViews>
    <sheetView topLeftCell="R1" zoomScaleNormal="100" workbookViewId="0">
      <selection activeCell="AX42" sqref="AX42"/>
    </sheetView>
  </sheetViews>
  <sheetFormatPr defaultColWidth="9.140625" defaultRowHeight="12.75" x14ac:dyDescent="0.2"/>
  <cols>
    <col min="1" max="1" width="2.5703125" style="200" customWidth="1"/>
    <col min="2" max="2" width="5.85546875" style="200" customWidth="1"/>
    <col min="3" max="4" width="6.42578125" style="200" customWidth="1"/>
    <col min="5" max="5" width="8.140625" style="200" customWidth="1"/>
    <col min="6" max="6" width="7.28515625" style="200" customWidth="1"/>
    <col min="7" max="8" width="7.140625" style="200" customWidth="1"/>
    <col min="9" max="9" width="7" style="200" customWidth="1"/>
    <col min="10" max="10" width="7.7109375" style="200" customWidth="1"/>
    <col min="11" max="11" width="7" style="200" customWidth="1"/>
    <col min="12" max="12" width="7.7109375" style="200" customWidth="1"/>
    <col min="13" max="14" width="7.28515625" style="200" customWidth="1"/>
    <col min="15" max="15" width="7.85546875" style="200" customWidth="1"/>
    <col min="16" max="16" width="7.140625" style="200" customWidth="1"/>
    <col min="17" max="17" width="7.85546875" style="200" customWidth="1"/>
    <col min="18" max="18" width="7.28515625" style="200" customWidth="1"/>
    <col min="19" max="19" width="7" style="200" customWidth="1"/>
    <col min="20" max="20" width="7.42578125" style="200" customWidth="1"/>
    <col min="21" max="21" width="7.5703125" style="200" customWidth="1"/>
    <col min="22" max="22" width="7.140625" style="200" customWidth="1"/>
    <col min="23" max="23" width="8.42578125" style="200" customWidth="1"/>
    <col min="24" max="24" width="7.85546875" style="200" customWidth="1"/>
    <col min="25" max="26" width="7.5703125" style="200" customWidth="1"/>
    <col min="27" max="27" width="8.5703125" style="200" customWidth="1"/>
    <col min="28" max="28" width="8.140625" style="200" customWidth="1"/>
    <col min="29" max="29" width="7.140625" style="200" bestFit="1" customWidth="1"/>
    <col min="30" max="30" width="7.140625" style="200" customWidth="1"/>
    <col min="31" max="31" width="8" style="200" customWidth="1"/>
    <col min="32" max="32" width="7.5703125" style="200" customWidth="1"/>
    <col min="33" max="33" width="8" style="200" customWidth="1"/>
    <col min="34" max="36" width="6.5703125" style="307" customWidth="1"/>
    <col min="37" max="38" width="6.42578125" style="257" customWidth="1"/>
    <col min="39" max="39" width="5.140625" style="200" customWidth="1"/>
    <col min="40" max="16384" width="9.140625" style="200"/>
  </cols>
  <sheetData>
    <row r="1" spans="1:43" x14ac:dyDescent="0.2">
      <c r="Y1" s="422"/>
      <c r="Z1" s="422"/>
      <c r="AA1" s="422"/>
      <c r="AB1" s="422"/>
      <c r="AC1" s="422"/>
      <c r="AD1" s="422"/>
      <c r="AE1" s="422"/>
    </row>
    <row r="2" spans="1:43" ht="24.75" customHeight="1" x14ac:dyDescent="0.2"/>
    <row r="3" spans="1:43" x14ac:dyDescent="0.2">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308"/>
      <c r="AI3" s="308"/>
      <c r="AJ3" s="308"/>
    </row>
    <row r="4" spans="1:43" ht="15.75" x14ac:dyDescent="0.25">
      <c r="C4" s="202"/>
      <c r="D4" s="203"/>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308"/>
      <c r="AI4" s="308"/>
      <c r="AJ4" s="308"/>
      <c r="AL4" s="423" t="s">
        <v>65</v>
      </c>
    </row>
    <row r="5" spans="1:43" ht="15.75" x14ac:dyDescent="0.2">
      <c r="B5" s="582" t="s">
        <v>107</v>
      </c>
      <c r="C5" s="582"/>
      <c r="D5" s="582"/>
      <c r="E5" s="582"/>
      <c r="F5" s="582"/>
      <c r="G5" s="582"/>
      <c r="H5" s="582"/>
      <c r="I5" s="582"/>
      <c r="J5" s="582"/>
      <c r="K5" s="582"/>
      <c r="L5" s="582"/>
      <c r="M5" s="583"/>
      <c r="N5" s="583"/>
      <c r="O5" s="583"/>
      <c r="P5" s="583"/>
      <c r="Q5" s="583"/>
      <c r="R5" s="583"/>
      <c r="S5" s="583"/>
      <c r="T5" s="583"/>
      <c r="U5" s="583"/>
      <c r="V5" s="583"/>
      <c r="W5" s="583"/>
      <c r="X5" s="583"/>
      <c r="Y5" s="583"/>
      <c r="Z5" s="583"/>
      <c r="AA5" s="583"/>
      <c r="AB5" s="583"/>
      <c r="AC5" s="583"/>
      <c r="AD5" s="583"/>
      <c r="AE5" s="583"/>
      <c r="AF5" s="583"/>
      <c r="AG5" s="583"/>
      <c r="AH5" s="583"/>
      <c r="AI5" s="583"/>
      <c r="AJ5" s="583"/>
      <c r="AK5" s="583"/>
      <c r="AL5" s="583"/>
    </row>
    <row r="6" spans="1:43" ht="18" x14ac:dyDescent="0.2">
      <c r="B6" s="424"/>
      <c r="C6" s="204">
        <v>1970</v>
      </c>
      <c r="D6" s="205">
        <v>1980</v>
      </c>
      <c r="E6" s="204">
        <v>1990</v>
      </c>
      <c r="F6" s="309">
        <v>1991</v>
      </c>
      <c r="G6" s="309">
        <v>1992</v>
      </c>
      <c r="H6" s="309">
        <v>1993</v>
      </c>
      <c r="I6" s="309">
        <v>1994</v>
      </c>
      <c r="J6" s="309">
        <v>1995</v>
      </c>
      <c r="K6" s="309">
        <v>1996</v>
      </c>
      <c r="L6" s="309">
        <v>1997</v>
      </c>
      <c r="M6" s="309">
        <v>1998</v>
      </c>
      <c r="N6" s="309">
        <v>1999</v>
      </c>
      <c r="O6" s="309">
        <v>2000</v>
      </c>
      <c r="P6" s="309">
        <v>2001</v>
      </c>
      <c r="Q6" s="309">
        <v>2002</v>
      </c>
      <c r="R6" s="309">
        <v>2003</v>
      </c>
      <c r="S6" s="309">
        <v>2004</v>
      </c>
      <c r="T6" s="309">
        <v>2005</v>
      </c>
      <c r="U6" s="309">
        <v>2006</v>
      </c>
      <c r="V6" s="309">
        <v>2007</v>
      </c>
      <c r="W6" s="309">
        <v>2008</v>
      </c>
      <c r="X6" s="309">
        <v>2009</v>
      </c>
      <c r="Y6" s="309">
        <v>2010</v>
      </c>
      <c r="Z6" s="309">
        <v>2011</v>
      </c>
      <c r="AA6" s="309">
        <v>2012</v>
      </c>
      <c r="AB6" s="309">
        <v>2013</v>
      </c>
      <c r="AC6" s="309">
        <v>2014</v>
      </c>
      <c r="AD6" s="309">
        <v>2015</v>
      </c>
      <c r="AE6" s="309">
        <v>2016</v>
      </c>
      <c r="AF6" s="309">
        <v>2017</v>
      </c>
      <c r="AG6" s="309">
        <v>2018</v>
      </c>
      <c r="AH6" s="309">
        <v>2019</v>
      </c>
      <c r="AI6" s="309">
        <v>2020</v>
      </c>
      <c r="AJ6" s="309">
        <v>2021</v>
      </c>
      <c r="AK6" s="380" t="s">
        <v>124</v>
      </c>
      <c r="AL6" s="380" t="s">
        <v>125</v>
      </c>
      <c r="AQ6" s="574"/>
    </row>
    <row r="7" spans="1:43" x14ac:dyDescent="0.2">
      <c r="B7" s="425"/>
      <c r="C7" s="206"/>
      <c r="D7" s="207"/>
      <c r="E7" s="206"/>
      <c r="F7" s="208"/>
      <c r="G7" s="208"/>
      <c r="H7" s="208"/>
      <c r="I7" s="208"/>
      <c r="J7" s="208"/>
      <c r="K7" s="208"/>
      <c r="L7" s="208"/>
      <c r="M7" s="208"/>
      <c r="N7" s="208"/>
      <c r="O7" s="208"/>
      <c r="P7" s="208"/>
      <c r="Q7" s="208"/>
      <c r="R7" s="208"/>
      <c r="S7" s="208"/>
      <c r="T7" s="208"/>
      <c r="U7" s="208"/>
      <c r="V7" s="208"/>
      <c r="W7" s="208"/>
      <c r="X7" s="208"/>
      <c r="Y7" s="208"/>
      <c r="Z7" s="208"/>
      <c r="AA7" s="208"/>
      <c r="AB7" s="208"/>
      <c r="AC7" s="208"/>
      <c r="AD7" s="208"/>
      <c r="AE7" s="208"/>
      <c r="AF7" s="208"/>
      <c r="AG7" s="371"/>
      <c r="AH7" s="371"/>
      <c r="AI7" s="371"/>
      <c r="AJ7" s="371"/>
      <c r="AK7" s="381" t="s">
        <v>56</v>
      </c>
      <c r="AL7" s="381" t="s">
        <v>56</v>
      </c>
      <c r="AQ7" s="574"/>
    </row>
    <row r="8" spans="1:43" x14ac:dyDescent="0.2">
      <c r="A8" s="209"/>
      <c r="B8" s="210" t="s">
        <v>85</v>
      </c>
      <c r="C8" s="211"/>
      <c r="D8" s="212"/>
      <c r="E8" s="213">
        <f>SUM(E9:E35)</f>
        <v>71774</v>
      </c>
      <c r="F8" s="568">
        <f t="shared" ref="F8:H8" si="0">SUM(F9:F35)</f>
        <v>71953</v>
      </c>
      <c r="G8" s="568">
        <f t="shared" si="0"/>
        <v>67655</v>
      </c>
      <c r="H8" s="569">
        <f t="shared" si="0"/>
        <v>62844</v>
      </c>
      <c r="I8" s="567">
        <f t="shared" ref="I8:AF8" si="1">SUM(I9:I35)</f>
        <v>60900</v>
      </c>
      <c r="J8" s="245">
        <f t="shared" si="1"/>
        <v>60190</v>
      </c>
      <c r="K8" s="245">
        <f t="shared" si="1"/>
        <v>56382</v>
      </c>
      <c r="L8" s="245">
        <f t="shared" si="1"/>
        <v>57238</v>
      </c>
      <c r="M8" s="245">
        <f t="shared" si="1"/>
        <v>56047</v>
      </c>
      <c r="N8" s="245">
        <f t="shared" si="1"/>
        <v>54826</v>
      </c>
      <c r="O8" s="245">
        <f t="shared" si="1"/>
        <v>53502</v>
      </c>
      <c r="P8" s="245">
        <f t="shared" si="1"/>
        <v>51351</v>
      </c>
      <c r="Q8" s="245">
        <f t="shared" si="1"/>
        <v>50388</v>
      </c>
      <c r="R8" s="245">
        <f t="shared" si="1"/>
        <v>47394.44</v>
      </c>
      <c r="S8" s="245">
        <f t="shared" si="1"/>
        <v>44530</v>
      </c>
      <c r="T8" s="245">
        <f t="shared" si="1"/>
        <v>42607</v>
      </c>
      <c r="U8" s="245">
        <f t="shared" si="1"/>
        <v>40420</v>
      </c>
      <c r="V8" s="245">
        <f t="shared" si="1"/>
        <v>40099.56</v>
      </c>
      <c r="W8" s="245">
        <f t="shared" si="1"/>
        <v>36953.64</v>
      </c>
      <c r="X8" s="245">
        <f t="shared" si="1"/>
        <v>33024</v>
      </c>
      <c r="Y8" s="245">
        <f t="shared" si="1"/>
        <v>29611.450700000001</v>
      </c>
      <c r="Z8" s="245">
        <f t="shared" si="1"/>
        <v>28748.2608</v>
      </c>
      <c r="AA8" s="245">
        <f t="shared" si="1"/>
        <v>26500.390500000001</v>
      </c>
      <c r="AB8" s="245">
        <f t="shared" si="1"/>
        <v>24225.866000000002</v>
      </c>
      <c r="AC8" s="245">
        <f t="shared" si="1"/>
        <v>24139.978999999999</v>
      </c>
      <c r="AD8" s="245">
        <f t="shared" si="1"/>
        <v>24358</v>
      </c>
      <c r="AE8" s="245">
        <f t="shared" si="1"/>
        <v>23808</v>
      </c>
      <c r="AF8" s="245">
        <f t="shared" si="1"/>
        <v>23392</v>
      </c>
      <c r="AG8" s="245">
        <f>SUM(AG9:AG35)</f>
        <v>23328</v>
      </c>
      <c r="AH8" s="245">
        <f>SUM(AH9:AH35)</f>
        <v>22756</v>
      </c>
      <c r="AI8" s="245">
        <f>SUM(AI9:AI35)</f>
        <v>18836</v>
      </c>
      <c r="AJ8" s="245">
        <f>SUM(AJ9:AJ35)</f>
        <v>19917</v>
      </c>
      <c r="AK8" s="258">
        <f>AJ8/AI8*100-100</f>
        <v>5.7390104056062938</v>
      </c>
      <c r="AL8" s="258">
        <f>AJ8/P8*100-100</f>
        <v>-61.213997779984808</v>
      </c>
      <c r="AM8" s="501" t="s">
        <v>85</v>
      </c>
      <c r="AQ8" s="574"/>
    </row>
    <row r="9" spans="1:43" x14ac:dyDescent="0.2">
      <c r="A9" s="209"/>
      <c r="B9" s="426" t="s">
        <v>26</v>
      </c>
      <c r="C9" s="427">
        <v>1544</v>
      </c>
      <c r="D9" s="427">
        <v>2396</v>
      </c>
      <c r="E9" s="428">
        <v>1976</v>
      </c>
      <c r="F9" s="429">
        <v>1873</v>
      </c>
      <c r="G9" s="429">
        <v>1671</v>
      </c>
      <c r="H9" s="429">
        <v>1660</v>
      </c>
      <c r="I9" s="429">
        <v>1692</v>
      </c>
      <c r="J9" s="429">
        <v>1449</v>
      </c>
      <c r="K9" s="429">
        <v>1356</v>
      </c>
      <c r="L9" s="429">
        <v>1364</v>
      </c>
      <c r="M9" s="429">
        <v>1500</v>
      </c>
      <c r="N9" s="429">
        <v>1397</v>
      </c>
      <c r="O9" s="429">
        <v>1470</v>
      </c>
      <c r="P9" s="429">
        <v>1486</v>
      </c>
      <c r="Q9" s="429">
        <v>1306</v>
      </c>
      <c r="R9" s="429">
        <v>1214</v>
      </c>
      <c r="S9" s="429">
        <v>1162</v>
      </c>
      <c r="T9" s="429">
        <v>1089</v>
      </c>
      <c r="U9" s="430">
        <v>1069</v>
      </c>
      <c r="V9" s="430">
        <v>1071</v>
      </c>
      <c r="W9" s="430">
        <v>944</v>
      </c>
      <c r="X9" s="430">
        <v>944</v>
      </c>
      <c r="Y9" s="429">
        <v>850</v>
      </c>
      <c r="Z9" s="429">
        <v>884</v>
      </c>
      <c r="AA9" s="430">
        <v>827</v>
      </c>
      <c r="AB9" s="430">
        <v>764</v>
      </c>
      <c r="AC9" s="430">
        <v>745</v>
      </c>
      <c r="AD9" s="430">
        <v>762</v>
      </c>
      <c r="AE9" s="429">
        <v>670</v>
      </c>
      <c r="AF9" s="429">
        <v>609</v>
      </c>
      <c r="AG9" s="430">
        <v>604</v>
      </c>
      <c r="AH9" s="430">
        <v>646</v>
      </c>
      <c r="AI9" s="430">
        <v>499</v>
      </c>
      <c r="AJ9" s="430">
        <v>516</v>
      </c>
      <c r="AK9" s="259">
        <f t="shared" ref="AK9:AK46" si="2">AJ9/AI9*100-100</f>
        <v>3.4068136272545075</v>
      </c>
      <c r="AL9" s="259">
        <f t="shared" ref="AL9:AL46" si="3">AJ9/P9*100-100</f>
        <v>-65.275908479138621</v>
      </c>
      <c r="AM9" s="440" t="s">
        <v>26</v>
      </c>
      <c r="AN9" s="431"/>
      <c r="AO9" s="310"/>
      <c r="AP9" s="574"/>
      <c r="AQ9" s="574"/>
    </row>
    <row r="10" spans="1:43" x14ac:dyDescent="0.2">
      <c r="A10" s="209"/>
      <c r="B10" s="216" t="s">
        <v>9</v>
      </c>
      <c r="C10" s="217">
        <v>1066</v>
      </c>
      <c r="D10" s="217">
        <v>1199</v>
      </c>
      <c r="E10" s="217">
        <v>1567</v>
      </c>
      <c r="F10" s="220">
        <v>1114</v>
      </c>
      <c r="G10" s="220">
        <v>1299</v>
      </c>
      <c r="H10" s="220">
        <v>1307</v>
      </c>
      <c r="I10" s="220">
        <v>1390</v>
      </c>
      <c r="J10" s="220">
        <v>1264</v>
      </c>
      <c r="K10" s="220">
        <v>1014</v>
      </c>
      <c r="L10" s="220">
        <v>915</v>
      </c>
      <c r="M10" s="220">
        <v>1003</v>
      </c>
      <c r="N10" s="220">
        <v>1047</v>
      </c>
      <c r="O10" s="220">
        <v>1012</v>
      </c>
      <c r="P10" s="220">
        <v>1011</v>
      </c>
      <c r="Q10" s="220">
        <v>959</v>
      </c>
      <c r="R10" s="220">
        <v>960</v>
      </c>
      <c r="S10" s="220">
        <v>943</v>
      </c>
      <c r="T10" s="220">
        <v>957</v>
      </c>
      <c r="U10" s="220">
        <v>1043</v>
      </c>
      <c r="V10" s="220">
        <v>1006</v>
      </c>
      <c r="W10" s="220">
        <v>1061</v>
      </c>
      <c r="X10" s="220">
        <v>901</v>
      </c>
      <c r="Y10" s="220">
        <v>776</v>
      </c>
      <c r="Z10" s="220">
        <v>656</v>
      </c>
      <c r="AA10" s="220">
        <v>601</v>
      </c>
      <c r="AB10" s="220">
        <v>601</v>
      </c>
      <c r="AC10" s="220">
        <v>661</v>
      </c>
      <c r="AD10" s="220">
        <v>708</v>
      </c>
      <c r="AE10" s="220">
        <v>708</v>
      </c>
      <c r="AF10" s="220">
        <v>682</v>
      </c>
      <c r="AG10" s="220">
        <v>610</v>
      </c>
      <c r="AH10" s="220">
        <v>628</v>
      </c>
      <c r="AI10" s="220">
        <v>463</v>
      </c>
      <c r="AJ10" s="220">
        <v>561</v>
      </c>
      <c r="AK10" s="500">
        <f t="shared" si="2"/>
        <v>21.166306695464357</v>
      </c>
      <c r="AL10" s="500">
        <f t="shared" si="3"/>
        <v>-44.510385756676563</v>
      </c>
      <c r="AM10" s="192" t="s">
        <v>9</v>
      </c>
      <c r="AN10" s="431"/>
      <c r="AO10" s="310"/>
      <c r="AQ10" s="574"/>
    </row>
    <row r="11" spans="1:43" x14ac:dyDescent="0.2">
      <c r="A11" s="209"/>
      <c r="B11" s="426" t="s">
        <v>11</v>
      </c>
      <c r="C11" s="432">
        <v>1983</v>
      </c>
      <c r="D11" s="432">
        <v>1261</v>
      </c>
      <c r="E11" s="433">
        <v>1291</v>
      </c>
      <c r="F11" s="429">
        <v>1331</v>
      </c>
      <c r="G11" s="429">
        <v>1571</v>
      </c>
      <c r="H11" s="429">
        <v>1524</v>
      </c>
      <c r="I11" s="429">
        <v>1637</v>
      </c>
      <c r="J11" s="429">
        <v>1588</v>
      </c>
      <c r="K11" s="429">
        <v>1562</v>
      </c>
      <c r="L11" s="429">
        <v>1597</v>
      </c>
      <c r="M11" s="429">
        <v>1360</v>
      </c>
      <c r="N11" s="429">
        <v>1455</v>
      </c>
      <c r="O11" s="429">
        <v>1486</v>
      </c>
      <c r="P11" s="429">
        <v>1333</v>
      </c>
      <c r="Q11" s="429">
        <v>1430</v>
      </c>
      <c r="R11" s="429">
        <v>1447</v>
      </c>
      <c r="S11" s="429">
        <v>1382</v>
      </c>
      <c r="T11" s="429">
        <v>1286</v>
      </c>
      <c r="U11" s="430">
        <v>1063</v>
      </c>
      <c r="V11" s="430">
        <v>1221</v>
      </c>
      <c r="W11" s="430">
        <v>1076</v>
      </c>
      <c r="X11" s="430">
        <v>901</v>
      </c>
      <c r="Y11" s="429">
        <v>802</v>
      </c>
      <c r="Z11" s="429">
        <v>773</v>
      </c>
      <c r="AA11" s="430">
        <v>742</v>
      </c>
      <c r="AB11" s="430">
        <v>654</v>
      </c>
      <c r="AC11" s="430">
        <v>688</v>
      </c>
      <c r="AD11" s="430">
        <v>734</v>
      </c>
      <c r="AE11" s="429">
        <v>611</v>
      </c>
      <c r="AF11" s="429">
        <v>577</v>
      </c>
      <c r="AG11" s="430">
        <v>656</v>
      </c>
      <c r="AH11" s="430">
        <v>618</v>
      </c>
      <c r="AI11" s="430">
        <v>518</v>
      </c>
      <c r="AJ11" s="430">
        <v>532</v>
      </c>
      <c r="AK11" s="259">
        <f t="shared" si="2"/>
        <v>2.7027027027026946</v>
      </c>
      <c r="AL11" s="259">
        <f t="shared" si="3"/>
        <v>-60.090022505626408</v>
      </c>
      <c r="AM11" s="440" t="s">
        <v>11</v>
      </c>
      <c r="AN11" s="431"/>
      <c r="AO11" s="310"/>
      <c r="AQ11" s="574"/>
    </row>
    <row r="12" spans="1:43" x14ac:dyDescent="0.2">
      <c r="A12" s="209"/>
      <c r="B12" s="216" t="s">
        <v>22</v>
      </c>
      <c r="C12" s="220">
        <v>1208</v>
      </c>
      <c r="D12" s="219">
        <v>690</v>
      </c>
      <c r="E12" s="217">
        <v>634</v>
      </c>
      <c r="F12" s="220">
        <v>606</v>
      </c>
      <c r="G12" s="220">
        <v>577</v>
      </c>
      <c r="H12" s="220">
        <v>559</v>
      </c>
      <c r="I12" s="220">
        <v>546</v>
      </c>
      <c r="J12" s="220">
        <v>582</v>
      </c>
      <c r="K12" s="220">
        <v>514</v>
      </c>
      <c r="L12" s="220">
        <v>489</v>
      </c>
      <c r="M12" s="220">
        <v>499</v>
      </c>
      <c r="N12" s="220">
        <v>514</v>
      </c>
      <c r="O12" s="220">
        <v>498</v>
      </c>
      <c r="P12" s="220">
        <v>431</v>
      </c>
      <c r="Q12" s="220">
        <v>463</v>
      </c>
      <c r="R12" s="220">
        <v>432</v>
      </c>
      <c r="S12" s="220">
        <v>369</v>
      </c>
      <c r="T12" s="220">
        <v>331</v>
      </c>
      <c r="U12" s="434">
        <v>306</v>
      </c>
      <c r="V12" s="434">
        <v>406</v>
      </c>
      <c r="W12" s="434">
        <v>406</v>
      </c>
      <c r="X12" s="434">
        <v>303</v>
      </c>
      <c r="Y12" s="220">
        <v>255</v>
      </c>
      <c r="Z12" s="220">
        <v>220</v>
      </c>
      <c r="AA12" s="434">
        <v>167</v>
      </c>
      <c r="AB12" s="434">
        <v>191</v>
      </c>
      <c r="AC12" s="434">
        <v>182</v>
      </c>
      <c r="AD12" s="434">
        <v>178</v>
      </c>
      <c r="AE12" s="220">
        <v>211</v>
      </c>
      <c r="AF12" s="220">
        <v>175</v>
      </c>
      <c r="AG12" s="434">
        <v>171</v>
      </c>
      <c r="AH12" s="434">
        <v>199</v>
      </c>
      <c r="AI12" s="434">
        <v>163</v>
      </c>
      <c r="AJ12" s="434">
        <v>130</v>
      </c>
      <c r="AK12" s="500">
        <f t="shared" si="2"/>
        <v>-20.245398773006144</v>
      </c>
      <c r="AL12" s="500">
        <f t="shared" si="3"/>
        <v>-69.837587006960547</v>
      </c>
      <c r="AM12" s="192" t="s">
        <v>22</v>
      </c>
      <c r="AN12" s="431"/>
      <c r="AO12" s="310"/>
    </row>
    <row r="13" spans="1:43" x14ac:dyDescent="0.2">
      <c r="A13" s="209"/>
      <c r="B13" s="426" t="s">
        <v>27</v>
      </c>
      <c r="C13" s="435">
        <v>21332</v>
      </c>
      <c r="D13" s="435">
        <v>15050</v>
      </c>
      <c r="E13" s="428">
        <v>11046</v>
      </c>
      <c r="F13" s="429">
        <v>11300</v>
      </c>
      <c r="G13" s="429">
        <v>10631</v>
      </c>
      <c r="H13" s="429">
        <v>9949</v>
      </c>
      <c r="I13" s="429">
        <v>9814</v>
      </c>
      <c r="J13" s="429">
        <v>9454</v>
      </c>
      <c r="K13" s="429">
        <v>8758</v>
      </c>
      <c r="L13" s="429">
        <v>8549</v>
      </c>
      <c r="M13" s="429">
        <v>7792</v>
      </c>
      <c r="N13" s="429">
        <v>7772</v>
      </c>
      <c r="O13" s="429">
        <v>7503</v>
      </c>
      <c r="P13" s="429">
        <v>6977</v>
      </c>
      <c r="Q13" s="429">
        <v>6842</v>
      </c>
      <c r="R13" s="429">
        <v>6613</v>
      </c>
      <c r="S13" s="429">
        <v>5842</v>
      </c>
      <c r="T13" s="429">
        <v>5361</v>
      </c>
      <c r="U13" s="430">
        <v>5091</v>
      </c>
      <c r="V13" s="430">
        <v>4949</v>
      </c>
      <c r="W13" s="430">
        <v>4477</v>
      </c>
      <c r="X13" s="430">
        <v>4152</v>
      </c>
      <c r="Y13" s="429">
        <v>3648</v>
      </c>
      <c r="Z13" s="429">
        <v>4009</v>
      </c>
      <c r="AA13" s="430">
        <v>3600</v>
      </c>
      <c r="AB13" s="430">
        <v>3339</v>
      </c>
      <c r="AC13" s="430">
        <v>3377</v>
      </c>
      <c r="AD13" s="430">
        <v>3459</v>
      </c>
      <c r="AE13" s="429">
        <v>3206</v>
      </c>
      <c r="AF13" s="429">
        <v>3180</v>
      </c>
      <c r="AG13" s="430">
        <v>3275</v>
      </c>
      <c r="AH13" s="430">
        <v>3046</v>
      </c>
      <c r="AI13" s="430">
        <v>2719</v>
      </c>
      <c r="AJ13" s="430">
        <v>2562</v>
      </c>
      <c r="AK13" s="259">
        <f t="shared" si="2"/>
        <v>-5.7741816844428087</v>
      </c>
      <c r="AL13" s="259">
        <f t="shared" si="3"/>
        <v>-63.279346423964455</v>
      </c>
      <c r="AM13" s="440" t="s">
        <v>27</v>
      </c>
      <c r="AN13" s="431"/>
      <c r="AO13" s="310"/>
    </row>
    <row r="14" spans="1:43" x14ac:dyDescent="0.2">
      <c r="A14" s="209"/>
      <c r="B14" s="216" t="s">
        <v>12</v>
      </c>
      <c r="C14" s="221" t="s">
        <v>57</v>
      </c>
      <c r="D14" s="221">
        <v>303</v>
      </c>
      <c r="E14" s="217">
        <v>436</v>
      </c>
      <c r="F14" s="220">
        <v>490</v>
      </c>
      <c r="G14" s="220">
        <v>287</v>
      </c>
      <c r="H14" s="220">
        <v>321</v>
      </c>
      <c r="I14" s="220">
        <v>364</v>
      </c>
      <c r="J14" s="220">
        <v>332</v>
      </c>
      <c r="K14" s="220">
        <v>213</v>
      </c>
      <c r="L14" s="220">
        <v>280</v>
      </c>
      <c r="M14" s="220">
        <v>284</v>
      </c>
      <c r="N14" s="220">
        <v>232</v>
      </c>
      <c r="O14" s="220">
        <v>204</v>
      </c>
      <c r="P14" s="220">
        <v>199</v>
      </c>
      <c r="Q14" s="220">
        <v>223</v>
      </c>
      <c r="R14" s="220">
        <v>164</v>
      </c>
      <c r="S14" s="220">
        <v>170</v>
      </c>
      <c r="T14" s="220">
        <v>170</v>
      </c>
      <c r="U14" s="434">
        <v>204</v>
      </c>
      <c r="V14" s="434">
        <v>196</v>
      </c>
      <c r="W14" s="434">
        <v>132</v>
      </c>
      <c r="X14" s="434">
        <v>98</v>
      </c>
      <c r="Y14" s="220">
        <v>79</v>
      </c>
      <c r="Z14" s="220">
        <v>101</v>
      </c>
      <c r="AA14" s="434">
        <v>87</v>
      </c>
      <c r="AB14" s="434">
        <v>81</v>
      </c>
      <c r="AC14" s="434">
        <v>78</v>
      </c>
      <c r="AD14" s="434">
        <v>67</v>
      </c>
      <c r="AE14" s="220">
        <v>71</v>
      </c>
      <c r="AF14" s="220">
        <v>48</v>
      </c>
      <c r="AG14" s="434">
        <v>67</v>
      </c>
      <c r="AH14" s="434">
        <v>52</v>
      </c>
      <c r="AI14" s="434">
        <v>59</v>
      </c>
      <c r="AJ14" s="434">
        <v>55</v>
      </c>
      <c r="AK14" s="500">
        <f t="shared" si="2"/>
        <v>-6.7796610169491629</v>
      </c>
      <c r="AL14" s="500">
        <f t="shared" si="3"/>
        <v>-72.361809045226124</v>
      </c>
      <c r="AM14" s="192" t="s">
        <v>12</v>
      </c>
      <c r="AN14" s="431"/>
      <c r="AO14" s="310"/>
    </row>
    <row r="15" spans="1:43" x14ac:dyDescent="0.2">
      <c r="A15" s="209"/>
      <c r="B15" s="426" t="s">
        <v>30</v>
      </c>
      <c r="C15" s="435">
        <v>540</v>
      </c>
      <c r="D15" s="435">
        <v>564</v>
      </c>
      <c r="E15" s="428">
        <v>478</v>
      </c>
      <c r="F15" s="429">
        <v>445</v>
      </c>
      <c r="G15" s="429">
        <v>415</v>
      </c>
      <c r="H15" s="429">
        <v>431</v>
      </c>
      <c r="I15" s="429">
        <v>404</v>
      </c>
      <c r="J15" s="429">
        <v>437</v>
      </c>
      <c r="K15" s="429">
        <v>453</v>
      </c>
      <c r="L15" s="429">
        <v>473</v>
      </c>
      <c r="M15" s="429">
        <v>458</v>
      </c>
      <c r="N15" s="429">
        <v>414</v>
      </c>
      <c r="O15" s="429">
        <v>418</v>
      </c>
      <c r="P15" s="429">
        <v>412</v>
      </c>
      <c r="Q15" s="429">
        <v>376</v>
      </c>
      <c r="R15" s="429">
        <v>337</v>
      </c>
      <c r="S15" s="429">
        <v>377</v>
      </c>
      <c r="T15" s="429">
        <v>400</v>
      </c>
      <c r="U15" s="430">
        <v>365</v>
      </c>
      <c r="V15" s="430">
        <v>338</v>
      </c>
      <c r="W15" s="430">
        <v>280</v>
      </c>
      <c r="X15" s="430">
        <v>238</v>
      </c>
      <c r="Y15" s="429">
        <v>212</v>
      </c>
      <c r="Z15" s="429">
        <v>186</v>
      </c>
      <c r="AA15" s="430">
        <v>163</v>
      </c>
      <c r="AB15" s="430">
        <v>188</v>
      </c>
      <c r="AC15" s="430">
        <v>192</v>
      </c>
      <c r="AD15" s="430">
        <v>162</v>
      </c>
      <c r="AE15" s="429">
        <v>182</v>
      </c>
      <c r="AF15" s="429">
        <v>154</v>
      </c>
      <c r="AG15" s="430">
        <v>135</v>
      </c>
      <c r="AH15" s="430">
        <v>140</v>
      </c>
      <c r="AI15" s="430">
        <v>147</v>
      </c>
      <c r="AJ15" s="430">
        <v>137</v>
      </c>
      <c r="AK15" s="259">
        <f t="shared" si="2"/>
        <v>-6.8027210884353764</v>
      </c>
      <c r="AL15" s="500">
        <f t="shared" si="3"/>
        <v>-66.747572815533971</v>
      </c>
      <c r="AM15" s="440" t="s">
        <v>30</v>
      </c>
      <c r="AN15" s="431"/>
      <c r="AO15" s="310"/>
    </row>
    <row r="16" spans="1:43" x14ac:dyDescent="0.2">
      <c r="A16" s="209"/>
      <c r="B16" s="216" t="s">
        <v>23</v>
      </c>
      <c r="C16" s="219">
        <v>1099</v>
      </c>
      <c r="D16" s="219">
        <v>1225</v>
      </c>
      <c r="E16" s="217">
        <v>1737</v>
      </c>
      <c r="F16" s="220">
        <v>2112</v>
      </c>
      <c r="G16" s="220">
        <v>2158</v>
      </c>
      <c r="H16" s="220">
        <v>2160</v>
      </c>
      <c r="I16" s="220">
        <v>2253</v>
      </c>
      <c r="J16" s="220">
        <v>2412</v>
      </c>
      <c r="K16" s="220">
        <v>2157</v>
      </c>
      <c r="L16" s="220">
        <v>2105</v>
      </c>
      <c r="M16" s="220">
        <v>2182</v>
      </c>
      <c r="N16" s="220">
        <v>2116</v>
      </c>
      <c r="O16" s="220">
        <v>2037</v>
      </c>
      <c r="P16" s="220">
        <v>1880</v>
      </c>
      <c r="Q16" s="220">
        <v>1634</v>
      </c>
      <c r="R16" s="220">
        <v>1605</v>
      </c>
      <c r="S16" s="220">
        <v>1670</v>
      </c>
      <c r="T16" s="220">
        <v>1658</v>
      </c>
      <c r="U16" s="434">
        <v>1657</v>
      </c>
      <c r="V16" s="434">
        <v>1612</v>
      </c>
      <c r="W16" s="434">
        <v>1555</v>
      </c>
      <c r="X16" s="434">
        <v>1456</v>
      </c>
      <c r="Y16" s="220">
        <v>1258</v>
      </c>
      <c r="Z16" s="220">
        <v>1141</v>
      </c>
      <c r="AA16" s="434">
        <v>988</v>
      </c>
      <c r="AB16" s="434">
        <v>879</v>
      </c>
      <c r="AC16" s="434">
        <v>795</v>
      </c>
      <c r="AD16" s="434">
        <v>793</v>
      </c>
      <c r="AE16" s="220">
        <v>824</v>
      </c>
      <c r="AF16" s="220">
        <v>731</v>
      </c>
      <c r="AG16" s="434">
        <v>700</v>
      </c>
      <c r="AH16" s="434">
        <v>688</v>
      </c>
      <c r="AI16" s="434">
        <v>584</v>
      </c>
      <c r="AJ16" s="434">
        <v>624</v>
      </c>
      <c r="AK16" s="500">
        <f t="shared" si="2"/>
        <v>6.849315068493155</v>
      </c>
      <c r="AL16" s="500">
        <f t="shared" si="3"/>
        <v>-66.808510638297875</v>
      </c>
      <c r="AM16" s="192" t="s">
        <v>23</v>
      </c>
      <c r="AN16" s="431"/>
      <c r="AO16" s="310"/>
    </row>
    <row r="17" spans="1:44" x14ac:dyDescent="0.2">
      <c r="A17" s="209"/>
      <c r="B17" s="426" t="s">
        <v>28</v>
      </c>
      <c r="C17" s="435">
        <v>5456</v>
      </c>
      <c r="D17" s="435">
        <v>6522</v>
      </c>
      <c r="E17" s="428">
        <v>9032</v>
      </c>
      <c r="F17" s="429">
        <v>8837</v>
      </c>
      <c r="G17" s="429">
        <v>7818</v>
      </c>
      <c r="H17" s="429">
        <v>6375</v>
      </c>
      <c r="I17" s="429">
        <v>5612</v>
      </c>
      <c r="J17" s="429">
        <v>5749</v>
      </c>
      <c r="K17" s="429">
        <v>5482</v>
      </c>
      <c r="L17" s="429">
        <v>5604</v>
      </c>
      <c r="M17" s="429">
        <v>5956</v>
      </c>
      <c r="N17" s="429">
        <v>5738</v>
      </c>
      <c r="O17" s="429">
        <v>5777</v>
      </c>
      <c r="P17" s="429">
        <v>5517</v>
      </c>
      <c r="Q17" s="429">
        <v>5347</v>
      </c>
      <c r="R17" s="429">
        <v>5400</v>
      </c>
      <c r="S17" s="429">
        <v>4749</v>
      </c>
      <c r="T17" s="429">
        <v>4442</v>
      </c>
      <c r="U17" s="430">
        <v>4104</v>
      </c>
      <c r="V17" s="430">
        <v>3823</v>
      </c>
      <c r="W17" s="430">
        <v>3100</v>
      </c>
      <c r="X17" s="430">
        <v>2714</v>
      </c>
      <c r="Y17" s="429">
        <v>2479.4506999999999</v>
      </c>
      <c r="Z17" s="429">
        <v>2060.2608</v>
      </c>
      <c r="AA17" s="430">
        <v>1902.3905</v>
      </c>
      <c r="AB17" s="430">
        <v>1679.866</v>
      </c>
      <c r="AC17" s="430">
        <v>1687.979</v>
      </c>
      <c r="AD17" s="430">
        <v>1689</v>
      </c>
      <c r="AE17" s="429">
        <v>1810</v>
      </c>
      <c r="AF17" s="429">
        <v>1830</v>
      </c>
      <c r="AG17" s="430">
        <v>1806</v>
      </c>
      <c r="AH17" s="430">
        <v>1755</v>
      </c>
      <c r="AI17" s="430">
        <v>1370</v>
      </c>
      <c r="AJ17" s="430">
        <v>1533</v>
      </c>
      <c r="AK17" s="259">
        <f t="shared" si="2"/>
        <v>11.897810218978108</v>
      </c>
      <c r="AL17" s="259">
        <f t="shared" si="3"/>
        <v>-72.213159325720497</v>
      </c>
      <c r="AM17" s="440" t="s">
        <v>28</v>
      </c>
      <c r="AN17" s="431"/>
      <c r="AO17" s="310"/>
    </row>
    <row r="18" spans="1:44" x14ac:dyDescent="0.2">
      <c r="A18" s="209"/>
      <c r="B18" s="216" t="s">
        <v>29</v>
      </c>
      <c r="C18" s="219">
        <v>16387</v>
      </c>
      <c r="D18" s="219">
        <v>13672</v>
      </c>
      <c r="E18" s="217">
        <v>11215</v>
      </c>
      <c r="F18" s="220">
        <v>10483</v>
      </c>
      <c r="G18" s="220">
        <v>9902</v>
      </c>
      <c r="H18" s="220">
        <v>9865</v>
      </c>
      <c r="I18" s="220">
        <v>9019</v>
      </c>
      <c r="J18" s="220">
        <v>8892</v>
      </c>
      <c r="K18" s="220">
        <v>8540</v>
      </c>
      <c r="L18" s="220">
        <v>8445</v>
      </c>
      <c r="M18" s="220">
        <v>8920</v>
      </c>
      <c r="N18" s="220">
        <v>8486</v>
      </c>
      <c r="O18" s="220">
        <v>8079</v>
      </c>
      <c r="P18" s="220">
        <v>8162</v>
      </c>
      <c r="Q18" s="220">
        <v>7655</v>
      </c>
      <c r="R18" s="220">
        <v>6058</v>
      </c>
      <c r="S18" s="220">
        <v>5530</v>
      </c>
      <c r="T18" s="220">
        <v>5318</v>
      </c>
      <c r="U18" s="434">
        <v>4709</v>
      </c>
      <c r="V18" s="434">
        <v>4620</v>
      </c>
      <c r="W18" s="434">
        <v>4275</v>
      </c>
      <c r="X18" s="434">
        <v>4273</v>
      </c>
      <c r="Y18" s="220">
        <v>3992</v>
      </c>
      <c r="Z18" s="220">
        <v>3963</v>
      </c>
      <c r="AA18" s="434">
        <v>3653</v>
      </c>
      <c r="AB18" s="434">
        <v>3268</v>
      </c>
      <c r="AC18" s="434">
        <v>3384</v>
      </c>
      <c r="AD18" s="434">
        <v>3459</v>
      </c>
      <c r="AE18" s="220">
        <v>3471</v>
      </c>
      <c r="AF18" s="220">
        <v>3444</v>
      </c>
      <c r="AG18" s="434">
        <v>3246</v>
      </c>
      <c r="AH18" s="434">
        <v>3237</v>
      </c>
      <c r="AI18" s="434">
        <v>2538</v>
      </c>
      <c r="AJ18" s="434">
        <v>2931</v>
      </c>
      <c r="AK18" s="500">
        <f t="shared" si="2"/>
        <v>15.484633569739941</v>
      </c>
      <c r="AL18" s="500">
        <f t="shared" si="3"/>
        <v>-64.089683901004662</v>
      </c>
      <c r="AM18" s="192" t="s">
        <v>29</v>
      </c>
      <c r="AN18" s="431"/>
      <c r="AO18" s="310"/>
    </row>
    <row r="19" spans="1:44" x14ac:dyDescent="0.2">
      <c r="A19" s="209"/>
      <c r="B19" s="426" t="s">
        <v>39</v>
      </c>
      <c r="C19" s="436"/>
      <c r="D19" s="435">
        <v>1124</v>
      </c>
      <c r="E19" s="428">
        <v>1360</v>
      </c>
      <c r="F19" s="565">
        <f>E19</f>
        <v>1360</v>
      </c>
      <c r="G19" s="565">
        <f t="shared" ref="G19:H19" si="4">F19</f>
        <v>1360</v>
      </c>
      <c r="H19" s="566">
        <f t="shared" si="4"/>
        <v>1360</v>
      </c>
      <c r="I19" s="429">
        <v>804</v>
      </c>
      <c r="J19" s="429">
        <v>800</v>
      </c>
      <c r="K19" s="429">
        <v>721</v>
      </c>
      <c r="L19" s="429">
        <v>714</v>
      </c>
      <c r="M19" s="429">
        <v>646</v>
      </c>
      <c r="N19" s="429">
        <v>662</v>
      </c>
      <c r="O19" s="429">
        <v>655</v>
      </c>
      <c r="P19" s="429">
        <v>647</v>
      </c>
      <c r="Q19" s="429">
        <v>627</v>
      </c>
      <c r="R19" s="429">
        <v>701</v>
      </c>
      <c r="S19" s="429">
        <v>608</v>
      </c>
      <c r="T19" s="429">
        <v>597</v>
      </c>
      <c r="U19" s="429">
        <v>614</v>
      </c>
      <c r="V19" s="429">
        <v>619</v>
      </c>
      <c r="W19" s="429">
        <v>664</v>
      </c>
      <c r="X19" s="429">
        <v>548</v>
      </c>
      <c r="Y19" s="429">
        <v>426</v>
      </c>
      <c r="Z19" s="429">
        <v>418</v>
      </c>
      <c r="AA19" s="429">
        <v>393</v>
      </c>
      <c r="AB19" s="429">
        <v>368</v>
      </c>
      <c r="AC19" s="429">
        <v>308</v>
      </c>
      <c r="AD19" s="429">
        <v>348</v>
      </c>
      <c r="AE19" s="429">
        <v>307</v>
      </c>
      <c r="AF19" s="429">
        <v>331</v>
      </c>
      <c r="AG19" s="429">
        <v>317</v>
      </c>
      <c r="AH19" s="429">
        <v>297</v>
      </c>
      <c r="AI19" s="429">
        <v>237</v>
      </c>
      <c r="AJ19" s="429">
        <v>292</v>
      </c>
      <c r="AK19" s="259">
        <f t="shared" si="2"/>
        <v>23.206751054852333</v>
      </c>
      <c r="AL19" s="259">
        <f t="shared" si="3"/>
        <v>-54.868624420401858</v>
      </c>
      <c r="AM19" s="440" t="s">
        <v>39</v>
      </c>
      <c r="AN19" s="431"/>
      <c r="AO19" s="310"/>
    </row>
    <row r="20" spans="1:44" x14ac:dyDescent="0.2">
      <c r="A20" s="209"/>
      <c r="B20" s="224" t="s">
        <v>31</v>
      </c>
      <c r="C20" s="225">
        <v>11004</v>
      </c>
      <c r="D20" s="225">
        <v>9220</v>
      </c>
      <c r="E20" s="226">
        <v>7151</v>
      </c>
      <c r="F20" s="228">
        <v>8109</v>
      </c>
      <c r="G20" s="228">
        <v>8053</v>
      </c>
      <c r="H20" s="228">
        <v>7187</v>
      </c>
      <c r="I20" s="228">
        <v>7091</v>
      </c>
      <c r="J20" s="228">
        <v>7020</v>
      </c>
      <c r="K20" s="228">
        <v>6676</v>
      </c>
      <c r="L20" s="228">
        <v>6714</v>
      </c>
      <c r="M20" s="228">
        <v>6313</v>
      </c>
      <c r="N20" s="228">
        <v>6688</v>
      </c>
      <c r="O20" s="228">
        <v>7061</v>
      </c>
      <c r="P20" s="228">
        <v>7096</v>
      </c>
      <c r="Q20" s="228">
        <v>6980</v>
      </c>
      <c r="R20" s="228">
        <v>6563</v>
      </c>
      <c r="S20" s="228">
        <v>6122</v>
      </c>
      <c r="T20" s="228">
        <v>5818</v>
      </c>
      <c r="U20" s="437">
        <v>5669</v>
      </c>
      <c r="V20" s="437">
        <v>5131</v>
      </c>
      <c r="W20" s="437">
        <v>4725</v>
      </c>
      <c r="X20" s="437">
        <v>4237</v>
      </c>
      <c r="Y20" s="228">
        <v>4114</v>
      </c>
      <c r="Z20" s="228">
        <v>3860</v>
      </c>
      <c r="AA20" s="437">
        <v>3753</v>
      </c>
      <c r="AB20" s="437">
        <v>3401</v>
      </c>
      <c r="AC20" s="437">
        <v>3381</v>
      </c>
      <c r="AD20" s="437">
        <v>3428</v>
      </c>
      <c r="AE20" s="228">
        <v>3283</v>
      </c>
      <c r="AF20" s="228">
        <v>3378</v>
      </c>
      <c r="AG20" s="437">
        <v>3334</v>
      </c>
      <c r="AH20" s="437">
        <v>3173</v>
      </c>
      <c r="AI20" s="437">
        <v>2395</v>
      </c>
      <c r="AJ20" s="437">
        <v>2875</v>
      </c>
      <c r="AK20" s="500">
        <f t="shared" si="2"/>
        <v>20.041753653444673</v>
      </c>
      <c r="AL20" s="500">
        <f t="shared" si="3"/>
        <v>-59.484216459977453</v>
      </c>
      <c r="AM20" s="198" t="s">
        <v>31</v>
      </c>
      <c r="AN20" s="431"/>
      <c r="AO20" s="310"/>
    </row>
    <row r="21" spans="1:44" x14ac:dyDescent="0.2">
      <c r="A21" s="209"/>
      <c r="B21" s="426" t="s">
        <v>10</v>
      </c>
      <c r="C21" s="438">
        <v>143</v>
      </c>
      <c r="D21" s="435">
        <v>85</v>
      </c>
      <c r="E21" s="428">
        <v>101</v>
      </c>
      <c r="F21" s="429">
        <v>103</v>
      </c>
      <c r="G21" s="429">
        <v>132</v>
      </c>
      <c r="H21" s="429">
        <v>115</v>
      </c>
      <c r="I21" s="429">
        <v>133</v>
      </c>
      <c r="J21" s="429">
        <v>118</v>
      </c>
      <c r="K21" s="429">
        <v>128</v>
      </c>
      <c r="L21" s="429">
        <v>115</v>
      </c>
      <c r="M21" s="429">
        <v>111</v>
      </c>
      <c r="N21" s="429">
        <v>113</v>
      </c>
      <c r="O21" s="429">
        <v>111</v>
      </c>
      <c r="P21" s="429">
        <v>98</v>
      </c>
      <c r="Q21" s="429">
        <v>94</v>
      </c>
      <c r="R21" s="429">
        <v>97</v>
      </c>
      <c r="S21" s="429">
        <v>117</v>
      </c>
      <c r="T21" s="429">
        <v>102</v>
      </c>
      <c r="U21" s="430">
        <v>86</v>
      </c>
      <c r="V21" s="430">
        <v>89</v>
      </c>
      <c r="W21" s="430">
        <v>82</v>
      </c>
      <c r="X21" s="430">
        <v>71</v>
      </c>
      <c r="Y21" s="429">
        <v>60</v>
      </c>
      <c r="Z21" s="429">
        <v>71</v>
      </c>
      <c r="AA21" s="430">
        <v>51</v>
      </c>
      <c r="AB21" s="430">
        <v>44</v>
      </c>
      <c r="AC21" s="430">
        <v>45</v>
      </c>
      <c r="AD21" s="430">
        <v>57</v>
      </c>
      <c r="AE21" s="429">
        <v>46</v>
      </c>
      <c r="AF21" s="429">
        <v>53</v>
      </c>
      <c r="AG21" s="430">
        <v>49</v>
      </c>
      <c r="AH21" s="430">
        <v>52</v>
      </c>
      <c r="AI21" s="430">
        <v>48</v>
      </c>
      <c r="AJ21" s="430">
        <v>45</v>
      </c>
      <c r="AK21" s="259">
        <f t="shared" si="2"/>
        <v>-6.25</v>
      </c>
      <c r="AL21" s="259">
        <f t="shared" si="3"/>
        <v>-54.08163265306122</v>
      </c>
      <c r="AM21" s="440" t="s">
        <v>10</v>
      </c>
      <c r="AN21" s="431"/>
      <c r="AO21" s="310"/>
    </row>
    <row r="22" spans="1:44" x14ac:dyDescent="0.2">
      <c r="A22" s="209"/>
      <c r="B22" s="224" t="s">
        <v>14</v>
      </c>
      <c r="C22" s="230" t="s">
        <v>57</v>
      </c>
      <c r="D22" s="230">
        <v>705</v>
      </c>
      <c r="E22" s="226">
        <v>947</v>
      </c>
      <c r="F22" s="228">
        <v>997</v>
      </c>
      <c r="G22" s="228">
        <v>787</v>
      </c>
      <c r="H22" s="228">
        <v>724</v>
      </c>
      <c r="I22" s="228">
        <v>774</v>
      </c>
      <c r="J22" s="228">
        <v>660</v>
      </c>
      <c r="K22" s="228">
        <v>594</v>
      </c>
      <c r="L22" s="228">
        <v>567</v>
      </c>
      <c r="M22" s="228">
        <v>677</v>
      </c>
      <c r="N22" s="228">
        <v>652</v>
      </c>
      <c r="O22" s="228">
        <v>635</v>
      </c>
      <c r="P22" s="228">
        <v>558</v>
      </c>
      <c r="Q22" s="228">
        <v>559</v>
      </c>
      <c r="R22" s="228">
        <v>532.44000000000005</v>
      </c>
      <c r="S22" s="228">
        <v>516</v>
      </c>
      <c r="T22" s="228">
        <v>442</v>
      </c>
      <c r="U22" s="437">
        <v>407</v>
      </c>
      <c r="V22" s="437">
        <v>419</v>
      </c>
      <c r="W22" s="437">
        <v>316</v>
      </c>
      <c r="X22" s="437">
        <v>254</v>
      </c>
      <c r="Y22" s="228">
        <v>218</v>
      </c>
      <c r="Z22" s="228">
        <v>179</v>
      </c>
      <c r="AA22" s="437">
        <v>177</v>
      </c>
      <c r="AB22" s="437">
        <v>179</v>
      </c>
      <c r="AC22" s="437">
        <v>212</v>
      </c>
      <c r="AD22" s="437">
        <v>188</v>
      </c>
      <c r="AE22" s="228">
        <v>158</v>
      </c>
      <c r="AF22" s="228">
        <v>136</v>
      </c>
      <c r="AG22" s="437">
        <v>148</v>
      </c>
      <c r="AH22" s="437">
        <v>132</v>
      </c>
      <c r="AI22" s="437">
        <v>139</v>
      </c>
      <c r="AJ22" s="437">
        <v>147</v>
      </c>
      <c r="AK22" s="500">
        <f t="shared" si="2"/>
        <v>5.7553956834532443</v>
      </c>
      <c r="AL22" s="500">
        <f t="shared" si="3"/>
        <v>-73.655913978494624</v>
      </c>
      <c r="AM22" s="198" t="s">
        <v>14</v>
      </c>
      <c r="AN22" s="431"/>
      <c r="AO22" s="310"/>
    </row>
    <row r="23" spans="1:44" x14ac:dyDescent="0.2">
      <c r="A23" s="209"/>
      <c r="B23" s="426" t="s">
        <v>15</v>
      </c>
      <c r="C23" s="438" t="s">
        <v>57</v>
      </c>
      <c r="D23" s="438">
        <v>836</v>
      </c>
      <c r="E23" s="428">
        <v>1001</v>
      </c>
      <c r="F23" s="429">
        <v>1093</v>
      </c>
      <c r="G23" s="429">
        <v>779</v>
      </c>
      <c r="H23" s="429">
        <v>958</v>
      </c>
      <c r="I23" s="429">
        <v>765</v>
      </c>
      <c r="J23" s="429">
        <v>672</v>
      </c>
      <c r="K23" s="429">
        <v>667</v>
      </c>
      <c r="L23" s="429">
        <v>752</v>
      </c>
      <c r="M23" s="429">
        <v>829</v>
      </c>
      <c r="N23" s="429">
        <v>748</v>
      </c>
      <c r="O23" s="429">
        <v>641</v>
      </c>
      <c r="P23" s="429">
        <v>706</v>
      </c>
      <c r="Q23" s="429">
        <v>697</v>
      </c>
      <c r="R23" s="429">
        <v>709</v>
      </c>
      <c r="S23" s="429">
        <v>752</v>
      </c>
      <c r="T23" s="429">
        <v>773</v>
      </c>
      <c r="U23" s="430">
        <v>760</v>
      </c>
      <c r="V23" s="430">
        <v>740</v>
      </c>
      <c r="W23" s="430">
        <v>499</v>
      </c>
      <c r="X23" s="430">
        <v>370</v>
      </c>
      <c r="Y23" s="429">
        <v>299</v>
      </c>
      <c r="Z23" s="429">
        <v>296</v>
      </c>
      <c r="AA23" s="430">
        <v>302</v>
      </c>
      <c r="AB23" s="430">
        <v>256</v>
      </c>
      <c r="AC23" s="430">
        <v>267</v>
      </c>
      <c r="AD23" s="430">
        <v>242</v>
      </c>
      <c r="AE23" s="429">
        <v>188</v>
      </c>
      <c r="AF23" s="429">
        <v>191</v>
      </c>
      <c r="AG23" s="430">
        <v>173</v>
      </c>
      <c r="AH23" s="430">
        <v>186</v>
      </c>
      <c r="AI23" s="430">
        <v>175</v>
      </c>
      <c r="AJ23" s="430">
        <v>148</v>
      </c>
      <c r="AK23" s="259">
        <f t="shared" si="2"/>
        <v>-15.428571428571431</v>
      </c>
      <c r="AL23" s="259">
        <f t="shared" si="3"/>
        <v>-79.036827195467424</v>
      </c>
      <c r="AM23" s="440" t="s">
        <v>15</v>
      </c>
      <c r="AN23" s="431"/>
      <c r="AO23" s="310"/>
    </row>
    <row r="24" spans="1:44" x14ac:dyDescent="0.2">
      <c r="A24" s="209"/>
      <c r="B24" s="224" t="s">
        <v>32</v>
      </c>
      <c r="C24" s="225">
        <v>132</v>
      </c>
      <c r="D24" s="225">
        <v>98</v>
      </c>
      <c r="E24" s="226">
        <v>71</v>
      </c>
      <c r="F24" s="228">
        <v>83</v>
      </c>
      <c r="G24" s="228">
        <v>69</v>
      </c>
      <c r="H24" s="228">
        <v>78</v>
      </c>
      <c r="I24" s="228">
        <v>65</v>
      </c>
      <c r="J24" s="228">
        <v>70</v>
      </c>
      <c r="K24" s="228">
        <v>71</v>
      </c>
      <c r="L24" s="228">
        <v>60</v>
      </c>
      <c r="M24" s="228">
        <v>57</v>
      </c>
      <c r="N24" s="228">
        <v>58</v>
      </c>
      <c r="O24" s="228">
        <v>76</v>
      </c>
      <c r="P24" s="228">
        <v>70</v>
      </c>
      <c r="Q24" s="228">
        <v>62</v>
      </c>
      <c r="R24" s="228">
        <v>53</v>
      </c>
      <c r="S24" s="228">
        <v>50</v>
      </c>
      <c r="T24" s="228">
        <v>47</v>
      </c>
      <c r="U24" s="437">
        <v>43</v>
      </c>
      <c r="V24" s="437">
        <v>46</v>
      </c>
      <c r="W24" s="437">
        <v>35</v>
      </c>
      <c r="X24" s="437">
        <v>48</v>
      </c>
      <c r="Y24" s="228">
        <v>32</v>
      </c>
      <c r="Z24" s="228">
        <v>33</v>
      </c>
      <c r="AA24" s="437">
        <v>34</v>
      </c>
      <c r="AB24" s="437">
        <v>45</v>
      </c>
      <c r="AC24" s="437">
        <v>35</v>
      </c>
      <c r="AD24" s="437">
        <v>36</v>
      </c>
      <c r="AE24" s="228">
        <v>32</v>
      </c>
      <c r="AF24" s="228">
        <v>25</v>
      </c>
      <c r="AG24" s="437">
        <v>36</v>
      </c>
      <c r="AH24" s="437">
        <v>22</v>
      </c>
      <c r="AI24" s="437">
        <v>26</v>
      </c>
      <c r="AJ24" s="437">
        <v>24</v>
      </c>
      <c r="AK24" s="500">
        <f t="shared" si="2"/>
        <v>-7.6923076923076934</v>
      </c>
      <c r="AL24" s="500">
        <f t="shared" si="3"/>
        <v>-65.714285714285722</v>
      </c>
      <c r="AM24" s="198" t="s">
        <v>32</v>
      </c>
      <c r="AN24" s="431"/>
      <c r="AO24" s="310"/>
    </row>
    <row r="25" spans="1:44" x14ac:dyDescent="0.2">
      <c r="A25" s="209"/>
      <c r="B25" s="426" t="s">
        <v>13</v>
      </c>
      <c r="C25" s="438">
        <v>1707</v>
      </c>
      <c r="D25" s="438">
        <v>1630</v>
      </c>
      <c r="E25" s="428">
        <v>2432</v>
      </c>
      <c r="F25" s="429">
        <v>2120</v>
      </c>
      <c r="G25" s="429">
        <v>2101</v>
      </c>
      <c r="H25" s="429">
        <v>1678</v>
      </c>
      <c r="I25" s="429">
        <v>1562</v>
      </c>
      <c r="J25" s="429">
        <v>1589</v>
      </c>
      <c r="K25" s="429">
        <v>1370</v>
      </c>
      <c r="L25" s="429">
        <v>1391</v>
      </c>
      <c r="M25" s="429">
        <v>1371</v>
      </c>
      <c r="N25" s="429">
        <v>1306</v>
      </c>
      <c r="O25" s="429">
        <v>1200</v>
      </c>
      <c r="P25" s="429">
        <v>1239</v>
      </c>
      <c r="Q25" s="429">
        <v>1429</v>
      </c>
      <c r="R25" s="429">
        <v>1326</v>
      </c>
      <c r="S25" s="429">
        <v>1296</v>
      </c>
      <c r="T25" s="429">
        <v>1278</v>
      </c>
      <c r="U25" s="430">
        <v>1303</v>
      </c>
      <c r="V25" s="430">
        <v>1232</v>
      </c>
      <c r="W25" s="430">
        <v>996</v>
      </c>
      <c r="X25" s="430">
        <v>822</v>
      </c>
      <c r="Y25" s="429">
        <v>740</v>
      </c>
      <c r="Z25" s="429">
        <v>638</v>
      </c>
      <c r="AA25" s="430">
        <v>605</v>
      </c>
      <c r="AB25" s="430">
        <v>591</v>
      </c>
      <c r="AC25" s="430">
        <v>626</v>
      </c>
      <c r="AD25" s="430">
        <v>644</v>
      </c>
      <c r="AE25" s="429">
        <v>607</v>
      </c>
      <c r="AF25" s="429">
        <v>625</v>
      </c>
      <c r="AG25" s="430">
        <v>633</v>
      </c>
      <c r="AH25" s="430">
        <v>602</v>
      </c>
      <c r="AI25" s="430">
        <v>460</v>
      </c>
      <c r="AJ25" s="430">
        <v>544</v>
      </c>
      <c r="AK25" s="259">
        <f t="shared" si="2"/>
        <v>18.260869565217391</v>
      </c>
      <c r="AL25" s="259">
        <f t="shared" si="3"/>
        <v>-56.093623890234063</v>
      </c>
      <c r="AM25" s="440" t="s">
        <v>13</v>
      </c>
      <c r="AN25" s="431"/>
      <c r="AO25" s="310"/>
    </row>
    <row r="26" spans="1:44" x14ac:dyDescent="0.2">
      <c r="A26" s="209"/>
      <c r="B26" s="224" t="s">
        <v>16</v>
      </c>
      <c r="C26" s="230">
        <v>34</v>
      </c>
      <c r="D26" s="230">
        <v>20</v>
      </c>
      <c r="E26" s="226">
        <v>4</v>
      </c>
      <c r="F26" s="228">
        <v>16</v>
      </c>
      <c r="G26" s="228">
        <v>11</v>
      </c>
      <c r="H26" s="228">
        <v>14</v>
      </c>
      <c r="I26" s="228">
        <v>6</v>
      </c>
      <c r="J26" s="228">
        <v>14</v>
      </c>
      <c r="K26" s="228">
        <v>19</v>
      </c>
      <c r="L26" s="228">
        <v>18</v>
      </c>
      <c r="M26" s="228">
        <v>17</v>
      </c>
      <c r="N26" s="228">
        <v>4</v>
      </c>
      <c r="O26" s="228">
        <v>15</v>
      </c>
      <c r="P26" s="228">
        <v>16</v>
      </c>
      <c r="Q26" s="228">
        <v>16</v>
      </c>
      <c r="R26" s="228">
        <v>16</v>
      </c>
      <c r="S26" s="228">
        <v>13</v>
      </c>
      <c r="T26" s="228">
        <v>17</v>
      </c>
      <c r="U26" s="437">
        <v>11</v>
      </c>
      <c r="V26" s="437">
        <v>14</v>
      </c>
      <c r="W26" s="437">
        <v>15</v>
      </c>
      <c r="X26" s="437">
        <v>21</v>
      </c>
      <c r="Y26" s="228">
        <v>13</v>
      </c>
      <c r="Z26" s="228">
        <v>16</v>
      </c>
      <c r="AA26" s="437">
        <v>9</v>
      </c>
      <c r="AB26" s="437">
        <v>17</v>
      </c>
      <c r="AC26" s="437">
        <v>10</v>
      </c>
      <c r="AD26" s="437">
        <v>11</v>
      </c>
      <c r="AE26" s="228">
        <v>23</v>
      </c>
      <c r="AF26" s="228">
        <v>19</v>
      </c>
      <c r="AG26" s="437">
        <v>18</v>
      </c>
      <c r="AH26" s="437">
        <v>16</v>
      </c>
      <c r="AI26" s="437">
        <v>12</v>
      </c>
      <c r="AJ26" s="437">
        <v>9</v>
      </c>
      <c r="AK26" s="500">
        <f t="shared" si="2"/>
        <v>-25</v>
      </c>
      <c r="AL26" s="500">
        <f t="shared" si="3"/>
        <v>-43.75</v>
      </c>
      <c r="AM26" s="198" t="s">
        <v>16</v>
      </c>
      <c r="AN26" s="431"/>
      <c r="AO26" s="310"/>
    </row>
    <row r="27" spans="1:44" x14ac:dyDescent="0.2">
      <c r="A27" s="209"/>
      <c r="B27" s="426" t="s">
        <v>24</v>
      </c>
      <c r="C27" s="435">
        <v>3181</v>
      </c>
      <c r="D27" s="435">
        <v>1997</v>
      </c>
      <c r="E27" s="428">
        <v>1376</v>
      </c>
      <c r="F27" s="429">
        <v>1281</v>
      </c>
      <c r="G27" s="429">
        <v>1253</v>
      </c>
      <c r="H27" s="429">
        <v>1235</v>
      </c>
      <c r="I27" s="429">
        <v>1298</v>
      </c>
      <c r="J27" s="429">
        <v>1334</v>
      </c>
      <c r="K27" s="429">
        <v>1180</v>
      </c>
      <c r="L27" s="429">
        <v>1163</v>
      </c>
      <c r="M27" s="429">
        <v>1066</v>
      </c>
      <c r="N27" s="429">
        <v>1090</v>
      </c>
      <c r="O27" s="429">
        <v>1082</v>
      </c>
      <c r="P27" s="429">
        <v>993</v>
      </c>
      <c r="Q27" s="429">
        <v>987</v>
      </c>
      <c r="R27" s="429">
        <v>1028</v>
      </c>
      <c r="S27" s="429">
        <v>804</v>
      </c>
      <c r="T27" s="429">
        <v>750</v>
      </c>
      <c r="U27" s="430">
        <v>730</v>
      </c>
      <c r="V27" s="430">
        <v>709</v>
      </c>
      <c r="W27" s="430">
        <v>677</v>
      </c>
      <c r="X27" s="430">
        <v>644</v>
      </c>
      <c r="Y27" s="429">
        <v>537</v>
      </c>
      <c r="Z27" s="429">
        <v>546</v>
      </c>
      <c r="AA27" s="430">
        <v>562</v>
      </c>
      <c r="AB27" s="430">
        <v>476</v>
      </c>
      <c r="AC27" s="430">
        <v>476</v>
      </c>
      <c r="AD27" s="430">
        <v>531</v>
      </c>
      <c r="AE27" s="429">
        <v>533</v>
      </c>
      <c r="AF27" s="429">
        <v>535</v>
      </c>
      <c r="AG27" s="430">
        <v>598</v>
      </c>
      <c r="AH27" s="430">
        <v>586</v>
      </c>
      <c r="AI27" s="430">
        <v>515</v>
      </c>
      <c r="AJ27" s="430">
        <v>509</v>
      </c>
      <c r="AK27" s="259">
        <f t="shared" si="2"/>
        <v>-1.1650485436893234</v>
      </c>
      <c r="AL27" s="259">
        <f t="shared" si="3"/>
        <v>-48.741188318227593</v>
      </c>
      <c r="AM27" s="440" t="s">
        <v>24</v>
      </c>
      <c r="AN27" s="431"/>
      <c r="AO27" s="310"/>
      <c r="AQ27" s="574"/>
    </row>
    <row r="28" spans="1:44" x14ac:dyDescent="0.2">
      <c r="A28" s="209"/>
      <c r="B28" s="224" t="s">
        <v>33</v>
      </c>
      <c r="C28" s="225">
        <v>2507</v>
      </c>
      <c r="D28" s="225">
        <v>2003</v>
      </c>
      <c r="E28" s="226">
        <v>1558</v>
      </c>
      <c r="F28" s="228">
        <v>1551</v>
      </c>
      <c r="G28" s="228">
        <v>1403</v>
      </c>
      <c r="H28" s="228">
        <v>1283</v>
      </c>
      <c r="I28" s="228">
        <v>1338</v>
      </c>
      <c r="J28" s="228">
        <v>1210</v>
      </c>
      <c r="K28" s="228">
        <v>1027</v>
      </c>
      <c r="L28" s="228">
        <v>1105</v>
      </c>
      <c r="M28" s="228">
        <v>963</v>
      </c>
      <c r="N28" s="228">
        <v>1079</v>
      </c>
      <c r="O28" s="228">
        <v>976</v>
      </c>
      <c r="P28" s="228">
        <v>958</v>
      </c>
      <c r="Q28" s="228">
        <v>956</v>
      </c>
      <c r="R28" s="228">
        <v>931</v>
      </c>
      <c r="S28" s="228">
        <v>878</v>
      </c>
      <c r="T28" s="228">
        <v>768</v>
      </c>
      <c r="U28" s="437">
        <v>730</v>
      </c>
      <c r="V28" s="437">
        <v>691</v>
      </c>
      <c r="W28" s="437">
        <v>679</v>
      </c>
      <c r="X28" s="437">
        <v>633</v>
      </c>
      <c r="Y28" s="228">
        <v>552</v>
      </c>
      <c r="Z28" s="228">
        <v>523</v>
      </c>
      <c r="AA28" s="437">
        <v>531</v>
      </c>
      <c r="AB28" s="437">
        <v>455</v>
      </c>
      <c r="AC28" s="437">
        <v>430</v>
      </c>
      <c r="AD28" s="437">
        <v>479</v>
      </c>
      <c r="AE28" s="228">
        <v>432</v>
      </c>
      <c r="AF28" s="228">
        <v>414</v>
      </c>
      <c r="AG28" s="437">
        <v>409</v>
      </c>
      <c r="AH28" s="437">
        <v>416</v>
      </c>
      <c r="AI28" s="437">
        <v>344</v>
      </c>
      <c r="AJ28" s="437">
        <v>362</v>
      </c>
      <c r="AK28" s="500">
        <f t="shared" si="2"/>
        <v>5.2325581395348877</v>
      </c>
      <c r="AL28" s="500">
        <f t="shared" si="3"/>
        <v>-62.21294363256785</v>
      </c>
      <c r="AM28" s="198" t="s">
        <v>33</v>
      </c>
      <c r="AN28" s="431"/>
      <c r="AO28" s="310"/>
    </row>
    <row r="29" spans="1:44" x14ac:dyDescent="0.2">
      <c r="A29" s="209"/>
      <c r="B29" s="426" t="s">
        <v>17</v>
      </c>
      <c r="C29" s="438">
        <v>3446</v>
      </c>
      <c r="D29" s="438">
        <v>6002</v>
      </c>
      <c r="E29" s="428">
        <v>7333</v>
      </c>
      <c r="F29" s="429">
        <v>7901</v>
      </c>
      <c r="G29" s="429">
        <v>6946</v>
      </c>
      <c r="H29" s="429">
        <v>6341</v>
      </c>
      <c r="I29" s="429">
        <v>6744</v>
      </c>
      <c r="J29" s="429">
        <v>6900</v>
      </c>
      <c r="K29" s="429">
        <v>6359</v>
      </c>
      <c r="L29" s="429">
        <v>7310</v>
      </c>
      <c r="M29" s="429">
        <v>7080</v>
      </c>
      <c r="N29" s="429">
        <v>6730</v>
      </c>
      <c r="O29" s="429">
        <v>6294</v>
      </c>
      <c r="P29" s="429">
        <v>5534</v>
      </c>
      <c r="Q29" s="429">
        <v>5826</v>
      </c>
      <c r="R29" s="429">
        <v>5642</v>
      </c>
      <c r="S29" s="429">
        <v>5712</v>
      </c>
      <c r="T29" s="429">
        <v>5444</v>
      </c>
      <c r="U29" s="430">
        <v>5243</v>
      </c>
      <c r="V29" s="430">
        <v>5583</v>
      </c>
      <c r="W29" s="430">
        <v>5437</v>
      </c>
      <c r="X29" s="430">
        <v>4572</v>
      </c>
      <c r="Y29" s="429">
        <v>3908</v>
      </c>
      <c r="Z29" s="429">
        <v>4189</v>
      </c>
      <c r="AA29" s="430">
        <v>3571</v>
      </c>
      <c r="AB29" s="430">
        <v>3357</v>
      </c>
      <c r="AC29" s="430">
        <v>3202</v>
      </c>
      <c r="AD29" s="430">
        <v>2938</v>
      </c>
      <c r="AE29" s="429">
        <v>3026</v>
      </c>
      <c r="AF29" s="429">
        <v>2831</v>
      </c>
      <c r="AG29" s="430">
        <v>2862</v>
      </c>
      <c r="AH29" s="430">
        <v>2909</v>
      </c>
      <c r="AI29" s="430">
        <v>2491</v>
      </c>
      <c r="AJ29" s="430">
        <v>2245</v>
      </c>
      <c r="AK29" s="259">
        <f t="shared" si="2"/>
        <v>-9.8755519871537558</v>
      </c>
      <c r="AL29" s="259">
        <f t="shared" si="3"/>
        <v>-59.432598482110585</v>
      </c>
      <c r="AM29" s="440" t="s">
        <v>17</v>
      </c>
      <c r="AN29" s="431"/>
      <c r="AO29" s="310"/>
    </row>
    <row r="30" spans="1:44" x14ac:dyDescent="0.2">
      <c r="A30" s="209"/>
      <c r="B30" s="224" t="s">
        <v>34</v>
      </c>
      <c r="C30" s="225">
        <v>1842</v>
      </c>
      <c r="D30" s="225">
        <v>2941</v>
      </c>
      <c r="E30" s="226">
        <v>2646</v>
      </c>
      <c r="F30" s="228">
        <v>3217</v>
      </c>
      <c r="G30" s="228">
        <v>3086</v>
      </c>
      <c r="H30" s="228">
        <v>2701</v>
      </c>
      <c r="I30" s="228">
        <v>2505</v>
      </c>
      <c r="J30" s="228">
        <v>2711</v>
      </c>
      <c r="K30" s="228">
        <v>2730</v>
      </c>
      <c r="L30" s="228">
        <v>2521</v>
      </c>
      <c r="M30" s="228">
        <v>2126</v>
      </c>
      <c r="N30" s="228">
        <v>2028</v>
      </c>
      <c r="O30" s="228">
        <v>1877</v>
      </c>
      <c r="P30" s="228">
        <v>1670</v>
      </c>
      <c r="Q30" s="228">
        <v>1655</v>
      </c>
      <c r="R30" s="228">
        <v>1542</v>
      </c>
      <c r="S30" s="228">
        <v>1294</v>
      </c>
      <c r="T30" s="228">
        <v>1247</v>
      </c>
      <c r="U30" s="437">
        <v>969</v>
      </c>
      <c r="V30" s="437">
        <v>973.56</v>
      </c>
      <c r="W30" s="437">
        <v>884.64</v>
      </c>
      <c r="X30" s="437">
        <v>840</v>
      </c>
      <c r="Y30" s="228">
        <v>937</v>
      </c>
      <c r="Z30" s="228">
        <v>891</v>
      </c>
      <c r="AA30" s="437">
        <v>718</v>
      </c>
      <c r="AB30" s="437">
        <v>637</v>
      </c>
      <c r="AC30" s="437">
        <v>638</v>
      </c>
      <c r="AD30" s="437">
        <v>593</v>
      </c>
      <c r="AE30" s="228">
        <v>563</v>
      </c>
      <c r="AF30" s="228">
        <v>602</v>
      </c>
      <c r="AG30" s="437">
        <v>700</v>
      </c>
      <c r="AH30" s="437">
        <v>688</v>
      </c>
      <c r="AI30" s="437">
        <v>536</v>
      </c>
      <c r="AJ30" s="437">
        <v>561</v>
      </c>
      <c r="AK30" s="500">
        <f t="shared" si="2"/>
        <v>4.6641791044776113</v>
      </c>
      <c r="AL30" s="500">
        <f t="shared" si="3"/>
        <v>-66.407185628742525</v>
      </c>
      <c r="AM30" s="198" t="s">
        <v>34</v>
      </c>
      <c r="AN30" s="431"/>
      <c r="AO30" s="310"/>
    </row>
    <row r="31" spans="1:44" x14ac:dyDescent="0.2">
      <c r="A31" s="209"/>
      <c r="B31" s="426" t="s">
        <v>18</v>
      </c>
      <c r="C31" s="435">
        <v>1934</v>
      </c>
      <c r="D31" s="435">
        <v>1878</v>
      </c>
      <c r="E31" s="428">
        <v>3782</v>
      </c>
      <c r="F31" s="429">
        <v>3078</v>
      </c>
      <c r="G31" s="429">
        <v>2816</v>
      </c>
      <c r="H31" s="429">
        <v>2826</v>
      </c>
      <c r="I31" s="429">
        <v>2877</v>
      </c>
      <c r="J31" s="429">
        <v>2845</v>
      </c>
      <c r="K31" s="429">
        <v>2845</v>
      </c>
      <c r="L31" s="429">
        <v>2863</v>
      </c>
      <c r="M31" s="429">
        <v>2778</v>
      </c>
      <c r="N31" s="429">
        <v>2505</v>
      </c>
      <c r="O31" s="429">
        <v>2466</v>
      </c>
      <c r="P31" s="429">
        <v>2450</v>
      </c>
      <c r="Q31" s="429">
        <v>2411</v>
      </c>
      <c r="R31" s="429">
        <v>2229</v>
      </c>
      <c r="S31" s="429">
        <v>2442</v>
      </c>
      <c r="T31" s="429">
        <v>2629</v>
      </c>
      <c r="U31" s="429">
        <v>2587</v>
      </c>
      <c r="V31" s="429">
        <v>2800</v>
      </c>
      <c r="W31" s="429">
        <v>3061</v>
      </c>
      <c r="X31" s="429">
        <v>2796</v>
      </c>
      <c r="Y31" s="429">
        <v>2377</v>
      </c>
      <c r="Z31" s="429">
        <v>2018</v>
      </c>
      <c r="AA31" s="429">
        <v>2042</v>
      </c>
      <c r="AB31" s="429">
        <v>1861</v>
      </c>
      <c r="AC31" s="429">
        <v>1818</v>
      </c>
      <c r="AD31" s="429">
        <v>1893</v>
      </c>
      <c r="AE31" s="429">
        <v>1913</v>
      </c>
      <c r="AF31" s="429">
        <v>1951</v>
      </c>
      <c r="AG31" s="429">
        <v>1867</v>
      </c>
      <c r="AH31" s="429">
        <v>1864</v>
      </c>
      <c r="AI31" s="429">
        <v>1644</v>
      </c>
      <c r="AJ31" s="429">
        <v>1779</v>
      </c>
      <c r="AK31" s="259">
        <f t="shared" si="2"/>
        <v>8.2116788321168031</v>
      </c>
      <c r="AL31" s="259">
        <f t="shared" si="3"/>
        <v>-27.387755102040813</v>
      </c>
      <c r="AM31" s="440" t="s">
        <v>18</v>
      </c>
      <c r="AN31" s="431"/>
      <c r="AO31" s="310"/>
    </row>
    <row r="32" spans="1:44" x14ac:dyDescent="0.2">
      <c r="A32" s="209"/>
      <c r="B32" s="224" t="s">
        <v>20</v>
      </c>
      <c r="C32" s="230">
        <v>620</v>
      </c>
      <c r="D32" s="230">
        <v>558</v>
      </c>
      <c r="E32" s="226">
        <v>517</v>
      </c>
      <c r="F32" s="228">
        <v>462</v>
      </c>
      <c r="G32" s="228">
        <v>493</v>
      </c>
      <c r="H32" s="228">
        <v>493</v>
      </c>
      <c r="I32" s="228">
        <v>505</v>
      </c>
      <c r="J32" s="228">
        <v>415</v>
      </c>
      <c r="K32" s="228">
        <v>389</v>
      </c>
      <c r="L32" s="228">
        <v>357</v>
      </c>
      <c r="M32" s="228">
        <v>309</v>
      </c>
      <c r="N32" s="228">
        <v>334</v>
      </c>
      <c r="O32" s="228">
        <v>314</v>
      </c>
      <c r="P32" s="228">
        <v>278</v>
      </c>
      <c r="Q32" s="228">
        <v>269</v>
      </c>
      <c r="R32" s="228">
        <v>242</v>
      </c>
      <c r="S32" s="228">
        <v>274</v>
      </c>
      <c r="T32" s="228">
        <v>258</v>
      </c>
      <c r="U32" s="437">
        <v>262</v>
      </c>
      <c r="V32" s="437">
        <v>293</v>
      </c>
      <c r="W32" s="437">
        <v>214</v>
      </c>
      <c r="X32" s="437">
        <v>171</v>
      </c>
      <c r="Y32" s="228">
        <v>138</v>
      </c>
      <c r="Z32" s="228">
        <v>141</v>
      </c>
      <c r="AA32" s="437">
        <v>130</v>
      </c>
      <c r="AB32" s="437">
        <v>125</v>
      </c>
      <c r="AC32" s="437">
        <v>108</v>
      </c>
      <c r="AD32" s="437">
        <v>120</v>
      </c>
      <c r="AE32" s="228">
        <v>130</v>
      </c>
      <c r="AF32" s="228">
        <v>104</v>
      </c>
      <c r="AG32" s="437">
        <v>91</v>
      </c>
      <c r="AH32" s="437">
        <v>102</v>
      </c>
      <c r="AI32" s="437">
        <v>80</v>
      </c>
      <c r="AJ32" s="437">
        <v>114</v>
      </c>
      <c r="AK32" s="500">
        <f t="shared" si="2"/>
        <v>42.5</v>
      </c>
      <c r="AL32" s="500">
        <f t="shared" si="3"/>
        <v>-58.992805755395686</v>
      </c>
      <c r="AM32" s="198" t="s">
        <v>20</v>
      </c>
      <c r="AN32" s="431"/>
      <c r="AO32" s="310"/>
      <c r="AR32" s="574"/>
    </row>
    <row r="33" spans="1:41" x14ac:dyDescent="0.2">
      <c r="A33" s="209"/>
      <c r="B33" s="426" t="s">
        <v>19</v>
      </c>
      <c r="C33" s="432">
        <v>694</v>
      </c>
      <c r="D33" s="432"/>
      <c r="E33" s="433">
        <v>662</v>
      </c>
      <c r="F33" s="429">
        <v>614</v>
      </c>
      <c r="G33" s="429">
        <v>677</v>
      </c>
      <c r="H33" s="429">
        <v>584</v>
      </c>
      <c r="I33" s="429">
        <v>633</v>
      </c>
      <c r="J33" s="429">
        <v>660</v>
      </c>
      <c r="K33" s="429">
        <v>616</v>
      </c>
      <c r="L33" s="429">
        <v>788</v>
      </c>
      <c r="M33" s="429">
        <v>819</v>
      </c>
      <c r="N33" s="429">
        <v>647</v>
      </c>
      <c r="O33" s="429">
        <v>628</v>
      </c>
      <c r="P33" s="429">
        <v>614</v>
      </c>
      <c r="Q33" s="429">
        <v>610</v>
      </c>
      <c r="R33" s="429">
        <v>645</v>
      </c>
      <c r="S33" s="429">
        <v>603</v>
      </c>
      <c r="T33" s="429">
        <v>606</v>
      </c>
      <c r="U33" s="430">
        <v>614</v>
      </c>
      <c r="V33" s="430">
        <v>667</v>
      </c>
      <c r="W33" s="430">
        <v>622</v>
      </c>
      <c r="X33" s="430">
        <v>380</v>
      </c>
      <c r="Y33" s="429">
        <v>371</v>
      </c>
      <c r="Z33" s="429">
        <v>325</v>
      </c>
      <c r="AA33" s="430">
        <v>352</v>
      </c>
      <c r="AB33" s="430">
        <v>251</v>
      </c>
      <c r="AC33" s="430">
        <v>295</v>
      </c>
      <c r="AD33" s="430">
        <v>310</v>
      </c>
      <c r="AE33" s="429">
        <v>275</v>
      </c>
      <c r="AF33" s="429">
        <v>276</v>
      </c>
      <c r="AG33" s="430">
        <v>260</v>
      </c>
      <c r="AH33" s="430">
        <v>270</v>
      </c>
      <c r="AI33" s="430">
        <v>247</v>
      </c>
      <c r="AJ33" s="430">
        <v>247</v>
      </c>
      <c r="AK33" s="259">
        <f t="shared" si="2"/>
        <v>0</v>
      </c>
      <c r="AL33" s="259">
        <f t="shared" si="3"/>
        <v>-59.77198697068404</v>
      </c>
      <c r="AM33" s="440" t="s">
        <v>19</v>
      </c>
      <c r="AN33" s="431"/>
      <c r="AO33" s="310"/>
    </row>
    <row r="34" spans="1:41" x14ac:dyDescent="0.2">
      <c r="A34" s="209"/>
      <c r="B34" s="224" t="s">
        <v>35</v>
      </c>
      <c r="C34" s="225">
        <v>1055</v>
      </c>
      <c r="D34" s="225">
        <v>551</v>
      </c>
      <c r="E34" s="226">
        <v>649</v>
      </c>
      <c r="F34" s="228">
        <v>632</v>
      </c>
      <c r="G34" s="228">
        <v>601</v>
      </c>
      <c r="H34" s="228">
        <v>484</v>
      </c>
      <c r="I34" s="228">
        <v>480</v>
      </c>
      <c r="J34" s="228">
        <v>441</v>
      </c>
      <c r="K34" s="228">
        <v>404</v>
      </c>
      <c r="L34" s="228">
        <v>438</v>
      </c>
      <c r="M34" s="228">
        <v>400</v>
      </c>
      <c r="N34" s="228">
        <v>431</v>
      </c>
      <c r="O34" s="228">
        <v>396</v>
      </c>
      <c r="P34" s="228">
        <v>433</v>
      </c>
      <c r="Q34" s="228">
        <v>415</v>
      </c>
      <c r="R34" s="228">
        <v>379</v>
      </c>
      <c r="S34" s="228">
        <v>375</v>
      </c>
      <c r="T34" s="228">
        <v>379</v>
      </c>
      <c r="U34" s="437">
        <v>336</v>
      </c>
      <c r="V34" s="437">
        <v>380</v>
      </c>
      <c r="W34" s="437">
        <v>344</v>
      </c>
      <c r="X34" s="437">
        <v>279</v>
      </c>
      <c r="Y34" s="228">
        <v>272</v>
      </c>
      <c r="Z34" s="228">
        <v>292</v>
      </c>
      <c r="AA34" s="437">
        <v>255</v>
      </c>
      <c r="AB34" s="437">
        <v>258</v>
      </c>
      <c r="AC34" s="437">
        <v>229</v>
      </c>
      <c r="AD34" s="437">
        <v>270</v>
      </c>
      <c r="AE34" s="228">
        <v>258</v>
      </c>
      <c r="AF34" s="228">
        <v>238</v>
      </c>
      <c r="AG34" s="437">
        <v>239</v>
      </c>
      <c r="AH34" s="437">
        <v>211</v>
      </c>
      <c r="AI34" s="437">
        <v>223</v>
      </c>
      <c r="AJ34" s="437">
        <v>225</v>
      </c>
      <c r="AK34" s="500">
        <f t="shared" si="2"/>
        <v>0.89686098654708246</v>
      </c>
      <c r="AL34" s="500">
        <f t="shared" si="3"/>
        <v>-48.036951501154732</v>
      </c>
      <c r="AM34" s="198" t="s">
        <v>35</v>
      </c>
      <c r="AN34" s="431"/>
      <c r="AO34" s="310"/>
    </row>
    <row r="35" spans="1:41" x14ac:dyDescent="0.2">
      <c r="A35" s="441"/>
      <c r="B35" s="442" t="s">
        <v>36</v>
      </c>
      <c r="C35" s="443">
        <v>1307</v>
      </c>
      <c r="D35" s="443">
        <v>848</v>
      </c>
      <c r="E35" s="444">
        <v>772</v>
      </c>
      <c r="F35" s="439">
        <v>745</v>
      </c>
      <c r="G35" s="439">
        <v>759</v>
      </c>
      <c r="H35" s="439">
        <v>632</v>
      </c>
      <c r="I35" s="439">
        <v>589</v>
      </c>
      <c r="J35" s="439">
        <v>572</v>
      </c>
      <c r="K35" s="439">
        <v>537</v>
      </c>
      <c r="L35" s="439">
        <v>541</v>
      </c>
      <c r="M35" s="439">
        <v>531</v>
      </c>
      <c r="N35" s="439">
        <v>580</v>
      </c>
      <c r="O35" s="439">
        <v>591</v>
      </c>
      <c r="P35" s="439">
        <v>583</v>
      </c>
      <c r="Q35" s="439">
        <v>560</v>
      </c>
      <c r="R35" s="439">
        <v>529</v>
      </c>
      <c r="S35" s="439">
        <v>480</v>
      </c>
      <c r="T35" s="439">
        <v>440</v>
      </c>
      <c r="U35" s="445">
        <v>445</v>
      </c>
      <c r="V35" s="445">
        <v>471</v>
      </c>
      <c r="W35" s="445">
        <v>397</v>
      </c>
      <c r="X35" s="445">
        <v>358</v>
      </c>
      <c r="Y35" s="439">
        <v>266</v>
      </c>
      <c r="Z35" s="439">
        <v>319</v>
      </c>
      <c r="AA35" s="445">
        <v>285</v>
      </c>
      <c r="AB35" s="445">
        <v>260</v>
      </c>
      <c r="AC35" s="445">
        <v>270</v>
      </c>
      <c r="AD35" s="445">
        <v>259</v>
      </c>
      <c r="AE35" s="439">
        <v>270</v>
      </c>
      <c r="AF35" s="439">
        <v>253</v>
      </c>
      <c r="AG35" s="445">
        <v>324</v>
      </c>
      <c r="AH35" s="445">
        <v>221</v>
      </c>
      <c r="AI35" s="445">
        <v>204</v>
      </c>
      <c r="AJ35" s="445">
        <v>210</v>
      </c>
      <c r="AK35" s="385">
        <f t="shared" si="2"/>
        <v>2.941176470588232</v>
      </c>
      <c r="AL35" s="385">
        <f t="shared" si="3"/>
        <v>-63.979416809605489</v>
      </c>
      <c r="AM35" s="446" t="s">
        <v>36</v>
      </c>
      <c r="AN35" s="431"/>
      <c r="AO35" s="310"/>
    </row>
    <row r="36" spans="1:41" x14ac:dyDescent="0.2">
      <c r="A36" s="209"/>
      <c r="B36" s="236" t="s">
        <v>7</v>
      </c>
      <c r="C36" s="237">
        <v>20</v>
      </c>
      <c r="D36" s="237">
        <v>25</v>
      </c>
      <c r="E36" s="237">
        <v>24</v>
      </c>
      <c r="F36" s="313">
        <v>27</v>
      </c>
      <c r="G36" s="313">
        <v>21</v>
      </c>
      <c r="H36" s="313">
        <v>17</v>
      </c>
      <c r="I36" s="313">
        <v>12</v>
      </c>
      <c r="J36" s="313">
        <v>24</v>
      </c>
      <c r="K36" s="313">
        <v>10</v>
      </c>
      <c r="L36" s="313">
        <v>15</v>
      </c>
      <c r="M36" s="313">
        <v>27</v>
      </c>
      <c r="N36" s="313">
        <v>21</v>
      </c>
      <c r="O36" s="313">
        <v>32</v>
      </c>
      <c r="P36" s="313">
        <v>24</v>
      </c>
      <c r="Q36" s="313">
        <v>29</v>
      </c>
      <c r="R36" s="313">
        <v>23</v>
      </c>
      <c r="S36" s="313">
        <v>23</v>
      </c>
      <c r="T36" s="313">
        <v>19</v>
      </c>
      <c r="U36" s="227">
        <v>31</v>
      </c>
      <c r="V36" s="227">
        <v>15</v>
      </c>
      <c r="W36" s="227">
        <v>12</v>
      </c>
      <c r="X36" s="228">
        <v>17</v>
      </c>
      <c r="Y36" s="228">
        <v>8</v>
      </c>
      <c r="Z36" s="228">
        <v>12</v>
      </c>
      <c r="AA36" s="437">
        <v>9</v>
      </c>
      <c r="AB36" s="437">
        <v>15</v>
      </c>
      <c r="AC36" s="437">
        <v>4</v>
      </c>
      <c r="AD36" s="437">
        <v>16</v>
      </c>
      <c r="AE36" s="228">
        <v>18</v>
      </c>
      <c r="AF36" s="228">
        <v>16</v>
      </c>
      <c r="AG36" s="437">
        <v>18</v>
      </c>
      <c r="AH36" s="437">
        <v>6</v>
      </c>
      <c r="AI36" s="437">
        <v>8</v>
      </c>
      <c r="AJ36" s="437">
        <v>9</v>
      </c>
      <c r="AK36" s="372">
        <f>AJ36/AI36*100-100</f>
        <v>12.5</v>
      </c>
      <c r="AL36" s="372">
        <f>AJ36/P36*100-100</f>
        <v>-62.5</v>
      </c>
      <c r="AM36" s="386" t="s">
        <v>7</v>
      </c>
    </row>
    <row r="37" spans="1:41" ht="14.25" customHeight="1" x14ac:dyDescent="0.2">
      <c r="B37" s="214" t="s">
        <v>37</v>
      </c>
      <c r="C37" s="235">
        <v>560</v>
      </c>
      <c r="D37" s="229">
        <v>362</v>
      </c>
      <c r="E37" s="215">
        <v>332</v>
      </c>
      <c r="F37" s="218">
        <v>323</v>
      </c>
      <c r="G37" s="497">
        <v>325</v>
      </c>
      <c r="H37" s="218">
        <v>281</v>
      </c>
      <c r="I37" s="218">
        <v>283</v>
      </c>
      <c r="J37" s="218">
        <v>305</v>
      </c>
      <c r="K37" s="218">
        <v>255</v>
      </c>
      <c r="L37" s="218">
        <v>303</v>
      </c>
      <c r="M37" s="218">
        <v>352</v>
      </c>
      <c r="N37" s="218">
        <v>304</v>
      </c>
      <c r="O37" s="218">
        <v>341</v>
      </c>
      <c r="P37" s="218">
        <v>275</v>
      </c>
      <c r="Q37" s="218">
        <v>310</v>
      </c>
      <c r="R37" s="218">
        <v>280</v>
      </c>
      <c r="S37" s="218">
        <v>257</v>
      </c>
      <c r="T37" s="218">
        <v>224</v>
      </c>
      <c r="U37" s="218">
        <v>242</v>
      </c>
      <c r="V37" s="218">
        <v>233</v>
      </c>
      <c r="W37" s="218">
        <v>260</v>
      </c>
      <c r="X37" s="218">
        <v>214</v>
      </c>
      <c r="Y37" s="218">
        <v>208</v>
      </c>
      <c r="Z37" s="218">
        <v>168</v>
      </c>
      <c r="AA37" s="218">
        <v>145</v>
      </c>
      <c r="AB37" s="218">
        <v>187</v>
      </c>
      <c r="AC37" s="218">
        <v>147</v>
      </c>
      <c r="AD37" s="218">
        <v>117</v>
      </c>
      <c r="AE37" s="218">
        <v>135</v>
      </c>
      <c r="AF37" s="218">
        <v>106</v>
      </c>
      <c r="AG37" s="218">
        <v>108</v>
      </c>
      <c r="AH37" s="218">
        <v>108</v>
      </c>
      <c r="AI37" s="218">
        <v>93</v>
      </c>
      <c r="AJ37" s="218">
        <v>80</v>
      </c>
      <c r="AK37" s="259">
        <f>AJ37/AI37*100-100</f>
        <v>-13.978494623655919</v>
      </c>
      <c r="AL37" s="259">
        <f>AJ37/P37*100-100</f>
        <v>-70.909090909090907</v>
      </c>
      <c r="AM37" s="195" t="s">
        <v>37</v>
      </c>
    </row>
    <row r="38" spans="1:41" ht="12.75" customHeight="1" x14ac:dyDescent="0.2">
      <c r="B38" s="238" t="s">
        <v>8</v>
      </c>
      <c r="C38" s="239">
        <v>1649</v>
      </c>
      <c r="D38" s="240">
        <v>1246</v>
      </c>
      <c r="E38" s="241">
        <v>954</v>
      </c>
      <c r="F38" s="242">
        <v>860</v>
      </c>
      <c r="G38" s="242">
        <v>834</v>
      </c>
      <c r="H38" s="242">
        <v>723</v>
      </c>
      <c r="I38" s="242">
        <v>679</v>
      </c>
      <c r="J38" s="242">
        <v>692</v>
      </c>
      <c r="K38" s="242">
        <v>616</v>
      </c>
      <c r="L38" s="242">
        <v>587</v>
      </c>
      <c r="M38" s="242">
        <v>597</v>
      </c>
      <c r="N38" s="242">
        <v>583</v>
      </c>
      <c r="O38" s="242">
        <v>592</v>
      </c>
      <c r="P38" s="242">
        <v>544</v>
      </c>
      <c r="Q38" s="242">
        <v>513</v>
      </c>
      <c r="R38" s="242">
        <v>546</v>
      </c>
      <c r="S38" s="242">
        <v>510</v>
      </c>
      <c r="T38" s="242">
        <v>409</v>
      </c>
      <c r="U38" s="243">
        <v>370</v>
      </c>
      <c r="V38" s="243">
        <v>384</v>
      </c>
      <c r="W38" s="243">
        <v>357</v>
      </c>
      <c r="X38" s="243">
        <v>349</v>
      </c>
      <c r="Y38" s="243">
        <v>327</v>
      </c>
      <c r="Z38" s="243">
        <v>320</v>
      </c>
      <c r="AA38" s="563">
        <v>339</v>
      </c>
      <c r="AB38" s="563">
        <v>269</v>
      </c>
      <c r="AC38" s="563">
        <v>243</v>
      </c>
      <c r="AD38" s="563">
        <v>253</v>
      </c>
      <c r="AE38" s="243">
        <v>216</v>
      </c>
      <c r="AF38" s="243">
        <v>230</v>
      </c>
      <c r="AG38" s="563">
        <v>233</v>
      </c>
      <c r="AH38" s="563">
        <v>187</v>
      </c>
      <c r="AI38" s="563">
        <v>227</v>
      </c>
      <c r="AJ38" s="572">
        <v>200</v>
      </c>
      <c r="AK38" s="498">
        <f>AJ38/AI38*100-100</f>
        <v>-11.894273127753308</v>
      </c>
      <c r="AL38" s="373">
        <f>AJ38/P38*100-100</f>
        <v>-63.235294117647058</v>
      </c>
      <c r="AM38" s="199" t="s">
        <v>8</v>
      </c>
    </row>
    <row r="39" spans="1:41" s="502" customFormat="1" x14ac:dyDescent="0.2">
      <c r="A39" s="545"/>
      <c r="B39" s="214" t="s">
        <v>121</v>
      </c>
      <c r="C39" s="215"/>
      <c r="D39" s="546"/>
      <c r="E39" s="215"/>
      <c r="F39" s="218"/>
      <c r="G39" s="218"/>
      <c r="H39" s="218"/>
      <c r="I39" s="218"/>
      <c r="J39" s="218">
        <v>215</v>
      </c>
      <c r="K39" s="218">
        <v>211</v>
      </c>
      <c r="L39" s="218">
        <v>267</v>
      </c>
      <c r="M39" s="218">
        <v>296</v>
      </c>
      <c r="N39" s="218">
        <v>268</v>
      </c>
      <c r="O39" s="218">
        <v>302</v>
      </c>
      <c r="P39" s="218">
        <v>254</v>
      </c>
      <c r="Q39" s="218">
        <v>227</v>
      </c>
      <c r="R39" s="218">
        <v>263</v>
      </c>
      <c r="S39" s="218">
        <v>436</v>
      </c>
      <c r="T39" s="218">
        <v>371</v>
      </c>
      <c r="U39" s="547">
        <v>424</v>
      </c>
      <c r="V39" s="547">
        <v>433</v>
      </c>
      <c r="W39" s="547">
        <v>430</v>
      </c>
      <c r="X39" s="547">
        <v>382</v>
      </c>
      <c r="Y39" s="548">
        <v>355</v>
      </c>
      <c r="Z39" s="548">
        <v>356</v>
      </c>
      <c r="AA39" s="548">
        <v>303</v>
      </c>
      <c r="AB39" s="548">
        <v>334</v>
      </c>
      <c r="AC39" s="548">
        <v>297</v>
      </c>
      <c r="AD39" s="548">
        <v>341</v>
      </c>
      <c r="AE39" s="548">
        <v>321</v>
      </c>
      <c r="AF39" s="548">
        <v>302</v>
      </c>
      <c r="AG39" s="548">
        <v>279</v>
      </c>
      <c r="AH39" s="548">
        <v>261</v>
      </c>
      <c r="AI39" s="548">
        <v>243</v>
      </c>
      <c r="AJ39" s="549">
        <v>263</v>
      </c>
      <c r="AK39" s="259">
        <f t="shared" si="2"/>
        <v>8.2304526748971227</v>
      </c>
      <c r="AL39" s="259">
        <f t="shared" si="3"/>
        <v>3.5433070866141634</v>
      </c>
      <c r="AM39" s="195" t="s">
        <v>121</v>
      </c>
      <c r="AN39" s="550"/>
      <c r="AO39" s="551"/>
    </row>
    <row r="40" spans="1:41" x14ac:dyDescent="0.2">
      <c r="A40" s="209"/>
      <c r="B40" s="224" t="s">
        <v>79</v>
      </c>
      <c r="C40" s="232"/>
      <c r="D40" s="233"/>
      <c r="E40" s="226"/>
      <c r="F40" s="228"/>
      <c r="G40" s="228"/>
      <c r="H40" s="228"/>
      <c r="I40" s="228"/>
      <c r="J40" s="228"/>
      <c r="K40" s="228"/>
      <c r="L40" s="228"/>
      <c r="M40" s="228"/>
      <c r="N40" s="228"/>
      <c r="O40" s="228"/>
      <c r="P40" s="228"/>
      <c r="Q40" s="228"/>
      <c r="R40" s="228"/>
      <c r="S40" s="228"/>
      <c r="T40" s="228"/>
      <c r="U40" s="228"/>
      <c r="V40" s="228"/>
      <c r="W40" s="228"/>
      <c r="X40" s="228"/>
      <c r="Y40" s="228">
        <v>95</v>
      </c>
      <c r="Z40" s="228">
        <v>58</v>
      </c>
      <c r="AA40" s="228">
        <v>46</v>
      </c>
      <c r="AB40" s="228">
        <v>74</v>
      </c>
      <c r="AC40" s="228">
        <v>65</v>
      </c>
      <c r="AD40" s="228">
        <v>51</v>
      </c>
      <c r="AE40" s="228">
        <v>65</v>
      </c>
      <c r="AF40" s="228">
        <v>63</v>
      </c>
      <c r="AG40" s="228">
        <v>48</v>
      </c>
      <c r="AH40" s="228">
        <v>47</v>
      </c>
      <c r="AI40" s="228">
        <v>48</v>
      </c>
      <c r="AJ40" s="495">
        <v>55</v>
      </c>
      <c r="AK40" s="372">
        <f t="shared" si="2"/>
        <v>14.583333333333329</v>
      </c>
      <c r="AL40" s="372"/>
      <c r="AM40" s="198" t="s">
        <v>79</v>
      </c>
      <c r="AN40" s="311"/>
      <c r="AO40" s="310"/>
    </row>
    <row r="41" spans="1:41" s="502" customFormat="1" x14ac:dyDescent="0.2">
      <c r="A41" s="545"/>
      <c r="B41" s="214" t="s">
        <v>122</v>
      </c>
      <c r="C41" s="234"/>
      <c r="D41" s="222"/>
      <c r="E41" s="215"/>
      <c r="F41" s="218"/>
      <c r="G41" s="218"/>
      <c r="H41" s="218">
        <v>422</v>
      </c>
      <c r="I41" s="218">
        <v>540</v>
      </c>
      <c r="J41" s="218">
        <v>544</v>
      </c>
      <c r="K41" s="218">
        <v>554</v>
      </c>
      <c r="L41" s="218">
        <v>569</v>
      </c>
      <c r="M41" s="218">
        <v>492</v>
      </c>
      <c r="N41" s="218">
        <v>396</v>
      </c>
      <c r="O41" s="218">
        <v>406</v>
      </c>
      <c r="P41" s="218">
        <v>420</v>
      </c>
      <c r="Q41" s="218">
        <v>412</v>
      </c>
      <c r="R41" s="218">
        <v>425</v>
      </c>
      <c r="S41" s="218">
        <v>405</v>
      </c>
      <c r="T41" s="218">
        <v>391</v>
      </c>
      <c r="U41" s="218">
        <v>382</v>
      </c>
      <c r="V41" s="218">
        <v>464</v>
      </c>
      <c r="W41" s="218">
        <v>509</v>
      </c>
      <c r="X41" s="218">
        <v>486</v>
      </c>
      <c r="Y41" s="218">
        <v>452</v>
      </c>
      <c r="Z41" s="218">
        <v>443</v>
      </c>
      <c r="AA41" s="218">
        <v>445</v>
      </c>
      <c r="AB41" s="218">
        <v>301</v>
      </c>
      <c r="AC41" s="218">
        <v>324</v>
      </c>
      <c r="AD41" s="218">
        <v>300</v>
      </c>
      <c r="AE41" s="218">
        <v>311</v>
      </c>
      <c r="AF41" s="218">
        <v>302</v>
      </c>
      <c r="AG41" s="218">
        <v>274</v>
      </c>
      <c r="AH41" s="218">
        <v>277</v>
      </c>
      <c r="AI41" s="218">
        <v>245</v>
      </c>
      <c r="AJ41" s="499">
        <v>257</v>
      </c>
      <c r="AK41" s="259">
        <f t="shared" si="2"/>
        <v>4.8979591836734642</v>
      </c>
      <c r="AL41" s="259">
        <f t="shared" si="3"/>
        <v>-38.809523809523803</v>
      </c>
      <c r="AM41" s="195" t="s">
        <v>122</v>
      </c>
      <c r="AN41" s="552"/>
      <c r="AO41" s="551"/>
    </row>
    <row r="42" spans="1:41" x14ac:dyDescent="0.2">
      <c r="A42" s="209"/>
      <c r="B42" s="224" t="s">
        <v>42</v>
      </c>
      <c r="C42" s="232"/>
      <c r="D42" s="233"/>
      <c r="E42" s="226"/>
      <c r="F42" s="228"/>
      <c r="G42" s="228"/>
      <c r="H42" s="228"/>
      <c r="I42" s="228"/>
      <c r="J42" s="228"/>
      <c r="K42" s="228"/>
      <c r="L42" s="228"/>
      <c r="M42" s="228"/>
      <c r="N42" s="228"/>
      <c r="O42" s="228">
        <v>162</v>
      </c>
      <c r="P42" s="228">
        <v>107</v>
      </c>
      <c r="Q42" s="228">
        <v>176</v>
      </c>
      <c r="R42" s="228">
        <v>118</v>
      </c>
      <c r="S42" s="228">
        <v>155</v>
      </c>
      <c r="T42" s="228">
        <v>143</v>
      </c>
      <c r="U42" s="228">
        <v>140</v>
      </c>
      <c r="V42" s="493">
        <v>173</v>
      </c>
      <c r="W42" s="228">
        <v>162</v>
      </c>
      <c r="X42" s="228">
        <v>160</v>
      </c>
      <c r="Y42" s="228">
        <v>162</v>
      </c>
      <c r="Z42" s="228">
        <v>172</v>
      </c>
      <c r="AA42" s="228">
        <v>132</v>
      </c>
      <c r="AB42" s="228">
        <v>198</v>
      </c>
      <c r="AC42" s="228">
        <v>130</v>
      </c>
      <c r="AD42" s="228">
        <v>148</v>
      </c>
      <c r="AE42" s="228">
        <v>165</v>
      </c>
      <c r="AF42" s="228">
        <v>155</v>
      </c>
      <c r="AG42" s="228">
        <v>133</v>
      </c>
      <c r="AH42" s="228">
        <v>132</v>
      </c>
      <c r="AI42" s="543">
        <v>125</v>
      </c>
      <c r="AJ42" s="495">
        <v>116</v>
      </c>
      <c r="AK42" s="372">
        <f t="shared" si="2"/>
        <v>-7.1999999999999886</v>
      </c>
      <c r="AL42" s="372">
        <f t="shared" si="3"/>
        <v>8.4112149532710134</v>
      </c>
      <c r="AM42" s="198" t="s">
        <v>42</v>
      </c>
      <c r="AN42" s="311"/>
      <c r="AO42" s="310"/>
    </row>
    <row r="43" spans="1:41" s="502" customFormat="1" x14ac:dyDescent="0.2">
      <c r="A43" s="545"/>
      <c r="B43" s="214" t="s">
        <v>81</v>
      </c>
      <c r="C43" s="235"/>
      <c r="D43" s="229"/>
      <c r="E43" s="215"/>
      <c r="F43" s="218"/>
      <c r="G43" s="218"/>
      <c r="H43" s="218"/>
      <c r="I43" s="218"/>
      <c r="J43" s="218">
        <v>306</v>
      </c>
      <c r="K43" s="218">
        <v>257</v>
      </c>
      <c r="L43" s="218">
        <v>266</v>
      </c>
      <c r="M43" s="218">
        <v>308</v>
      </c>
      <c r="N43" s="218">
        <v>274</v>
      </c>
      <c r="O43" s="218">
        <v>280</v>
      </c>
      <c r="P43" s="218">
        <v>297</v>
      </c>
      <c r="Q43" s="218">
        <v>250</v>
      </c>
      <c r="R43" s="218">
        <v>264</v>
      </c>
      <c r="S43" s="218">
        <v>315</v>
      </c>
      <c r="T43" s="218">
        <v>307</v>
      </c>
      <c r="U43" s="547">
        <v>277</v>
      </c>
      <c r="V43" s="547">
        <v>384</v>
      </c>
      <c r="W43" s="547">
        <v>303</v>
      </c>
      <c r="X43" s="547">
        <v>378</v>
      </c>
      <c r="Y43" s="547">
        <v>352</v>
      </c>
      <c r="Z43" s="547">
        <v>322</v>
      </c>
      <c r="AA43" s="547">
        <v>334</v>
      </c>
      <c r="AB43" s="547">
        <v>295</v>
      </c>
      <c r="AC43" s="547">
        <v>264</v>
      </c>
      <c r="AD43" s="547">
        <v>270</v>
      </c>
      <c r="AE43" s="547">
        <v>269</v>
      </c>
      <c r="AF43" s="547">
        <v>222</v>
      </c>
      <c r="AG43" s="547">
        <v>213</v>
      </c>
      <c r="AH43" s="547">
        <v>227</v>
      </c>
      <c r="AI43" s="547">
        <v>181</v>
      </c>
      <c r="AJ43" s="553">
        <v>197</v>
      </c>
      <c r="AK43" s="259">
        <f t="shared" si="2"/>
        <v>8.8397790055248606</v>
      </c>
      <c r="AL43" s="259">
        <f t="shared" si="3"/>
        <v>-33.670033670033675</v>
      </c>
      <c r="AM43" s="195" t="s">
        <v>81</v>
      </c>
      <c r="AN43" s="552"/>
      <c r="AO43" s="551"/>
    </row>
    <row r="44" spans="1:41" x14ac:dyDescent="0.2">
      <c r="A44" s="209"/>
      <c r="B44" s="224" t="s">
        <v>80</v>
      </c>
      <c r="C44" s="232"/>
      <c r="D44" s="233"/>
      <c r="E44" s="226"/>
      <c r="F44" s="228"/>
      <c r="G44" s="228"/>
      <c r="H44" s="228"/>
      <c r="I44" s="228"/>
      <c r="J44" s="228"/>
      <c r="K44" s="228"/>
      <c r="L44" s="228"/>
      <c r="M44" s="228"/>
      <c r="N44" s="228"/>
      <c r="O44" s="228"/>
      <c r="P44" s="228"/>
      <c r="Q44" s="228"/>
      <c r="R44" s="228"/>
      <c r="S44" s="228"/>
      <c r="T44" s="228"/>
      <c r="U44" s="228"/>
      <c r="V44" s="228"/>
      <c r="W44" s="228"/>
      <c r="X44" s="228"/>
      <c r="Y44" s="228">
        <v>656</v>
      </c>
      <c r="Z44" s="228">
        <v>728</v>
      </c>
      <c r="AA44" s="228">
        <v>668</v>
      </c>
      <c r="AB44" s="228">
        <v>631</v>
      </c>
      <c r="AC44" s="228">
        <v>536</v>
      </c>
      <c r="AD44" s="228">
        <v>601</v>
      </c>
      <c r="AE44" s="228">
        <v>606</v>
      </c>
      <c r="AF44" s="228">
        <v>578</v>
      </c>
      <c r="AG44" s="228">
        <v>548</v>
      </c>
      <c r="AH44" s="228">
        <v>534</v>
      </c>
      <c r="AI44" s="543">
        <v>492</v>
      </c>
      <c r="AJ44" s="495">
        <v>521</v>
      </c>
      <c r="AK44" s="372">
        <f t="shared" si="2"/>
        <v>5.8943089430894275</v>
      </c>
      <c r="AL44" s="372"/>
      <c r="AM44" s="198" t="s">
        <v>80</v>
      </c>
      <c r="AN44" s="312"/>
      <c r="AO44" s="310"/>
    </row>
    <row r="45" spans="1:41" s="502" customFormat="1" x14ac:dyDescent="0.2">
      <c r="A45" s="545"/>
      <c r="B45" s="214" t="s">
        <v>21</v>
      </c>
      <c r="C45" s="235">
        <v>3978</v>
      </c>
      <c r="D45" s="229">
        <v>4100</v>
      </c>
      <c r="E45" s="215">
        <v>6317</v>
      </c>
      <c r="F45" s="218">
        <v>6231</v>
      </c>
      <c r="G45" s="218">
        <v>6214</v>
      </c>
      <c r="H45" s="218">
        <v>6457</v>
      </c>
      <c r="I45" s="218">
        <v>5942</v>
      </c>
      <c r="J45" s="218">
        <v>6004</v>
      </c>
      <c r="K45" s="218">
        <v>5428</v>
      </c>
      <c r="L45" s="218">
        <v>5125</v>
      </c>
      <c r="M45" s="218">
        <v>6083</v>
      </c>
      <c r="N45" s="218">
        <v>5713</v>
      </c>
      <c r="O45" s="218">
        <v>5510</v>
      </c>
      <c r="P45" s="218">
        <v>4386</v>
      </c>
      <c r="Q45" s="218">
        <v>4093</v>
      </c>
      <c r="R45" s="218">
        <v>3946</v>
      </c>
      <c r="S45" s="218">
        <v>4427</v>
      </c>
      <c r="T45" s="218">
        <v>4505</v>
      </c>
      <c r="U45" s="218">
        <v>4633</v>
      </c>
      <c r="V45" s="554">
        <v>5007</v>
      </c>
      <c r="W45" s="554">
        <v>4236</v>
      </c>
      <c r="X45" s="554">
        <v>4324</v>
      </c>
      <c r="Y45" s="554">
        <v>4045</v>
      </c>
      <c r="Z45" s="554">
        <v>3835</v>
      </c>
      <c r="AA45" s="554">
        <v>3750</v>
      </c>
      <c r="AB45" s="554">
        <v>3685</v>
      </c>
      <c r="AC45" s="554">
        <v>3524</v>
      </c>
      <c r="AD45" s="496">
        <v>7530</v>
      </c>
      <c r="AE45" s="554">
        <v>7300</v>
      </c>
      <c r="AF45" s="554">
        <v>7427</v>
      </c>
      <c r="AG45" s="554">
        <v>6675</v>
      </c>
      <c r="AH45" s="554">
        <v>5473</v>
      </c>
      <c r="AI45" s="554">
        <v>4866</v>
      </c>
      <c r="AJ45" s="499">
        <v>5362</v>
      </c>
      <c r="AK45" s="259">
        <f t="shared" si="2"/>
        <v>10.193177147554451</v>
      </c>
      <c r="AL45" s="259">
        <f t="shared" si="3"/>
        <v>22.252621979024184</v>
      </c>
      <c r="AM45" s="195" t="s">
        <v>21</v>
      </c>
    </row>
    <row r="46" spans="1:41" x14ac:dyDescent="0.2">
      <c r="A46" s="209"/>
      <c r="B46" s="224" t="s">
        <v>123</v>
      </c>
      <c r="C46" s="494"/>
      <c r="D46" s="494"/>
      <c r="E46" s="226"/>
      <c r="F46" s="228"/>
      <c r="G46" s="228"/>
      <c r="H46" s="228">
        <v>7462</v>
      </c>
      <c r="I46" s="228">
        <v>7560</v>
      </c>
      <c r="J46" s="228">
        <v>7530</v>
      </c>
      <c r="K46" s="228">
        <v>6631</v>
      </c>
      <c r="L46" s="228">
        <v>5988</v>
      </c>
      <c r="M46" s="228">
        <v>5522</v>
      </c>
      <c r="N46" s="228">
        <v>5269</v>
      </c>
      <c r="O46" s="228">
        <v>5185</v>
      </c>
      <c r="P46" s="228">
        <v>5984</v>
      </c>
      <c r="Q46" s="228">
        <v>5982</v>
      </c>
      <c r="R46" s="228">
        <v>7149</v>
      </c>
      <c r="S46" s="228">
        <v>6966</v>
      </c>
      <c r="T46" s="228">
        <v>7229</v>
      </c>
      <c r="U46" s="243">
        <v>7592</v>
      </c>
      <c r="V46" s="243">
        <v>9574</v>
      </c>
      <c r="W46" s="243">
        <v>7718</v>
      </c>
      <c r="X46" s="243">
        <v>5348</v>
      </c>
      <c r="Y46" s="243">
        <v>4875</v>
      </c>
      <c r="Z46" s="243">
        <v>4908</v>
      </c>
      <c r="AA46" s="243">
        <v>5131</v>
      </c>
      <c r="AB46" s="243">
        <v>4833</v>
      </c>
      <c r="AC46" s="243">
        <v>4439</v>
      </c>
      <c r="AD46" s="243">
        <v>4003</v>
      </c>
      <c r="AE46" s="243">
        <v>3410</v>
      </c>
      <c r="AF46" s="243">
        <v>3432</v>
      </c>
      <c r="AG46" s="243">
        <v>3350</v>
      </c>
      <c r="AH46" s="243">
        <v>3454</v>
      </c>
      <c r="AI46" s="243">
        <v>3541</v>
      </c>
      <c r="AJ46" s="544">
        <v>3238</v>
      </c>
      <c r="AK46" s="373">
        <f t="shared" si="2"/>
        <v>-8.5569048291443011</v>
      </c>
      <c r="AL46" s="373">
        <f t="shared" si="3"/>
        <v>-45.889037433155075</v>
      </c>
      <c r="AM46" s="198" t="s">
        <v>123</v>
      </c>
    </row>
    <row r="47" spans="1:41" s="502" customFormat="1" x14ac:dyDescent="0.2">
      <c r="A47" s="545"/>
      <c r="B47" s="555" t="s">
        <v>25</v>
      </c>
      <c r="C47" s="556">
        <v>7770</v>
      </c>
      <c r="D47" s="556">
        <v>6240</v>
      </c>
      <c r="E47" s="557">
        <v>5402</v>
      </c>
      <c r="F47" s="558">
        <v>4753</v>
      </c>
      <c r="G47" s="558">
        <v>4379</v>
      </c>
      <c r="H47" s="558">
        <v>3957</v>
      </c>
      <c r="I47" s="558">
        <v>3807</v>
      </c>
      <c r="J47" s="558">
        <v>3765</v>
      </c>
      <c r="K47" s="558">
        <v>3740</v>
      </c>
      <c r="L47" s="558">
        <v>3743</v>
      </c>
      <c r="M47" s="558">
        <v>3581</v>
      </c>
      <c r="N47" s="558">
        <v>3564</v>
      </c>
      <c r="O47" s="558">
        <v>3580</v>
      </c>
      <c r="P47" s="558">
        <v>3598</v>
      </c>
      <c r="Q47" s="558">
        <v>3581</v>
      </c>
      <c r="R47" s="558">
        <v>3658</v>
      </c>
      <c r="S47" s="558">
        <v>3368</v>
      </c>
      <c r="T47" s="558">
        <v>3336</v>
      </c>
      <c r="U47" s="559">
        <v>3298</v>
      </c>
      <c r="V47" s="559">
        <v>3059</v>
      </c>
      <c r="W47" s="559">
        <v>2645</v>
      </c>
      <c r="X47" s="559">
        <v>2337</v>
      </c>
      <c r="Y47" s="559">
        <v>1905</v>
      </c>
      <c r="Z47" s="559">
        <v>1960</v>
      </c>
      <c r="AA47" s="559">
        <v>1802</v>
      </c>
      <c r="AB47" s="559">
        <v>1770</v>
      </c>
      <c r="AC47" s="559">
        <v>1854</v>
      </c>
      <c r="AD47" s="560">
        <v>1804</v>
      </c>
      <c r="AE47" s="560">
        <v>1860</v>
      </c>
      <c r="AF47" s="560">
        <v>1856</v>
      </c>
      <c r="AG47" s="560">
        <v>1839</v>
      </c>
      <c r="AH47" s="560">
        <v>1808</v>
      </c>
      <c r="AI47" s="560">
        <v>1528</v>
      </c>
      <c r="AJ47" s="564">
        <f>AI47</f>
        <v>1528</v>
      </c>
      <c r="AK47" s="561"/>
      <c r="AL47" s="561"/>
      <c r="AM47" s="555" t="s">
        <v>25</v>
      </c>
      <c r="AN47" s="562"/>
      <c r="AO47" s="551"/>
    </row>
    <row r="48" spans="1:41" ht="12" customHeight="1" x14ac:dyDescent="0.2">
      <c r="B48" s="584" t="s">
        <v>135</v>
      </c>
      <c r="C48" s="584"/>
      <c r="D48" s="584"/>
      <c r="E48" s="584"/>
      <c r="F48" s="584"/>
      <c r="G48" s="584"/>
      <c r="H48" s="584"/>
      <c r="I48" s="584"/>
      <c r="J48" s="584"/>
      <c r="K48" s="584"/>
      <c r="L48" s="584"/>
      <c r="M48" s="585"/>
      <c r="N48" s="585"/>
      <c r="O48" s="585"/>
      <c r="P48" s="585"/>
      <c r="Q48" s="585"/>
      <c r="R48" s="585"/>
      <c r="S48" s="585"/>
      <c r="T48" s="585"/>
      <c r="U48" s="585"/>
      <c r="V48" s="585"/>
      <c r="W48" s="585"/>
      <c r="X48" s="585"/>
      <c r="Y48" s="585"/>
      <c r="Z48" s="585"/>
      <c r="AA48" s="585"/>
      <c r="AB48" s="585"/>
      <c r="AC48" s="585"/>
      <c r="AD48" s="585"/>
      <c r="AE48" s="585"/>
      <c r="AF48" s="585"/>
      <c r="AG48" s="585"/>
      <c r="AH48" s="585"/>
      <c r="AI48" s="585"/>
      <c r="AJ48" s="585"/>
      <c r="AK48" s="585"/>
      <c r="AL48" s="585"/>
    </row>
    <row r="49" spans="2:43" s="502" customFormat="1" ht="24.6" customHeight="1" x14ac:dyDescent="0.2">
      <c r="B49" s="586" t="s">
        <v>134</v>
      </c>
      <c r="C49" s="586"/>
      <c r="D49" s="586"/>
      <c r="E49" s="586"/>
      <c r="F49" s="586"/>
      <c r="G49" s="586"/>
      <c r="H49" s="586"/>
      <c r="I49" s="587"/>
      <c r="J49" s="587"/>
      <c r="K49" s="587"/>
      <c r="L49" s="587"/>
      <c r="M49" s="587"/>
      <c r="N49" s="587"/>
      <c r="O49" s="587"/>
      <c r="P49" s="587"/>
      <c r="Q49" s="587"/>
      <c r="R49" s="587"/>
      <c r="S49" s="587"/>
      <c r="T49" s="587"/>
      <c r="U49" s="587"/>
      <c r="V49" s="587"/>
      <c r="W49" s="587"/>
      <c r="X49" s="587"/>
      <c r="Y49" s="587"/>
      <c r="Z49" s="587"/>
      <c r="AA49" s="587"/>
      <c r="AB49" s="587"/>
      <c r="AC49" s="587"/>
      <c r="AD49" s="587"/>
      <c r="AE49" s="587"/>
      <c r="AF49" s="587"/>
      <c r="AG49" s="587"/>
      <c r="AH49" s="587"/>
      <c r="AI49" s="587"/>
      <c r="AJ49" s="587"/>
      <c r="AK49" s="587"/>
      <c r="AL49" s="587"/>
    </row>
    <row r="50" spans="2:43" x14ac:dyDescent="0.2">
      <c r="B50" s="244"/>
    </row>
    <row r="51" spans="2:43" x14ac:dyDescent="0.2">
      <c r="AQ51" s="574"/>
    </row>
    <row r="52" spans="2:43" x14ac:dyDescent="0.2">
      <c r="AP52" s="574"/>
    </row>
  </sheetData>
  <mergeCells count="3">
    <mergeCell ref="B5:AL5"/>
    <mergeCell ref="B48:AL48"/>
    <mergeCell ref="B49:AL49"/>
  </mergeCells>
  <phoneticPr fontId="7" type="noConversion"/>
  <printOptions horizontalCentered="1"/>
  <pageMargins left="0.6692913385826772" right="0.6692913385826772" top="0.51181102362204722" bottom="0.27559055118110237"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1"/>
  <dimension ref="A1:M40"/>
  <sheetViews>
    <sheetView zoomScaleNormal="100" workbookViewId="0">
      <selection activeCell="Z14" sqref="Z14"/>
    </sheetView>
  </sheetViews>
  <sheetFormatPr defaultRowHeight="12.75" x14ac:dyDescent="0.2"/>
  <cols>
    <col min="1" max="1" width="3.42578125" customWidth="1"/>
    <col min="2" max="2" width="3.28515625" customWidth="1"/>
    <col min="3" max="4" width="5.7109375" customWidth="1"/>
    <col min="5" max="6" width="3.28515625" customWidth="1"/>
    <col min="7" max="8" width="5.7109375" customWidth="1"/>
    <col min="9" max="9" width="3.28515625" customWidth="1"/>
    <col min="10" max="10" width="3.28515625" style="5" customWidth="1"/>
    <col min="11" max="12" width="5.7109375" customWidth="1"/>
    <col min="13" max="14" width="3.28515625" customWidth="1"/>
  </cols>
  <sheetData>
    <row r="1" spans="1:13" ht="14.25" customHeight="1" x14ac:dyDescent="0.2">
      <c r="C1" s="19"/>
      <c r="D1" s="19"/>
      <c r="E1" s="19"/>
      <c r="F1" s="19"/>
      <c r="G1" s="19"/>
      <c r="H1" s="19"/>
      <c r="I1" s="19"/>
      <c r="J1" s="30"/>
      <c r="K1" s="19"/>
      <c r="L1" s="32"/>
      <c r="M1" s="14" t="s">
        <v>66</v>
      </c>
    </row>
    <row r="2" spans="1:13" ht="30" customHeight="1" x14ac:dyDescent="0.2">
      <c r="C2" s="599" t="s">
        <v>96</v>
      </c>
      <c r="D2" s="600"/>
      <c r="E2" s="600"/>
      <c r="F2" s="600"/>
      <c r="G2" s="600"/>
      <c r="H2" s="600"/>
      <c r="I2" s="600"/>
      <c r="J2" s="600"/>
      <c r="K2" s="600"/>
      <c r="L2" s="600"/>
      <c r="M2" s="600"/>
    </row>
    <row r="3" spans="1:13" ht="15.75" customHeight="1" x14ac:dyDescent="0.2">
      <c r="B3" s="34"/>
      <c r="C3" s="597" t="s">
        <v>4</v>
      </c>
      <c r="D3" s="597"/>
      <c r="E3" s="597"/>
      <c r="F3" s="597"/>
      <c r="G3" s="597"/>
      <c r="H3" s="597"/>
      <c r="I3" s="597"/>
      <c r="J3" s="597"/>
      <c r="K3" s="597"/>
      <c r="L3" s="597"/>
      <c r="M3" s="598"/>
    </row>
    <row r="4" spans="1:13" ht="16.5" customHeight="1" x14ac:dyDescent="0.2">
      <c r="B4" s="33"/>
      <c r="C4" s="595">
        <v>2021</v>
      </c>
      <c r="D4" s="595"/>
      <c r="E4" s="595"/>
      <c r="F4" s="595"/>
      <c r="G4" s="595"/>
      <c r="H4" s="595"/>
      <c r="I4" s="595"/>
      <c r="J4" s="595"/>
      <c r="K4" s="595"/>
      <c r="L4" s="595"/>
      <c r="M4" s="596"/>
    </row>
    <row r="5" spans="1:13" ht="30.75" customHeight="1" x14ac:dyDescent="0.2">
      <c r="B5" s="589" t="s">
        <v>5</v>
      </c>
      <c r="C5" s="590"/>
      <c r="D5" s="590"/>
      <c r="E5" s="591"/>
      <c r="F5" s="592" t="s">
        <v>49</v>
      </c>
      <c r="G5" s="590"/>
      <c r="H5" s="590"/>
      <c r="I5" s="591"/>
      <c r="J5" s="592" t="s">
        <v>41</v>
      </c>
      <c r="K5" s="590"/>
      <c r="L5" s="590"/>
      <c r="M5" s="593"/>
    </row>
    <row r="6" spans="1:13" ht="12.75" customHeight="1" x14ac:dyDescent="0.2">
      <c r="A6" s="6"/>
      <c r="B6" s="97"/>
      <c r="C6" s="374" t="s">
        <v>16</v>
      </c>
      <c r="D6" s="98">
        <v>17.356557693197772</v>
      </c>
      <c r="E6" s="17"/>
      <c r="F6" s="99"/>
      <c r="G6" s="100" t="s">
        <v>22</v>
      </c>
      <c r="H6" s="109">
        <v>21.857555988970343</v>
      </c>
      <c r="I6" s="17"/>
      <c r="J6" s="101"/>
      <c r="K6" s="95" t="s">
        <v>16</v>
      </c>
      <c r="L6" s="102">
        <v>28.960557329836611</v>
      </c>
      <c r="M6" s="103"/>
    </row>
    <row r="7" spans="1:13" ht="12.75" customHeight="1" x14ac:dyDescent="0.2">
      <c r="A7" s="6"/>
      <c r="B7" s="63"/>
      <c r="C7" s="26" t="s">
        <v>36</v>
      </c>
      <c r="D7" s="96">
        <v>20.161656159083531</v>
      </c>
      <c r="E7" s="13"/>
      <c r="F7" s="4"/>
      <c r="G7" s="39" t="s">
        <v>36</v>
      </c>
      <c r="H7" s="110">
        <v>23.254886322033137</v>
      </c>
      <c r="I7" s="13"/>
      <c r="J7" s="57"/>
      <c r="K7" s="26" t="s">
        <v>36</v>
      </c>
      <c r="L7" s="104">
        <v>42.299173595002728</v>
      </c>
      <c r="M7" s="58"/>
    </row>
    <row r="8" spans="1:13" ht="12.75" customHeight="1" x14ac:dyDescent="0.2">
      <c r="A8" s="6"/>
      <c r="B8" s="63"/>
      <c r="C8" s="26" t="s">
        <v>22</v>
      </c>
      <c r="D8" s="96">
        <v>22.196675177099586</v>
      </c>
      <c r="E8" s="13"/>
      <c r="F8" s="4"/>
      <c r="G8" s="39" t="s">
        <v>30</v>
      </c>
      <c r="H8" s="110">
        <v>25.394501236928555</v>
      </c>
      <c r="I8" s="13"/>
      <c r="J8" s="57"/>
      <c r="K8" s="26" t="s">
        <v>22</v>
      </c>
      <c r="L8" s="104">
        <v>47.176487238760203</v>
      </c>
      <c r="M8" s="58"/>
    </row>
    <row r="9" spans="1:13" ht="12.75" customHeight="1" x14ac:dyDescent="0.2">
      <c r="A9" s="6"/>
      <c r="B9" s="63"/>
      <c r="C9" s="26" t="s">
        <v>30</v>
      </c>
      <c r="D9" s="96">
        <v>27.219458773844842</v>
      </c>
      <c r="E9" s="13"/>
      <c r="F9" s="4"/>
      <c r="G9" s="39" t="s">
        <v>32</v>
      </c>
      <c r="H9" s="110">
        <v>31.329849061339164</v>
      </c>
      <c r="I9" s="13"/>
      <c r="J9" s="57"/>
      <c r="K9" s="26" t="s">
        <v>27</v>
      </c>
      <c r="L9" s="104">
        <v>52.939647500055329</v>
      </c>
      <c r="M9" s="58"/>
    </row>
    <row r="10" spans="1:13" ht="15.75" customHeight="1" x14ac:dyDescent="0.2">
      <c r="A10" s="6"/>
      <c r="B10" s="63"/>
      <c r="C10" s="26" t="s">
        <v>24</v>
      </c>
      <c r="D10" s="96">
        <v>29.030897315948103</v>
      </c>
      <c r="E10" s="13"/>
      <c r="F10" s="4"/>
      <c r="G10" s="39" t="s">
        <v>27</v>
      </c>
      <c r="H10" s="110">
        <v>31.857746829146979</v>
      </c>
      <c r="I10" s="13"/>
      <c r="J10" s="57"/>
      <c r="K10" s="26" t="s">
        <v>32</v>
      </c>
      <c r="L10" s="122">
        <v>54.984518421531938</v>
      </c>
      <c r="M10" s="58"/>
    </row>
    <row r="11" spans="1:13" ht="12.75" customHeight="1" x14ac:dyDescent="0.2">
      <c r="A11" s="6"/>
      <c r="B11" s="63"/>
      <c r="C11" s="26" t="s">
        <v>27</v>
      </c>
      <c r="D11" s="96">
        <v>30.794720876145146</v>
      </c>
      <c r="E11" s="13"/>
      <c r="F11" s="4"/>
      <c r="G11" s="39" t="s">
        <v>16</v>
      </c>
      <c r="H11" s="110">
        <v>33.703580829972324</v>
      </c>
      <c r="I11" s="13"/>
      <c r="J11" s="57"/>
      <c r="K11" s="26" t="s">
        <v>24</v>
      </c>
      <c r="L11" s="104">
        <v>57.770989781061004</v>
      </c>
      <c r="M11" s="58"/>
    </row>
    <row r="12" spans="1:13" ht="12.75" customHeight="1" x14ac:dyDescent="0.2">
      <c r="A12" s="6"/>
      <c r="B12" s="63"/>
      <c r="C12" s="26" t="s">
        <v>28</v>
      </c>
      <c r="D12" s="96">
        <v>32.330999244682062</v>
      </c>
      <c r="E12" s="13"/>
      <c r="F12" s="4"/>
      <c r="G12" s="39" t="s">
        <v>35</v>
      </c>
      <c r="H12" s="110">
        <v>34.743668931439153</v>
      </c>
      <c r="I12" s="13"/>
      <c r="J12" s="57"/>
      <c r="K12" s="26" t="s">
        <v>30</v>
      </c>
      <c r="L12" s="104">
        <v>61.0972576919552</v>
      </c>
      <c r="M12" s="58"/>
    </row>
    <row r="13" spans="1:13" ht="12.75" customHeight="1" x14ac:dyDescent="0.2">
      <c r="A13" s="6"/>
      <c r="B13" s="63"/>
      <c r="C13" s="26" t="s">
        <v>32</v>
      </c>
      <c r="D13" s="96">
        <v>37.496250374962507</v>
      </c>
      <c r="E13" s="13"/>
      <c r="F13" s="4"/>
      <c r="G13" s="39" t="s">
        <v>29</v>
      </c>
      <c r="H13" s="110">
        <v>40.250492095419368</v>
      </c>
      <c r="I13" s="13"/>
      <c r="J13" s="57"/>
      <c r="K13" s="26" t="s">
        <v>35</v>
      </c>
      <c r="L13" s="104">
        <v>61.643708951282974</v>
      </c>
      <c r="M13" s="58"/>
    </row>
    <row r="14" spans="1:13" ht="12.75" customHeight="1" x14ac:dyDescent="0.2">
      <c r="A14" s="6"/>
      <c r="B14" s="63"/>
      <c r="C14" s="26" t="s">
        <v>33</v>
      </c>
      <c r="D14" s="96">
        <v>40.420746472926972</v>
      </c>
      <c r="E14" s="13"/>
      <c r="F14" s="4"/>
      <c r="G14" s="39" t="s">
        <v>12</v>
      </c>
      <c r="H14" s="110">
        <v>40.30839748526364</v>
      </c>
      <c r="I14" s="13"/>
      <c r="J14" s="57"/>
      <c r="K14" s="26" t="s">
        <v>28</v>
      </c>
      <c r="L14" s="104">
        <v>61.777113574180795</v>
      </c>
      <c r="M14" s="58"/>
    </row>
    <row r="15" spans="1:13" ht="12.75" customHeight="1" x14ac:dyDescent="0.2">
      <c r="A15" s="6"/>
      <c r="B15" s="63"/>
      <c r="C15" s="121" t="s">
        <v>35</v>
      </c>
      <c r="D15" s="145">
        <v>40.606264156922819</v>
      </c>
      <c r="E15" s="13"/>
      <c r="F15" s="4"/>
      <c r="G15" s="39" t="s">
        <v>24</v>
      </c>
      <c r="H15" s="110">
        <v>43.041839268508596</v>
      </c>
      <c r="I15" s="13"/>
      <c r="J15" s="57"/>
      <c r="K15" s="26" t="s">
        <v>12</v>
      </c>
      <c r="L15" s="104">
        <v>67.293721801636465</v>
      </c>
      <c r="M15" s="58"/>
    </row>
    <row r="16" spans="1:13" ht="12.75" customHeight="1" x14ac:dyDescent="0.2">
      <c r="A16" s="6"/>
      <c r="B16" s="63"/>
      <c r="C16" s="121" t="s">
        <v>12</v>
      </c>
      <c r="D16" s="145">
        <v>41.324425289947193</v>
      </c>
      <c r="E16" s="13"/>
      <c r="F16" s="4"/>
      <c r="G16" s="39" t="s">
        <v>20</v>
      </c>
      <c r="H16" s="110">
        <v>43.768061370432171</v>
      </c>
      <c r="I16" s="13"/>
      <c r="J16" s="57"/>
      <c r="K16" s="26" t="s">
        <v>33</v>
      </c>
      <c r="L16" s="104">
        <v>70.802255071382646</v>
      </c>
      <c r="M16" s="58"/>
    </row>
    <row r="17" spans="1:13" ht="12.75" customHeight="1" x14ac:dyDescent="0.2">
      <c r="A17" s="6"/>
      <c r="B17" s="63"/>
      <c r="C17" s="121" t="s">
        <v>29</v>
      </c>
      <c r="D17" s="145">
        <v>43.25286068015987</v>
      </c>
      <c r="E17" s="13"/>
      <c r="F17" s="4"/>
      <c r="G17" s="119" t="s">
        <v>15</v>
      </c>
      <c r="H17" s="120">
        <v>47.423349047208731</v>
      </c>
      <c r="I17" s="13"/>
      <c r="J17" s="57"/>
      <c r="K17" s="26" t="s">
        <v>31</v>
      </c>
      <c r="L17" s="104">
        <v>72.290128775372395</v>
      </c>
      <c r="M17" s="58"/>
    </row>
    <row r="18" spans="1:13" ht="12.75" customHeight="1" x14ac:dyDescent="0.2">
      <c r="A18" s="6"/>
      <c r="B18" s="63"/>
      <c r="C18" s="121" t="s">
        <v>26</v>
      </c>
      <c r="D18" s="145">
        <v>44.535760014396445</v>
      </c>
      <c r="E18" s="13"/>
      <c r="F18" s="4"/>
      <c r="G18" s="119" t="s">
        <v>33</v>
      </c>
      <c r="H18" s="120">
        <v>51.131589212791312</v>
      </c>
      <c r="I18" s="13"/>
      <c r="J18" s="57"/>
      <c r="K18" s="26" t="s">
        <v>29</v>
      </c>
      <c r="L18" s="108">
        <v>75.913865995681576</v>
      </c>
      <c r="M18" s="58"/>
    </row>
    <row r="19" spans="1:13" ht="12.75" customHeight="1" x14ac:dyDescent="0.2">
      <c r="A19" s="6"/>
      <c r="B19" s="63"/>
      <c r="C19" s="59" t="s">
        <v>85</v>
      </c>
      <c r="D19" s="375">
        <v>44.566558101513763</v>
      </c>
      <c r="E19" s="13"/>
      <c r="F19" s="4"/>
      <c r="G19" s="40" t="s">
        <v>85</v>
      </c>
      <c r="H19" s="167">
        <v>51.772679084333802</v>
      </c>
      <c r="I19" s="13"/>
      <c r="J19" s="57"/>
      <c r="K19" s="121" t="s">
        <v>10</v>
      </c>
      <c r="L19" s="104">
        <v>76.902438149077952</v>
      </c>
      <c r="M19" s="58"/>
    </row>
    <row r="20" spans="1:13" ht="12.75" customHeight="1" x14ac:dyDescent="0.2">
      <c r="A20" s="6"/>
      <c r="B20" s="63"/>
      <c r="C20" s="121" t="s">
        <v>19</v>
      </c>
      <c r="D20" s="145">
        <v>45.344005880401603</v>
      </c>
      <c r="E20" s="13"/>
      <c r="F20" s="4"/>
      <c r="G20" s="119" t="s">
        <v>31</v>
      </c>
      <c r="H20" s="120">
        <v>51.953731362163587</v>
      </c>
      <c r="I20" s="13"/>
      <c r="J20" s="57"/>
      <c r="K20" s="59" t="s">
        <v>85</v>
      </c>
      <c r="L20" s="168">
        <v>79.064372045384545</v>
      </c>
      <c r="M20" s="58"/>
    </row>
    <row r="21" spans="1:13" ht="12.75" customHeight="1" x14ac:dyDescent="0.2">
      <c r="A21" s="6"/>
      <c r="B21" s="63"/>
      <c r="C21" s="26" t="s">
        <v>31</v>
      </c>
      <c r="D21" s="96">
        <v>48.619072073132287</v>
      </c>
      <c r="E21" s="13"/>
      <c r="F21" s="4"/>
      <c r="G21" s="39" t="s">
        <v>28</v>
      </c>
      <c r="H21" s="110">
        <v>52.430661894934254</v>
      </c>
      <c r="I21" s="13"/>
      <c r="J21" s="57"/>
      <c r="K21" s="121" t="s">
        <v>26</v>
      </c>
      <c r="L21" s="104">
        <v>87.335498046333683</v>
      </c>
      <c r="M21" s="58"/>
    </row>
    <row r="22" spans="1:13" ht="12.75" customHeight="1" x14ac:dyDescent="0.2">
      <c r="A22" s="6"/>
      <c r="B22" s="63"/>
      <c r="C22" s="26" t="s">
        <v>10</v>
      </c>
      <c r="D22" s="96">
        <v>49.980230042338803</v>
      </c>
      <c r="E22" s="13"/>
      <c r="F22" s="4"/>
      <c r="G22" s="39" t="s">
        <v>26</v>
      </c>
      <c r="H22" s="110">
        <v>52.581525600217617</v>
      </c>
      <c r="I22" s="13"/>
      <c r="J22" s="57"/>
      <c r="K22" s="26" t="s">
        <v>11</v>
      </c>
      <c r="L22" s="104">
        <v>87.658701176513233</v>
      </c>
      <c r="M22" s="58"/>
    </row>
    <row r="23" spans="1:13" ht="12.75" customHeight="1" x14ac:dyDescent="0.2">
      <c r="A23" s="6"/>
      <c r="B23" s="63"/>
      <c r="C23" s="26" t="s">
        <v>11</v>
      </c>
      <c r="D23" s="96">
        <v>50.638829778525555</v>
      </c>
      <c r="E23" s="13"/>
      <c r="F23" s="4"/>
      <c r="G23" s="39" t="s">
        <v>11</v>
      </c>
      <c r="H23" s="110">
        <v>57.952495414707606</v>
      </c>
      <c r="I23" s="13"/>
      <c r="J23" s="57"/>
      <c r="K23" s="26" t="s">
        <v>17</v>
      </c>
      <c r="L23" s="104">
        <v>88.067421436504787</v>
      </c>
      <c r="M23" s="58"/>
    </row>
    <row r="24" spans="1:13" ht="12.75" customHeight="1" x14ac:dyDescent="0.2">
      <c r="A24" s="6"/>
      <c r="B24" s="63"/>
      <c r="C24" s="26" t="s">
        <v>15</v>
      </c>
      <c r="D24" s="96">
        <v>52.841309336238183</v>
      </c>
      <c r="E24" s="13"/>
      <c r="F24" s="4"/>
      <c r="G24" s="39" t="s">
        <v>23</v>
      </c>
      <c r="H24" s="110">
        <v>60.444287574728769</v>
      </c>
      <c r="I24" s="13"/>
      <c r="J24" s="57"/>
      <c r="K24" s="26" t="s">
        <v>15</v>
      </c>
      <c r="L24" s="104">
        <v>93.181154237475937</v>
      </c>
      <c r="M24" s="58"/>
    </row>
    <row r="25" spans="1:13" ht="12.75" customHeight="1" x14ac:dyDescent="0.2">
      <c r="A25" s="6"/>
      <c r="B25" s="63"/>
      <c r="C25" s="26" t="s">
        <v>20</v>
      </c>
      <c r="D25" s="96">
        <v>54.077669764747903</v>
      </c>
      <c r="E25" s="13"/>
      <c r="F25" s="4"/>
      <c r="G25" s="39" t="s">
        <v>34</v>
      </c>
      <c r="H25" s="110">
        <v>61.543988019044221</v>
      </c>
      <c r="I25" s="13"/>
      <c r="J25" s="57"/>
      <c r="K25" s="26" t="s">
        <v>20</v>
      </c>
      <c r="L25" s="104">
        <v>96.604152198994385</v>
      </c>
      <c r="M25" s="58"/>
    </row>
    <row r="26" spans="1:13" ht="12.75" customHeight="1" x14ac:dyDescent="0.2">
      <c r="A26" s="6"/>
      <c r="B26" s="63"/>
      <c r="C26" s="26" t="s">
        <v>34</v>
      </c>
      <c r="D26" s="96">
        <v>54.141010406365439</v>
      </c>
      <c r="E26" s="13"/>
      <c r="F26" s="4"/>
      <c r="G26" s="39" t="s">
        <v>10</v>
      </c>
      <c r="H26" s="110">
        <v>67.964014382395362</v>
      </c>
      <c r="I26" s="13"/>
      <c r="J26" s="57"/>
      <c r="K26" s="26" t="s">
        <v>19</v>
      </c>
      <c r="L26" s="104">
        <v>100.13847082879181</v>
      </c>
      <c r="M26" s="58"/>
    </row>
    <row r="27" spans="1:13" ht="12.75" customHeight="1" x14ac:dyDescent="0.2">
      <c r="A27" s="6"/>
      <c r="B27" s="63"/>
      <c r="C27" s="26" t="s">
        <v>13</v>
      </c>
      <c r="D27" s="96">
        <v>56.025345701614981</v>
      </c>
      <c r="E27" s="13"/>
      <c r="F27" s="4"/>
      <c r="G27" s="39" t="s">
        <v>13</v>
      </c>
      <c r="H27" s="110">
        <v>78.942434119907603</v>
      </c>
      <c r="I27" s="13"/>
      <c r="J27" s="57"/>
      <c r="K27" s="26" t="s">
        <v>34</v>
      </c>
      <c r="L27" s="104">
        <v>100.19103268826204</v>
      </c>
      <c r="M27" s="58"/>
    </row>
    <row r="28" spans="1:13" ht="12.75" customHeight="1" x14ac:dyDescent="0.2">
      <c r="A28" s="6"/>
      <c r="B28" s="63"/>
      <c r="C28" s="26" t="s">
        <v>23</v>
      </c>
      <c r="D28" s="96">
        <v>59.039434084316824</v>
      </c>
      <c r="E28" s="13"/>
      <c r="F28" s="4"/>
      <c r="G28" s="39" t="s">
        <v>19</v>
      </c>
      <c r="H28" s="110">
        <v>88.329234487871275</v>
      </c>
      <c r="I28" s="13"/>
      <c r="J28" s="57"/>
      <c r="K28" s="26" t="s">
        <v>23</v>
      </c>
      <c r="L28" s="104">
        <v>112.46923317611673</v>
      </c>
      <c r="M28" s="58"/>
    </row>
    <row r="29" spans="1:13" ht="12.75" customHeight="1" x14ac:dyDescent="0.2">
      <c r="A29" s="6"/>
      <c r="B29" s="63"/>
      <c r="C29" s="26" t="s">
        <v>17</v>
      </c>
      <c r="D29" s="96">
        <v>59.474729783386941</v>
      </c>
      <c r="E29" s="13"/>
      <c r="F29" s="4"/>
      <c r="G29" s="39" t="s">
        <v>17</v>
      </c>
      <c r="H29" s="110">
        <v>95.202647120808408</v>
      </c>
      <c r="I29" s="13"/>
      <c r="J29" s="57"/>
      <c r="K29" s="26" t="s">
        <v>13</v>
      </c>
      <c r="L29" s="104">
        <v>137.01117673711408</v>
      </c>
      <c r="M29" s="58"/>
    </row>
    <row r="30" spans="1:13" ht="12.75" customHeight="1" x14ac:dyDescent="0.2">
      <c r="A30" s="6"/>
      <c r="B30" s="63"/>
      <c r="C30" s="26" t="s">
        <v>39</v>
      </c>
      <c r="D30" s="96">
        <v>73.936591776326622</v>
      </c>
      <c r="E30" s="13"/>
      <c r="F30" s="4"/>
      <c r="G30" s="39" t="s">
        <v>14</v>
      </c>
      <c r="H30" s="110">
        <v>104.06182230287155</v>
      </c>
      <c r="I30" s="13"/>
      <c r="J30" s="57"/>
      <c r="K30" s="26" t="s">
        <v>39</v>
      </c>
      <c r="L30" s="104">
        <v>164.89023787675583</v>
      </c>
      <c r="M30" s="58"/>
    </row>
    <row r="31" spans="1:13" ht="12.75" customHeight="1" x14ac:dyDescent="0.2">
      <c r="A31" s="6"/>
      <c r="B31" s="63"/>
      <c r="C31" s="26" t="s">
        <v>14</v>
      </c>
      <c r="D31" s="96">
        <v>78.005189733031216</v>
      </c>
      <c r="E31" s="13"/>
      <c r="F31" s="4"/>
      <c r="G31" s="39" t="s">
        <v>9</v>
      </c>
      <c r="H31" s="110">
        <v>104.81518563713672</v>
      </c>
      <c r="I31" s="13"/>
      <c r="J31" s="57"/>
      <c r="K31" s="26" t="s">
        <v>14</v>
      </c>
      <c r="L31" s="104">
        <v>196.28631630671941</v>
      </c>
      <c r="M31" s="58"/>
    </row>
    <row r="32" spans="1:13" ht="12.75" customHeight="1" x14ac:dyDescent="0.2">
      <c r="A32" s="6"/>
      <c r="B32" s="63"/>
      <c r="C32" s="26" t="s">
        <v>9</v>
      </c>
      <c r="D32" s="96">
        <v>81.567456068073497</v>
      </c>
      <c r="E32" s="13"/>
      <c r="F32" s="4"/>
      <c r="G32" s="39" t="s">
        <v>39</v>
      </c>
      <c r="H32" s="110">
        <v>117.70871125085661</v>
      </c>
      <c r="I32" s="13"/>
      <c r="J32" s="57"/>
      <c r="K32" s="26" t="s">
        <v>9</v>
      </c>
      <c r="L32" s="104">
        <v>196.93791383071098</v>
      </c>
      <c r="M32" s="58"/>
    </row>
    <row r="33" spans="1:13" ht="12.75" customHeight="1" x14ac:dyDescent="0.2">
      <c r="A33" s="6"/>
      <c r="B33" s="376"/>
      <c r="C33" s="60" t="s">
        <v>18</v>
      </c>
      <c r="D33" s="105">
        <v>93.033914391750386</v>
      </c>
      <c r="E33" s="22"/>
      <c r="F33" s="61"/>
      <c r="G33" s="377" t="s">
        <v>18</v>
      </c>
      <c r="H33" s="111">
        <v>156.05745249259226</v>
      </c>
      <c r="I33" s="22"/>
      <c r="J33" s="378"/>
      <c r="K33" s="60" t="s">
        <v>18</v>
      </c>
      <c r="L33" s="379">
        <v>239.02026680922791</v>
      </c>
      <c r="M33" s="62"/>
    </row>
    <row r="34" spans="1:13" ht="7.5" customHeight="1" x14ac:dyDescent="0.2">
      <c r="A34" s="166"/>
      <c r="B34" s="166"/>
      <c r="C34" s="26"/>
      <c r="D34" s="96"/>
      <c r="E34" s="166"/>
      <c r="F34" s="166"/>
      <c r="G34" s="4"/>
      <c r="H34" s="4"/>
      <c r="I34" s="166"/>
      <c r="J34" s="4"/>
      <c r="K34" s="26"/>
      <c r="L34" s="122"/>
      <c r="M34" s="166"/>
    </row>
    <row r="35" spans="1:13" ht="24.75" customHeight="1" x14ac:dyDescent="0.2">
      <c r="B35" s="604" t="s">
        <v>73</v>
      </c>
      <c r="C35" s="604"/>
      <c r="D35" s="604"/>
      <c r="E35" s="604"/>
      <c r="F35" s="604"/>
      <c r="G35" s="604"/>
      <c r="H35" s="604"/>
      <c r="I35" s="604"/>
      <c r="J35" s="604"/>
      <c r="K35" s="604"/>
      <c r="L35" s="604"/>
      <c r="M35" s="604"/>
    </row>
    <row r="36" spans="1:13" ht="14.25" customHeight="1" x14ac:dyDescent="0.2">
      <c r="B36" s="602" t="s">
        <v>104</v>
      </c>
      <c r="C36" s="603"/>
      <c r="D36" s="10"/>
      <c r="E36" s="10"/>
      <c r="F36" s="10"/>
      <c r="G36" s="10"/>
      <c r="H36" s="10"/>
      <c r="I36" s="10"/>
      <c r="J36" s="31"/>
      <c r="K36" s="10"/>
      <c r="L36" s="10"/>
    </row>
    <row r="37" spans="1:13" ht="36.75" customHeight="1" x14ac:dyDescent="0.2">
      <c r="B37" s="601" t="s">
        <v>87</v>
      </c>
      <c r="C37" s="601"/>
      <c r="D37" s="601"/>
      <c r="E37" s="601"/>
      <c r="F37" s="601"/>
      <c r="G37" s="601"/>
      <c r="H37" s="601"/>
      <c r="I37" s="601"/>
      <c r="J37" s="601"/>
      <c r="K37" s="601"/>
      <c r="L37" s="601"/>
      <c r="M37" s="601"/>
    </row>
    <row r="38" spans="1:13" ht="37.5" customHeight="1" x14ac:dyDescent="0.2">
      <c r="B38" s="594" t="s">
        <v>88</v>
      </c>
      <c r="C38" s="594"/>
      <c r="D38" s="594"/>
      <c r="E38" s="594"/>
      <c r="F38" s="594"/>
      <c r="G38" s="594"/>
      <c r="H38" s="594"/>
      <c r="I38" s="594"/>
      <c r="J38" s="594"/>
      <c r="K38" s="594"/>
      <c r="L38" s="594"/>
      <c r="M38" s="594"/>
    </row>
    <row r="39" spans="1:13" ht="14.25" customHeight="1" x14ac:dyDescent="0.2">
      <c r="B39" s="588" t="s">
        <v>138</v>
      </c>
      <c r="C39" s="588"/>
      <c r="D39" s="588"/>
      <c r="E39" s="588"/>
      <c r="F39" s="588"/>
      <c r="G39" s="588"/>
      <c r="H39" s="588"/>
      <c r="I39" s="588"/>
      <c r="J39" s="588"/>
      <c r="K39" s="588"/>
      <c r="L39" s="588"/>
      <c r="M39" s="588"/>
    </row>
    <row r="40" spans="1:13" ht="23.25" customHeight="1" x14ac:dyDescent="0.2">
      <c r="B40" s="588" t="s">
        <v>139</v>
      </c>
      <c r="C40" s="588"/>
      <c r="D40" s="588"/>
      <c r="E40" s="588"/>
      <c r="F40" s="588"/>
      <c r="G40" s="588"/>
      <c r="H40" s="588"/>
      <c r="I40" s="588"/>
      <c r="J40" s="588"/>
      <c r="K40" s="588"/>
      <c r="L40" s="588"/>
      <c r="M40" s="588"/>
    </row>
  </sheetData>
  <mergeCells count="12">
    <mergeCell ref="C4:M4"/>
    <mergeCell ref="C3:M3"/>
    <mergeCell ref="C2:M2"/>
    <mergeCell ref="B37:M37"/>
    <mergeCell ref="B36:C36"/>
    <mergeCell ref="B35:M35"/>
    <mergeCell ref="B39:M39"/>
    <mergeCell ref="B40:M40"/>
    <mergeCell ref="B5:E5"/>
    <mergeCell ref="F5:I5"/>
    <mergeCell ref="J5:M5"/>
    <mergeCell ref="B38:M38"/>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9"/>
  <dimension ref="B1:M34"/>
  <sheetViews>
    <sheetView workbookViewId="0">
      <selection activeCell="N19" sqref="N19"/>
    </sheetView>
  </sheetViews>
  <sheetFormatPr defaultColWidth="9.140625" defaultRowHeight="11.25" x14ac:dyDescent="0.2"/>
  <cols>
    <col min="1" max="1" width="9.140625" style="3"/>
    <col min="2" max="2" width="6.28515625" style="3" customWidth="1"/>
    <col min="3" max="3" width="5.42578125" style="3" customWidth="1"/>
    <col min="4" max="4" width="8" style="3" customWidth="1"/>
    <col min="5" max="5" width="9.42578125" style="3" customWidth="1"/>
    <col min="6" max="6" width="7.140625" style="3" customWidth="1"/>
    <col min="7" max="7" width="7.140625" style="315" customWidth="1"/>
    <col min="8" max="8" width="8.140625" style="315" customWidth="1"/>
    <col min="9" max="9" width="9.5703125" style="3" customWidth="1"/>
    <col min="10" max="10" width="11" style="320" customWidth="1"/>
    <col min="11" max="11" width="11" style="169" customWidth="1"/>
    <col min="12" max="12" width="5.5703125" style="3" customWidth="1"/>
    <col min="13" max="13" width="24.140625" style="3" customWidth="1"/>
    <col min="14" max="16384" width="9.140625" style="3"/>
  </cols>
  <sheetData>
    <row r="1" spans="2:13" ht="14.25" customHeight="1" x14ac:dyDescent="0.2">
      <c r="B1" s="23"/>
      <c r="C1" s="23"/>
      <c r="D1" s="23"/>
      <c r="E1" s="23"/>
      <c r="F1" s="23"/>
      <c r="G1" s="319"/>
      <c r="H1" s="319"/>
      <c r="I1" s="23"/>
      <c r="L1" s="11" t="s">
        <v>67</v>
      </c>
    </row>
    <row r="2" spans="2:13" ht="30" customHeight="1" x14ac:dyDescent="0.2">
      <c r="B2" s="606" t="s">
        <v>108</v>
      </c>
      <c r="C2" s="606"/>
      <c r="D2" s="606"/>
      <c r="E2" s="606"/>
      <c r="F2" s="606"/>
      <c r="G2" s="606"/>
      <c r="H2" s="606"/>
      <c r="I2" s="606"/>
      <c r="J2" s="606"/>
      <c r="K2" s="606"/>
      <c r="L2" s="606"/>
    </row>
    <row r="3" spans="2:13" ht="78.75" customHeight="1" x14ac:dyDescent="0.2">
      <c r="B3" s="541"/>
      <c r="C3" s="542" t="s">
        <v>50</v>
      </c>
      <c r="D3" s="172" t="s">
        <v>52</v>
      </c>
      <c r="E3" s="170" t="s">
        <v>116</v>
      </c>
      <c r="F3" s="363" t="s">
        <v>82</v>
      </c>
      <c r="G3" s="382" t="s">
        <v>109</v>
      </c>
      <c r="H3" s="382" t="s">
        <v>110</v>
      </c>
      <c r="I3" s="383" t="s">
        <v>89</v>
      </c>
      <c r="J3" s="382" t="s">
        <v>111</v>
      </c>
      <c r="K3" s="382" t="s">
        <v>90</v>
      </c>
    </row>
    <row r="4" spans="2:13" ht="12.75" customHeight="1" x14ac:dyDescent="0.2">
      <c r="B4" s="7" t="s">
        <v>26</v>
      </c>
      <c r="C4" s="347" t="s">
        <v>126</v>
      </c>
      <c r="D4" s="348">
        <f>road_fat!AJ9</f>
        <v>516</v>
      </c>
      <c r="E4" s="364">
        <v>218</v>
      </c>
      <c r="F4" s="349">
        <v>51</v>
      </c>
      <c r="G4" s="329">
        <v>87</v>
      </c>
      <c r="H4" s="364">
        <v>78</v>
      </c>
      <c r="I4" s="350">
        <v>75</v>
      </c>
      <c r="J4" s="387">
        <f t="shared" ref="J4:J30" si="0">(G4+H4+I4)/D4</f>
        <v>0.46511627906976744</v>
      </c>
      <c r="K4" s="387">
        <f t="shared" ref="K4:K30" si="1">I4/D4</f>
        <v>0.14534883720930233</v>
      </c>
      <c r="L4" s="7" t="s">
        <v>26</v>
      </c>
      <c r="M4" s="451"/>
    </row>
    <row r="5" spans="2:13" ht="12.75" customHeight="1" x14ac:dyDescent="0.2">
      <c r="B5" s="36" t="s">
        <v>9</v>
      </c>
      <c r="C5" s="351" t="s">
        <v>126</v>
      </c>
      <c r="D5" s="352">
        <f>road_fat!AJ10</f>
        <v>561</v>
      </c>
      <c r="E5" s="365">
        <v>232</v>
      </c>
      <c r="F5" s="190">
        <v>167</v>
      </c>
      <c r="G5" s="331">
        <v>17</v>
      </c>
      <c r="H5" s="365">
        <v>49</v>
      </c>
      <c r="I5" s="191">
        <v>94</v>
      </c>
      <c r="J5" s="388">
        <f t="shared" si="0"/>
        <v>0.28520499108734404</v>
      </c>
      <c r="K5" s="388">
        <f t="shared" si="1"/>
        <v>0.16755793226381463</v>
      </c>
      <c r="L5" s="36" t="s">
        <v>9</v>
      </c>
      <c r="M5" s="451"/>
    </row>
    <row r="6" spans="2:13" ht="12.75" customHeight="1" x14ac:dyDescent="0.2">
      <c r="B6" s="8" t="s">
        <v>11</v>
      </c>
      <c r="C6" s="353" t="s">
        <v>126</v>
      </c>
      <c r="D6" s="354">
        <f>road_fat!AJ11</f>
        <v>532</v>
      </c>
      <c r="E6" s="366">
        <v>205</v>
      </c>
      <c r="F6" s="193">
        <v>70</v>
      </c>
      <c r="G6" s="333">
        <v>64</v>
      </c>
      <c r="H6" s="366">
        <v>89</v>
      </c>
      <c r="I6" s="194">
        <v>104</v>
      </c>
      <c r="J6" s="389">
        <f t="shared" si="0"/>
        <v>0.48308270676691728</v>
      </c>
      <c r="K6" s="389">
        <f t="shared" si="1"/>
        <v>0.19548872180451127</v>
      </c>
      <c r="L6" s="8" t="s">
        <v>11</v>
      </c>
      <c r="M6" s="451"/>
    </row>
    <row r="7" spans="2:13" ht="12.75" customHeight="1" x14ac:dyDescent="0.2">
      <c r="B7" s="36" t="s">
        <v>22</v>
      </c>
      <c r="C7" s="351" t="s">
        <v>126</v>
      </c>
      <c r="D7" s="352">
        <f>road_fat!AJ12</f>
        <v>130</v>
      </c>
      <c r="E7" s="365">
        <v>61</v>
      </c>
      <c r="F7" s="190">
        <v>8</v>
      </c>
      <c r="G7" s="331">
        <v>25</v>
      </c>
      <c r="H7" s="365">
        <v>17</v>
      </c>
      <c r="I7" s="191">
        <v>19</v>
      </c>
      <c r="J7" s="388">
        <f t="shared" si="0"/>
        <v>0.46923076923076923</v>
      </c>
      <c r="K7" s="388">
        <f t="shared" si="1"/>
        <v>0.14615384615384616</v>
      </c>
      <c r="L7" s="36" t="s">
        <v>22</v>
      </c>
      <c r="M7" s="451"/>
    </row>
    <row r="8" spans="2:13" ht="12.75" customHeight="1" x14ac:dyDescent="0.2">
      <c r="B8" s="8" t="s">
        <v>27</v>
      </c>
      <c r="C8" s="353" t="s">
        <v>126</v>
      </c>
      <c r="D8" s="354">
        <f>road_fat!AJ13</f>
        <v>2562</v>
      </c>
      <c r="E8" s="366">
        <v>1052</v>
      </c>
      <c r="F8" s="355">
        <v>265</v>
      </c>
      <c r="G8" s="333">
        <v>372</v>
      </c>
      <c r="H8" s="370">
        <v>529</v>
      </c>
      <c r="I8" s="194">
        <v>344</v>
      </c>
      <c r="J8" s="389">
        <f t="shared" si="0"/>
        <v>0.48594847775175642</v>
      </c>
      <c r="K8" s="389">
        <f t="shared" si="1"/>
        <v>0.13427010148321625</v>
      </c>
      <c r="L8" s="8" t="s">
        <v>27</v>
      </c>
      <c r="M8" s="451"/>
    </row>
    <row r="9" spans="2:13" ht="12.75" customHeight="1" x14ac:dyDescent="0.2">
      <c r="B9" s="36" t="s">
        <v>12</v>
      </c>
      <c r="C9" s="351" t="s">
        <v>126</v>
      </c>
      <c r="D9" s="352">
        <f>road_fat!AJ14</f>
        <v>55</v>
      </c>
      <c r="E9" s="365">
        <v>29</v>
      </c>
      <c r="F9" s="190">
        <v>2</v>
      </c>
      <c r="G9" s="331">
        <v>7</v>
      </c>
      <c r="H9" s="365">
        <v>3</v>
      </c>
      <c r="I9" s="191">
        <v>13</v>
      </c>
      <c r="J9" s="388">
        <f t="shared" si="0"/>
        <v>0.41818181818181815</v>
      </c>
      <c r="K9" s="388">
        <f t="shared" si="1"/>
        <v>0.23636363636363636</v>
      </c>
      <c r="L9" s="36" t="s">
        <v>12</v>
      </c>
      <c r="M9" s="451"/>
    </row>
    <row r="10" spans="2:13" ht="12.75" customHeight="1" x14ac:dyDescent="0.2">
      <c r="B10" s="8" t="s">
        <v>30</v>
      </c>
      <c r="C10" s="353" t="s">
        <v>112</v>
      </c>
      <c r="D10" s="354">
        <f>road_fat!AJ15</f>
        <v>137</v>
      </c>
      <c r="E10" s="366">
        <v>52</v>
      </c>
      <c r="F10" s="193">
        <v>19</v>
      </c>
      <c r="G10" s="333">
        <v>9</v>
      </c>
      <c r="H10" s="366">
        <v>15</v>
      </c>
      <c r="I10" s="194">
        <v>40</v>
      </c>
      <c r="J10" s="389">
        <f t="shared" si="0"/>
        <v>0.46715328467153283</v>
      </c>
      <c r="K10" s="389">
        <f t="shared" si="1"/>
        <v>0.29197080291970801</v>
      </c>
      <c r="L10" s="8" t="s">
        <v>30</v>
      </c>
      <c r="M10" s="451"/>
    </row>
    <row r="11" spans="2:13" ht="12.75" customHeight="1" x14ac:dyDescent="0.2">
      <c r="B11" s="36" t="s">
        <v>23</v>
      </c>
      <c r="C11" s="351" t="s">
        <v>126</v>
      </c>
      <c r="D11" s="352">
        <f>road_fat!AJ16</f>
        <v>624</v>
      </c>
      <c r="E11" s="365">
        <v>217</v>
      </c>
      <c r="F11" s="190">
        <v>63</v>
      </c>
      <c r="G11" s="331">
        <v>14</v>
      </c>
      <c r="H11" s="365">
        <v>235</v>
      </c>
      <c r="I11" s="191">
        <v>95</v>
      </c>
      <c r="J11" s="388">
        <f t="shared" si="0"/>
        <v>0.55128205128205132</v>
      </c>
      <c r="K11" s="388">
        <f t="shared" si="1"/>
        <v>0.15224358974358973</v>
      </c>
      <c r="L11" s="36" t="s">
        <v>23</v>
      </c>
      <c r="M11" s="451"/>
    </row>
    <row r="12" spans="2:13" ht="12.75" customHeight="1" x14ac:dyDescent="0.2">
      <c r="B12" s="8" t="s">
        <v>28</v>
      </c>
      <c r="C12" s="353" t="s">
        <v>126</v>
      </c>
      <c r="D12" s="354">
        <f>road_fat!AJ17</f>
        <v>1533</v>
      </c>
      <c r="E12" s="366">
        <v>585</v>
      </c>
      <c r="F12" s="193">
        <v>189</v>
      </c>
      <c r="G12" s="333">
        <v>63</v>
      </c>
      <c r="H12" s="366">
        <v>395</v>
      </c>
      <c r="I12" s="194">
        <v>301</v>
      </c>
      <c r="J12" s="389">
        <f t="shared" si="0"/>
        <v>0.49510763209393344</v>
      </c>
      <c r="K12" s="389">
        <f t="shared" si="1"/>
        <v>0.19634703196347031</v>
      </c>
      <c r="L12" s="8" t="s">
        <v>28</v>
      </c>
      <c r="M12" s="451"/>
    </row>
    <row r="13" spans="2:13" ht="12.75" customHeight="1" x14ac:dyDescent="0.2">
      <c r="B13" s="36" t="s">
        <v>29</v>
      </c>
      <c r="C13" s="351" t="s">
        <v>126</v>
      </c>
      <c r="D13" s="352">
        <f>road_fat!AJ18</f>
        <v>2931</v>
      </c>
      <c r="E13" s="365">
        <v>1248</v>
      </c>
      <c r="F13" s="190">
        <v>387</v>
      </c>
      <c r="G13" s="331">
        <v>227</v>
      </c>
      <c r="H13" s="365">
        <v>668</v>
      </c>
      <c r="I13" s="191">
        <v>401</v>
      </c>
      <c r="J13" s="388">
        <f t="shared" si="0"/>
        <v>0.4421699078812692</v>
      </c>
      <c r="K13" s="388">
        <f t="shared" si="1"/>
        <v>0.13681337427499146</v>
      </c>
      <c r="L13" s="36" t="s">
        <v>29</v>
      </c>
      <c r="M13" s="451"/>
    </row>
    <row r="14" spans="2:13" ht="12.75" customHeight="1" x14ac:dyDescent="0.2">
      <c r="B14" s="8" t="s">
        <v>39</v>
      </c>
      <c r="C14" s="353" t="s">
        <v>126</v>
      </c>
      <c r="D14" s="354">
        <f>road_fat!AJ19</f>
        <v>292</v>
      </c>
      <c r="E14" s="366">
        <v>111</v>
      </c>
      <c r="F14" s="193">
        <v>51</v>
      </c>
      <c r="G14" s="336">
        <v>28</v>
      </c>
      <c r="H14" s="366">
        <v>64</v>
      </c>
      <c r="I14" s="194">
        <v>37</v>
      </c>
      <c r="J14" s="389">
        <f t="shared" si="0"/>
        <v>0.44178082191780821</v>
      </c>
      <c r="K14" s="389">
        <f t="shared" si="1"/>
        <v>0.12671232876712329</v>
      </c>
      <c r="L14" s="8" t="s">
        <v>39</v>
      </c>
      <c r="M14" s="451"/>
    </row>
    <row r="15" spans="2:13" ht="12.75" customHeight="1" x14ac:dyDescent="0.2">
      <c r="B15" s="125" t="s">
        <v>31</v>
      </c>
      <c r="C15" s="356" t="s">
        <v>126</v>
      </c>
      <c r="D15" s="357">
        <f>road_fat!AJ20</f>
        <v>2875</v>
      </c>
      <c r="E15" s="367">
        <v>1132</v>
      </c>
      <c r="F15" s="196">
        <v>290</v>
      </c>
      <c r="G15" s="338">
        <v>220</v>
      </c>
      <c r="H15" s="367">
        <v>762</v>
      </c>
      <c r="I15" s="197">
        <v>471</v>
      </c>
      <c r="J15" s="390">
        <f t="shared" si="0"/>
        <v>0.50539130434782609</v>
      </c>
      <c r="K15" s="390">
        <f t="shared" si="1"/>
        <v>0.16382608695652173</v>
      </c>
      <c r="L15" s="125" t="s">
        <v>31</v>
      </c>
      <c r="M15" s="451"/>
    </row>
    <row r="16" spans="2:13" ht="12.75" customHeight="1" x14ac:dyDescent="0.2">
      <c r="B16" s="8" t="s">
        <v>10</v>
      </c>
      <c r="C16" s="353" t="s">
        <v>119</v>
      </c>
      <c r="D16" s="354">
        <f>road_fat!AJ21</f>
        <v>45</v>
      </c>
      <c r="E16" s="366">
        <v>16</v>
      </c>
      <c r="F16" s="193">
        <v>4</v>
      </c>
      <c r="G16" s="336">
        <v>1</v>
      </c>
      <c r="H16" s="366">
        <v>14</v>
      </c>
      <c r="I16" s="194">
        <v>13</v>
      </c>
      <c r="J16" s="389">
        <f t="shared" si="0"/>
        <v>0.62222222222222223</v>
      </c>
      <c r="K16" s="389">
        <f t="shared" si="1"/>
        <v>0.28888888888888886</v>
      </c>
      <c r="L16" s="8" t="s">
        <v>10</v>
      </c>
      <c r="M16" s="451"/>
    </row>
    <row r="17" spans="2:13" ht="12.75" customHeight="1" x14ac:dyDescent="0.2">
      <c r="B17" s="125" t="s">
        <v>14</v>
      </c>
      <c r="C17" s="356" t="s">
        <v>119</v>
      </c>
      <c r="D17" s="357">
        <f>road_fat!AJ22</f>
        <v>147</v>
      </c>
      <c r="E17" s="367">
        <v>48</v>
      </c>
      <c r="F17" s="196">
        <v>23</v>
      </c>
      <c r="G17" s="338">
        <v>17</v>
      </c>
      <c r="H17" s="367">
        <v>8</v>
      </c>
      <c r="I17" s="197">
        <v>43</v>
      </c>
      <c r="J17" s="390">
        <f t="shared" si="0"/>
        <v>0.46258503401360546</v>
      </c>
      <c r="K17" s="390">
        <f t="shared" si="1"/>
        <v>0.29251700680272108</v>
      </c>
      <c r="L17" s="125" t="s">
        <v>14</v>
      </c>
      <c r="M17" s="451"/>
    </row>
    <row r="18" spans="2:13" ht="12.75" customHeight="1" x14ac:dyDescent="0.2">
      <c r="B18" s="8" t="s">
        <v>15</v>
      </c>
      <c r="C18" s="353" t="s">
        <v>126</v>
      </c>
      <c r="D18" s="354">
        <f>road_fat!AJ23</f>
        <v>148</v>
      </c>
      <c r="E18" s="366">
        <v>61</v>
      </c>
      <c r="F18" s="193">
        <v>37</v>
      </c>
      <c r="G18" s="336">
        <v>11</v>
      </c>
      <c r="H18" s="366">
        <v>11</v>
      </c>
      <c r="I18" s="194">
        <v>28</v>
      </c>
      <c r="J18" s="389">
        <f t="shared" si="0"/>
        <v>0.33783783783783783</v>
      </c>
      <c r="K18" s="389">
        <f t="shared" si="1"/>
        <v>0.1891891891891892</v>
      </c>
      <c r="L18" s="8" t="s">
        <v>15</v>
      </c>
      <c r="M18" s="451"/>
    </row>
    <row r="19" spans="2:13" ht="12.75" customHeight="1" x14ac:dyDescent="0.2">
      <c r="B19" s="125" t="s">
        <v>32</v>
      </c>
      <c r="C19" s="356" t="s">
        <v>126</v>
      </c>
      <c r="D19" s="357">
        <f>road_fat!AJ24</f>
        <v>24</v>
      </c>
      <c r="E19" s="367">
        <v>10</v>
      </c>
      <c r="F19" s="196">
        <v>6</v>
      </c>
      <c r="G19" s="338">
        <v>0</v>
      </c>
      <c r="H19" s="367">
        <v>3</v>
      </c>
      <c r="I19" s="197">
        <v>5</v>
      </c>
      <c r="J19" s="390">
        <f t="shared" si="0"/>
        <v>0.33333333333333331</v>
      </c>
      <c r="K19" s="390">
        <f t="shared" si="1"/>
        <v>0.20833333333333334</v>
      </c>
      <c r="L19" s="125" t="s">
        <v>32</v>
      </c>
      <c r="M19" s="451"/>
    </row>
    <row r="20" spans="2:13" ht="12.75" customHeight="1" x14ac:dyDescent="0.2">
      <c r="B20" s="8" t="s">
        <v>13</v>
      </c>
      <c r="C20" s="353" t="s">
        <v>126</v>
      </c>
      <c r="D20" s="354">
        <f>road_fat!AJ25</f>
        <v>544</v>
      </c>
      <c r="E20" s="366">
        <v>202</v>
      </c>
      <c r="F20" s="193">
        <v>125</v>
      </c>
      <c r="G20" s="336">
        <v>53</v>
      </c>
      <c r="H20" s="366">
        <v>67</v>
      </c>
      <c r="I20" s="194">
        <v>97</v>
      </c>
      <c r="J20" s="389">
        <f t="shared" si="0"/>
        <v>0.39889705882352944</v>
      </c>
      <c r="K20" s="389">
        <f t="shared" si="1"/>
        <v>0.17830882352941177</v>
      </c>
      <c r="L20" s="8" t="s">
        <v>13</v>
      </c>
      <c r="M20" s="451"/>
    </row>
    <row r="21" spans="2:13" ht="12.75" customHeight="1" x14ac:dyDescent="0.2">
      <c r="B21" s="125" t="s">
        <v>16</v>
      </c>
      <c r="C21" s="356" t="s">
        <v>119</v>
      </c>
      <c r="D21" s="357">
        <f>road_fat!AJ26</f>
        <v>9</v>
      </c>
      <c r="E21" s="367">
        <v>1</v>
      </c>
      <c r="F21" s="196">
        <v>0</v>
      </c>
      <c r="G21" s="338">
        <v>0</v>
      </c>
      <c r="H21" s="367">
        <v>10</v>
      </c>
      <c r="I21" s="197">
        <v>1</v>
      </c>
      <c r="J21" s="390">
        <f t="shared" si="0"/>
        <v>1.2222222222222223</v>
      </c>
      <c r="K21" s="390">
        <f t="shared" si="1"/>
        <v>0.1111111111111111</v>
      </c>
      <c r="L21" s="125" t="s">
        <v>16</v>
      </c>
      <c r="M21" s="451"/>
    </row>
    <row r="22" spans="2:13" ht="12.75" customHeight="1" x14ac:dyDescent="0.2">
      <c r="B22" s="8" t="s">
        <v>24</v>
      </c>
      <c r="C22" s="353" t="s">
        <v>126</v>
      </c>
      <c r="D22" s="354">
        <f>road_fat!AJ27</f>
        <v>509</v>
      </c>
      <c r="E22" s="366">
        <v>185</v>
      </c>
      <c r="F22" s="223" t="s">
        <v>38</v>
      </c>
      <c r="G22" s="336">
        <v>145</v>
      </c>
      <c r="H22" s="366">
        <v>91</v>
      </c>
      <c r="I22" s="194">
        <v>43</v>
      </c>
      <c r="J22" s="389">
        <f t="shared" si="0"/>
        <v>0.54813359528487227</v>
      </c>
      <c r="K22" s="389">
        <f t="shared" si="1"/>
        <v>8.4479371316306479E-2</v>
      </c>
      <c r="L22" s="8" t="s">
        <v>24</v>
      </c>
      <c r="M22" s="451"/>
    </row>
    <row r="23" spans="2:13" ht="12.75" customHeight="1" x14ac:dyDescent="0.2">
      <c r="B23" s="125" t="s">
        <v>33</v>
      </c>
      <c r="C23" s="356" t="s">
        <v>126</v>
      </c>
      <c r="D23" s="357">
        <f>road_fat!AJ28</f>
        <v>362</v>
      </c>
      <c r="E23" s="367">
        <v>132</v>
      </c>
      <c r="F23" s="196">
        <v>55</v>
      </c>
      <c r="G23" s="338">
        <v>50</v>
      </c>
      <c r="H23" s="367">
        <v>88</v>
      </c>
      <c r="I23" s="197">
        <v>37</v>
      </c>
      <c r="J23" s="390">
        <f t="shared" si="0"/>
        <v>0.48342541436464087</v>
      </c>
      <c r="K23" s="390">
        <f t="shared" si="1"/>
        <v>0.10220994475138122</v>
      </c>
      <c r="L23" s="125" t="s">
        <v>33</v>
      </c>
      <c r="M23" s="451"/>
    </row>
    <row r="24" spans="2:13" ht="12.75" customHeight="1" x14ac:dyDescent="0.2">
      <c r="B24" s="8" t="s">
        <v>17</v>
      </c>
      <c r="C24" s="353" t="s">
        <v>126</v>
      </c>
      <c r="D24" s="354">
        <f>road_fat!AJ29</f>
        <v>2245</v>
      </c>
      <c r="E24" s="366">
        <v>871</v>
      </c>
      <c r="F24" s="193">
        <v>393</v>
      </c>
      <c r="G24" s="336">
        <v>185</v>
      </c>
      <c r="H24" s="366">
        <v>269</v>
      </c>
      <c r="I24" s="194">
        <v>527</v>
      </c>
      <c r="J24" s="389">
        <f t="shared" si="0"/>
        <v>0.43697104677060133</v>
      </c>
      <c r="K24" s="389">
        <f t="shared" si="1"/>
        <v>0.23474387527839644</v>
      </c>
      <c r="L24" s="8" t="s">
        <v>17</v>
      </c>
      <c r="M24" s="451"/>
    </row>
    <row r="25" spans="2:13" ht="12.75" customHeight="1" x14ac:dyDescent="0.2">
      <c r="B25" s="125" t="s">
        <v>34</v>
      </c>
      <c r="C25" s="356" t="s">
        <v>126</v>
      </c>
      <c r="D25" s="357">
        <f>road_fat!AJ30</f>
        <v>561</v>
      </c>
      <c r="E25" s="367">
        <v>209</v>
      </c>
      <c r="F25" s="196">
        <v>76</v>
      </c>
      <c r="G25" s="338">
        <v>34</v>
      </c>
      <c r="H25" s="367">
        <v>142</v>
      </c>
      <c r="I25" s="197">
        <v>100</v>
      </c>
      <c r="J25" s="390">
        <f t="shared" si="0"/>
        <v>0.49197860962566847</v>
      </c>
      <c r="K25" s="390">
        <f t="shared" si="1"/>
        <v>0.17825311942959002</v>
      </c>
      <c r="L25" s="125" t="s">
        <v>34</v>
      </c>
      <c r="M25" s="451"/>
    </row>
    <row r="26" spans="2:13" ht="12.75" customHeight="1" x14ac:dyDescent="0.2">
      <c r="B26" s="8" t="s">
        <v>18</v>
      </c>
      <c r="C26" s="353" t="s">
        <v>126</v>
      </c>
      <c r="D26" s="354">
        <f>road_fat!AJ31</f>
        <v>1779</v>
      </c>
      <c r="E26" s="366">
        <v>578</v>
      </c>
      <c r="F26" s="193">
        <v>381</v>
      </c>
      <c r="G26" s="336">
        <v>149</v>
      </c>
      <c r="H26" s="366">
        <v>86</v>
      </c>
      <c r="I26" s="194">
        <v>583</v>
      </c>
      <c r="J26" s="389">
        <f t="shared" si="0"/>
        <v>0.45980888139404158</v>
      </c>
      <c r="K26" s="389">
        <f t="shared" si="1"/>
        <v>0.32771219786396855</v>
      </c>
      <c r="L26" s="8" t="s">
        <v>18</v>
      </c>
      <c r="M26" s="451"/>
    </row>
    <row r="27" spans="2:13" ht="12.75" customHeight="1" x14ac:dyDescent="0.2">
      <c r="B27" s="125" t="s">
        <v>20</v>
      </c>
      <c r="C27" s="356" t="s">
        <v>126</v>
      </c>
      <c r="D27" s="357">
        <f>road_fat!AJ32</f>
        <v>114</v>
      </c>
      <c r="E27" s="367">
        <v>42</v>
      </c>
      <c r="F27" s="196">
        <v>14</v>
      </c>
      <c r="G27" s="338">
        <v>10</v>
      </c>
      <c r="H27" s="367">
        <v>33</v>
      </c>
      <c r="I27" s="197">
        <v>15</v>
      </c>
      <c r="J27" s="570">
        <f t="shared" si="0"/>
        <v>0.50877192982456143</v>
      </c>
      <c r="K27" s="570">
        <f t="shared" si="1"/>
        <v>0.13157894736842105</v>
      </c>
      <c r="L27" s="125" t="s">
        <v>20</v>
      </c>
      <c r="M27" s="451"/>
    </row>
    <row r="28" spans="2:13" ht="12.75" customHeight="1" x14ac:dyDescent="0.2">
      <c r="B28" s="8" t="s">
        <v>19</v>
      </c>
      <c r="C28" s="353">
        <v>2021</v>
      </c>
      <c r="D28" s="354">
        <v>247</v>
      </c>
      <c r="E28" s="368">
        <v>97</v>
      </c>
      <c r="F28" s="358">
        <v>42</v>
      </c>
      <c r="G28" s="336">
        <v>17</v>
      </c>
      <c r="H28" s="366">
        <v>31</v>
      </c>
      <c r="I28" s="194">
        <v>60</v>
      </c>
      <c r="J28" s="391">
        <f t="shared" si="0"/>
        <v>0.43724696356275305</v>
      </c>
      <c r="K28" s="391">
        <f t="shared" si="1"/>
        <v>0.24291497975708501</v>
      </c>
      <c r="L28" s="8" t="s">
        <v>19</v>
      </c>
      <c r="M28" s="451"/>
    </row>
    <row r="29" spans="2:13" ht="12.75" customHeight="1" x14ac:dyDescent="0.2">
      <c r="B29" s="125" t="s">
        <v>35</v>
      </c>
      <c r="C29" s="356" t="s">
        <v>126</v>
      </c>
      <c r="D29" s="357">
        <f>road_fat!AJ34</f>
        <v>225</v>
      </c>
      <c r="E29" s="367">
        <v>119</v>
      </c>
      <c r="F29" s="196">
        <v>26</v>
      </c>
      <c r="G29" s="338">
        <v>24</v>
      </c>
      <c r="H29" s="367">
        <v>32</v>
      </c>
      <c r="I29" s="197">
        <v>24</v>
      </c>
      <c r="J29" s="390">
        <f t="shared" si="0"/>
        <v>0.35555555555555557</v>
      </c>
      <c r="K29" s="390">
        <f t="shared" si="1"/>
        <v>0.10666666666666667</v>
      </c>
      <c r="L29" s="125" t="s">
        <v>35</v>
      </c>
      <c r="M29" s="451"/>
    </row>
    <row r="30" spans="2:13" ht="12.75" customHeight="1" x14ac:dyDescent="0.2">
      <c r="B30" s="9" t="s">
        <v>36</v>
      </c>
      <c r="C30" s="359" t="s">
        <v>119</v>
      </c>
      <c r="D30" s="360">
        <f>road_fat!AJ35</f>
        <v>210</v>
      </c>
      <c r="E30" s="369">
        <v>98</v>
      </c>
      <c r="F30" s="361">
        <v>33</v>
      </c>
      <c r="G30" s="340">
        <v>16</v>
      </c>
      <c r="H30" s="369">
        <v>32</v>
      </c>
      <c r="I30" s="362">
        <v>25</v>
      </c>
      <c r="J30" s="392">
        <f t="shared" si="0"/>
        <v>0.34761904761904761</v>
      </c>
      <c r="K30" s="392">
        <f t="shared" si="1"/>
        <v>0.11904761904761904</v>
      </c>
      <c r="L30" s="9" t="s">
        <v>36</v>
      </c>
      <c r="M30" s="451"/>
    </row>
    <row r="31" spans="2:13" ht="16.5" customHeight="1" x14ac:dyDescent="0.2">
      <c r="B31" s="607" t="s">
        <v>113</v>
      </c>
      <c r="C31" s="607"/>
      <c r="D31" s="607"/>
      <c r="E31" s="607"/>
      <c r="F31" s="607"/>
      <c r="G31" s="607"/>
      <c r="H31" s="607"/>
      <c r="I31" s="607"/>
      <c r="J31" s="449"/>
      <c r="K31" s="450"/>
    </row>
    <row r="32" spans="2:13" ht="12.75" customHeight="1" x14ac:dyDescent="0.2">
      <c r="B32" s="421" t="s">
        <v>128</v>
      </c>
      <c r="C32" s="421"/>
    </row>
    <row r="33" spans="2:13" ht="12.75" customHeight="1" x14ac:dyDescent="0.2">
      <c r="B33" s="605" t="s">
        <v>127</v>
      </c>
      <c r="C33" s="605"/>
      <c r="D33" s="605"/>
      <c r="E33" s="605"/>
      <c r="F33" s="605"/>
      <c r="G33" s="605"/>
      <c r="H33" s="605"/>
      <c r="I33" s="605"/>
      <c r="J33" s="605"/>
      <c r="K33" s="605"/>
      <c r="L33" s="605"/>
      <c r="M33" s="246"/>
    </row>
    <row r="34" spans="2:13" ht="12.75" customHeight="1" x14ac:dyDescent="0.2">
      <c r="B34" s="605"/>
      <c r="C34" s="605"/>
      <c r="D34" s="605"/>
      <c r="E34" s="605"/>
      <c r="F34" s="605"/>
      <c r="G34" s="605"/>
      <c r="H34" s="605"/>
      <c r="I34" s="605"/>
      <c r="J34" s="605"/>
      <c r="K34" s="605"/>
      <c r="L34" s="605"/>
    </row>
  </sheetData>
  <mergeCells count="3">
    <mergeCell ref="B33:L34"/>
    <mergeCell ref="B2:L2"/>
    <mergeCell ref="B31:I31"/>
  </mergeCells>
  <phoneticPr fontId="7" type="noConversion"/>
  <printOptions horizontalCentered="1"/>
  <pageMargins left="0.6692913385826772" right="0.6692913385826772" top="0.47244094488188981" bottom="0.27559055118110237" header="0" footer="0"/>
  <pageSetup paperSize="9"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0">
    <pageSetUpPr fitToPage="1"/>
  </sheetPr>
  <dimension ref="B1:N34"/>
  <sheetViews>
    <sheetView zoomScaleNormal="100" workbookViewId="0">
      <selection activeCell="O20" sqref="O20"/>
    </sheetView>
  </sheetViews>
  <sheetFormatPr defaultColWidth="9.140625" defaultRowHeight="12.75" x14ac:dyDescent="0.2"/>
  <cols>
    <col min="1" max="1" width="9.140625" style="200"/>
    <col min="2" max="2" width="4" style="246" customWidth="1"/>
    <col min="3" max="3" width="5.5703125" style="246" customWidth="1"/>
    <col min="4" max="4" width="6.140625" style="246" customWidth="1"/>
    <col min="5" max="10" width="7" style="246" customWidth="1"/>
    <col min="11" max="11" width="7" style="250" customWidth="1"/>
    <col min="12" max="12" width="7" style="246" customWidth="1"/>
    <col min="13" max="13" width="5.5703125" style="246" customWidth="1"/>
    <col min="14" max="16384" width="9.140625" style="200"/>
  </cols>
  <sheetData>
    <row r="1" spans="2:13" ht="14.25" customHeight="1" x14ac:dyDescent="0.2">
      <c r="B1" s="609" t="s">
        <v>68</v>
      </c>
      <c r="C1" s="609"/>
      <c r="D1" s="609"/>
      <c r="E1" s="609"/>
      <c r="F1" s="609"/>
      <c r="G1" s="609"/>
      <c r="H1" s="609"/>
      <c r="I1" s="609"/>
      <c r="J1" s="609"/>
      <c r="K1" s="609"/>
      <c r="L1" s="609"/>
      <c r="M1" s="609"/>
    </row>
    <row r="2" spans="2:13" ht="30" customHeight="1" x14ac:dyDescent="0.2">
      <c r="B2" s="608" t="s">
        <v>114</v>
      </c>
      <c r="C2" s="608"/>
      <c r="D2" s="608"/>
      <c r="E2" s="608"/>
      <c r="F2" s="608"/>
      <c r="G2" s="608"/>
      <c r="H2" s="608"/>
      <c r="I2" s="608"/>
      <c r="J2" s="608"/>
      <c r="K2" s="608"/>
      <c r="L2" s="608"/>
      <c r="M2" s="608"/>
    </row>
    <row r="3" spans="2:13" ht="50.25" customHeight="1" x14ac:dyDescent="0.2">
      <c r="B3" s="247"/>
      <c r="C3" s="248" t="s">
        <v>50</v>
      </c>
      <c r="D3" s="249" t="s">
        <v>52</v>
      </c>
      <c r="E3" s="247" t="s">
        <v>46</v>
      </c>
      <c r="F3" s="247" t="s">
        <v>44</v>
      </c>
      <c r="G3" s="247" t="s">
        <v>45</v>
      </c>
      <c r="H3" s="247" t="s">
        <v>86</v>
      </c>
      <c r="I3" s="247" t="s">
        <v>2</v>
      </c>
      <c r="J3" s="247" t="s">
        <v>51</v>
      </c>
      <c r="K3" s="247" t="s">
        <v>3</v>
      </c>
      <c r="L3" s="247" t="s">
        <v>53</v>
      </c>
      <c r="M3" s="247" t="s">
        <v>77</v>
      </c>
    </row>
    <row r="4" spans="2:13" ht="12.75" customHeight="1" x14ac:dyDescent="0.2">
      <c r="B4" s="231" t="s">
        <v>26</v>
      </c>
      <c r="C4" s="323" t="s">
        <v>126</v>
      </c>
      <c r="D4" s="328">
        <f>SUM(E4:M4)</f>
        <v>441</v>
      </c>
      <c r="E4" s="329">
        <v>213</v>
      </c>
      <c r="F4" s="329">
        <v>62</v>
      </c>
      <c r="G4" s="329">
        <v>16</v>
      </c>
      <c r="H4" s="329">
        <v>3</v>
      </c>
      <c r="I4" s="329">
        <v>87</v>
      </c>
      <c r="J4" s="329">
        <v>2</v>
      </c>
      <c r="K4" s="329">
        <v>15</v>
      </c>
      <c r="L4" s="329">
        <v>28</v>
      </c>
      <c r="M4" s="329">
        <v>15</v>
      </c>
    </row>
    <row r="5" spans="2:13" ht="12.75" customHeight="1" x14ac:dyDescent="0.2">
      <c r="B5" s="216" t="s">
        <v>9</v>
      </c>
      <c r="C5" s="324" t="s">
        <v>126</v>
      </c>
      <c r="D5" s="330">
        <f t="shared" ref="D5:D30" si="0">SUM(E5:M5)</f>
        <v>467</v>
      </c>
      <c r="E5" s="331">
        <v>307</v>
      </c>
      <c r="F5" s="331">
        <v>45</v>
      </c>
      <c r="G5" s="331">
        <v>4</v>
      </c>
      <c r="H5" s="331">
        <v>49</v>
      </c>
      <c r="I5" s="331">
        <v>17</v>
      </c>
      <c r="J5" s="331">
        <v>0</v>
      </c>
      <c r="K5" s="331">
        <v>22</v>
      </c>
      <c r="L5" s="331">
        <v>0</v>
      </c>
      <c r="M5" s="331">
        <v>23</v>
      </c>
    </row>
    <row r="6" spans="2:13" ht="12.75" customHeight="1" x14ac:dyDescent="0.2">
      <c r="B6" s="214" t="s">
        <v>11</v>
      </c>
      <c r="C6" s="325" t="s">
        <v>126</v>
      </c>
      <c r="D6" s="332">
        <f t="shared" si="0"/>
        <v>428</v>
      </c>
      <c r="E6" s="333">
        <v>244</v>
      </c>
      <c r="F6" s="333">
        <v>85</v>
      </c>
      <c r="G6" s="333">
        <v>4</v>
      </c>
      <c r="H6" s="333">
        <v>1</v>
      </c>
      <c r="I6" s="333">
        <v>64</v>
      </c>
      <c r="J6" s="333">
        <v>0</v>
      </c>
      <c r="K6" s="333">
        <v>15</v>
      </c>
      <c r="L6" s="333">
        <v>12</v>
      </c>
      <c r="M6" s="333">
        <v>3</v>
      </c>
    </row>
    <row r="7" spans="2:13" ht="12.75" customHeight="1" x14ac:dyDescent="0.2">
      <c r="B7" s="216" t="s">
        <v>22</v>
      </c>
      <c r="C7" s="324" t="s">
        <v>126</v>
      </c>
      <c r="D7" s="330">
        <f t="shared" si="0"/>
        <v>111</v>
      </c>
      <c r="E7" s="331">
        <v>54</v>
      </c>
      <c r="F7" s="331">
        <v>12</v>
      </c>
      <c r="G7" s="331">
        <v>5</v>
      </c>
      <c r="H7" s="331">
        <v>0</v>
      </c>
      <c r="I7" s="331">
        <v>25</v>
      </c>
      <c r="J7" s="331">
        <v>0</v>
      </c>
      <c r="K7" s="331">
        <v>2</v>
      </c>
      <c r="L7" s="331">
        <v>10</v>
      </c>
      <c r="M7" s="331">
        <v>3</v>
      </c>
    </row>
    <row r="8" spans="2:13" ht="12.75" customHeight="1" x14ac:dyDescent="0.2">
      <c r="B8" s="214" t="s">
        <v>27</v>
      </c>
      <c r="C8" s="325" t="s">
        <v>126</v>
      </c>
      <c r="D8" s="334">
        <f t="shared" si="0"/>
        <v>2218</v>
      </c>
      <c r="E8" s="333">
        <v>1118</v>
      </c>
      <c r="F8" s="335">
        <v>473</v>
      </c>
      <c r="G8" s="333">
        <v>56</v>
      </c>
      <c r="H8" s="335">
        <v>5</v>
      </c>
      <c r="I8" s="333">
        <v>372</v>
      </c>
      <c r="J8" s="333">
        <v>16</v>
      </c>
      <c r="K8" s="333">
        <v>76</v>
      </c>
      <c r="L8" s="333">
        <v>64</v>
      </c>
      <c r="M8" s="333">
        <v>38</v>
      </c>
    </row>
    <row r="9" spans="2:13" ht="12.75" customHeight="1" x14ac:dyDescent="0.2">
      <c r="B9" s="216" t="s">
        <v>12</v>
      </c>
      <c r="C9" s="324" t="s">
        <v>126</v>
      </c>
      <c r="D9" s="330">
        <f t="shared" si="0"/>
        <v>42</v>
      </c>
      <c r="E9" s="331">
        <v>22</v>
      </c>
      <c r="F9" s="331">
        <v>3</v>
      </c>
      <c r="G9" s="331">
        <v>0</v>
      </c>
      <c r="H9" s="331">
        <v>0</v>
      </c>
      <c r="I9" s="331">
        <v>7</v>
      </c>
      <c r="J9" s="331">
        <v>0</v>
      </c>
      <c r="K9" s="331">
        <v>2</v>
      </c>
      <c r="L9" s="331" t="s">
        <v>38</v>
      </c>
      <c r="M9" s="331">
        <v>8</v>
      </c>
    </row>
    <row r="10" spans="2:13" ht="12.75" customHeight="1" x14ac:dyDescent="0.2">
      <c r="B10" s="214" t="s">
        <v>30</v>
      </c>
      <c r="C10" s="325" t="s">
        <v>112</v>
      </c>
      <c r="D10" s="332">
        <f t="shared" si="0"/>
        <v>95</v>
      </c>
      <c r="E10" s="333">
        <v>59</v>
      </c>
      <c r="F10" s="333">
        <v>15</v>
      </c>
      <c r="G10" s="333" t="s">
        <v>38</v>
      </c>
      <c r="H10" s="333">
        <v>1</v>
      </c>
      <c r="I10" s="333">
        <v>9</v>
      </c>
      <c r="J10" s="333">
        <v>1</v>
      </c>
      <c r="K10" s="333">
        <v>7</v>
      </c>
      <c r="L10" s="333" t="s">
        <v>38</v>
      </c>
      <c r="M10" s="333">
        <v>3</v>
      </c>
    </row>
    <row r="11" spans="2:13" ht="12.75" customHeight="1" x14ac:dyDescent="0.2">
      <c r="B11" s="216" t="s">
        <v>23</v>
      </c>
      <c r="C11" s="324" t="s">
        <v>126</v>
      </c>
      <c r="D11" s="330">
        <f t="shared" si="0"/>
        <v>529</v>
      </c>
      <c r="E11" s="331">
        <v>226</v>
      </c>
      <c r="F11" s="331">
        <v>214</v>
      </c>
      <c r="G11" s="331">
        <v>21</v>
      </c>
      <c r="H11" s="331">
        <v>1</v>
      </c>
      <c r="I11" s="331">
        <v>14</v>
      </c>
      <c r="J11" s="331">
        <v>7</v>
      </c>
      <c r="K11" s="331">
        <v>6</v>
      </c>
      <c r="L11" s="331">
        <v>39</v>
      </c>
      <c r="M11" s="331">
        <v>1</v>
      </c>
    </row>
    <row r="12" spans="2:13" ht="12.75" customHeight="1" x14ac:dyDescent="0.2">
      <c r="B12" s="214" t="s">
        <v>28</v>
      </c>
      <c r="C12" s="325" t="s">
        <v>126</v>
      </c>
      <c r="D12" s="334">
        <f t="shared" si="0"/>
        <v>1232</v>
      </c>
      <c r="E12" s="333">
        <v>611</v>
      </c>
      <c r="F12" s="333">
        <v>357</v>
      </c>
      <c r="G12" s="333">
        <v>38</v>
      </c>
      <c r="H12" s="333">
        <v>5</v>
      </c>
      <c r="I12" s="333">
        <v>63</v>
      </c>
      <c r="J12" s="333">
        <v>17</v>
      </c>
      <c r="K12" s="333">
        <v>33</v>
      </c>
      <c r="L12" s="333">
        <v>83</v>
      </c>
      <c r="M12" s="333">
        <v>25</v>
      </c>
    </row>
    <row r="13" spans="2:13" ht="12.75" customHeight="1" x14ac:dyDescent="0.2">
      <c r="B13" s="216" t="s">
        <v>29</v>
      </c>
      <c r="C13" s="324" t="s">
        <v>126</v>
      </c>
      <c r="D13" s="330">
        <f t="shared" si="0"/>
        <v>2530</v>
      </c>
      <c r="E13" s="331">
        <v>1414</v>
      </c>
      <c r="F13" s="331">
        <v>572</v>
      </c>
      <c r="G13" s="331">
        <v>96</v>
      </c>
      <c r="H13" s="331">
        <v>4</v>
      </c>
      <c r="I13" s="331">
        <v>227</v>
      </c>
      <c r="J13" s="331">
        <v>13</v>
      </c>
      <c r="K13" s="331">
        <v>44</v>
      </c>
      <c r="L13" s="331">
        <v>103</v>
      </c>
      <c r="M13" s="331">
        <v>57</v>
      </c>
    </row>
    <row r="14" spans="2:13" ht="12.75" customHeight="1" x14ac:dyDescent="0.2">
      <c r="B14" s="214" t="s">
        <v>39</v>
      </c>
      <c r="C14" s="325" t="s">
        <v>126</v>
      </c>
      <c r="D14" s="334">
        <f t="shared" si="0"/>
        <v>255</v>
      </c>
      <c r="E14" s="336">
        <v>129</v>
      </c>
      <c r="F14" s="336">
        <v>58</v>
      </c>
      <c r="G14" s="336">
        <v>6</v>
      </c>
      <c r="H14" s="336">
        <v>10</v>
      </c>
      <c r="I14" s="336">
        <v>28</v>
      </c>
      <c r="J14" s="336">
        <v>5</v>
      </c>
      <c r="K14" s="336">
        <v>1</v>
      </c>
      <c r="L14" s="336">
        <v>10</v>
      </c>
      <c r="M14" s="336">
        <v>8</v>
      </c>
    </row>
    <row r="15" spans="2:13" ht="12.75" customHeight="1" x14ac:dyDescent="0.2">
      <c r="B15" s="224" t="s">
        <v>31</v>
      </c>
      <c r="C15" s="326" t="s">
        <v>126</v>
      </c>
      <c r="D15" s="337">
        <f t="shared" si="0"/>
        <v>2404</v>
      </c>
      <c r="E15" s="338">
        <v>1192</v>
      </c>
      <c r="F15" s="338">
        <v>695</v>
      </c>
      <c r="G15" s="338">
        <v>67</v>
      </c>
      <c r="H15" s="338">
        <v>2</v>
      </c>
      <c r="I15" s="338">
        <v>220</v>
      </c>
      <c r="J15" s="338">
        <v>17</v>
      </c>
      <c r="K15" s="338">
        <v>75</v>
      </c>
      <c r="L15" s="338">
        <v>94</v>
      </c>
      <c r="M15" s="338">
        <v>42</v>
      </c>
    </row>
    <row r="16" spans="2:13" ht="12.75" customHeight="1" x14ac:dyDescent="0.2">
      <c r="B16" s="214" t="s">
        <v>10</v>
      </c>
      <c r="C16" s="325" t="s">
        <v>119</v>
      </c>
      <c r="D16" s="334">
        <f t="shared" si="0"/>
        <v>35</v>
      </c>
      <c r="E16" s="336">
        <v>18</v>
      </c>
      <c r="F16" s="336">
        <v>14</v>
      </c>
      <c r="G16" s="336">
        <v>0</v>
      </c>
      <c r="H16" s="336">
        <v>0</v>
      </c>
      <c r="I16" s="336">
        <v>1</v>
      </c>
      <c r="J16" s="336">
        <v>1</v>
      </c>
      <c r="K16" s="336">
        <v>1</v>
      </c>
      <c r="L16" s="336">
        <v>0</v>
      </c>
      <c r="M16" s="336">
        <v>0</v>
      </c>
    </row>
    <row r="17" spans="2:14" ht="12.75" customHeight="1" x14ac:dyDescent="0.2">
      <c r="B17" s="224" t="s">
        <v>14</v>
      </c>
      <c r="C17" s="326" t="s">
        <v>119</v>
      </c>
      <c r="D17" s="337">
        <f t="shared" si="0"/>
        <v>96</v>
      </c>
      <c r="E17" s="338">
        <v>64</v>
      </c>
      <c r="F17" s="338">
        <v>6</v>
      </c>
      <c r="G17" s="338">
        <v>2</v>
      </c>
      <c r="H17" s="338">
        <v>0</v>
      </c>
      <c r="I17" s="338">
        <v>17</v>
      </c>
      <c r="J17" s="338">
        <v>2</v>
      </c>
      <c r="K17" s="338">
        <v>3</v>
      </c>
      <c r="L17" s="338">
        <v>1</v>
      </c>
      <c r="M17" s="338">
        <v>1</v>
      </c>
    </row>
    <row r="18" spans="2:14" ht="12.75" customHeight="1" x14ac:dyDescent="0.2">
      <c r="B18" s="214" t="s">
        <v>15</v>
      </c>
      <c r="C18" s="325" t="s">
        <v>126</v>
      </c>
      <c r="D18" s="334">
        <f t="shared" si="0"/>
        <v>120</v>
      </c>
      <c r="E18" s="336">
        <v>87</v>
      </c>
      <c r="F18" s="336">
        <v>10</v>
      </c>
      <c r="G18" s="336">
        <v>1</v>
      </c>
      <c r="H18" s="336">
        <v>0</v>
      </c>
      <c r="I18" s="336">
        <v>11</v>
      </c>
      <c r="J18" s="336">
        <v>2</v>
      </c>
      <c r="K18" s="336">
        <v>7</v>
      </c>
      <c r="L18" s="336">
        <v>0</v>
      </c>
      <c r="M18" s="336">
        <v>2</v>
      </c>
    </row>
    <row r="19" spans="2:14" ht="12.75" customHeight="1" x14ac:dyDescent="0.2">
      <c r="B19" s="224" t="s">
        <v>32</v>
      </c>
      <c r="C19" s="326" t="s">
        <v>126</v>
      </c>
      <c r="D19" s="337">
        <f t="shared" si="0"/>
        <v>19</v>
      </c>
      <c r="E19" s="338">
        <v>15</v>
      </c>
      <c r="F19" s="338">
        <v>3</v>
      </c>
      <c r="G19" s="338">
        <v>0</v>
      </c>
      <c r="H19" s="338">
        <v>0</v>
      </c>
      <c r="I19" s="338">
        <v>0</v>
      </c>
      <c r="J19" s="338">
        <v>0</v>
      </c>
      <c r="K19" s="338">
        <v>0</v>
      </c>
      <c r="L19" s="338">
        <v>1</v>
      </c>
      <c r="M19" s="338">
        <v>0</v>
      </c>
    </row>
    <row r="20" spans="2:14" ht="12.75" customHeight="1" x14ac:dyDescent="0.2">
      <c r="B20" s="214" t="s">
        <v>13</v>
      </c>
      <c r="C20" s="325" t="s">
        <v>126</v>
      </c>
      <c r="D20" s="334">
        <f t="shared" si="0"/>
        <v>447</v>
      </c>
      <c r="E20" s="336">
        <v>267</v>
      </c>
      <c r="F20" s="336">
        <v>55</v>
      </c>
      <c r="G20" s="336">
        <v>12</v>
      </c>
      <c r="H20" s="336">
        <v>17</v>
      </c>
      <c r="I20" s="336">
        <v>53</v>
      </c>
      <c r="J20" s="336" t="s">
        <v>38</v>
      </c>
      <c r="K20" s="336">
        <v>10</v>
      </c>
      <c r="L20" s="336">
        <v>32</v>
      </c>
      <c r="M20" s="336">
        <v>1</v>
      </c>
    </row>
    <row r="21" spans="2:14" ht="12.75" customHeight="1" x14ac:dyDescent="0.2">
      <c r="B21" s="224" t="s">
        <v>16</v>
      </c>
      <c r="C21" s="326" t="s">
        <v>119</v>
      </c>
      <c r="D21" s="337">
        <f t="shared" si="0"/>
        <v>11</v>
      </c>
      <c r="E21" s="338">
        <v>1</v>
      </c>
      <c r="F21" s="338">
        <v>10</v>
      </c>
      <c r="G21" s="338">
        <v>0</v>
      </c>
      <c r="H21" s="338">
        <v>0</v>
      </c>
      <c r="I21" s="338">
        <v>0</v>
      </c>
      <c r="J21" s="338" t="s">
        <v>38</v>
      </c>
      <c r="K21" s="338">
        <v>0</v>
      </c>
      <c r="L21" s="338">
        <v>0</v>
      </c>
      <c r="M21" s="338">
        <v>0</v>
      </c>
    </row>
    <row r="22" spans="2:14" ht="12.75" customHeight="1" x14ac:dyDescent="0.2">
      <c r="B22" s="214" t="s">
        <v>24</v>
      </c>
      <c r="C22" s="325" t="s">
        <v>126</v>
      </c>
      <c r="D22" s="334">
        <f t="shared" si="0"/>
        <v>466</v>
      </c>
      <c r="E22" s="336">
        <v>180</v>
      </c>
      <c r="F22" s="336">
        <v>53</v>
      </c>
      <c r="G22" s="336">
        <v>38</v>
      </c>
      <c r="H22" s="336">
        <v>1</v>
      </c>
      <c r="I22" s="336">
        <v>145</v>
      </c>
      <c r="J22" s="336">
        <v>0</v>
      </c>
      <c r="K22" s="336">
        <v>1</v>
      </c>
      <c r="L22" s="336">
        <v>11</v>
      </c>
      <c r="M22" s="336">
        <v>37</v>
      </c>
    </row>
    <row r="23" spans="2:14" ht="12.75" customHeight="1" x14ac:dyDescent="0.2">
      <c r="B23" s="224" t="s">
        <v>33</v>
      </c>
      <c r="C23" s="326" t="s">
        <v>126</v>
      </c>
      <c r="D23" s="337">
        <f t="shared" si="0"/>
        <v>325</v>
      </c>
      <c r="E23" s="338">
        <v>161</v>
      </c>
      <c r="F23" s="338">
        <v>75</v>
      </c>
      <c r="G23" s="338">
        <v>13</v>
      </c>
      <c r="H23" s="338">
        <v>1</v>
      </c>
      <c r="I23" s="338">
        <v>50</v>
      </c>
      <c r="J23" s="338">
        <v>4</v>
      </c>
      <c r="K23" s="338">
        <v>4</v>
      </c>
      <c r="L23" s="338">
        <v>15</v>
      </c>
      <c r="M23" s="338">
        <v>2</v>
      </c>
    </row>
    <row r="24" spans="2:14" ht="12.75" customHeight="1" x14ac:dyDescent="0.2">
      <c r="B24" s="214" t="s">
        <v>17</v>
      </c>
      <c r="C24" s="325" t="s">
        <v>126</v>
      </c>
      <c r="D24" s="334">
        <f t="shared" si="0"/>
        <v>1718</v>
      </c>
      <c r="E24" s="336">
        <v>1094</v>
      </c>
      <c r="F24" s="336">
        <v>215</v>
      </c>
      <c r="G24" s="336">
        <v>54</v>
      </c>
      <c r="H24" s="336">
        <v>11</v>
      </c>
      <c r="I24" s="336">
        <v>185</v>
      </c>
      <c r="J24" s="336">
        <v>15</v>
      </c>
      <c r="K24" s="336">
        <v>34</v>
      </c>
      <c r="L24" s="336">
        <v>94</v>
      </c>
      <c r="M24" s="336">
        <v>16</v>
      </c>
    </row>
    <row r="25" spans="2:14" ht="12.75" customHeight="1" x14ac:dyDescent="0.2">
      <c r="B25" s="224" t="s">
        <v>34</v>
      </c>
      <c r="C25" s="326" t="s">
        <v>126</v>
      </c>
      <c r="D25" s="337">
        <f t="shared" si="0"/>
        <v>461</v>
      </c>
      <c r="E25" s="338">
        <v>203</v>
      </c>
      <c r="F25" s="338">
        <v>113</v>
      </c>
      <c r="G25" s="338">
        <v>29</v>
      </c>
      <c r="H25" s="338">
        <v>0</v>
      </c>
      <c r="I25" s="338">
        <v>34</v>
      </c>
      <c r="J25" s="338">
        <v>17</v>
      </c>
      <c r="K25" s="338">
        <v>5</v>
      </c>
      <c r="L25" s="338">
        <v>41</v>
      </c>
      <c r="M25" s="338">
        <v>19</v>
      </c>
    </row>
    <row r="26" spans="2:14" ht="12.75" customHeight="1" x14ac:dyDescent="0.2">
      <c r="B26" s="214" t="s">
        <v>18</v>
      </c>
      <c r="C26" s="325" t="s">
        <v>126</v>
      </c>
      <c r="D26" s="334">
        <f t="shared" si="0"/>
        <v>1196</v>
      </c>
      <c r="E26" s="336">
        <v>800</v>
      </c>
      <c r="F26" s="336">
        <v>62</v>
      </c>
      <c r="G26" s="336">
        <v>24</v>
      </c>
      <c r="H26" s="336">
        <v>8</v>
      </c>
      <c r="I26" s="336">
        <v>149</v>
      </c>
      <c r="J26" s="336">
        <v>7</v>
      </c>
      <c r="K26" s="336">
        <v>13</v>
      </c>
      <c r="L26" s="336">
        <v>69</v>
      </c>
      <c r="M26" s="336">
        <v>64</v>
      </c>
    </row>
    <row r="27" spans="2:14" ht="12.75" customHeight="1" x14ac:dyDescent="0.2">
      <c r="B27" s="224" t="s">
        <v>20</v>
      </c>
      <c r="C27" s="326" t="s">
        <v>126</v>
      </c>
      <c r="D27" s="337">
        <f t="shared" si="0"/>
        <v>99</v>
      </c>
      <c r="E27" s="338">
        <v>32</v>
      </c>
      <c r="F27" s="338">
        <v>27</v>
      </c>
      <c r="G27" s="338">
        <v>6</v>
      </c>
      <c r="H27" s="338">
        <v>0</v>
      </c>
      <c r="I27" s="338">
        <v>10</v>
      </c>
      <c r="J27" s="338">
        <v>3</v>
      </c>
      <c r="K27" s="338">
        <v>1</v>
      </c>
      <c r="L27" s="338">
        <v>4</v>
      </c>
      <c r="M27" s="338">
        <v>16</v>
      </c>
    </row>
    <row r="28" spans="2:14" ht="12.75" customHeight="1" x14ac:dyDescent="0.2">
      <c r="B28" s="214" t="s">
        <v>19</v>
      </c>
      <c r="C28" s="325">
        <v>2021</v>
      </c>
      <c r="D28" s="334">
        <v>187</v>
      </c>
      <c r="E28" s="336">
        <v>129</v>
      </c>
      <c r="F28" s="393">
        <v>23</v>
      </c>
      <c r="G28" s="336">
        <v>8</v>
      </c>
      <c r="H28" s="336">
        <v>0</v>
      </c>
      <c r="I28" s="336">
        <v>17</v>
      </c>
      <c r="J28" s="336">
        <v>1</v>
      </c>
      <c r="K28" s="336">
        <v>1</v>
      </c>
      <c r="L28" s="336">
        <v>4</v>
      </c>
      <c r="M28" s="336">
        <v>4</v>
      </c>
    </row>
    <row r="29" spans="2:14" ht="12.75" customHeight="1" x14ac:dyDescent="0.2">
      <c r="B29" s="224" t="s">
        <v>35</v>
      </c>
      <c r="C29" s="326" t="s">
        <v>126</v>
      </c>
      <c r="D29" s="337">
        <f t="shared" si="0"/>
        <v>201</v>
      </c>
      <c r="E29" s="338">
        <v>127</v>
      </c>
      <c r="F29" s="338">
        <v>28</v>
      </c>
      <c r="G29" s="338">
        <v>4</v>
      </c>
      <c r="H29" s="338">
        <v>0</v>
      </c>
      <c r="I29" s="338">
        <v>24</v>
      </c>
      <c r="J29" s="338">
        <v>1</v>
      </c>
      <c r="K29" s="338">
        <v>3</v>
      </c>
      <c r="L29" s="338">
        <v>9</v>
      </c>
      <c r="M29" s="338">
        <v>5</v>
      </c>
    </row>
    <row r="30" spans="2:14" ht="12.75" customHeight="1" x14ac:dyDescent="0.2">
      <c r="B30" s="251" t="s">
        <v>36</v>
      </c>
      <c r="C30" s="327" t="s">
        <v>119</v>
      </c>
      <c r="D30" s="339">
        <f t="shared" si="0"/>
        <v>179</v>
      </c>
      <c r="E30" s="340">
        <v>106</v>
      </c>
      <c r="F30" s="340">
        <v>28</v>
      </c>
      <c r="G30" s="340">
        <v>4</v>
      </c>
      <c r="H30" s="340">
        <v>0</v>
      </c>
      <c r="I30" s="340">
        <v>16</v>
      </c>
      <c r="J30" s="340">
        <v>1</v>
      </c>
      <c r="K30" s="340">
        <v>1</v>
      </c>
      <c r="L30" s="340">
        <v>15</v>
      </c>
      <c r="M30" s="340">
        <v>8</v>
      </c>
    </row>
    <row r="31" spans="2:14" ht="15" customHeight="1" x14ac:dyDescent="0.2">
      <c r="B31" s="452" t="s">
        <v>131</v>
      </c>
      <c r="C31" s="452"/>
      <c r="D31" s="453"/>
      <c r="E31" s="453"/>
      <c r="F31" s="453"/>
      <c r="G31" s="453"/>
      <c r="H31" s="453"/>
      <c r="I31" s="453"/>
      <c r="J31" s="453"/>
      <c r="K31" s="454"/>
      <c r="L31" s="453"/>
      <c r="M31" s="453"/>
    </row>
    <row r="32" spans="2:14" ht="12.75" customHeight="1" x14ac:dyDescent="0.2">
      <c r="B32" s="455" t="s">
        <v>129</v>
      </c>
      <c r="C32" s="455"/>
      <c r="D32" s="455"/>
      <c r="E32" s="455"/>
      <c r="F32" s="455"/>
      <c r="G32" s="455"/>
      <c r="H32" s="455"/>
      <c r="I32" s="455"/>
      <c r="J32" s="455"/>
      <c r="K32" s="455"/>
      <c r="L32" s="455"/>
      <c r="M32" s="455"/>
      <c r="N32" s="455"/>
    </row>
    <row r="33" spans="2:13" ht="12.75" customHeight="1" x14ac:dyDescent="0.2">
      <c r="B33" s="610" t="s">
        <v>130</v>
      </c>
      <c r="C33" s="610"/>
      <c r="D33" s="610"/>
      <c r="E33" s="610"/>
      <c r="F33" s="610"/>
      <c r="G33" s="610"/>
      <c r="H33" s="610"/>
      <c r="I33" s="610"/>
      <c r="J33" s="610"/>
      <c r="K33" s="610"/>
      <c r="L33" s="610"/>
      <c r="M33" s="610"/>
    </row>
    <row r="34" spans="2:13" ht="12.75" customHeight="1" x14ac:dyDescent="0.2"/>
  </sheetData>
  <mergeCells count="3">
    <mergeCell ref="B2:M2"/>
    <mergeCell ref="B1:M1"/>
    <mergeCell ref="B33:M33"/>
  </mergeCells>
  <phoneticPr fontId="7" type="noConversion"/>
  <printOptions horizontalCentered="1"/>
  <pageMargins left="0.6692913385826772" right="0.6692913385826772" top="0.47244094488188981" bottom="0.27559055118110237" header="0" footer="0"/>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6">
    <pageSetUpPr fitToPage="1"/>
  </sheetPr>
  <dimension ref="A1:BG64"/>
  <sheetViews>
    <sheetView topLeftCell="T1" workbookViewId="0">
      <selection activeCell="AW35" sqref="AW35"/>
    </sheetView>
  </sheetViews>
  <sheetFormatPr defaultColWidth="9.140625" defaultRowHeight="11.25" x14ac:dyDescent="0.2"/>
  <cols>
    <col min="1" max="1" width="2.5703125" style="3" customWidth="1"/>
    <col min="2" max="2" width="4.5703125" style="3" customWidth="1"/>
    <col min="3" max="3" width="8.42578125" style="3" customWidth="1"/>
    <col min="4" max="4" width="8.5703125" style="3" customWidth="1"/>
    <col min="5" max="10" width="8.42578125" style="3" customWidth="1"/>
    <col min="11" max="11" width="8.42578125" style="45" customWidth="1"/>
    <col min="12" max="24" width="8.42578125" style="3" customWidth="1"/>
    <col min="25" max="30" width="9.140625" style="3" customWidth="1"/>
    <col min="31" max="31" width="8.42578125" style="3" customWidth="1"/>
    <col min="32" max="32" width="9.5703125" style="3" customWidth="1"/>
    <col min="33" max="35" width="8.28515625" style="3" customWidth="1"/>
    <col min="36" max="36" width="7.85546875" style="3" customWidth="1"/>
    <col min="37" max="37" width="8" style="118" customWidth="1"/>
    <col min="38" max="38" width="5.42578125" style="3" customWidth="1"/>
    <col min="39" max="16384" width="9.140625" style="3"/>
  </cols>
  <sheetData>
    <row r="1" spans="1:59" ht="14.25" customHeight="1" x14ac:dyDescent="0.2">
      <c r="B1" s="25"/>
      <c r="C1" s="16"/>
      <c r="D1" s="16"/>
      <c r="E1" s="16"/>
      <c r="F1" s="16"/>
      <c r="AK1" s="41" t="s">
        <v>69</v>
      </c>
    </row>
    <row r="2" spans="1:59" s="453" customFormat="1" ht="30" customHeight="1" x14ac:dyDescent="0.2">
      <c r="B2" s="613" t="s">
        <v>132</v>
      </c>
      <c r="C2" s="613"/>
      <c r="D2" s="613"/>
      <c r="E2" s="613"/>
      <c r="F2" s="613"/>
      <c r="G2" s="613"/>
      <c r="H2" s="613"/>
      <c r="I2" s="613"/>
      <c r="J2" s="613"/>
      <c r="K2" s="613"/>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M2" s="3"/>
      <c r="AN2" s="3"/>
      <c r="AO2" s="3"/>
    </row>
    <row r="3" spans="1:59" s="453" customFormat="1" ht="15" customHeight="1" x14ac:dyDescent="0.2">
      <c r="B3" s="615" t="s">
        <v>133</v>
      </c>
      <c r="C3" s="615"/>
      <c r="D3" s="615"/>
      <c r="E3" s="615"/>
      <c r="F3" s="615"/>
      <c r="G3" s="615"/>
      <c r="H3" s="615"/>
      <c r="I3" s="615"/>
      <c r="J3" s="615"/>
      <c r="K3" s="615"/>
      <c r="L3" s="616"/>
      <c r="M3" s="616"/>
      <c r="N3" s="616"/>
      <c r="O3" s="616"/>
      <c r="P3" s="616"/>
      <c r="Q3" s="616"/>
      <c r="R3" s="616"/>
      <c r="S3" s="616"/>
      <c r="T3" s="616"/>
      <c r="U3" s="616"/>
      <c r="V3" s="616"/>
      <c r="W3" s="616"/>
      <c r="X3" s="616"/>
      <c r="Y3" s="616"/>
      <c r="Z3" s="616"/>
      <c r="AA3" s="616"/>
      <c r="AB3" s="616"/>
      <c r="AC3" s="616"/>
      <c r="AD3" s="616"/>
      <c r="AE3" s="616"/>
      <c r="AF3" s="616"/>
      <c r="AG3" s="616"/>
      <c r="AH3" s="616"/>
      <c r="AI3" s="616"/>
      <c r="AJ3" s="616"/>
      <c r="AK3" s="616"/>
    </row>
    <row r="4" spans="1:59" ht="12.75" customHeight="1" x14ac:dyDescent="0.2">
      <c r="B4"/>
      <c r="C4" s="118"/>
      <c r="K4" s="3"/>
      <c r="W4" s="21"/>
      <c r="X4" s="21"/>
      <c r="Y4" s="21"/>
      <c r="Z4" s="21"/>
      <c r="AA4" s="21"/>
      <c r="AB4" s="456"/>
      <c r="AC4" s="456"/>
      <c r="AG4" s="620" t="s">
        <v>115</v>
      </c>
      <c r="AH4" s="620"/>
      <c r="AI4" s="620"/>
      <c r="AJ4" s="620"/>
    </row>
    <row r="5" spans="1:59" ht="20.100000000000001" customHeight="1" x14ac:dyDescent="0.2">
      <c r="B5" s="306"/>
      <c r="C5" s="55">
        <v>1970</v>
      </c>
      <c r="D5" s="65">
        <v>1980</v>
      </c>
      <c r="E5" s="55">
        <v>1990</v>
      </c>
      <c r="F5" s="314">
        <v>1991</v>
      </c>
      <c r="G5" s="314">
        <v>1992</v>
      </c>
      <c r="H5" s="314">
        <v>1993</v>
      </c>
      <c r="I5" s="314">
        <v>1994</v>
      </c>
      <c r="J5" s="314">
        <v>1995</v>
      </c>
      <c r="K5" s="314">
        <v>1996</v>
      </c>
      <c r="L5" s="314">
        <v>1997</v>
      </c>
      <c r="M5" s="314">
        <v>1998</v>
      </c>
      <c r="N5" s="314">
        <v>1999</v>
      </c>
      <c r="O5" s="314">
        <v>2000</v>
      </c>
      <c r="P5" s="314">
        <v>2001</v>
      </c>
      <c r="Q5" s="314">
        <v>2002</v>
      </c>
      <c r="R5" s="314">
        <v>2003</v>
      </c>
      <c r="S5" s="314">
        <v>2004</v>
      </c>
      <c r="T5" s="314">
        <v>2005</v>
      </c>
      <c r="U5" s="314">
        <v>2006</v>
      </c>
      <c r="V5" s="314">
        <v>2007</v>
      </c>
      <c r="W5" s="314">
        <v>2008</v>
      </c>
      <c r="X5" s="314">
        <v>2009</v>
      </c>
      <c r="Y5" s="314">
        <v>2010</v>
      </c>
      <c r="Z5" s="314">
        <v>2011</v>
      </c>
      <c r="AA5" s="314">
        <v>2012</v>
      </c>
      <c r="AB5" s="314">
        <v>2013</v>
      </c>
      <c r="AC5" s="314">
        <v>2014</v>
      </c>
      <c r="AD5" s="314">
        <v>2015</v>
      </c>
      <c r="AE5" s="314">
        <v>2016</v>
      </c>
      <c r="AF5" s="314">
        <v>2017</v>
      </c>
      <c r="AG5" s="314">
        <v>2018</v>
      </c>
      <c r="AH5" s="314">
        <v>2019</v>
      </c>
      <c r="AI5" s="314">
        <v>2020</v>
      </c>
      <c r="AJ5" s="314">
        <v>2021</v>
      </c>
      <c r="AK5" s="345" t="s">
        <v>124</v>
      </c>
      <c r="AL5" s="42"/>
    </row>
    <row r="6" spans="1:59" ht="9.9499999999999993" customHeight="1" x14ac:dyDescent="0.2">
      <c r="B6" s="457"/>
      <c r="C6" s="56"/>
      <c r="D6" s="94"/>
      <c r="E6" s="106"/>
      <c r="F6" s="458"/>
      <c r="G6" s="458"/>
      <c r="H6" s="458"/>
      <c r="I6" s="458"/>
      <c r="J6" s="458"/>
      <c r="K6" s="458"/>
      <c r="L6" s="458"/>
      <c r="M6" s="458"/>
      <c r="N6" s="458"/>
      <c r="O6" s="459"/>
      <c r="P6" s="459"/>
      <c r="Q6" s="459"/>
      <c r="R6" s="459"/>
      <c r="S6" s="459"/>
      <c r="T6" s="459"/>
      <c r="U6" s="459"/>
      <c r="V6" s="459"/>
      <c r="W6" s="459"/>
      <c r="X6" s="459"/>
      <c r="Y6" s="459"/>
      <c r="Z6" s="459"/>
      <c r="AA6" s="459"/>
      <c r="AB6" s="459"/>
      <c r="AC6" s="107"/>
      <c r="AD6" s="107"/>
      <c r="AE6" s="107"/>
      <c r="AF6" s="107"/>
      <c r="AG6" s="107"/>
      <c r="AH6" s="107"/>
      <c r="AI6" s="107"/>
      <c r="AJ6" s="256"/>
      <c r="AK6" s="346" t="s">
        <v>56</v>
      </c>
      <c r="AL6" s="254"/>
    </row>
    <row r="7" spans="1:59" ht="12.75" customHeight="1" x14ac:dyDescent="0.2">
      <c r="B7" s="161" t="s">
        <v>85</v>
      </c>
      <c r="C7" s="164"/>
      <c r="D7" s="253"/>
      <c r="E7" s="162">
        <f>SUM(E8:E34)</f>
        <v>1236.4765</v>
      </c>
      <c r="F7" s="163">
        <f t="shared" ref="F7:AF7" si="0">SUM(F8:F34)</f>
        <v>1215.7555</v>
      </c>
      <c r="G7" s="163">
        <f t="shared" si="0"/>
        <v>1207.7604999999999</v>
      </c>
      <c r="H7" s="163">
        <f t="shared" si="0"/>
        <v>1152.971</v>
      </c>
      <c r="I7" s="163">
        <f t="shared" si="0"/>
        <v>1178.6929999999998</v>
      </c>
      <c r="J7" s="163">
        <f t="shared" si="0"/>
        <v>1195.6839999999997</v>
      </c>
      <c r="K7" s="163">
        <f t="shared" si="0"/>
        <v>1177.9589999999998</v>
      </c>
      <c r="L7" s="163">
        <f t="shared" si="0"/>
        <v>1200.212</v>
      </c>
      <c r="M7" s="163">
        <f t="shared" si="0"/>
        <v>1218.2379999999998</v>
      </c>
      <c r="N7" s="163">
        <f t="shared" si="0"/>
        <v>1252.9759999999997</v>
      </c>
      <c r="O7" s="163">
        <f t="shared" si="0"/>
        <v>1263.5359999999994</v>
      </c>
      <c r="P7" s="164">
        <f t="shared" si="0"/>
        <v>1242.6380000000001</v>
      </c>
      <c r="Q7" s="164">
        <f t="shared" si="0"/>
        <v>1192.703</v>
      </c>
      <c r="R7" s="164">
        <f t="shared" si="0"/>
        <v>1186.7049999999997</v>
      </c>
      <c r="S7" s="164">
        <f t="shared" si="0"/>
        <v>1147.4700000000003</v>
      </c>
      <c r="T7" s="535">
        <f t="shared" si="0"/>
        <v>1138.2689999999998</v>
      </c>
      <c r="U7" s="164">
        <f t="shared" si="0"/>
        <v>1125.8469999999998</v>
      </c>
      <c r="V7" s="164">
        <f t="shared" si="0"/>
        <v>1132.415</v>
      </c>
      <c r="W7" s="164">
        <f t="shared" si="0"/>
        <v>1078.5889999999999</v>
      </c>
      <c r="X7" s="164">
        <f t="shared" si="0"/>
        <v>1034.9149999999997</v>
      </c>
      <c r="Y7" s="394">
        <f t="shared" si="0"/>
        <v>973596</v>
      </c>
      <c r="Z7" s="534">
        <f t="shared" si="0"/>
        <v>973055</v>
      </c>
      <c r="AA7" s="533">
        <f t="shared" si="0"/>
        <v>936542</v>
      </c>
      <c r="AB7" s="394">
        <f t="shared" si="0"/>
        <v>916974</v>
      </c>
      <c r="AC7" s="394">
        <f t="shared" si="0"/>
        <v>929091</v>
      </c>
      <c r="AD7" s="534">
        <f t="shared" si="0"/>
        <v>944253</v>
      </c>
      <c r="AE7" s="394">
        <f t="shared" si="0"/>
        <v>956217</v>
      </c>
      <c r="AF7" s="394">
        <f t="shared" si="0"/>
        <v>948355</v>
      </c>
      <c r="AG7" s="394">
        <f>SUM(AG8:AG34)</f>
        <v>948390</v>
      </c>
      <c r="AH7" s="531">
        <f>SUM(AH8:AH34)</f>
        <v>936976</v>
      </c>
      <c r="AI7" s="531">
        <f>SUM(AI8:AI34)</f>
        <v>750855</v>
      </c>
      <c r="AJ7" s="532">
        <f>SUM(AJ8:AJ34)</f>
        <v>822454</v>
      </c>
      <c r="AK7" s="520">
        <f>AJ7/AI7*100-100</f>
        <v>9.535662677880552</v>
      </c>
      <c r="AL7" s="255" t="s">
        <v>85</v>
      </c>
      <c r="AM7" s="460"/>
    </row>
    <row r="8" spans="1:59" ht="12.75" customHeight="1" x14ac:dyDescent="0.2">
      <c r="B8" s="447" t="s">
        <v>26</v>
      </c>
      <c r="C8" s="461">
        <v>76.968000000000004</v>
      </c>
      <c r="D8" s="462">
        <v>60.758000000000003</v>
      </c>
      <c r="E8" s="461">
        <v>62.445999999999998</v>
      </c>
      <c r="F8" s="463">
        <v>58.222999999999999</v>
      </c>
      <c r="G8" s="463">
        <v>55.438000000000002</v>
      </c>
      <c r="H8" s="463">
        <v>54.933</v>
      </c>
      <c r="I8" s="463">
        <v>53.018000000000001</v>
      </c>
      <c r="J8" s="463">
        <v>50.744</v>
      </c>
      <c r="K8" s="463">
        <v>48.75</v>
      </c>
      <c r="L8" s="463">
        <v>50.078000000000003</v>
      </c>
      <c r="M8" s="463">
        <v>51.167000000000002</v>
      </c>
      <c r="N8" s="463">
        <v>51.600999999999999</v>
      </c>
      <c r="O8" s="463">
        <v>49.064999999999998</v>
      </c>
      <c r="P8" s="463">
        <v>47.444000000000003</v>
      </c>
      <c r="Q8" s="463">
        <v>47.444000000000003</v>
      </c>
      <c r="R8" s="463">
        <v>50.478999999999999</v>
      </c>
      <c r="S8" s="464">
        <v>48.67</v>
      </c>
      <c r="T8" s="464">
        <v>49.307000000000002</v>
      </c>
      <c r="U8" s="464">
        <v>49.170999999999999</v>
      </c>
      <c r="V8" s="464">
        <v>43.238999999999997</v>
      </c>
      <c r="W8" s="464">
        <v>42.115000000000002</v>
      </c>
      <c r="X8" s="464">
        <v>41.944000000000003</v>
      </c>
      <c r="Y8" s="395">
        <v>45745</v>
      </c>
      <c r="Z8" s="395">
        <v>47761</v>
      </c>
      <c r="AA8" s="395">
        <v>44259</v>
      </c>
      <c r="AB8" s="395">
        <v>41347</v>
      </c>
      <c r="AC8" s="395">
        <v>41474</v>
      </c>
      <c r="AD8" s="395">
        <v>40300</v>
      </c>
      <c r="AE8" s="395">
        <v>40123</v>
      </c>
      <c r="AF8" s="395">
        <v>38025</v>
      </c>
      <c r="AG8" s="395">
        <v>38455</v>
      </c>
      <c r="AH8" s="395">
        <v>37699</v>
      </c>
      <c r="AI8" s="395">
        <v>30232</v>
      </c>
      <c r="AJ8" s="465">
        <v>34640</v>
      </c>
      <c r="AK8" s="343">
        <f t="shared" ref="AK8:AK45" si="1">AJ8/AI8*100-100</f>
        <v>14.580576872188416</v>
      </c>
      <c r="AL8" s="44" t="s">
        <v>26</v>
      </c>
    </row>
    <row r="9" spans="1:59" ht="12.75" customHeight="1" x14ac:dyDescent="0.2">
      <c r="B9" s="36" t="s">
        <v>9</v>
      </c>
      <c r="C9" s="176"/>
      <c r="D9" s="177"/>
      <c r="E9" s="178">
        <v>6.4779999999999998</v>
      </c>
      <c r="F9" s="466">
        <v>4.875</v>
      </c>
      <c r="G9" s="466">
        <v>7.2060000000000004</v>
      </c>
      <c r="H9" s="466">
        <v>7.3550000000000004</v>
      </c>
      <c r="I9" s="466">
        <v>7.2880000000000003</v>
      </c>
      <c r="J9" s="466">
        <v>7.4349999999999996</v>
      </c>
      <c r="K9" s="466">
        <v>6.351</v>
      </c>
      <c r="L9" s="466">
        <v>6.0179999999999998</v>
      </c>
      <c r="M9" s="466">
        <v>6.9050000000000002</v>
      </c>
      <c r="N9" s="466">
        <v>7.5860000000000003</v>
      </c>
      <c r="O9" s="466">
        <v>6.8860000000000001</v>
      </c>
      <c r="P9" s="466">
        <v>6.7089999999999996</v>
      </c>
      <c r="Q9" s="466">
        <v>6.7690000000000001</v>
      </c>
      <c r="R9" s="466">
        <v>6.9969999999999999</v>
      </c>
      <c r="S9" s="467">
        <v>7.6120000000000001</v>
      </c>
      <c r="T9" s="467">
        <v>8.2240000000000002</v>
      </c>
      <c r="U9" s="467">
        <v>8.2219999999999995</v>
      </c>
      <c r="V9" s="467">
        <v>8.01</v>
      </c>
      <c r="W9" s="467">
        <v>8.0449999999999999</v>
      </c>
      <c r="X9" s="467">
        <v>7.0679999999999996</v>
      </c>
      <c r="Y9" s="396">
        <v>6610</v>
      </c>
      <c r="Z9" s="396">
        <v>6638</v>
      </c>
      <c r="AA9" s="396">
        <v>6716</v>
      </c>
      <c r="AB9" s="396">
        <v>7016</v>
      </c>
      <c r="AC9" s="397">
        <v>7019</v>
      </c>
      <c r="AD9" s="396">
        <v>7226</v>
      </c>
      <c r="AE9" s="396">
        <v>7404</v>
      </c>
      <c r="AF9" s="396">
        <v>6888</v>
      </c>
      <c r="AG9" s="396">
        <v>6684</v>
      </c>
      <c r="AH9" s="396">
        <v>6730</v>
      </c>
      <c r="AI9" s="396">
        <v>5710</v>
      </c>
      <c r="AJ9" s="468">
        <v>6080</v>
      </c>
      <c r="AK9" s="344">
        <f t="shared" si="1"/>
        <v>6.4798598949211907</v>
      </c>
      <c r="AL9" s="43" t="s">
        <v>9</v>
      </c>
    </row>
    <row r="10" spans="1:59" ht="12.75" customHeight="1" x14ac:dyDescent="0.2">
      <c r="A10" s="6"/>
      <c r="B10" s="447" t="s">
        <v>11</v>
      </c>
      <c r="C10" s="469"/>
      <c r="D10" s="470"/>
      <c r="E10" s="469">
        <v>21.91</v>
      </c>
      <c r="F10" s="471">
        <v>21.46</v>
      </c>
      <c r="G10" s="471">
        <v>24.936</v>
      </c>
      <c r="H10" s="471">
        <v>25.146999999999998</v>
      </c>
      <c r="I10" s="471">
        <v>27.59</v>
      </c>
      <c r="J10" s="463">
        <v>28.745999999999999</v>
      </c>
      <c r="K10" s="463">
        <v>29.34</v>
      </c>
      <c r="L10" s="463">
        <v>28.376000000000001</v>
      </c>
      <c r="M10" s="463">
        <v>27.207000000000001</v>
      </c>
      <c r="N10" s="463">
        <v>26.917999999999999</v>
      </c>
      <c r="O10" s="463">
        <v>25.445</v>
      </c>
      <c r="P10" s="463">
        <v>26.027000000000001</v>
      </c>
      <c r="Q10" s="463">
        <v>26.585999999999999</v>
      </c>
      <c r="R10" s="463">
        <v>27.32</v>
      </c>
      <c r="S10" s="464">
        <v>26.515999999999998</v>
      </c>
      <c r="T10" s="464">
        <v>25.239000000000001</v>
      </c>
      <c r="U10" s="464">
        <v>22.114999999999998</v>
      </c>
      <c r="V10" s="464">
        <v>23.06</v>
      </c>
      <c r="W10" s="464">
        <v>22.481000000000002</v>
      </c>
      <c r="X10" s="464">
        <v>21.706</v>
      </c>
      <c r="Y10" s="395">
        <v>19675</v>
      </c>
      <c r="Z10" s="395">
        <v>20487</v>
      </c>
      <c r="AA10" s="395">
        <v>20503</v>
      </c>
      <c r="AB10" s="395">
        <v>20342</v>
      </c>
      <c r="AC10" s="395">
        <v>21054</v>
      </c>
      <c r="AD10" s="395">
        <v>21561</v>
      </c>
      <c r="AE10" s="395">
        <v>21387</v>
      </c>
      <c r="AF10" s="395">
        <v>21263</v>
      </c>
      <c r="AG10" s="395">
        <v>21890</v>
      </c>
      <c r="AH10" s="395">
        <v>20806</v>
      </c>
      <c r="AI10" s="395">
        <v>18419</v>
      </c>
      <c r="AJ10" s="465">
        <v>18156</v>
      </c>
      <c r="AK10" s="343">
        <f t="shared" si="1"/>
        <v>-1.4278733916064965</v>
      </c>
      <c r="AL10" s="44" t="s">
        <v>11</v>
      </c>
      <c r="BB10" s="149"/>
      <c r="BC10" s="149"/>
      <c r="BD10" s="149"/>
      <c r="BE10" s="149"/>
      <c r="BF10" s="149"/>
      <c r="BG10" s="149"/>
    </row>
    <row r="11" spans="1:59" ht="12.75" customHeight="1" x14ac:dyDescent="0.2">
      <c r="A11" s="6"/>
      <c r="B11" s="36" t="s">
        <v>22</v>
      </c>
      <c r="C11" s="178">
        <v>19.782</v>
      </c>
      <c r="D11" s="179">
        <v>12.334</v>
      </c>
      <c r="E11" s="178">
        <v>9.1549999999999994</v>
      </c>
      <c r="F11" s="466">
        <v>8.7569999999999997</v>
      </c>
      <c r="G11" s="466">
        <v>8.9649999999999999</v>
      </c>
      <c r="H11" s="466">
        <v>8.5129999999999999</v>
      </c>
      <c r="I11" s="466">
        <v>8.2789999999999999</v>
      </c>
      <c r="J11" s="466">
        <v>8.3729999999999993</v>
      </c>
      <c r="K11" s="466">
        <v>8.08</v>
      </c>
      <c r="L11" s="466">
        <v>8.0039999999999996</v>
      </c>
      <c r="M11" s="466">
        <v>7.556</v>
      </c>
      <c r="N11" s="466">
        <v>7.6050000000000004</v>
      </c>
      <c r="O11" s="466">
        <v>7.3460000000000001</v>
      </c>
      <c r="P11" s="466">
        <v>6.8559999999999999</v>
      </c>
      <c r="Q11" s="466">
        <v>7.1210000000000004</v>
      </c>
      <c r="R11" s="466">
        <v>6.7489999999999997</v>
      </c>
      <c r="S11" s="467">
        <v>6.2089999999999996</v>
      </c>
      <c r="T11" s="467">
        <v>5.4130000000000003</v>
      </c>
      <c r="U11" s="467">
        <v>5.4029999999999996</v>
      </c>
      <c r="V11" s="467">
        <v>5.5490000000000004</v>
      </c>
      <c r="W11" s="467">
        <v>5.0199999999999996</v>
      </c>
      <c r="X11" s="467">
        <v>4.1740000000000004</v>
      </c>
      <c r="Y11" s="396">
        <v>3498</v>
      </c>
      <c r="Z11" s="396">
        <v>3525</v>
      </c>
      <c r="AA11" s="396">
        <v>3124</v>
      </c>
      <c r="AB11" s="396">
        <v>2984</v>
      </c>
      <c r="AC11" s="396">
        <v>2881</v>
      </c>
      <c r="AD11" s="396">
        <v>2853</v>
      </c>
      <c r="AE11" s="396">
        <v>2882</v>
      </c>
      <c r="AF11" s="396">
        <v>2789</v>
      </c>
      <c r="AG11" s="396">
        <v>2964</v>
      </c>
      <c r="AH11" s="396">
        <v>2808</v>
      </c>
      <c r="AI11" s="396">
        <v>2527</v>
      </c>
      <c r="AJ11" s="468">
        <v>2402</v>
      </c>
      <c r="AK11" s="344">
        <f t="shared" si="1"/>
        <v>-4.9465769687376309</v>
      </c>
      <c r="AL11" s="43" t="s">
        <v>22</v>
      </c>
      <c r="BB11" s="149"/>
      <c r="BC11" s="149"/>
      <c r="BD11" s="149"/>
      <c r="BE11" s="149"/>
      <c r="BF11" s="149"/>
    </row>
    <row r="12" spans="1:59" ht="12.75" customHeight="1" x14ac:dyDescent="0.2">
      <c r="A12" s="6"/>
      <c r="B12" s="447" t="s">
        <v>27</v>
      </c>
      <c r="C12" s="461">
        <v>377.61</v>
      </c>
      <c r="D12" s="462">
        <v>412.67200000000003</v>
      </c>
      <c r="E12" s="461">
        <v>389.35</v>
      </c>
      <c r="F12" s="463">
        <v>385.14699999999999</v>
      </c>
      <c r="G12" s="463">
        <v>395.46199999999999</v>
      </c>
      <c r="H12" s="463">
        <v>385.38400000000001</v>
      </c>
      <c r="I12" s="463">
        <v>392.75400000000002</v>
      </c>
      <c r="J12" s="463">
        <v>388.00299999999999</v>
      </c>
      <c r="K12" s="463">
        <v>373.08199999999999</v>
      </c>
      <c r="L12" s="463">
        <v>380.83499999999998</v>
      </c>
      <c r="M12" s="463">
        <v>377.25700000000001</v>
      </c>
      <c r="N12" s="463">
        <v>395.68900000000002</v>
      </c>
      <c r="O12" s="463">
        <v>382.94900000000001</v>
      </c>
      <c r="P12" s="463">
        <v>375.34500000000003</v>
      </c>
      <c r="Q12" s="463">
        <v>362.05399999999997</v>
      </c>
      <c r="R12" s="463">
        <v>354.53399999999999</v>
      </c>
      <c r="S12" s="464">
        <v>339.30799999999999</v>
      </c>
      <c r="T12" s="464">
        <v>336.61799999999999</v>
      </c>
      <c r="U12" s="464">
        <v>327.98399999999998</v>
      </c>
      <c r="V12" s="464">
        <v>335.84500000000003</v>
      </c>
      <c r="W12" s="464">
        <v>320.61399999999998</v>
      </c>
      <c r="X12" s="464">
        <v>310.66699999999997</v>
      </c>
      <c r="Y12" s="395">
        <v>288297</v>
      </c>
      <c r="Z12" s="395">
        <v>306266</v>
      </c>
      <c r="AA12" s="395">
        <v>299637</v>
      </c>
      <c r="AB12" s="395">
        <v>291105</v>
      </c>
      <c r="AC12" s="395">
        <v>302435</v>
      </c>
      <c r="AD12" s="395">
        <v>305659</v>
      </c>
      <c r="AE12" s="395">
        <v>308145</v>
      </c>
      <c r="AF12" s="395">
        <v>302656</v>
      </c>
      <c r="AG12" s="395">
        <v>308721</v>
      </c>
      <c r="AH12" s="395">
        <v>300143</v>
      </c>
      <c r="AI12" s="395">
        <v>264499</v>
      </c>
      <c r="AJ12" s="465">
        <v>258987</v>
      </c>
      <c r="AK12" s="343">
        <f t="shared" si="1"/>
        <v>-2.0839398258594599</v>
      </c>
      <c r="AL12" s="44" t="s">
        <v>27</v>
      </c>
      <c r="BB12" s="149"/>
      <c r="BC12" s="149"/>
      <c r="BD12" s="149"/>
      <c r="BE12" s="149"/>
      <c r="BF12" s="149"/>
    </row>
    <row r="13" spans="1:59" ht="12.75" customHeight="1" x14ac:dyDescent="0.2">
      <c r="A13" s="6"/>
      <c r="B13" s="36" t="s">
        <v>12</v>
      </c>
      <c r="C13" s="178" t="s">
        <v>57</v>
      </c>
      <c r="D13" s="179" t="s">
        <v>57</v>
      </c>
      <c r="E13" s="178">
        <v>2.0990000000000002</v>
      </c>
      <c r="F13" s="466">
        <v>1.923</v>
      </c>
      <c r="G13" s="466">
        <v>1.167</v>
      </c>
      <c r="H13" s="466">
        <v>1.3169999999999999</v>
      </c>
      <c r="I13" s="466">
        <v>1.5840000000000001</v>
      </c>
      <c r="J13" s="466">
        <v>1.6439999999999999</v>
      </c>
      <c r="K13" s="466">
        <v>1.3180000000000001</v>
      </c>
      <c r="L13" s="466">
        <v>1.4910000000000001</v>
      </c>
      <c r="M13" s="466">
        <v>1.6120000000000001</v>
      </c>
      <c r="N13" s="466">
        <v>1.472</v>
      </c>
      <c r="O13" s="466">
        <v>1.504</v>
      </c>
      <c r="P13" s="466">
        <v>1.8879999999999999</v>
      </c>
      <c r="Q13" s="466">
        <v>2.1640000000000001</v>
      </c>
      <c r="R13" s="466">
        <v>1.931</v>
      </c>
      <c r="S13" s="467">
        <v>2.2440000000000002</v>
      </c>
      <c r="T13" s="467">
        <v>2.3410000000000002</v>
      </c>
      <c r="U13" s="467">
        <v>2.585</v>
      </c>
      <c r="V13" s="467">
        <v>2.4489999999999998</v>
      </c>
      <c r="W13" s="467">
        <v>1.8680000000000001</v>
      </c>
      <c r="X13" s="467">
        <v>1.506</v>
      </c>
      <c r="Y13" s="396">
        <v>1348</v>
      </c>
      <c r="Z13" s="396">
        <v>1508</v>
      </c>
      <c r="AA13" s="396">
        <v>1383</v>
      </c>
      <c r="AB13" s="396">
        <v>1382</v>
      </c>
      <c r="AC13" s="396">
        <v>1436</v>
      </c>
      <c r="AD13" s="396">
        <v>1391</v>
      </c>
      <c r="AE13" s="396">
        <v>1467</v>
      </c>
      <c r="AF13" s="396">
        <v>1405</v>
      </c>
      <c r="AG13" s="396">
        <v>1474</v>
      </c>
      <c r="AH13" s="396">
        <v>1413</v>
      </c>
      <c r="AI13" s="396">
        <v>1409</v>
      </c>
      <c r="AJ13" s="468">
        <v>1538</v>
      </c>
      <c r="AK13" s="344">
        <f t="shared" si="1"/>
        <v>9.1554293825408166</v>
      </c>
      <c r="AL13" s="43" t="s">
        <v>12</v>
      </c>
      <c r="BB13" s="149"/>
      <c r="BC13" s="149"/>
      <c r="BD13" s="149"/>
      <c r="BE13" s="149"/>
      <c r="BF13" s="149"/>
    </row>
    <row r="14" spans="1:59" ht="12.75" customHeight="1" x14ac:dyDescent="0.2">
      <c r="A14" s="6"/>
      <c r="B14" s="447" t="s">
        <v>30</v>
      </c>
      <c r="C14" s="461">
        <v>6.4050000000000002</v>
      </c>
      <c r="D14" s="462">
        <v>5.6829999999999998</v>
      </c>
      <c r="E14" s="461">
        <v>6.0670000000000002</v>
      </c>
      <c r="F14" s="463">
        <v>6.4930000000000003</v>
      </c>
      <c r="G14" s="463">
        <v>6.6769999999999996</v>
      </c>
      <c r="H14" s="463">
        <v>6.3760000000000003</v>
      </c>
      <c r="I14" s="463">
        <v>6.61</v>
      </c>
      <c r="J14" s="463">
        <v>8.1170000000000009</v>
      </c>
      <c r="K14" s="463">
        <v>8.6859999999999999</v>
      </c>
      <c r="L14" s="463">
        <v>8.4960000000000004</v>
      </c>
      <c r="M14" s="463">
        <v>8.2390000000000008</v>
      </c>
      <c r="N14" s="463">
        <v>7.806</v>
      </c>
      <c r="O14" s="463">
        <v>7.7489999999999997</v>
      </c>
      <c r="P14" s="463">
        <v>6.9089999999999998</v>
      </c>
      <c r="Q14" s="463">
        <v>6.625</v>
      </c>
      <c r="R14" s="463">
        <v>5.984</v>
      </c>
      <c r="S14" s="464">
        <v>5.78</v>
      </c>
      <c r="T14" s="464">
        <v>6.5330000000000004</v>
      </c>
      <c r="U14" s="464">
        <v>6.0179999999999998</v>
      </c>
      <c r="V14" s="464">
        <v>6.0179999999999998</v>
      </c>
      <c r="W14" s="464">
        <v>6.7359999999999998</v>
      </c>
      <c r="X14" s="464">
        <v>6.6150000000000002</v>
      </c>
      <c r="Y14" s="395">
        <v>5779</v>
      </c>
      <c r="Z14" s="395">
        <v>5230</v>
      </c>
      <c r="AA14" s="395">
        <v>5610</v>
      </c>
      <c r="AB14" s="395">
        <v>4976</v>
      </c>
      <c r="AC14" s="395">
        <v>5796</v>
      </c>
      <c r="AD14" s="395">
        <v>5831</v>
      </c>
      <c r="AE14" s="395">
        <v>5877</v>
      </c>
      <c r="AF14" s="395">
        <v>6004</v>
      </c>
      <c r="AG14" s="395">
        <v>6057</v>
      </c>
      <c r="AH14" s="405">
        <f>AG14</f>
        <v>6057</v>
      </c>
      <c r="AI14" s="405">
        <f t="shared" ref="AI14:AJ14" si="2">AH14</f>
        <v>6057</v>
      </c>
      <c r="AJ14" s="405">
        <f t="shared" si="2"/>
        <v>6057</v>
      </c>
      <c r="AK14" s="343"/>
      <c r="AL14" s="44" t="s">
        <v>30</v>
      </c>
      <c r="BB14" s="149"/>
      <c r="BC14" s="149"/>
      <c r="BD14" s="149"/>
      <c r="BE14" s="149"/>
      <c r="BF14" s="149"/>
    </row>
    <row r="15" spans="1:59" ht="12.75" customHeight="1" x14ac:dyDescent="0.2">
      <c r="A15" s="6"/>
      <c r="B15" s="36" t="s">
        <v>23</v>
      </c>
      <c r="C15" s="178">
        <v>18.289000000000001</v>
      </c>
      <c r="D15" s="179">
        <v>18.233000000000001</v>
      </c>
      <c r="E15" s="178">
        <v>19.609000000000002</v>
      </c>
      <c r="F15" s="466">
        <v>20.763999999999999</v>
      </c>
      <c r="G15" s="466">
        <v>22.006</v>
      </c>
      <c r="H15" s="466">
        <v>22.164999999999999</v>
      </c>
      <c r="I15" s="466">
        <v>22.222000000000001</v>
      </c>
      <c r="J15" s="466">
        <v>22.797999999999998</v>
      </c>
      <c r="K15" s="466">
        <v>23.774999999999999</v>
      </c>
      <c r="L15" s="466">
        <v>24.295000000000002</v>
      </c>
      <c r="M15" s="466">
        <v>24.818999999999999</v>
      </c>
      <c r="N15" s="466">
        <v>24.231000000000002</v>
      </c>
      <c r="O15" s="466">
        <v>23.001000000000001</v>
      </c>
      <c r="P15" s="466">
        <v>19.670999999999999</v>
      </c>
      <c r="Q15" s="466">
        <v>16.809000000000001</v>
      </c>
      <c r="R15" s="466">
        <v>15.750999999999999</v>
      </c>
      <c r="S15" s="467">
        <v>15.547000000000001</v>
      </c>
      <c r="T15" s="467">
        <v>16.914000000000001</v>
      </c>
      <c r="U15" s="467">
        <v>16.190000000000001</v>
      </c>
      <c r="V15" s="467">
        <v>15.499000000000001</v>
      </c>
      <c r="W15" s="467">
        <v>15.083</v>
      </c>
      <c r="X15" s="467">
        <v>14.789</v>
      </c>
      <c r="Y15" s="396">
        <v>15032</v>
      </c>
      <c r="Z15" s="396">
        <v>13849</v>
      </c>
      <c r="AA15" s="396">
        <v>12398</v>
      </c>
      <c r="AB15" s="396">
        <v>12109</v>
      </c>
      <c r="AC15" s="396">
        <v>11690</v>
      </c>
      <c r="AD15" s="396">
        <v>11440</v>
      </c>
      <c r="AE15" s="396">
        <v>11318</v>
      </c>
      <c r="AF15" s="396">
        <v>10848</v>
      </c>
      <c r="AG15" s="396">
        <v>10737</v>
      </c>
      <c r="AH15" s="396">
        <v>10712</v>
      </c>
      <c r="AI15" s="396">
        <v>9083</v>
      </c>
      <c r="AJ15" s="468">
        <v>10454</v>
      </c>
      <c r="AK15" s="344">
        <f t="shared" si="1"/>
        <v>15.094131894748443</v>
      </c>
      <c r="AL15" s="43" t="s">
        <v>23</v>
      </c>
      <c r="BB15" s="149"/>
      <c r="BC15" s="149"/>
      <c r="BD15" s="149"/>
      <c r="BE15" s="149"/>
      <c r="BF15" s="149"/>
    </row>
    <row r="16" spans="1:59" ht="12.75" customHeight="1" x14ac:dyDescent="0.2">
      <c r="A16" s="6"/>
      <c r="B16" s="447" t="s">
        <v>28</v>
      </c>
      <c r="C16" s="461">
        <v>57.968000000000004</v>
      </c>
      <c r="D16" s="462">
        <v>67.802999999999997</v>
      </c>
      <c r="E16" s="461">
        <v>101.50700000000001</v>
      </c>
      <c r="F16" s="463">
        <v>98.128</v>
      </c>
      <c r="G16" s="463">
        <v>87.293000000000006</v>
      </c>
      <c r="H16" s="463">
        <v>79.924999999999997</v>
      </c>
      <c r="I16" s="463">
        <v>78.474000000000004</v>
      </c>
      <c r="J16" s="463">
        <v>83.585999999999999</v>
      </c>
      <c r="K16" s="463">
        <v>85.587999999999994</v>
      </c>
      <c r="L16" s="463">
        <v>86.061999999999998</v>
      </c>
      <c r="M16" s="463">
        <v>97.57</v>
      </c>
      <c r="N16" s="463">
        <v>97.811000000000007</v>
      </c>
      <c r="O16" s="463">
        <v>101.729</v>
      </c>
      <c r="P16" s="463">
        <v>100.393</v>
      </c>
      <c r="Q16" s="463">
        <v>98.433000000000007</v>
      </c>
      <c r="R16" s="463">
        <v>99.986999999999995</v>
      </c>
      <c r="S16" s="464">
        <v>94.009</v>
      </c>
      <c r="T16" s="464">
        <v>91.186999999999998</v>
      </c>
      <c r="U16" s="464">
        <v>99.778999999999996</v>
      </c>
      <c r="V16" s="464">
        <v>100.508</v>
      </c>
      <c r="W16" s="464">
        <v>93.161000000000001</v>
      </c>
      <c r="X16" s="464">
        <v>88.251000000000005</v>
      </c>
      <c r="Y16" s="395">
        <v>85503</v>
      </c>
      <c r="Z16" s="395">
        <v>83027</v>
      </c>
      <c r="AA16" s="395">
        <v>83115</v>
      </c>
      <c r="AB16" s="395">
        <v>89519</v>
      </c>
      <c r="AC16" s="395">
        <v>91570</v>
      </c>
      <c r="AD16" s="395">
        <v>97756</v>
      </c>
      <c r="AE16" s="395">
        <v>102362</v>
      </c>
      <c r="AF16" s="395">
        <v>102233</v>
      </c>
      <c r="AG16" s="395">
        <v>102299</v>
      </c>
      <c r="AH16" s="395">
        <v>104080</v>
      </c>
      <c r="AI16" s="395">
        <v>72959</v>
      </c>
      <c r="AJ16" s="465">
        <v>89862</v>
      </c>
      <c r="AK16" s="343">
        <f t="shared" si="1"/>
        <v>23.167806576296272</v>
      </c>
      <c r="AL16" s="44" t="s">
        <v>28</v>
      </c>
      <c r="BB16" s="149"/>
      <c r="BC16" s="149"/>
      <c r="BD16" s="149"/>
      <c r="BE16" s="149"/>
      <c r="BF16" s="149"/>
    </row>
    <row r="17" spans="1:58" ht="12.75" customHeight="1" x14ac:dyDescent="0.2">
      <c r="A17" s="6"/>
      <c r="B17" s="36" t="s">
        <v>29</v>
      </c>
      <c r="C17" s="178">
        <v>228.05</v>
      </c>
      <c r="D17" s="179">
        <v>248.46899999999999</v>
      </c>
      <c r="E17" s="178">
        <v>162.57300000000001</v>
      </c>
      <c r="F17" s="466">
        <v>148.886</v>
      </c>
      <c r="G17" s="466">
        <v>143.36099999999999</v>
      </c>
      <c r="H17" s="466">
        <v>137.5</v>
      </c>
      <c r="I17" s="466">
        <v>132.726</v>
      </c>
      <c r="J17" s="466">
        <v>132.94900000000001</v>
      </c>
      <c r="K17" s="466">
        <v>125.40600000000001</v>
      </c>
      <c r="L17" s="466">
        <v>125.202</v>
      </c>
      <c r="M17" s="466">
        <v>124.387</v>
      </c>
      <c r="N17" s="466">
        <v>124.524</v>
      </c>
      <c r="O17" s="466">
        <v>121.223</v>
      </c>
      <c r="P17" s="466">
        <v>116.745</v>
      </c>
      <c r="Q17" s="466">
        <v>105.47</v>
      </c>
      <c r="R17" s="466">
        <v>90.22</v>
      </c>
      <c r="S17" s="467">
        <v>85.39</v>
      </c>
      <c r="T17" s="467">
        <v>84.525000000000006</v>
      </c>
      <c r="U17" s="467">
        <v>80.308999999999997</v>
      </c>
      <c r="V17" s="467">
        <v>81.272000000000006</v>
      </c>
      <c r="W17" s="467">
        <v>74.486999999999995</v>
      </c>
      <c r="X17" s="467">
        <v>72.314999999999998</v>
      </c>
      <c r="Y17" s="396">
        <v>67288</v>
      </c>
      <c r="Z17" s="396">
        <v>65024</v>
      </c>
      <c r="AA17" s="396">
        <v>60437</v>
      </c>
      <c r="AB17" s="396">
        <v>56812</v>
      </c>
      <c r="AC17" s="396">
        <v>58191</v>
      </c>
      <c r="AD17" s="396">
        <v>56600</v>
      </c>
      <c r="AE17" s="396">
        <v>57515</v>
      </c>
      <c r="AF17" s="396">
        <v>58609</v>
      </c>
      <c r="AG17" s="396">
        <v>55762</v>
      </c>
      <c r="AH17" s="396">
        <v>56006</v>
      </c>
      <c r="AI17" s="396">
        <v>45117</v>
      </c>
      <c r="AJ17" s="468">
        <v>53521</v>
      </c>
      <c r="AK17" s="344">
        <f t="shared" si="1"/>
        <v>18.627125030476321</v>
      </c>
      <c r="AL17" s="43" t="s">
        <v>29</v>
      </c>
      <c r="BB17" s="149"/>
      <c r="BC17" s="149"/>
      <c r="BD17" s="149"/>
      <c r="BE17" s="149"/>
      <c r="BF17" s="149"/>
    </row>
    <row r="18" spans="1:58" ht="12.75" customHeight="1" x14ac:dyDescent="0.2">
      <c r="A18" s="6"/>
      <c r="B18" s="447" t="s">
        <v>39</v>
      </c>
      <c r="C18" s="473"/>
      <c r="D18" s="474"/>
      <c r="E18" s="461">
        <v>14.471</v>
      </c>
      <c r="F18" s="475">
        <f>E18</f>
        <v>14.471</v>
      </c>
      <c r="G18" s="475">
        <f t="shared" ref="G18:I18" si="3">F18</f>
        <v>14.471</v>
      </c>
      <c r="H18" s="475">
        <f t="shared" si="3"/>
        <v>14.471</v>
      </c>
      <c r="I18" s="475">
        <f t="shared" si="3"/>
        <v>14.471</v>
      </c>
      <c r="J18" s="463">
        <v>12.667999999999999</v>
      </c>
      <c r="K18" s="475">
        <f>J18</f>
        <v>12.667999999999999</v>
      </c>
      <c r="L18" s="475">
        <f>K18</f>
        <v>12.667999999999999</v>
      </c>
      <c r="M18" s="463">
        <v>12.846</v>
      </c>
      <c r="N18" s="463">
        <v>12.958</v>
      </c>
      <c r="O18" s="463">
        <v>14.43</v>
      </c>
      <c r="P18" s="463">
        <v>15.656000000000001</v>
      </c>
      <c r="Q18" s="463">
        <v>17.071000000000002</v>
      </c>
      <c r="R18" s="463">
        <v>18.591999999999999</v>
      </c>
      <c r="S18" s="464">
        <v>17.14</v>
      </c>
      <c r="T18" s="464">
        <v>15.679</v>
      </c>
      <c r="U18" s="464">
        <v>16.706</v>
      </c>
      <c r="V18" s="464">
        <v>18.033000000000001</v>
      </c>
      <c r="W18" s="464">
        <v>16.29</v>
      </c>
      <c r="X18" s="464">
        <v>15.731</v>
      </c>
      <c r="Y18" s="395">
        <v>13274</v>
      </c>
      <c r="Z18" s="395">
        <v>13229</v>
      </c>
      <c r="AA18" s="395">
        <v>11774</v>
      </c>
      <c r="AB18" s="395">
        <v>11228</v>
      </c>
      <c r="AC18" s="395">
        <v>10607</v>
      </c>
      <c r="AD18" s="395">
        <v>11038</v>
      </c>
      <c r="AE18" s="395">
        <v>10779</v>
      </c>
      <c r="AF18" s="395">
        <v>10939</v>
      </c>
      <c r="AG18" s="395">
        <v>10450</v>
      </c>
      <c r="AH18" s="395">
        <v>9694</v>
      </c>
      <c r="AI18" s="395">
        <v>7709</v>
      </c>
      <c r="AJ18" s="465">
        <v>9146</v>
      </c>
      <c r="AK18" s="343">
        <f t="shared" si="1"/>
        <v>18.640550006485924</v>
      </c>
      <c r="AL18" s="44" t="s">
        <v>39</v>
      </c>
      <c r="BB18" s="149"/>
      <c r="BC18" s="149"/>
      <c r="BD18" s="149"/>
      <c r="BE18" s="149"/>
      <c r="BF18" s="149"/>
    </row>
    <row r="19" spans="1:58" ht="12.75" customHeight="1" x14ac:dyDescent="0.2">
      <c r="A19" s="6"/>
      <c r="B19" s="125" t="s">
        <v>31</v>
      </c>
      <c r="C19" s="182">
        <v>173.13200000000001</v>
      </c>
      <c r="D19" s="183">
        <v>163.77000000000001</v>
      </c>
      <c r="E19" s="182">
        <v>161.78200000000001</v>
      </c>
      <c r="F19" s="476">
        <v>170.702</v>
      </c>
      <c r="G19" s="476">
        <v>170.81399999999999</v>
      </c>
      <c r="H19" s="476">
        <v>153.393</v>
      </c>
      <c r="I19" s="476">
        <v>170.679</v>
      </c>
      <c r="J19" s="476">
        <v>182.761</v>
      </c>
      <c r="K19" s="476">
        <v>190.06800000000001</v>
      </c>
      <c r="L19" s="476">
        <v>190.03100000000001</v>
      </c>
      <c r="M19" s="476">
        <v>204.61500000000001</v>
      </c>
      <c r="N19" s="476">
        <v>225.64599999999999</v>
      </c>
      <c r="O19" s="476">
        <v>256.54599999999999</v>
      </c>
      <c r="P19" s="476">
        <v>263.10000000000002</v>
      </c>
      <c r="Q19" s="476">
        <v>239.35400000000001</v>
      </c>
      <c r="R19" s="476">
        <v>252.27099999999999</v>
      </c>
      <c r="S19" s="477">
        <v>243.49</v>
      </c>
      <c r="T19" s="477">
        <v>240.011</v>
      </c>
      <c r="U19" s="477">
        <v>238.124</v>
      </c>
      <c r="V19" s="477">
        <v>230.87100000000001</v>
      </c>
      <c r="W19" s="477">
        <v>218.96299999999999</v>
      </c>
      <c r="X19" s="477">
        <v>215.43</v>
      </c>
      <c r="Y19" s="397">
        <v>212997</v>
      </c>
      <c r="Z19" s="397">
        <v>205638</v>
      </c>
      <c r="AA19" s="397">
        <v>188228</v>
      </c>
      <c r="AB19" s="397">
        <v>181660</v>
      </c>
      <c r="AC19" s="397">
        <v>177031</v>
      </c>
      <c r="AD19" s="397">
        <v>174539</v>
      </c>
      <c r="AE19" s="397">
        <v>175791</v>
      </c>
      <c r="AF19" s="397">
        <v>174933</v>
      </c>
      <c r="AG19" s="397">
        <v>172553</v>
      </c>
      <c r="AH19" s="397">
        <v>172183</v>
      </c>
      <c r="AI19" s="397">
        <v>118298</v>
      </c>
      <c r="AJ19" s="478">
        <v>151875</v>
      </c>
      <c r="AK19" s="344">
        <f t="shared" si="1"/>
        <v>28.383404622225214</v>
      </c>
      <c r="AL19" s="43" t="s">
        <v>31</v>
      </c>
      <c r="BB19" s="149"/>
      <c r="BC19" s="149"/>
      <c r="BD19" s="149"/>
      <c r="BE19" s="149"/>
      <c r="BF19" s="149"/>
    </row>
    <row r="20" spans="1:58" ht="12.75" customHeight="1" x14ac:dyDescent="0.2">
      <c r="A20" s="6"/>
      <c r="B20" s="447" t="s">
        <v>10</v>
      </c>
      <c r="C20" s="461" t="s">
        <v>57</v>
      </c>
      <c r="D20" s="462" t="s">
        <v>57</v>
      </c>
      <c r="E20" s="461">
        <v>3.1720000000000002</v>
      </c>
      <c r="F20" s="475">
        <f>E20</f>
        <v>3.1720000000000002</v>
      </c>
      <c r="G20" s="475">
        <f t="shared" ref="G20:I20" si="4">F20</f>
        <v>3.1720000000000002</v>
      </c>
      <c r="H20" s="475">
        <f t="shared" si="4"/>
        <v>3.1720000000000002</v>
      </c>
      <c r="I20" s="475">
        <f t="shared" si="4"/>
        <v>3.1720000000000002</v>
      </c>
      <c r="J20" s="463">
        <v>3.052</v>
      </c>
      <c r="K20" s="475">
        <f>J20</f>
        <v>3.052</v>
      </c>
      <c r="L20" s="463">
        <v>3.0209999999999999</v>
      </c>
      <c r="M20" s="463">
        <v>2.641</v>
      </c>
      <c r="N20" s="463">
        <v>2.5</v>
      </c>
      <c r="O20" s="463">
        <v>2.411</v>
      </c>
      <c r="P20" s="463">
        <v>2.3929999999999998</v>
      </c>
      <c r="Q20" s="463">
        <v>2.3690000000000002</v>
      </c>
      <c r="R20" s="463">
        <v>2.3580000000000001</v>
      </c>
      <c r="S20" s="464">
        <v>1.88</v>
      </c>
      <c r="T20" s="464">
        <v>1.3819999999999999</v>
      </c>
      <c r="U20" s="464">
        <v>1.5580000000000001</v>
      </c>
      <c r="V20" s="464">
        <v>1.468</v>
      </c>
      <c r="W20" s="464">
        <v>1.3919999999999999</v>
      </c>
      <c r="X20" s="464">
        <v>1.1970000000000001</v>
      </c>
      <c r="Y20" s="395">
        <v>1198</v>
      </c>
      <c r="Z20" s="395">
        <v>1058</v>
      </c>
      <c r="AA20" s="395">
        <v>919</v>
      </c>
      <c r="AB20" s="395">
        <v>774</v>
      </c>
      <c r="AC20" s="395">
        <v>758</v>
      </c>
      <c r="AD20" s="395">
        <v>660</v>
      </c>
      <c r="AE20" s="395">
        <v>650</v>
      </c>
      <c r="AF20" s="395">
        <v>608</v>
      </c>
      <c r="AG20" s="395">
        <v>499</v>
      </c>
      <c r="AH20" s="395">
        <v>490</v>
      </c>
      <c r="AI20" s="395">
        <v>341</v>
      </c>
      <c r="AJ20" s="472">
        <f>AI20</f>
        <v>341</v>
      </c>
      <c r="AK20" s="343"/>
      <c r="AL20" s="44" t="s">
        <v>10</v>
      </c>
      <c r="BB20" s="149"/>
      <c r="BC20" s="149"/>
      <c r="BD20" s="149"/>
      <c r="BE20" s="149"/>
      <c r="BF20" s="149"/>
    </row>
    <row r="21" spans="1:58" ht="12.75" customHeight="1" x14ac:dyDescent="0.2">
      <c r="A21" s="6"/>
      <c r="B21" s="125" t="s">
        <v>14</v>
      </c>
      <c r="C21" s="182" t="s">
        <v>57</v>
      </c>
      <c r="D21" s="183" t="s">
        <v>57</v>
      </c>
      <c r="E21" s="182">
        <v>4.3250000000000002</v>
      </c>
      <c r="F21" s="476">
        <v>4.2709999999999999</v>
      </c>
      <c r="G21" s="476">
        <v>3.4740000000000002</v>
      </c>
      <c r="H21" s="476">
        <v>3.3889999999999998</v>
      </c>
      <c r="I21" s="476">
        <v>3.8140000000000001</v>
      </c>
      <c r="J21" s="476">
        <v>4.056</v>
      </c>
      <c r="K21" s="476">
        <v>3.7109999999999999</v>
      </c>
      <c r="L21" s="476">
        <v>3.9249999999999998</v>
      </c>
      <c r="M21" s="476">
        <v>4.54</v>
      </c>
      <c r="N21" s="476">
        <v>4.4420000000000002</v>
      </c>
      <c r="O21" s="476">
        <v>4.4820000000000002</v>
      </c>
      <c r="P21" s="476">
        <v>4.766</v>
      </c>
      <c r="Q21" s="476">
        <v>5.0830000000000002</v>
      </c>
      <c r="R21" s="476">
        <v>5.3789999999999996</v>
      </c>
      <c r="S21" s="477">
        <v>10.487</v>
      </c>
      <c r="T21" s="477">
        <v>9.31</v>
      </c>
      <c r="U21" s="477">
        <v>8.9860000000000007</v>
      </c>
      <c r="V21" s="477">
        <v>9.8650000000000002</v>
      </c>
      <c r="W21" s="477">
        <v>8.8940000000000001</v>
      </c>
      <c r="X21" s="477">
        <v>3.16</v>
      </c>
      <c r="Y21" s="397">
        <v>3193</v>
      </c>
      <c r="Z21" s="397">
        <v>3386</v>
      </c>
      <c r="AA21" s="397">
        <v>3358</v>
      </c>
      <c r="AB21" s="397">
        <v>3489</v>
      </c>
      <c r="AC21" s="397">
        <v>3728</v>
      </c>
      <c r="AD21" s="397">
        <v>3692</v>
      </c>
      <c r="AE21" s="397">
        <v>3792</v>
      </c>
      <c r="AF21" s="397">
        <v>3875</v>
      </c>
      <c r="AG21" s="397">
        <v>3975</v>
      </c>
      <c r="AH21" s="397">
        <v>3729</v>
      </c>
      <c r="AI21" s="397">
        <v>3403</v>
      </c>
      <c r="AJ21" s="480">
        <f>AI21</f>
        <v>3403</v>
      </c>
      <c r="AK21" s="344"/>
      <c r="AL21" s="43" t="s">
        <v>14</v>
      </c>
      <c r="BB21" s="149"/>
      <c r="BC21" s="149"/>
      <c r="BD21" s="149"/>
      <c r="BE21" s="149"/>
      <c r="BF21" s="149"/>
    </row>
    <row r="22" spans="1:58" ht="12.75" customHeight="1" x14ac:dyDescent="0.2">
      <c r="A22" s="6"/>
      <c r="B22" s="447" t="s">
        <v>15</v>
      </c>
      <c r="C22" s="461" t="s">
        <v>57</v>
      </c>
      <c r="D22" s="462" t="s">
        <v>57</v>
      </c>
      <c r="E22" s="461">
        <v>5.1349999999999998</v>
      </c>
      <c r="F22" s="463">
        <v>6.0670000000000002</v>
      </c>
      <c r="G22" s="463">
        <v>4.0490000000000004</v>
      </c>
      <c r="H22" s="463">
        <v>4.319</v>
      </c>
      <c r="I22" s="463">
        <v>3.9020000000000001</v>
      </c>
      <c r="J22" s="463">
        <v>4.1440000000000001</v>
      </c>
      <c r="K22" s="463">
        <v>4.5789999999999997</v>
      </c>
      <c r="L22" s="463">
        <v>5.319</v>
      </c>
      <c r="M22" s="463">
        <v>6.4450000000000003</v>
      </c>
      <c r="N22" s="463">
        <v>6.3559999999999999</v>
      </c>
      <c r="O22" s="463">
        <v>5.8070000000000004</v>
      </c>
      <c r="P22" s="463">
        <v>5.9720000000000004</v>
      </c>
      <c r="Q22" s="463">
        <v>6.0910000000000002</v>
      </c>
      <c r="R22" s="463">
        <v>5.9649999999999999</v>
      </c>
      <c r="S22" s="464">
        <v>6.3570000000000002</v>
      </c>
      <c r="T22" s="464">
        <v>6.7720000000000002</v>
      </c>
      <c r="U22" s="464">
        <v>6.5880000000000001</v>
      </c>
      <c r="V22" s="464">
        <v>6.4480000000000004</v>
      </c>
      <c r="W22" s="464">
        <v>4.7960000000000003</v>
      </c>
      <c r="X22" s="464">
        <v>3.827</v>
      </c>
      <c r="Y22" s="395">
        <v>3530</v>
      </c>
      <c r="Z22" s="395">
        <v>3266</v>
      </c>
      <c r="AA22" s="395">
        <v>3392</v>
      </c>
      <c r="AB22" s="395">
        <v>3391</v>
      </c>
      <c r="AC22" s="395">
        <v>3256</v>
      </c>
      <c r="AD22" s="395">
        <v>3031</v>
      </c>
      <c r="AE22" s="395">
        <v>3186</v>
      </c>
      <c r="AF22" s="395">
        <v>3051</v>
      </c>
      <c r="AG22" s="395">
        <v>2925</v>
      </c>
      <c r="AH22" s="405">
        <v>3189</v>
      </c>
      <c r="AI22" s="405">
        <v>2826</v>
      </c>
      <c r="AJ22" s="465">
        <v>2808</v>
      </c>
      <c r="AK22" s="343">
        <f t="shared" si="1"/>
        <v>-0.63694267515923286</v>
      </c>
      <c r="AL22" s="44" t="s">
        <v>15</v>
      </c>
      <c r="BB22" s="149"/>
      <c r="BC22" s="149"/>
      <c r="BD22" s="149"/>
      <c r="BE22" s="149"/>
      <c r="BF22" s="149"/>
    </row>
    <row r="23" spans="1:58" ht="12.75" customHeight="1" x14ac:dyDescent="0.2">
      <c r="A23" s="6"/>
      <c r="B23" s="125" t="s">
        <v>32</v>
      </c>
      <c r="C23" s="182">
        <v>1.607</v>
      </c>
      <c r="D23" s="183">
        <v>1.577</v>
      </c>
      <c r="E23" s="182">
        <v>1.216</v>
      </c>
      <c r="F23" s="476">
        <v>1.1259999999999999</v>
      </c>
      <c r="G23" s="476">
        <v>1.139</v>
      </c>
      <c r="H23" s="476">
        <v>1.1839999999999999</v>
      </c>
      <c r="I23" s="476">
        <v>1.133</v>
      </c>
      <c r="J23" s="476">
        <v>1.145</v>
      </c>
      <c r="K23" s="476">
        <v>1.05</v>
      </c>
      <c r="L23" s="476">
        <v>1.016</v>
      </c>
      <c r="M23" s="476">
        <v>1.0580000000000001</v>
      </c>
      <c r="N23" s="476">
        <v>1.0760000000000001</v>
      </c>
      <c r="O23" s="476">
        <v>0.89900000000000002</v>
      </c>
      <c r="P23" s="476">
        <v>0.77200000000000002</v>
      </c>
      <c r="Q23" s="476">
        <v>0.76900000000000002</v>
      </c>
      <c r="R23" s="476">
        <v>0.72</v>
      </c>
      <c r="S23" s="477">
        <v>0.71599999999999997</v>
      </c>
      <c r="T23" s="477">
        <v>0.77500000000000002</v>
      </c>
      <c r="U23" s="477">
        <v>0.80500000000000005</v>
      </c>
      <c r="V23" s="477">
        <v>0.95399999999999996</v>
      </c>
      <c r="W23" s="477">
        <v>0.92700000000000005</v>
      </c>
      <c r="X23" s="477">
        <v>0.86899999999999999</v>
      </c>
      <c r="Y23" s="397">
        <v>876</v>
      </c>
      <c r="Z23" s="397">
        <v>962</v>
      </c>
      <c r="AA23" s="397">
        <v>1019</v>
      </c>
      <c r="AB23" s="397">
        <v>949</v>
      </c>
      <c r="AC23" s="397">
        <v>908</v>
      </c>
      <c r="AD23" s="397">
        <v>983</v>
      </c>
      <c r="AE23" s="397">
        <v>941</v>
      </c>
      <c r="AF23" s="397">
        <v>955</v>
      </c>
      <c r="AG23" s="397">
        <v>947</v>
      </c>
      <c r="AH23" s="397">
        <v>987</v>
      </c>
      <c r="AI23" s="397">
        <v>771</v>
      </c>
      <c r="AJ23" s="478">
        <v>916</v>
      </c>
      <c r="AK23" s="344">
        <f t="shared" si="1"/>
        <v>18.806744487678344</v>
      </c>
      <c r="AL23" s="43" t="s">
        <v>32</v>
      </c>
      <c r="BB23" s="149"/>
      <c r="BC23" s="149"/>
      <c r="BD23" s="149"/>
      <c r="BE23" s="149"/>
      <c r="BF23" s="149"/>
    </row>
    <row r="24" spans="1:58" ht="12.75" customHeight="1" x14ac:dyDescent="0.2">
      <c r="A24" s="6"/>
      <c r="B24" s="447" t="s">
        <v>13</v>
      </c>
      <c r="C24" s="461">
        <v>23.225000000000001</v>
      </c>
      <c r="D24" s="462">
        <v>18.994</v>
      </c>
      <c r="E24" s="461">
        <v>27.800999999999998</v>
      </c>
      <c r="F24" s="463">
        <v>24.588999999999999</v>
      </c>
      <c r="G24" s="463">
        <v>24.623000000000001</v>
      </c>
      <c r="H24" s="463">
        <v>19.527000000000001</v>
      </c>
      <c r="I24" s="463">
        <v>20.722000000000001</v>
      </c>
      <c r="J24" s="463">
        <v>19.817</v>
      </c>
      <c r="K24" s="463">
        <v>18.393000000000001</v>
      </c>
      <c r="L24" s="463">
        <v>19.097000000000001</v>
      </c>
      <c r="M24" s="463">
        <v>20.146999999999998</v>
      </c>
      <c r="N24" s="463">
        <v>18.922999999999998</v>
      </c>
      <c r="O24" s="463">
        <v>17.492999999999999</v>
      </c>
      <c r="P24" s="463">
        <v>18.504999999999999</v>
      </c>
      <c r="Q24" s="463">
        <v>19.686</v>
      </c>
      <c r="R24" s="463">
        <v>19.975999999999999</v>
      </c>
      <c r="S24" s="464">
        <v>20.957000000000001</v>
      </c>
      <c r="T24" s="464">
        <v>20.777000000000001</v>
      </c>
      <c r="U24" s="464">
        <v>20.977</v>
      </c>
      <c r="V24" s="464">
        <v>20.634</v>
      </c>
      <c r="W24" s="464">
        <v>19.173999999999999</v>
      </c>
      <c r="X24" s="464">
        <v>17.863</v>
      </c>
      <c r="Y24" s="395">
        <v>16308</v>
      </c>
      <c r="Z24" s="395">
        <v>15827</v>
      </c>
      <c r="AA24" s="395">
        <v>15174</v>
      </c>
      <c r="AB24" s="395">
        <v>15691</v>
      </c>
      <c r="AC24" s="395">
        <v>15847</v>
      </c>
      <c r="AD24" s="395">
        <v>16331</v>
      </c>
      <c r="AE24" s="395">
        <v>16627</v>
      </c>
      <c r="AF24" s="395">
        <v>16489</v>
      </c>
      <c r="AG24" s="395">
        <v>16951</v>
      </c>
      <c r="AH24" s="395">
        <v>16627</v>
      </c>
      <c r="AI24" s="395">
        <v>13778</v>
      </c>
      <c r="AJ24" s="465">
        <v>14233</v>
      </c>
      <c r="AK24" s="343">
        <f t="shared" si="1"/>
        <v>3.302366090869512</v>
      </c>
      <c r="AL24" s="44" t="s">
        <v>13</v>
      </c>
      <c r="BB24" s="149"/>
      <c r="BC24" s="149"/>
      <c r="BD24" s="149"/>
      <c r="BE24" s="149"/>
      <c r="BF24" s="149"/>
    </row>
    <row r="25" spans="1:58" ht="12.75" customHeight="1" x14ac:dyDescent="0.2">
      <c r="A25" s="6"/>
      <c r="B25" s="125" t="s">
        <v>16</v>
      </c>
      <c r="C25" s="153" t="s">
        <v>57</v>
      </c>
      <c r="D25" s="154" t="s">
        <v>57</v>
      </c>
      <c r="E25" s="153">
        <v>0.23749999999999999</v>
      </c>
      <c r="F25" s="479">
        <f>E25</f>
        <v>0.23749999999999999</v>
      </c>
      <c r="G25" s="479">
        <f>F25</f>
        <v>0.23749999999999999</v>
      </c>
      <c r="H25" s="479">
        <v>0.75600000000000001</v>
      </c>
      <c r="I25" s="479">
        <v>0.84499999999999997</v>
      </c>
      <c r="J25" s="479">
        <v>0.96899999999999997</v>
      </c>
      <c r="K25" s="479">
        <f>J25</f>
        <v>0.96899999999999997</v>
      </c>
      <c r="L25" s="479">
        <v>1.5490000000004656</v>
      </c>
      <c r="M25" s="479">
        <v>1.0399999999997671</v>
      </c>
      <c r="N25" s="479">
        <v>1.2309999999995342</v>
      </c>
      <c r="O25" s="479">
        <v>1.2529999999997672</v>
      </c>
      <c r="P25" s="476">
        <v>1.2310000000000001</v>
      </c>
      <c r="Q25" s="476">
        <v>1.3120000000000001</v>
      </c>
      <c r="R25" s="476">
        <v>1.1879999999999999</v>
      </c>
      <c r="S25" s="477">
        <v>1.2809999999999999</v>
      </c>
      <c r="T25" s="477">
        <v>0.84799999999999998</v>
      </c>
      <c r="U25" s="477">
        <v>0.89400000000000002</v>
      </c>
      <c r="V25" s="477">
        <v>0.94199999999999995</v>
      </c>
      <c r="W25" s="477">
        <v>0.76400000000000001</v>
      </c>
      <c r="X25" s="477">
        <v>0.63600000000000001</v>
      </c>
      <c r="Y25" s="397">
        <v>577</v>
      </c>
      <c r="Z25" s="398">
        <v>1140</v>
      </c>
      <c r="AA25" s="397">
        <v>1270</v>
      </c>
      <c r="AB25" s="397">
        <v>1208</v>
      </c>
      <c r="AC25" s="397">
        <v>1449</v>
      </c>
      <c r="AD25" s="397">
        <v>1377</v>
      </c>
      <c r="AE25" s="397">
        <v>1437</v>
      </c>
      <c r="AF25" s="397">
        <v>1497</v>
      </c>
      <c r="AG25" s="397">
        <v>1346</v>
      </c>
      <c r="AH25" s="397">
        <v>1342</v>
      </c>
      <c r="AI25" s="397">
        <v>1004</v>
      </c>
      <c r="AJ25" s="516">
        <f>AI25</f>
        <v>1004</v>
      </c>
      <c r="AK25" s="344"/>
      <c r="AL25" s="43" t="s">
        <v>16</v>
      </c>
      <c r="BB25" s="149"/>
      <c r="BC25" s="149"/>
      <c r="BD25" s="149"/>
      <c r="BE25" s="149"/>
      <c r="BF25" s="149"/>
    </row>
    <row r="26" spans="1:58" ht="12.75" customHeight="1" x14ac:dyDescent="0.2">
      <c r="A26" s="6"/>
      <c r="B26" s="447" t="s">
        <v>24</v>
      </c>
      <c r="C26" s="461">
        <v>58.883000000000003</v>
      </c>
      <c r="D26" s="462">
        <v>49.383000000000003</v>
      </c>
      <c r="E26" s="461">
        <v>44.892000000000003</v>
      </c>
      <c r="F26" s="463">
        <v>40.703000000000003</v>
      </c>
      <c r="G26" s="463">
        <v>41.021000000000001</v>
      </c>
      <c r="H26" s="463">
        <v>40.204000000000001</v>
      </c>
      <c r="I26" s="463">
        <v>41.390999999999998</v>
      </c>
      <c r="J26" s="463">
        <v>42.640999999999998</v>
      </c>
      <c r="K26" s="463">
        <v>41.040999999999997</v>
      </c>
      <c r="L26" s="463">
        <v>41.036000000000001</v>
      </c>
      <c r="M26" s="463">
        <v>41.298999999999999</v>
      </c>
      <c r="N26" s="463">
        <v>42.271000000000001</v>
      </c>
      <c r="O26" s="463">
        <v>42.271000000000001</v>
      </c>
      <c r="P26" s="463">
        <v>35.313000000000002</v>
      </c>
      <c r="Q26" s="463">
        <v>33.537999999999997</v>
      </c>
      <c r="R26" s="463">
        <v>31.635000000000002</v>
      </c>
      <c r="S26" s="464">
        <v>27.757999999999999</v>
      </c>
      <c r="T26" s="464">
        <v>27.007000000000001</v>
      </c>
      <c r="U26" s="464">
        <v>24.527000000000001</v>
      </c>
      <c r="V26" s="464">
        <v>25.818999999999999</v>
      </c>
      <c r="W26" s="464">
        <v>23.707999999999998</v>
      </c>
      <c r="X26" s="464">
        <v>19.378</v>
      </c>
      <c r="Y26" s="395">
        <v>10778</v>
      </c>
      <c r="Z26" s="399">
        <v>5134</v>
      </c>
      <c r="AA26" s="400">
        <v>4966</v>
      </c>
      <c r="AB26" s="399">
        <v>9522</v>
      </c>
      <c r="AC26" s="395">
        <v>13358</v>
      </c>
      <c r="AD26" s="399">
        <v>18523</v>
      </c>
      <c r="AE26" s="395">
        <v>18749</v>
      </c>
      <c r="AF26" s="395">
        <v>18706</v>
      </c>
      <c r="AG26" s="395">
        <v>19270</v>
      </c>
      <c r="AH26" s="395">
        <v>19046</v>
      </c>
      <c r="AI26" s="395">
        <v>17043</v>
      </c>
      <c r="AJ26" s="465">
        <v>18449</v>
      </c>
      <c r="AK26" s="343">
        <f t="shared" si="1"/>
        <v>8.2497212931995705</v>
      </c>
      <c r="AL26" s="44" t="s">
        <v>24</v>
      </c>
      <c r="BB26" s="149"/>
      <c r="BC26" s="149"/>
      <c r="BD26" s="149"/>
      <c r="BE26" s="149"/>
      <c r="BF26" s="149"/>
    </row>
    <row r="27" spans="1:58" ht="12.75" customHeight="1" x14ac:dyDescent="0.2">
      <c r="A27" s="6"/>
      <c r="B27" s="125" t="s">
        <v>33</v>
      </c>
      <c r="C27" s="182">
        <v>51.631</v>
      </c>
      <c r="D27" s="183">
        <v>46.213999999999999</v>
      </c>
      <c r="E27" s="182">
        <v>46.338000000000001</v>
      </c>
      <c r="F27" s="476">
        <v>44.73</v>
      </c>
      <c r="G27" s="476">
        <v>44.73</v>
      </c>
      <c r="H27" s="476">
        <v>41.790999999999997</v>
      </c>
      <c r="I27" s="476">
        <v>42.015000000000001</v>
      </c>
      <c r="J27" s="476">
        <v>38.956000000000003</v>
      </c>
      <c r="K27" s="476">
        <v>38.253</v>
      </c>
      <c r="L27" s="476">
        <v>39.695</v>
      </c>
      <c r="M27" s="476">
        <v>39.225000000000001</v>
      </c>
      <c r="N27" s="476">
        <v>42.347999999999999</v>
      </c>
      <c r="O27" s="476">
        <v>42.125999999999998</v>
      </c>
      <c r="P27" s="476">
        <v>43.073</v>
      </c>
      <c r="Q27" s="476">
        <v>43.174999999999997</v>
      </c>
      <c r="R27" s="476">
        <v>43.423000000000002</v>
      </c>
      <c r="S27" s="477">
        <v>42.656999999999996</v>
      </c>
      <c r="T27" s="477">
        <v>40.896000000000001</v>
      </c>
      <c r="U27" s="477">
        <v>39.884</v>
      </c>
      <c r="V27" s="477">
        <v>41.095999999999997</v>
      </c>
      <c r="W27" s="477">
        <v>39.173000000000002</v>
      </c>
      <c r="X27" s="477">
        <v>37.924999999999997</v>
      </c>
      <c r="Y27" s="397">
        <v>35348</v>
      </c>
      <c r="Z27" s="397">
        <v>35129</v>
      </c>
      <c r="AA27" s="397">
        <v>40831</v>
      </c>
      <c r="AB27" s="397">
        <v>38502</v>
      </c>
      <c r="AC27" s="397">
        <v>37957</v>
      </c>
      <c r="AD27" s="397">
        <v>37960</v>
      </c>
      <c r="AE27" s="397">
        <v>38466</v>
      </c>
      <c r="AF27" s="397">
        <v>37402</v>
      </c>
      <c r="AG27" s="397">
        <v>36846</v>
      </c>
      <c r="AH27" s="397">
        <v>35736</v>
      </c>
      <c r="AI27" s="397">
        <v>30670</v>
      </c>
      <c r="AJ27" s="478">
        <v>32774</v>
      </c>
      <c r="AK27" s="344">
        <f t="shared" si="1"/>
        <v>6.8601238995761378</v>
      </c>
      <c r="AL27" s="43" t="s">
        <v>33</v>
      </c>
      <c r="BB27" s="149"/>
      <c r="BC27" s="149"/>
      <c r="BD27" s="149"/>
      <c r="BE27" s="149"/>
      <c r="BF27" s="149"/>
    </row>
    <row r="28" spans="1:58" ht="12.75" customHeight="1" x14ac:dyDescent="0.2">
      <c r="A28" s="6"/>
      <c r="B28" s="447" t="s">
        <v>17</v>
      </c>
      <c r="C28" s="461">
        <v>41.843000000000004</v>
      </c>
      <c r="D28" s="462">
        <v>40.372999999999998</v>
      </c>
      <c r="E28" s="461">
        <v>50.531999999999996</v>
      </c>
      <c r="F28" s="463">
        <v>54.037999999999997</v>
      </c>
      <c r="G28" s="463">
        <v>50.988999999999997</v>
      </c>
      <c r="H28" s="463">
        <v>48.901000000000003</v>
      </c>
      <c r="I28" s="463">
        <v>53.646999999999998</v>
      </c>
      <c r="J28" s="463">
        <v>56.904000000000003</v>
      </c>
      <c r="K28" s="463">
        <v>57.911000000000001</v>
      </c>
      <c r="L28" s="463">
        <v>66.585999999999999</v>
      </c>
      <c r="M28" s="463">
        <v>61.854999999999997</v>
      </c>
      <c r="N28" s="463">
        <v>55.106000000000002</v>
      </c>
      <c r="O28" s="463">
        <v>57.331000000000003</v>
      </c>
      <c r="P28" s="463">
        <v>53.798000000000002</v>
      </c>
      <c r="Q28" s="463">
        <v>53.558</v>
      </c>
      <c r="R28" s="463">
        <v>51.076000000000001</v>
      </c>
      <c r="S28" s="464">
        <v>51.067999999999998</v>
      </c>
      <c r="T28" s="464">
        <v>48.1</v>
      </c>
      <c r="U28" s="464">
        <v>46.875999999999998</v>
      </c>
      <c r="V28" s="464">
        <v>49.536000000000001</v>
      </c>
      <c r="W28" s="464">
        <v>49.054000000000002</v>
      </c>
      <c r="X28" s="464">
        <v>44.195</v>
      </c>
      <c r="Y28" s="395">
        <v>38832</v>
      </c>
      <c r="Z28" s="395">
        <v>40069</v>
      </c>
      <c r="AA28" s="395">
        <v>37046</v>
      </c>
      <c r="AB28" s="395">
        <v>35847</v>
      </c>
      <c r="AC28" s="395">
        <v>34970</v>
      </c>
      <c r="AD28" s="395">
        <v>32967</v>
      </c>
      <c r="AE28" s="395">
        <v>33664</v>
      </c>
      <c r="AF28" s="395">
        <v>32760</v>
      </c>
      <c r="AG28" s="395">
        <v>31674</v>
      </c>
      <c r="AH28" s="395">
        <v>30288</v>
      </c>
      <c r="AI28" s="395">
        <v>23540</v>
      </c>
      <c r="AJ28" s="465">
        <v>22816</v>
      </c>
      <c r="AK28" s="343">
        <f t="shared" si="1"/>
        <v>-3.0756159728122299</v>
      </c>
      <c r="AL28" s="44" t="s">
        <v>17</v>
      </c>
      <c r="BB28" s="149"/>
      <c r="BC28" s="149"/>
      <c r="BD28" s="149"/>
      <c r="BE28" s="149"/>
      <c r="BF28" s="149"/>
    </row>
    <row r="29" spans="1:58" ht="12.75" customHeight="1" x14ac:dyDescent="0.2">
      <c r="A29" s="6"/>
      <c r="B29" s="125" t="s">
        <v>34</v>
      </c>
      <c r="C29" s="182">
        <v>22.661999999999999</v>
      </c>
      <c r="D29" s="183">
        <v>33.886000000000003</v>
      </c>
      <c r="E29" s="182">
        <v>45.11</v>
      </c>
      <c r="F29" s="476">
        <v>48.953000000000003</v>
      </c>
      <c r="G29" s="476">
        <v>50.850999999999999</v>
      </c>
      <c r="H29" s="476">
        <v>48.645000000000003</v>
      </c>
      <c r="I29" s="476">
        <v>45.83</v>
      </c>
      <c r="J29" s="476">
        <v>48.338999999999999</v>
      </c>
      <c r="K29" s="476">
        <v>49.265000000000001</v>
      </c>
      <c r="L29" s="476">
        <v>49.417000000000002</v>
      </c>
      <c r="M29" s="476">
        <v>49.356999999999999</v>
      </c>
      <c r="N29" s="476">
        <v>48.508000000000003</v>
      </c>
      <c r="O29" s="476">
        <v>44.463000000000001</v>
      </c>
      <c r="P29" s="476">
        <v>42.521000000000001</v>
      </c>
      <c r="Q29" s="476">
        <v>42.219000000000001</v>
      </c>
      <c r="R29" s="476">
        <v>41.494999999999997</v>
      </c>
      <c r="S29" s="477">
        <v>38.93</v>
      </c>
      <c r="T29" s="477">
        <v>37.066000000000003</v>
      </c>
      <c r="U29" s="477">
        <v>35.68</v>
      </c>
      <c r="V29" s="477">
        <v>35.311</v>
      </c>
      <c r="W29" s="477">
        <v>33.613</v>
      </c>
      <c r="X29" s="477">
        <v>35.484000000000002</v>
      </c>
      <c r="Y29" s="397">
        <v>35426</v>
      </c>
      <c r="Z29" s="397">
        <v>32541</v>
      </c>
      <c r="AA29" s="397">
        <v>29867</v>
      </c>
      <c r="AB29" s="397">
        <v>30339</v>
      </c>
      <c r="AC29" s="397">
        <v>30604</v>
      </c>
      <c r="AD29" s="397">
        <v>31953</v>
      </c>
      <c r="AE29" s="397">
        <v>32299</v>
      </c>
      <c r="AF29" s="397">
        <v>34416</v>
      </c>
      <c r="AG29" s="397">
        <v>35816</v>
      </c>
      <c r="AH29" s="397">
        <v>37251</v>
      </c>
      <c r="AI29" s="397">
        <v>27725</v>
      </c>
      <c r="AJ29" s="478">
        <v>30691</v>
      </c>
      <c r="AK29" s="344">
        <f t="shared" si="1"/>
        <v>10.69792605951308</v>
      </c>
      <c r="AL29" s="43" t="s">
        <v>34</v>
      </c>
      <c r="BB29" s="149"/>
      <c r="BC29" s="149"/>
      <c r="BD29" s="149"/>
      <c r="BE29" s="149"/>
      <c r="BF29" s="149"/>
    </row>
    <row r="30" spans="1:58" ht="12.75" customHeight="1" x14ac:dyDescent="0.2">
      <c r="A30" s="6"/>
      <c r="B30" s="447" t="s">
        <v>18</v>
      </c>
      <c r="C30" s="473"/>
      <c r="D30" s="474"/>
      <c r="E30" s="461">
        <v>9.7080000000000002</v>
      </c>
      <c r="F30" s="463">
        <v>8.9480000000000004</v>
      </c>
      <c r="G30" s="463">
        <v>8.1809999999999992</v>
      </c>
      <c r="H30" s="463">
        <v>8.9719999999999995</v>
      </c>
      <c r="I30" s="463">
        <v>9.3810000000000002</v>
      </c>
      <c r="J30" s="463">
        <v>9.1189999999999998</v>
      </c>
      <c r="K30" s="463">
        <v>8.9309999999999992</v>
      </c>
      <c r="L30" s="463">
        <v>8.8010000000000002</v>
      </c>
      <c r="M30" s="463">
        <v>8.4570000000000007</v>
      </c>
      <c r="N30" s="463">
        <v>7.95</v>
      </c>
      <c r="O30" s="463">
        <v>7.8890000000000002</v>
      </c>
      <c r="P30" s="463">
        <v>7.5279999999999996</v>
      </c>
      <c r="Q30" s="463">
        <v>7.4530000000000003</v>
      </c>
      <c r="R30" s="463">
        <v>6.9420000000000002</v>
      </c>
      <c r="S30" s="464">
        <v>7.335</v>
      </c>
      <c r="T30" s="481">
        <v>19.818999999999999</v>
      </c>
      <c r="U30" s="464">
        <v>21.905000000000001</v>
      </c>
      <c r="V30" s="464">
        <v>24.661000000000001</v>
      </c>
      <c r="W30" s="464">
        <v>29.306999999999999</v>
      </c>
      <c r="X30" s="464">
        <v>28.611999999999998</v>
      </c>
      <c r="Y30" s="395">
        <v>25995</v>
      </c>
      <c r="Z30" s="395">
        <v>26647</v>
      </c>
      <c r="AA30" s="395">
        <v>26928</v>
      </c>
      <c r="AB30" s="395">
        <v>24827</v>
      </c>
      <c r="AC30" s="395">
        <v>25355</v>
      </c>
      <c r="AD30" s="395">
        <v>28944</v>
      </c>
      <c r="AE30" s="395">
        <v>30751</v>
      </c>
      <c r="AF30" s="395">
        <v>31106</v>
      </c>
      <c r="AG30" s="395">
        <v>30202</v>
      </c>
      <c r="AH30" s="395">
        <v>31146</v>
      </c>
      <c r="AI30" s="395">
        <v>22806</v>
      </c>
      <c r="AJ30" s="465">
        <v>26805</v>
      </c>
      <c r="AK30" s="343">
        <f t="shared" si="1"/>
        <v>17.53485924756643</v>
      </c>
      <c r="AL30" s="44" t="s">
        <v>18</v>
      </c>
      <c r="BB30" s="149"/>
      <c r="BC30" s="149"/>
      <c r="BD30" s="149"/>
      <c r="BE30" s="149"/>
      <c r="BF30" s="149"/>
    </row>
    <row r="31" spans="1:58" ht="12.75" customHeight="1" x14ac:dyDescent="0.2">
      <c r="A31" s="6"/>
      <c r="B31" s="125" t="s">
        <v>20</v>
      </c>
      <c r="C31" s="182" t="s">
        <v>57</v>
      </c>
      <c r="D31" s="183" t="s">
        <v>57</v>
      </c>
      <c r="E31" s="182">
        <v>5.1769999999999996</v>
      </c>
      <c r="F31" s="476">
        <v>5.4790000000000001</v>
      </c>
      <c r="G31" s="476">
        <v>5.7809999999999997</v>
      </c>
      <c r="H31" s="476">
        <v>6.29</v>
      </c>
      <c r="I31" s="476">
        <v>6.5519999999999996</v>
      </c>
      <c r="J31" s="476">
        <v>6.5670000000000002</v>
      </c>
      <c r="K31" s="476">
        <v>6.2729999999999997</v>
      </c>
      <c r="L31" s="476">
        <v>6.9729999999999999</v>
      </c>
      <c r="M31" s="476">
        <v>5.8739999999999997</v>
      </c>
      <c r="N31" s="476">
        <v>7.0090000000000003</v>
      </c>
      <c r="O31" s="476">
        <v>8.9510000000000005</v>
      </c>
      <c r="P31" s="476">
        <v>9.5950000000000006</v>
      </c>
      <c r="Q31" s="476">
        <v>10.541</v>
      </c>
      <c r="R31" s="476">
        <v>11.91</v>
      </c>
      <c r="S31" s="477">
        <v>12.89</v>
      </c>
      <c r="T31" s="477">
        <v>10.509</v>
      </c>
      <c r="U31" s="477">
        <v>11.62</v>
      </c>
      <c r="V31" s="477">
        <v>11.64</v>
      </c>
      <c r="W31" s="477">
        <v>9.1649999999999991</v>
      </c>
      <c r="X31" s="477">
        <v>8.7170000000000005</v>
      </c>
      <c r="Y31" s="397">
        <v>7659</v>
      </c>
      <c r="Z31" s="397">
        <v>7257</v>
      </c>
      <c r="AA31" s="397">
        <v>6857</v>
      </c>
      <c r="AB31" s="397">
        <v>6568</v>
      </c>
      <c r="AC31" s="397">
        <v>6263</v>
      </c>
      <c r="AD31" s="397">
        <v>6578</v>
      </c>
      <c r="AE31" s="397">
        <v>6494</v>
      </c>
      <c r="AF31" s="397">
        <v>6185</v>
      </c>
      <c r="AG31" s="397">
        <v>6013</v>
      </c>
      <c r="AH31" s="397">
        <v>6023</v>
      </c>
      <c r="AI31" s="397">
        <v>4776</v>
      </c>
      <c r="AJ31" s="478">
        <v>5326</v>
      </c>
      <c r="AK31" s="344">
        <f t="shared" si="1"/>
        <v>11.51591289782246</v>
      </c>
      <c r="AL31" s="43" t="s">
        <v>20</v>
      </c>
      <c r="BB31" s="149"/>
      <c r="BC31" s="149"/>
      <c r="BD31" s="149"/>
      <c r="BE31" s="149"/>
      <c r="BF31" s="149"/>
    </row>
    <row r="32" spans="1:58" ht="12.75" customHeight="1" x14ac:dyDescent="0.2">
      <c r="A32" s="6"/>
      <c r="B32" s="447" t="s">
        <v>19</v>
      </c>
      <c r="C32" s="469"/>
      <c r="D32" s="470"/>
      <c r="E32" s="469">
        <v>8.2360000000000007</v>
      </c>
      <c r="F32" s="530">
        <f>E32</f>
        <v>8.2360000000000007</v>
      </c>
      <c r="G32" s="530">
        <f t="shared" ref="G32:H32" si="5">F32</f>
        <v>8.2360000000000007</v>
      </c>
      <c r="H32" s="530">
        <f t="shared" si="5"/>
        <v>8.2360000000000007</v>
      </c>
      <c r="I32" s="471">
        <v>8.4610000000000003</v>
      </c>
      <c r="J32" s="463">
        <v>8.7129999999999992</v>
      </c>
      <c r="K32" s="463">
        <v>8.8239999999999998</v>
      </c>
      <c r="L32" s="463">
        <v>9.4890000000000008</v>
      </c>
      <c r="M32" s="463">
        <v>9.7040000000000006</v>
      </c>
      <c r="N32" s="463">
        <v>8.5779999999999994</v>
      </c>
      <c r="O32" s="463">
        <v>7.8840000000000003</v>
      </c>
      <c r="P32" s="463">
        <v>8.1809999999999992</v>
      </c>
      <c r="Q32" s="463">
        <v>7.8659999999999997</v>
      </c>
      <c r="R32" s="463">
        <v>8.5510000000000002</v>
      </c>
      <c r="S32" s="464">
        <v>8.4429999999999996</v>
      </c>
      <c r="T32" s="464">
        <v>7.9029999999999996</v>
      </c>
      <c r="U32" s="464">
        <v>7.9880000000000004</v>
      </c>
      <c r="V32" s="464">
        <v>8.4830000000000005</v>
      </c>
      <c r="W32" s="464">
        <v>8.4160000000000004</v>
      </c>
      <c r="X32" s="464">
        <v>8.4149999999999991</v>
      </c>
      <c r="Y32" s="395">
        <v>6131</v>
      </c>
      <c r="Z32" s="395">
        <v>5775</v>
      </c>
      <c r="AA32" s="395">
        <v>5370</v>
      </c>
      <c r="AB32" s="395">
        <v>5111</v>
      </c>
      <c r="AC32" s="395">
        <v>5064</v>
      </c>
      <c r="AD32" s="395">
        <v>5172</v>
      </c>
      <c r="AE32" s="395">
        <v>5273</v>
      </c>
      <c r="AF32" s="395">
        <v>5330</v>
      </c>
      <c r="AG32" s="395">
        <v>5335</v>
      </c>
      <c r="AH32" s="395">
        <v>5105</v>
      </c>
      <c r="AI32" s="395">
        <v>4302</v>
      </c>
      <c r="AJ32" s="472">
        <f>AI32</f>
        <v>4302</v>
      </c>
      <c r="AK32" s="343"/>
      <c r="AL32" s="44" t="s">
        <v>19</v>
      </c>
      <c r="BB32" s="149"/>
      <c r="BC32" s="149"/>
      <c r="BD32" s="149"/>
      <c r="BE32" s="149"/>
      <c r="BF32" s="149"/>
    </row>
    <row r="33" spans="1:58" ht="12.75" customHeight="1" x14ac:dyDescent="0.2">
      <c r="A33" s="6"/>
      <c r="B33" s="125" t="s">
        <v>35</v>
      </c>
      <c r="C33" s="182">
        <v>11.439</v>
      </c>
      <c r="D33" s="183">
        <v>6.79</v>
      </c>
      <c r="E33" s="182">
        <v>10.175000000000001</v>
      </c>
      <c r="F33" s="476">
        <v>9.3740000000000006</v>
      </c>
      <c r="G33" s="476">
        <v>7.8819999999999997</v>
      </c>
      <c r="H33" s="476">
        <v>6.1470000000000002</v>
      </c>
      <c r="I33" s="476">
        <v>6.2450000000000001</v>
      </c>
      <c r="J33" s="476">
        <v>7.8120000000000003</v>
      </c>
      <c r="K33" s="476">
        <v>7.274</v>
      </c>
      <c r="L33" s="476">
        <v>6.98</v>
      </c>
      <c r="M33" s="476">
        <v>6.9020000000000001</v>
      </c>
      <c r="N33" s="476">
        <v>6.9969999999999999</v>
      </c>
      <c r="O33" s="476">
        <v>6.633</v>
      </c>
      <c r="P33" s="476">
        <v>6.4509999999999996</v>
      </c>
      <c r="Q33" s="476">
        <v>6.1959999999999997</v>
      </c>
      <c r="R33" s="476">
        <v>6.907</v>
      </c>
      <c r="S33" s="477">
        <v>6.7670000000000003</v>
      </c>
      <c r="T33" s="477">
        <v>7.02</v>
      </c>
      <c r="U33" s="477">
        <v>6.74</v>
      </c>
      <c r="V33" s="477">
        <v>6.657</v>
      </c>
      <c r="W33" s="477">
        <v>6.8810000000000002</v>
      </c>
      <c r="X33" s="477">
        <v>6.4139999999999997</v>
      </c>
      <c r="Y33" s="397">
        <v>6072</v>
      </c>
      <c r="Z33" s="397">
        <v>6408</v>
      </c>
      <c r="AA33" s="397">
        <v>5725</v>
      </c>
      <c r="AB33" s="397">
        <v>5334</v>
      </c>
      <c r="AC33" s="397">
        <v>5299</v>
      </c>
      <c r="AD33" s="397">
        <v>5185</v>
      </c>
      <c r="AE33" s="397">
        <v>4752</v>
      </c>
      <c r="AF33" s="397">
        <v>4432</v>
      </c>
      <c r="AG33" s="397">
        <v>4312</v>
      </c>
      <c r="AH33" s="397">
        <v>4002</v>
      </c>
      <c r="AI33" s="397">
        <v>3608</v>
      </c>
      <c r="AJ33" s="478">
        <v>3243</v>
      </c>
      <c r="AK33" s="344">
        <f t="shared" si="1"/>
        <v>-10.116407982261649</v>
      </c>
      <c r="AL33" s="43" t="s">
        <v>35</v>
      </c>
      <c r="BB33" s="149"/>
      <c r="BC33" s="149"/>
      <c r="BD33" s="149"/>
      <c r="BE33" s="149"/>
      <c r="BF33" s="149"/>
    </row>
    <row r="34" spans="1:58" ht="12.75" customHeight="1" x14ac:dyDescent="0.2">
      <c r="A34" s="6"/>
      <c r="B34" s="448" t="s">
        <v>36</v>
      </c>
      <c r="C34" s="482">
        <v>16.635999999999999</v>
      </c>
      <c r="D34" s="483">
        <v>15.231</v>
      </c>
      <c r="E34" s="482">
        <v>16.975000000000001</v>
      </c>
      <c r="F34" s="484">
        <v>16.003</v>
      </c>
      <c r="G34" s="484">
        <v>15.599</v>
      </c>
      <c r="H34" s="484">
        <v>14.959</v>
      </c>
      <c r="I34" s="484">
        <v>15.888</v>
      </c>
      <c r="J34" s="484">
        <v>15.625999999999999</v>
      </c>
      <c r="K34" s="484">
        <v>15.321</v>
      </c>
      <c r="L34" s="484">
        <v>15.752000000000001</v>
      </c>
      <c r="M34" s="484">
        <v>15.513999999999999</v>
      </c>
      <c r="N34" s="484">
        <v>15.834</v>
      </c>
      <c r="O34" s="484">
        <v>15.77</v>
      </c>
      <c r="P34" s="484">
        <v>15.795999999999999</v>
      </c>
      <c r="Q34" s="484">
        <v>16.946999999999999</v>
      </c>
      <c r="R34" s="484">
        <v>18.364999999999998</v>
      </c>
      <c r="S34" s="485">
        <v>18.029</v>
      </c>
      <c r="T34" s="485">
        <v>18.094000000000001</v>
      </c>
      <c r="U34" s="485">
        <v>18.213000000000001</v>
      </c>
      <c r="V34" s="485">
        <v>18.547999999999998</v>
      </c>
      <c r="W34" s="485">
        <v>18.462</v>
      </c>
      <c r="X34" s="485">
        <v>18.027000000000001</v>
      </c>
      <c r="Y34" s="401">
        <v>16627</v>
      </c>
      <c r="Z34" s="401">
        <v>16274</v>
      </c>
      <c r="AA34" s="401">
        <v>16636</v>
      </c>
      <c r="AB34" s="401">
        <v>14942</v>
      </c>
      <c r="AC34" s="401">
        <v>13091</v>
      </c>
      <c r="AD34" s="401">
        <v>14703</v>
      </c>
      <c r="AE34" s="401">
        <v>14086</v>
      </c>
      <c r="AF34" s="401">
        <v>14951</v>
      </c>
      <c r="AG34" s="401">
        <v>14233</v>
      </c>
      <c r="AH34" s="401">
        <v>13684</v>
      </c>
      <c r="AI34" s="401">
        <v>12243</v>
      </c>
      <c r="AJ34" s="571">
        <v>12625</v>
      </c>
      <c r="AK34" s="402"/>
      <c r="AL34" s="492" t="s">
        <v>36</v>
      </c>
      <c r="AR34"/>
      <c r="BB34" s="149"/>
      <c r="BC34" s="149"/>
      <c r="BD34" s="149"/>
      <c r="BE34" s="149"/>
      <c r="BF34" s="149"/>
    </row>
    <row r="35" spans="1:58" ht="12.75" customHeight="1" x14ac:dyDescent="0.2">
      <c r="A35" s="6"/>
      <c r="B35" s="144" t="s">
        <v>7</v>
      </c>
      <c r="C35" s="188"/>
      <c r="D35" s="189"/>
      <c r="E35" s="157">
        <v>0.56399999999999995</v>
      </c>
      <c r="F35" s="318">
        <v>0.75800000000000001</v>
      </c>
      <c r="G35" s="155">
        <v>0.90400000000000003</v>
      </c>
      <c r="H35" s="155">
        <v>0.98599999999999999</v>
      </c>
      <c r="I35" s="155">
        <v>1.004</v>
      </c>
      <c r="J35" s="155">
        <v>1.0569999999999999</v>
      </c>
      <c r="K35" s="155">
        <v>1.075</v>
      </c>
      <c r="L35" s="155">
        <v>1.0269999999999999</v>
      </c>
      <c r="M35" s="155">
        <v>1.095</v>
      </c>
      <c r="N35" s="155">
        <v>1.1739999999999999</v>
      </c>
      <c r="O35" s="155">
        <v>0.97899999999999998</v>
      </c>
      <c r="P35" s="155">
        <v>0.84399999999999997</v>
      </c>
      <c r="Q35" s="155">
        <v>0.98499999999999999</v>
      </c>
      <c r="R35" s="155">
        <v>0.78700000000000003</v>
      </c>
      <c r="S35" s="155">
        <v>0.79</v>
      </c>
      <c r="T35" s="155">
        <v>0.67100000000000004</v>
      </c>
      <c r="U35" s="155">
        <v>0.88700000000000001</v>
      </c>
      <c r="V35" s="155">
        <v>1.1319999999999999</v>
      </c>
      <c r="W35" s="155">
        <v>1.073</v>
      </c>
      <c r="X35" s="155">
        <v>0.878</v>
      </c>
      <c r="Y35" s="397">
        <v>883</v>
      </c>
      <c r="Z35" s="397">
        <v>849</v>
      </c>
      <c r="AA35" s="397">
        <v>742</v>
      </c>
      <c r="AB35" s="397">
        <v>822</v>
      </c>
      <c r="AC35" s="397">
        <v>808</v>
      </c>
      <c r="AD35" s="397">
        <v>912</v>
      </c>
      <c r="AE35" s="397">
        <v>986</v>
      </c>
      <c r="AF35" s="397">
        <v>952</v>
      </c>
      <c r="AG35" s="397">
        <v>868</v>
      </c>
      <c r="AH35" s="397">
        <v>770</v>
      </c>
      <c r="AI35" s="397">
        <v>727</v>
      </c>
      <c r="AJ35" s="478">
        <v>873</v>
      </c>
      <c r="AK35" s="344">
        <f t="shared" si="1"/>
        <v>20.08253094910593</v>
      </c>
      <c r="AL35" s="43" t="s">
        <v>7</v>
      </c>
    </row>
    <row r="36" spans="1:58" ht="12.75" customHeight="1" x14ac:dyDescent="0.2">
      <c r="A36" s="6"/>
      <c r="B36" s="447" t="s">
        <v>37</v>
      </c>
      <c r="C36" s="473"/>
      <c r="D36" s="474"/>
      <c r="E36" s="461">
        <v>8.8010000000000002</v>
      </c>
      <c r="F36" s="463"/>
      <c r="G36" s="463"/>
      <c r="H36" s="463"/>
      <c r="I36" s="463"/>
      <c r="J36" s="463">
        <v>8.625</v>
      </c>
      <c r="K36" s="463">
        <v>8.7789999999999999</v>
      </c>
      <c r="L36" s="463">
        <v>8.7650000000000006</v>
      </c>
      <c r="M36" s="463">
        <v>8.8640000000000008</v>
      </c>
      <c r="N36" s="463">
        <v>8.3610000000000007</v>
      </c>
      <c r="O36" s="463">
        <v>8.44</v>
      </c>
      <c r="P36" s="463">
        <v>8.2469999999999999</v>
      </c>
      <c r="Q36" s="463">
        <v>8.7309999999999999</v>
      </c>
      <c r="R36" s="463">
        <v>8.2739999999999991</v>
      </c>
      <c r="S36" s="464">
        <v>8.4320000000000004</v>
      </c>
      <c r="T36" s="464">
        <v>8.0879999999999992</v>
      </c>
      <c r="U36" s="464">
        <v>7.9210000000000003</v>
      </c>
      <c r="V36" s="464">
        <v>8.1820000000000004</v>
      </c>
      <c r="W36" s="464">
        <v>7.726</v>
      </c>
      <c r="X36" s="464">
        <v>6.9219999999999997</v>
      </c>
      <c r="Y36" s="395">
        <v>6434</v>
      </c>
      <c r="Z36" s="395">
        <v>6079</v>
      </c>
      <c r="AA36" s="395">
        <v>6153</v>
      </c>
      <c r="AB36" s="395">
        <v>5241</v>
      </c>
      <c r="AC36" s="395">
        <v>4972</v>
      </c>
      <c r="AD36" s="395">
        <v>4563</v>
      </c>
      <c r="AE36" s="395">
        <v>4195</v>
      </c>
      <c r="AF36" s="395">
        <v>4086</v>
      </c>
      <c r="AG36" s="395">
        <v>3895</v>
      </c>
      <c r="AH36" s="395">
        <v>3580</v>
      </c>
      <c r="AI36" s="395">
        <v>3502</v>
      </c>
      <c r="AJ36" s="395">
        <v>3620</v>
      </c>
      <c r="AK36" s="343">
        <f t="shared" si="1"/>
        <v>3.3695031410622533</v>
      </c>
      <c r="AL36" s="44" t="s">
        <v>37</v>
      </c>
    </row>
    <row r="37" spans="1:58" ht="12.75" customHeight="1" x14ac:dyDescent="0.2">
      <c r="A37" s="6"/>
      <c r="B37" s="139" t="s">
        <v>8</v>
      </c>
      <c r="C37" s="158">
        <v>28.651</v>
      </c>
      <c r="D37" s="159">
        <v>25.649000000000001</v>
      </c>
      <c r="E37" s="160">
        <v>23.834</v>
      </c>
      <c r="F37" s="158">
        <v>22.821000000000002</v>
      </c>
      <c r="G37" s="158">
        <v>23.271999999999998</v>
      </c>
      <c r="H37" s="158">
        <v>22.852</v>
      </c>
      <c r="I37" s="158">
        <v>23.527000000000001</v>
      </c>
      <c r="J37" s="158">
        <v>23.03</v>
      </c>
      <c r="K37" s="158">
        <v>21.577999999999999</v>
      </c>
      <c r="L37" s="158">
        <v>22.074999999999999</v>
      </c>
      <c r="M37" s="158">
        <v>22.231999999999999</v>
      </c>
      <c r="N37" s="158">
        <v>23.434000000000001</v>
      </c>
      <c r="O37" s="158">
        <v>23.736999999999998</v>
      </c>
      <c r="P37" s="158">
        <v>23.896000000000001</v>
      </c>
      <c r="Q37" s="158">
        <v>23.646999999999998</v>
      </c>
      <c r="R37" s="158">
        <v>23.84</v>
      </c>
      <c r="S37" s="158">
        <v>30.792999999999999</v>
      </c>
      <c r="T37" s="158">
        <v>21.706</v>
      </c>
      <c r="U37" s="158">
        <v>21.491</v>
      </c>
      <c r="V37" s="158">
        <v>21.911000000000001</v>
      </c>
      <c r="W37" s="158">
        <v>20.736000000000001</v>
      </c>
      <c r="X37" s="158">
        <v>20.506</v>
      </c>
      <c r="Y37" s="403">
        <v>19609</v>
      </c>
      <c r="Z37" s="403">
        <v>18990</v>
      </c>
      <c r="AA37" s="403">
        <v>18148</v>
      </c>
      <c r="AB37" s="403">
        <v>17473</v>
      </c>
      <c r="AC37" s="403">
        <v>17803</v>
      </c>
      <c r="AD37" s="403">
        <v>17736</v>
      </c>
      <c r="AE37" s="403">
        <v>17577</v>
      </c>
      <c r="AF37" s="403">
        <v>17799</v>
      </c>
      <c r="AG37" s="403">
        <v>18033</v>
      </c>
      <c r="AH37" s="403">
        <v>17761</v>
      </c>
      <c r="AI37" s="403">
        <v>16897</v>
      </c>
      <c r="AJ37" s="487">
        <v>17436</v>
      </c>
      <c r="AK37" s="521">
        <f t="shared" si="1"/>
        <v>3.189915369592228</v>
      </c>
      <c r="AL37" s="342" t="s">
        <v>8</v>
      </c>
    </row>
    <row r="38" spans="1:58" ht="12.75" customHeight="1" x14ac:dyDescent="0.2">
      <c r="A38" s="6"/>
      <c r="B38" s="447" t="s">
        <v>121</v>
      </c>
      <c r="C38" s="461"/>
      <c r="D38" s="462"/>
      <c r="E38" s="461"/>
      <c r="F38" s="490"/>
      <c r="G38" s="490"/>
      <c r="H38" s="490"/>
      <c r="I38" s="490"/>
      <c r="J38" s="490"/>
      <c r="K38" s="490"/>
      <c r="L38" s="490"/>
      <c r="M38" s="490"/>
      <c r="N38" s="490"/>
      <c r="O38" s="490"/>
      <c r="P38" s="490"/>
      <c r="Q38" s="490">
        <v>1.5209999999999999</v>
      </c>
      <c r="R38" s="490">
        <v>1.151</v>
      </c>
      <c r="S38" s="491">
        <v>2.1019999999999999</v>
      </c>
      <c r="T38" s="491">
        <v>4.4169999999999998</v>
      </c>
      <c r="U38" s="491">
        <v>4.3929999999999998</v>
      </c>
      <c r="V38" s="491">
        <v>8.3970000000000002</v>
      </c>
      <c r="W38" s="491">
        <v>8.3529999999999998</v>
      </c>
      <c r="X38" s="491">
        <v>7.7990000000000004</v>
      </c>
      <c r="Y38" s="491">
        <v>7.1269999999999998</v>
      </c>
      <c r="Z38" s="491">
        <v>7.0880000000000001</v>
      </c>
      <c r="AA38" s="491">
        <v>6.6</v>
      </c>
      <c r="AB38" s="491">
        <v>6.9080000000000004</v>
      </c>
      <c r="AC38" s="491">
        <v>7.1059999999999999</v>
      </c>
      <c r="AD38" s="491">
        <v>7.6269999999999998</v>
      </c>
      <c r="AE38" s="491">
        <v>7.7160000000000002</v>
      </c>
      <c r="AF38" s="491">
        <v>7.2549999999999999</v>
      </c>
      <c r="AG38" s="491">
        <v>7.4939999999999998</v>
      </c>
      <c r="AH38" s="517">
        <v>7.2560000000000002</v>
      </c>
      <c r="AI38" s="517">
        <v>6.3170000000000002</v>
      </c>
      <c r="AJ38" s="515">
        <v>6.8739999999999997</v>
      </c>
      <c r="AK38" s="522">
        <f t="shared" si="1"/>
        <v>8.8174766503086772</v>
      </c>
      <c r="AL38" s="447" t="s">
        <v>121</v>
      </c>
      <c r="AR38"/>
      <c r="BB38" s="149"/>
      <c r="BC38" s="149"/>
      <c r="BD38" s="149"/>
      <c r="BE38" s="149"/>
      <c r="BF38" s="149"/>
    </row>
    <row r="39" spans="1:58" ht="12.75" customHeight="1" x14ac:dyDescent="0.2">
      <c r="A39" s="6"/>
      <c r="B39" s="125" t="s">
        <v>79</v>
      </c>
      <c r="C39" s="316"/>
      <c r="D39" s="317"/>
      <c r="E39" s="182"/>
      <c r="F39" s="476"/>
      <c r="G39" s="476"/>
      <c r="H39" s="476"/>
      <c r="I39" s="476"/>
      <c r="J39" s="476"/>
      <c r="K39" s="476"/>
      <c r="L39" s="476"/>
      <c r="M39" s="476"/>
      <c r="N39" s="476"/>
      <c r="O39" s="476"/>
      <c r="P39" s="476"/>
      <c r="Q39" s="476"/>
      <c r="R39" s="476"/>
      <c r="S39" s="477"/>
      <c r="T39" s="477"/>
      <c r="U39" s="477"/>
      <c r="V39" s="477"/>
      <c r="W39" s="477"/>
      <c r="X39" s="477"/>
      <c r="Y39" s="477">
        <v>9.1379999999999999</v>
      </c>
      <c r="Z39" s="477">
        <v>8.5190000000000001</v>
      </c>
      <c r="AA39" s="477">
        <v>8.1029999999999998</v>
      </c>
      <c r="AB39" s="477">
        <v>5.2640000000000002</v>
      </c>
      <c r="AC39" s="477">
        <v>5.5309999999999997</v>
      </c>
      <c r="AD39" s="477">
        <v>4.944</v>
      </c>
      <c r="AE39" s="477">
        <v>5.2290000000000001</v>
      </c>
      <c r="AF39" s="477">
        <v>5.6779999999999999</v>
      </c>
      <c r="AG39" s="477">
        <v>5.8719999999999999</v>
      </c>
      <c r="AH39" s="155">
        <f>6.21</f>
        <v>6.21</v>
      </c>
      <c r="AI39" s="155">
        <f>4.595</f>
        <v>4.5949999999999998</v>
      </c>
      <c r="AJ39" s="486">
        <f>6.109</f>
        <v>6.109</v>
      </c>
      <c r="AK39" s="523">
        <f t="shared" si="1"/>
        <v>32.948857453754101</v>
      </c>
      <c r="AL39" s="125" t="s">
        <v>79</v>
      </c>
      <c r="AR39"/>
      <c r="BB39" s="149"/>
      <c r="BC39" s="149"/>
      <c r="BD39" s="149"/>
      <c r="BE39" s="149"/>
      <c r="BF39" s="149"/>
    </row>
    <row r="40" spans="1:58" ht="12.75" customHeight="1" x14ac:dyDescent="0.2">
      <c r="A40" s="6"/>
      <c r="B40" s="8" t="s">
        <v>122</v>
      </c>
      <c r="C40" s="180"/>
      <c r="D40" s="181"/>
      <c r="E40" s="173"/>
      <c r="F40" s="506"/>
      <c r="G40" s="506"/>
      <c r="H40" s="506">
        <v>2.4420000000000002</v>
      </c>
      <c r="I40" s="506">
        <v>2.6469999999999998</v>
      </c>
      <c r="J40" s="506">
        <v>2.6949999999999998</v>
      </c>
      <c r="K40" s="506">
        <v>3.2080000000000002</v>
      </c>
      <c r="L40" s="506">
        <v>3.4119999999999999</v>
      </c>
      <c r="M40" s="506">
        <v>3.0369999999999999</v>
      </c>
      <c r="N40" s="506">
        <v>2.669</v>
      </c>
      <c r="O40" s="506">
        <v>2.58</v>
      </c>
      <c r="P40" s="506">
        <v>2.7650000000000001</v>
      </c>
      <c r="Q40" s="506">
        <v>2.899</v>
      </c>
      <c r="R40" s="506">
        <v>2.6720000000000002</v>
      </c>
      <c r="S40" s="507">
        <v>2.4470000000000001</v>
      </c>
      <c r="T40" s="507">
        <v>2.29</v>
      </c>
      <c r="U40" s="507">
        <v>2.298</v>
      </c>
      <c r="V40" s="507">
        <v>2.4380000000000002</v>
      </c>
      <c r="W40" s="507">
        <v>2.87</v>
      </c>
      <c r="X40" s="507">
        <v>2.7549999999999999</v>
      </c>
      <c r="Y40" s="507">
        <v>2.9289999999999998</v>
      </c>
      <c r="Z40" s="507">
        <v>2.8260000000000001</v>
      </c>
      <c r="AA40" s="507">
        <v>2.7130000000000001</v>
      </c>
      <c r="AB40" s="507">
        <v>2.605</v>
      </c>
      <c r="AC40" s="507">
        <v>2.536</v>
      </c>
      <c r="AD40" s="507">
        <v>2.5590000000000002</v>
      </c>
      <c r="AE40" s="507">
        <v>2.4790000000000001</v>
      </c>
      <c r="AF40" s="507">
        <v>2.64</v>
      </c>
      <c r="AG40" s="507">
        <v>2.613</v>
      </c>
      <c r="AH40" s="152">
        <v>2.585</v>
      </c>
      <c r="AI40" s="152">
        <v>2.0049999999999999</v>
      </c>
      <c r="AJ40" s="508">
        <v>2.548</v>
      </c>
      <c r="AK40" s="524">
        <f t="shared" si="1"/>
        <v>27.082294264339168</v>
      </c>
      <c r="AL40" s="8" t="s">
        <v>122</v>
      </c>
      <c r="AR40"/>
      <c r="BB40" s="149"/>
      <c r="BC40" s="149"/>
      <c r="BD40" s="149"/>
      <c r="BE40" s="149"/>
      <c r="BF40" s="149"/>
    </row>
    <row r="41" spans="1:58" ht="12.75" customHeight="1" x14ac:dyDescent="0.2">
      <c r="A41" s="6"/>
      <c r="B41" s="125" t="s">
        <v>42</v>
      </c>
      <c r="C41" s="182">
        <v>3.1</v>
      </c>
      <c r="D41" s="183"/>
      <c r="E41" s="182">
        <v>2.2999999999999998</v>
      </c>
      <c r="F41" s="476"/>
      <c r="G41" s="476"/>
      <c r="H41" s="476">
        <v>2.0760000000000001</v>
      </c>
      <c r="I41" s="476">
        <v>2.4119999999999999</v>
      </c>
      <c r="J41" s="476">
        <v>2.4359999999999999</v>
      </c>
      <c r="K41" s="476">
        <v>2.5049999999999999</v>
      </c>
      <c r="L41" s="476">
        <v>2.2930000000000001</v>
      </c>
      <c r="M41" s="476">
        <v>2.1840000000000002</v>
      </c>
      <c r="N41" s="476">
        <v>2.1720000000000002</v>
      </c>
      <c r="O41" s="476">
        <v>1.667</v>
      </c>
      <c r="P41" s="476">
        <v>1.3</v>
      </c>
      <c r="Q41" s="476">
        <v>1.6279999999999999</v>
      </c>
      <c r="R41" s="476">
        <v>1.9259999999999999</v>
      </c>
      <c r="S41" s="477">
        <v>1.988</v>
      </c>
      <c r="T41" s="477">
        <v>2.8210000000000002</v>
      </c>
      <c r="U41" s="477">
        <v>3.3130000000000002</v>
      </c>
      <c r="V41" s="477">
        <v>4.0369999999999999</v>
      </c>
      <c r="W41" s="477">
        <v>4.4029999999999996</v>
      </c>
      <c r="X41" s="477">
        <v>4.3529999999999998</v>
      </c>
      <c r="Y41" s="477">
        <v>4.2229999999999999</v>
      </c>
      <c r="Z41" s="477">
        <v>4.4619999999999997</v>
      </c>
      <c r="AA41" s="477">
        <v>4.1079999999999997</v>
      </c>
      <c r="AB41" s="477">
        <v>4.2300000000000004</v>
      </c>
      <c r="AC41" s="477">
        <v>3.8519999999999999</v>
      </c>
      <c r="AD41" s="477">
        <v>3.8540000000000001</v>
      </c>
      <c r="AE41" s="477">
        <v>3.9020000000000001</v>
      </c>
      <c r="AF41" s="477">
        <v>4.0190000000000001</v>
      </c>
      <c r="AG41" s="477">
        <v>3.74</v>
      </c>
      <c r="AH41" s="155">
        <f>3.233</f>
        <v>3.2330000000000001</v>
      </c>
      <c r="AI41" s="155">
        <v>3.6960000000000002</v>
      </c>
      <c r="AJ41" s="486">
        <v>4.069</v>
      </c>
      <c r="AK41" s="523">
        <f t="shared" si="1"/>
        <v>10.091991341991346</v>
      </c>
      <c r="AL41" s="125" t="s">
        <v>42</v>
      </c>
    </row>
    <row r="42" spans="1:58" ht="12.75" customHeight="1" x14ac:dyDescent="0.2">
      <c r="A42" s="6"/>
      <c r="B42" s="8" t="s">
        <v>81</v>
      </c>
      <c r="C42" s="173"/>
      <c r="D42" s="174"/>
      <c r="E42" s="173"/>
      <c r="F42" s="506"/>
      <c r="G42" s="506"/>
      <c r="H42" s="506"/>
      <c r="I42" s="506"/>
      <c r="J42" s="509">
        <v>0.39900000000000002</v>
      </c>
      <c r="K42" s="509">
        <v>0.38100000000000001</v>
      </c>
      <c r="L42" s="509">
        <v>0.37</v>
      </c>
      <c r="M42" s="509">
        <v>0.434</v>
      </c>
      <c r="N42" s="509">
        <v>0.46800000000000003</v>
      </c>
      <c r="O42" s="509">
        <v>0.42799999999999999</v>
      </c>
      <c r="P42" s="509">
        <v>0.4</v>
      </c>
      <c r="Q42" s="509">
        <v>0.32800000000000001</v>
      </c>
      <c r="R42" s="509">
        <v>0.36299999999999999</v>
      </c>
      <c r="S42" s="509">
        <v>0.80100000000000005</v>
      </c>
      <c r="T42" s="509">
        <v>0.85299999999999998</v>
      </c>
      <c r="U42" s="509">
        <v>1.0149999999999999</v>
      </c>
      <c r="V42" s="509">
        <v>1.254</v>
      </c>
      <c r="W42" s="509">
        <v>1.208</v>
      </c>
      <c r="X42" s="509">
        <v>1.4650000000000001</v>
      </c>
      <c r="Y42" s="509">
        <v>1.5640000000000001</v>
      </c>
      <c r="Z42" s="509">
        <v>1.8759999999999999</v>
      </c>
      <c r="AA42" s="509">
        <v>1.87</v>
      </c>
      <c r="AB42" s="509">
        <v>2.0750000000000002</v>
      </c>
      <c r="AC42" s="509">
        <v>1.9139999999999999</v>
      </c>
      <c r="AD42" s="509">
        <v>1.992</v>
      </c>
      <c r="AE42" s="509">
        <v>2.032</v>
      </c>
      <c r="AF42" s="509">
        <v>1.978</v>
      </c>
      <c r="AG42" s="509">
        <v>1.718</v>
      </c>
      <c r="AH42" s="518">
        <f>1.498</f>
        <v>1.498</v>
      </c>
      <c r="AI42" s="518">
        <v>1.234</v>
      </c>
      <c r="AJ42" s="510">
        <v>1.3759999999999999</v>
      </c>
      <c r="AK42" s="524">
        <f t="shared" si="1"/>
        <v>11.507293354943272</v>
      </c>
      <c r="AL42" s="8" t="s">
        <v>81</v>
      </c>
      <c r="AR42"/>
      <c r="BB42" s="149"/>
      <c r="BC42" s="149"/>
      <c r="BD42" s="149"/>
      <c r="BE42" s="149"/>
      <c r="BF42" s="149"/>
    </row>
    <row r="43" spans="1:58" ht="12.75" customHeight="1" x14ac:dyDescent="0.2">
      <c r="A43" s="6"/>
      <c r="B43" s="125" t="s">
        <v>80</v>
      </c>
      <c r="C43" s="182"/>
      <c r="D43" s="183"/>
      <c r="E43" s="182"/>
      <c r="F43" s="476"/>
      <c r="G43" s="476"/>
      <c r="H43" s="476"/>
      <c r="I43" s="476"/>
      <c r="J43" s="476"/>
      <c r="K43" s="476"/>
      <c r="L43" s="476"/>
      <c r="M43" s="476"/>
      <c r="N43" s="476"/>
      <c r="O43" s="476"/>
      <c r="P43" s="476"/>
      <c r="Q43" s="476"/>
      <c r="R43" s="476"/>
      <c r="S43" s="477"/>
      <c r="T43" s="477"/>
      <c r="U43" s="477"/>
      <c r="V43" s="477"/>
      <c r="W43" s="477"/>
      <c r="X43" s="477"/>
      <c r="Y43" s="477">
        <v>14.179</v>
      </c>
      <c r="Z43" s="477">
        <v>14.119</v>
      </c>
      <c r="AA43" s="477">
        <v>13.186</v>
      </c>
      <c r="AB43" s="477">
        <v>13.042999999999999</v>
      </c>
      <c r="AC43" s="477">
        <v>13.638</v>
      </c>
      <c r="AD43" s="477">
        <v>13.638</v>
      </c>
      <c r="AE43" s="477">
        <v>14.382</v>
      </c>
      <c r="AF43" s="477">
        <v>14.691000000000001</v>
      </c>
      <c r="AG43" s="477">
        <v>14.141999999999999</v>
      </c>
      <c r="AH43" s="155">
        <f>14.134</f>
        <v>14.134</v>
      </c>
      <c r="AI43" s="519">
        <v>12.311</v>
      </c>
      <c r="AJ43" s="486">
        <v>13.786</v>
      </c>
      <c r="AK43" s="523">
        <f t="shared" si="1"/>
        <v>11.981155064576399</v>
      </c>
      <c r="AL43" s="125" t="s">
        <v>80</v>
      </c>
    </row>
    <row r="44" spans="1:58" s="489" customFormat="1" ht="12.75" customHeight="1" x14ac:dyDescent="0.2">
      <c r="A44" s="511"/>
      <c r="B44" s="8" t="s">
        <v>21</v>
      </c>
      <c r="C44" s="180"/>
      <c r="D44" s="181"/>
      <c r="E44" s="173">
        <v>55.771000000000001</v>
      </c>
      <c r="F44" s="175"/>
      <c r="G44" s="175"/>
      <c r="H44" s="175"/>
      <c r="I44" s="175"/>
      <c r="J44" s="175">
        <v>66.028999999999996</v>
      </c>
      <c r="K44" s="175"/>
      <c r="L44" s="175"/>
      <c r="M44" s="175"/>
      <c r="N44" s="175"/>
      <c r="O44" s="175">
        <v>75.200999999999993</v>
      </c>
      <c r="P44" s="175"/>
      <c r="Q44" s="175">
        <v>65.748000000000005</v>
      </c>
      <c r="R44" s="175">
        <v>67.031000000000006</v>
      </c>
      <c r="S44" s="152">
        <v>77.007999999999996</v>
      </c>
      <c r="T44" s="152">
        <v>87.272999999999996</v>
      </c>
      <c r="U44" s="152">
        <v>96.128</v>
      </c>
      <c r="V44" s="152">
        <v>106.994</v>
      </c>
      <c r="W44" s="152">
        <v>104.212</v>
      </c>
      <c r="X44" s="152">
        <v>111.121</v>
      </c>
      <c r="Y44" s="152">
        <v>116.804</v>
      </c>
      <c r="Z44" s="152">
        <v>131.845</v>
      </c>
      <c r="AA44" s="152">
        <v>153.55199999999999</v>
      </c>
      <c r="AB44" s="152">
        <v>161.30600000000001</v>
      </c>
      <c r="AC44" s="152">
        <v>168.512</v>
      </c>
      <c r="AD44" s="152">
        <v>183.011</v>
      </c>
      <c r="AE44" s="152">
        <v>185.12799999999999</v>
      </c>
      <c r="AF44" s="152">
        <v>182.66900000000001</v>
      </c>
      <c r="AG44" s="152">
        <v>186.53200000000001</v>
      </c>
      <c r="AH44" s="152">
        <f>174.896</f>
        <v>174.89599999999999</v>
      </c>
      <c r="AI44" s="15">
        <v>150.27500000000001</v>
      </c>
      <c r="AJ44" s="508">
        <v>187.96299999999999</v>
      </c>
      <c r="AK44" s="524">
        <f t="shared" si="1"/>
        <v>25.079354516719349</v>
      </c>
      <c r="AL44" s="8" t="s">
        <v>21</v>
      </c>
    </row>
    <row r="45" spans="1:58" ht="12.75" customHeight="1" x14ac:dyDescent="0.2">
      <c r="A45" s="6"/>
      <c r="B45" s="139" t="s">
        <v>123</v>
      </c>
      <c r="C45" s="503"/>
      <c r="D45" s="504"/>
      <c r="E45" s="184"/>
      <c r="F45" s="185"/>
      <c r="G45" s="185"/>
      <c r="H45" s="185">
        <v>40.759</v>
      </c>
      <c r="I45" s="185">
        <v>42.252000000000002</v>
      </c>
      <c r="J45" s="185">
        <v>43.152000000000001</v>
      </c>
      <c r="K45" s="185">
        <v>40.088000000000001</v>
      </c>
      <c r="L45" s="185">
        <v>37.944000000000003</v>
      </c>
      <c r="M45" s="185">
        <v>36.298999999999999</v>
      </c>
      <c r="N45" s="185">
        <v>34.554000000000002</v>
      </c>
      <c r="O45" s="185">
        <v>33.338999999999999</v>
      </c>
      <c r="P45" s="185">
        <v>34.540999999999997</v>
      </c>
      <c r="Q45" s="185">
        <v>34.488</v>
      </c>
      <c r="R45" s="185">
        <v>42.408999999999999</v>
      </c>
      <c r="S45" s="158">
        <v>45.591999999999999</v>
      </c>
      <c r="T45" s="158">
        <v>46.484999999999999</v>
      </c>
      <c r="U45" s="158">
        <v>49.491</v>
      </c>
      <c r="V45" s="158">
        <v>63.554000000000002</v>
      </c>
      <c r="W45" s="158">
        <v>51.279000000000003</v>
      </c>
      <c r="X45" s="158">
        <v>37.048999999999999</v>
      </c>
      <c r="Y45" s="158">
        <v>31.914000000000001</v>
      </c>
      <c r="Z45" s="158">
        <v>31.280999999999999</v>
      </c>
      <c r="AA45" s="158">
        <v>30.699000000000002</v>
      </c>
      <c r="AB45" s="158">
        <v>30.681000000000001</v>
      </c>
      <c r="AC45" s="158">
        <v>25.853999999999999</v>
      </c>
      <c r="AD45" s="158">
        <v>25.492999999999999</v>
      </c>
      <c r="AE45" s="158">
        <v>26.782</v>
      </c>
      <c r="AF45" s="158">
        <v>27.22</v>
      </c>
      <c r="AG45" s="158">
        <v>24.294</v>
      </c>
      <c r="AH45" s="158">
        <v>26.052</v>
      </c>
      <c r="AI45" s="158">
        <v>26.14</v>
      </c>
      <c r="AJ45" s="505">
        <v>24.521000000000001</v>
      </c>
      <c r="AK45" s="525">
        <f t="shared" si="1"/>
        <v>-6.193573068094878</v>
      </c>
      <c r="AL45" s="139" t="s">
        <v>123</v>
      </c>
    </row>
    <row r="46" spans="1:58" s="489" customFormat="1" ht="12.75" customHeight="1" x14ac:dyDescent="0.2">
      <c r="A46" s="511"/>
      <c r="B46" s="9" t="s">
        <v>25</v>
      </c>
      <c r="C46" s="186">
        <v>267.45699999999999</v>
      </c>
      <c r="D46" s="260">
        <v>257.28199999999998</v>
      </c>
      <c r="E46" s="186">
        <v>265.60000000000002</v>
      </c>
      <c r="F46" s="187">
        <v>242.06</v>
      </c>
      <c r="G46" s="187">
        <v>239.75399999999999</v>
      </c>
      <c r="H46" s="187">
        <v>235.49199999999999</v>
      </c>
      <c r="I46" s="187">
        <v>241.03700000000001</v>
      </c>
      <c r="J46" s="187">
        <v>237.33600000000001</v>
      </c>
      <c r="K46" s="187">
        <v>243.286</v>
      </c>
      <c r="L46" s="187">
        <v>247.47900000000001</v>
      </c>
      <c r="M46" s="187">
        <v>246.41</v>
      </c>
      <c r="N46" s="187">
        <v>242.61</v>
      </c>
      <c r="O46" s="187">
        <v>242.11699999999999</v>
      </c>
      <c r="P46" s="187">
        <v>236.46100000000001</v>
      </c>
      <c r="Q46" s="187">
        <v>234.24700000000001</v>
      </c>
      <c r="R46" s="187">
        <v>220.07900000000001</v>
      </c>
      <c r="S46" s="156">
        <v>213.04300000000001</v>
      </c>
      <c r="T46" s="156">
        <v>203.71199999999999</v>
      </c>
      <c r="U46" s="156">
        <v>194.78899999999999</v>
      </c>
      <c r="V46" s="156">
        <v>188.10499999999999</v>
      </c>
      <c r="W46" s="156">
        <v>176.81399999999999</v>
      </c>
      <c r="X46" s="156">
        <v>169.80500000000001</v>
      </c>
      <c r="Y46" s="156">
        <v>160.08000000000001</v>
      </c>
      <c r="Z46" s="156">
        <v>157.06800000000001</v>
      </c>
      <c r="AA46" s="156">
        <v>151.346</v>
      </c>
      <c r="AB46" s="156">
        <v>144.47999999999999</v>
      </c>
      <c r="AC46" s="156">
        <v>152.40700000000001</v>
      </c>
      <c r="AD46" s="512">
        <v>146.203</v>
      </c>
      <c r="AE46" s="512">
        <v>142.846</v>
      </c>
      <c r="AF46" s="512">
        <v>136.06299999999999</v>
      </c>
      <c r="AG46" s="513">
        <v>128.38399999999999</v>
      </c>
      <c r="AH46" s="512">
        <v>123.212</v>
      </c>
      <c r="AI46" s="513">
        <f>95.422</f>
        <v>95.421999999999997</v>
      </c>
      <c r="AJ46" s="513">
        <f>AI46</f>
        <v>95.421999999999997</v>
      </c>
      <c r="AK46" s="526"/>
      <c r="AL46" s="9" t="s">
        <v>25</v>
      </c>
      <c r="AR46" s="5"/>
      <c r="BB46" s="514"/>
      <c r="BC46" s="514"/>
      <c r="BD46" s="514"/>
      <c r="BE46" s="514"/>
      <c r="BF46" s="514"/>
    </row>
    <row r="47" spans="1:58" ht="12.75" customHeight="1" x14ac:dyDescent="0.2">
      <c r="A47" s="6"/>
      <c r="B47" s="617" t="s">
        <v>141</v>
      </c>
      <c r="C47" s="617"/>
      <c r="D47" s="617"/>
      <c r="E47" s="617"/>
      <c r="F47" s="617"/>
      <c r="G47" s="617"/>
      <c r="H47" s="617"/>
      <c r="I47" s="618"/>
      <c r="J47" s="618"/>
      <c r="K47" s="618"/>
      <c r="L47" s="619"/>
      <c r="M47" s="619"/>
      <c r="N47" s="619"/>
      <c r="O47" s="619"/>
      <c r="P47" s="619"/>
      <c r="Q47" s="619"/>
      <c r="R47" s="619"/>
      <c r="S47" s="619"/>
      <c r="T47" s="619"/>
      <c r="U47" s="619"/>
      <c r="V47" s="619"/>
      <c r="W47" s="619"/>
      <c r="X47" s="619"/>
      <c r="Y47" s="619"/>
      <c r="Z47" s="619"/>
      <c r="AA47" s="619"/>
      <c r="AB47" s="619"/>
      <c r="AC47" s="619"/>
      <c r="AD47" s="619"/>
      <c r="AE47" s="619"/>
      <c r="AF47" s="619"/>
      <c r="AG47" s="619"/>
      <c r="AH47" s="619"/>
      <c r="AI47" s="619"/>
      <c r="AJ47" s="619"/>
      <c r="AK47" s="619"/>
    </row>
    <row r="48" spans="1:58" ht="12.75" customHeight="1" x14ac:dyDescent="0.2">
      <c r="A48" s="6"/>
      <c r="B48" s="420" t="s">
        <v>136</v>
      </c>
      <c r="C48" s="420"/>
      <c r="D48" s="420"/>
      <c r="E48" s="420"/>
      <c r="F48" s="420"/>
      <c r="G48" s="420"/>
      <c r="H48" s="420"/>
      <c r="I48" s="528"/>
      <c r="J48" s="528"/>
      <c r="K48" s="528"/>
      <c r="L48" s="529"/>
      <c r="M48" s="529"/>
      <c r="N48" s="529"/>
      <c r="O48" s="529"/>
      <c r="P48" s="529"/>
      <c r="Q48" s="529"/>
      <c r="R48" s="529"/>
      <c r="S48" s="529"/>
      <c r="T48" s="529"/>
      <c r="U48" s="529"/>
      <c r="V48" s="529"/>
      <c r="W48" s="529"/>
      <c r="X48" s="529"/>
      <c r="Y48" s="529"/>
      <c r="Z48" s="529"/>
      <c r="AA48" s="529"/>
      <c r="AB48" s="529"/>
      <c r="AC48" s="529"/>
      <c r="AD48" s="529"/>
      <c r="AE48" s="529"/>
      <c r="AF48" s="529"/>
      <c r="AG48" s="529"/>
      <c r="AH48" s="529"/>
      <c r="AI48" s="529"/>
      <c r="AJ48" s="529"/>
      <c r="AK48" s="529"/>
    </row>
    <row r="49" spans="1:40" s="489" customFormat="1" ht="12.75" customHeight="1" x14ac:dyDescent="0.2">
      <c r="A49" s="511"/>
      <c r="B49" s="586" t="s">
        <v>140</v>
      </c>
      <c r="C49" s="586"/>
      <c r="D49" s="586"/>
      <c r="E49" s="586"/>
      <c r="F49" s="586"/>
      <c r="G49" s="586"/>
      <c r="H49" s="586"/>
      <c r="I49" s="612"/>
      <c r="J49" s="612"/>
      <c r="K49" s="612"/>
      <c r="L49" s="587"/>
      <c r="M49" s="587"/>
      <c r="N49" s="587"/>
      <c r="O49" s="587"/>
      <c r="P49" s="587"/>
      <c r="Q49" s="587"/>
      <c r="R49" s="587"/>
      <c r="S49" s="587"/>
      <c r="T49" s="587"/>
      <c r="U49" s="587"/>
      <c r="V49" s="587"/>
      <c r="W49" s="587"/>
      <c r="X49" s="587"/>
      <c r="Y49" s="587"/>
      <c r="Z49" s="587"/>
      <c r="AA49" s="587"/>
      <c r="AB49" s="587"/>
      <c r="AC49" s="587"/>
      <c r="AD49" s="587"/>
      <c r="AE49" s="587"/>
      <c r="AF49" s="587"/>
      <c r="AG49" s="587"/>
      <c r="AH49" s="587"/>
      <c r="AI49" s="587"/>
      <c r="AJ49" s="587"/>
      <c r="AK49" s="587"/>
    </row>
    <row r="50" spans="1:40" s="489" customFormat="1" ht="12.75" customHeight="1" x14ac:dyDescent="0.2">
      <c r="B50" s="611" t="s">
        <v>142</v>
      </c>
      <c r="C50" s="586"/>
      <c r="D50" s="586"/>
      <c r="E50" s="586"/>
      <c r="F50" s="586"/>
      <c r="G50" s="586"/>
      <c r="H50" s="586"/>
      <c r="I50" s="612"/>
      <c r="J50" s="612"/>
      <c r="K50" s="612"/>
      <c r="L50" s="587"/>
      <c r="M50" s="587"/>
      <c r="N50" s="587"/>
      <c r="O50" s="587"/>
      <c r="P50" s="587"/>
      <c r="Q50" s="587"/>
      <c r="AK50" s="527"/>
    </row>
    <row r="51" spans="1:40" ht="12.75" customHeight="1" x14ac:dyDescent="0.2">
      <c r="U51" s="488"/>
    </row>
    <row r="52" spans="1:40" x14ac:dyDescent="0.2">
      <c r="K52" s="3"/>
    </row>
    <row r="53" spans="1:40" x14ac:dyDescent="0.2">
      <c r="K53" s="3"/>
      <c r="AL53" s="150"/>
      <c r="AM53" s="150"/>
      <c r="AN53" s="150"/>
    </row>
    <row r="54" spans="1:40" x14ac:dyDescent="0.2">
      <c r="K54" s="3"/>
      <c r="AL54" s="150"/>
      <c r="AM54" s="150"/>
      <c r="AN54" s="150"/>
    </row>
    <row r="55" spans="1:40" x14ac:dyDescent="0.2">
      <c r="K55" s="3"/>
      <c r="AL55" s="150"/>
      <c r="AM55" s="150"/>
      <c r="AN55" s="150"/>
    </row>
    <row r="56" spans="1:40" x14ac:dyDescent="0.2">
      <c r="K56" s="3"/>
      <c r="AL56" s="150"/>
      <c r="AM56" s="150"/>
      <c r="AN56" s="150"/>
    </row>
    <row r="57" spans="1:40" x14ac:dyDescent="0.2">
      <c r="K57" s="3"/>
      <c r="AL57" s="150"/>
      <c r="AM57" s="150"/>
      <c r="AN57" s="150"/>
    </row>
    <row r="58" spans="1:40" x14ac:dyDescent="0.2">
      <c r="K58" s="3"/>
      <c r="AL58" s="150"/>
      <c r="AM58" s="150"/>
      <c r="AN58" s="150"/>
    </row>
    <row r="59" spans="1:40" x14ac:dyDescent="0.2">
      <c r="AL59" s="150"/>
      <c r="AM59" s="150"/>
      <c r="AN59" s="150"/>
    </row>
    <row r="60" spans="1:40" x14ac:dyDescent="0.2">
      <c r="AL60" s="150"/>
      <c r="AM60" s="150"/>
      <c r="AN60" s="150"/>
    </row>
    <row r="61" spans="1:40" x14ac:dyDescent="0.2">
      <c r="AL61" s="150"/>
      <c r="AM61" s="150"/>
      <c r="AN61" s="150"/>
    </row>
    <row r="62" spans="1:40" x14ac:dyDescent="0.2">
      <c r="AL62" s="150"/>
      <c r="AM62" s="150"/>
      <c r="AN62" s="150"/>
    </row>
    <row r="63" spans="1:40" x14ac:dyDescent="0.2">
      <c r="AM63" s="150"/>
      <c r="AN63" s="150"/>
    </row>
    <row r="64" spans="1:40" x14ac:dyDescent="0.2">
      <c r="AM64" s="150"/>
      <c r="AN64" s="150"/>
    </row>
  </sheetData>
  <mergeCells count="6">
    <mergeCell ref="B50:Q50"/>
    <mergeCell ref="B2:AK2"/>
    <mergeCell ref="B3:AK3"/>
    <mergeCell ref="B47:AK47"/>
    <mergeCell ref="B49:AK49"/>
    <mergeCell ref="AG4:AJ4"/>
  </mergeCells>
  <phoneticPr fontId="7" type="noConversion"/>
  <conditionalFormatting sqref="U51">
    <cfRule type="cellIs" dxfId="0" priority="1" stopIfTrue="1" operator="lessThan">
      <formula>0</formula>
    </cfRule>
  </conditionalFormatting>
  <printOptions horizontalCentered="1"/>
  <pageMargins left="0.6692913385826772" right="0.6692913385826772" top="0.51181102362204722" bottom="0.2755905511811023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61"/>
  <dimension ref="A1:AF50"/>
  <sheetViews>
    <sheetView zoomScaleNormal="100" workbookViewId="0">
      <selection activeCell="AG19" sqref="AG19"/>
    </sheetView>
  </sheetViews>
  <sheetFormatPr defaultRowHeight="11.25" x14ac:dyDescent="0.2"/>
  <cols>
    <col min="1" max="1" width="2.7109375" style="3" customWidth="1"/>
    <col min="2" max="2" width="4" style="3" customWidth="1"/>
    <col min="3" max="4" width="5.7109375" style="3" hidden="1" customWidth="1"/>
    <col min="5" max="5" width="5.7109375" style="3" customWidth="1"/>
    <col min="6" max="9" width="5.7109375" style="3" hidden="1" customWidth="1"/>
    <col min="10" max="10" width="5.7109375" style="3" customWidth="1"/>
    <col min="11" max="12" width="5.7109375" style="3" hidden="1" customWidth="1"/>
    <col min="13" max="20" width="5.7109375" style="3" customWidth="1"/>
    <col min="21" max="30" width="6.28515625" style="3" customWidth="1"/>
    <col min="31" max="31" width="5.140625" style="3" customWidth="1"/>
    <col min="32" max="32" width="6.7109375" style="3" customWidth="1"/>
    <col min="33" max="16384" width="9.140625" style="3"/>
  </cols>
  <sheetData>
    <row r="1" spans="1:32" ht="14.25" customHeight="1" x14ac:dyDescent="0.2">
      <c r="B1" s="1"/>
      <c r="C1" s="1"/>
      <c r="D1" s="1"/>
      <c r="E1"/>
      <c r="F1"/>
      <c r="G1"/>
      <c r="H1"/>
      <c r="I1"/>
      <c r="J1"/>
      <c r="K1"/>
      <c r="L1" s="20"/>
      <c r="AF1" s="20" t="s">
        <v>70</v>
      </c>
    </row>
    <row r="2" spans="1:32" ht="30" customHeight="1" x14ac:dyDescent="0.2">
      <c r="B2" s="599" t="s">
        <v>103</v>
      </c>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row>
    <row r="3" spans="1:32" ht="27.75" customHeight="1" x14ac:dyDescent="0.2">
      <c r="B3" s="621" t="s">
        <v>6</v>
      </c>
      <c r="C3" s="621"/>
      <c r="D3" s="621"/>
      <c r="E3" s="621"/>
      <c r="F3" s="621"/>
      <c r="G3" s="621"/>
      <c r="H3" s="621"/>
      <c r="I3" s="621"/>
      <c r="J3" s="621"/>
      <c r="K3" s="621"/>
      <c r="L3" s="621"/>
      <c r="M3" s="621"/>
      <c r="N3" s="621"/>
      <c r="O3" s="621"/>
      <c r="P3" s="621"/>
      <c r="Q3" s="621"/>
      <c r="R3" s="621"/>
      <c r="S3" s="621"/>
      <c r="T3" s="621"/>
      <c r="U3" s="621"/>
      <c r="V3" s="621"/>
      <c r="W3" s="621"/>
      <c r="X3" s="621"/>
      <c r="Y3" s="621"/>
      <c r="Z3" s="621"/>
      <c r="AA3" s="621"/>
      <c r="AB3" s="621"/>
      <c r="AC3" s="621"/>
      <c r="AD3" s="621"/>
      <c r="AE3" s="622"/>
      <c r="AF3" s="622"/>
    </row>
    <row r="4" spans="1:32" ht="24.95" customHeight="1" x14ac:dyDescent="0.2">
      <c r="B4" s="62"/>
      <c r="C4" s="56">
        <v>1970</v>
      </c>
      <c r="D4" s="407">
        <v>1980</v>
      </c>
      <c r="E4" s="408">
        <v>1990</v>
      </c>
      <c r="F4" s="406">
        <v>1996</v>
      </c>
      <c r="G4" s="406">
        <v>1997</v>
      </c>
      <c r="H4" s="406">
        <v>1998</v>
      </c>
      <c r="I4" s="406">
        <v>1999</v>
      </c>
      <c r="J4" s="406">
        <v>2000</v>
      </c>
      <c r="K4" s="406">
        <v>2001</v>
      </c>
      <c r="L4" s="406">
        <v>2002</v>
      </c>
      <c r="M4" s="406">
        <v>2003</v>
      </c>
      <c r="N4" s="406">
        <v>2004</v>
      </c>
      <c r="O4" s="406">
        <v>2005</v>
      </c>
      <c r="P4" s="406">
        <v>2006</v>
      </c>
      <c r="Q4" s="406">
        <v>2007</v>
      </c>
      <c r="R4" s="406">
        <v>2008</v>
      </c>
      <c r="S4" s="406">
        <v>2009</v>
      </c>
      <c r="T4" s="406">
        <v>2010</v>
      </c>
      <c r="U4" s="406">
        <v>2011</v>
      </c>
      <c r="V4" s="406">
        <v>2012</v>
      </c>
      <c r="W4" s="406">
        <v>2013</v>
      </c>
      <c r="X4" s="406">
        <v>2014</v>
      </c>
      <c r="Y4" s="406">
        <v>2015</v>
      </c>
      <c r="Z4" s="406">
        <v>2016</v>
      </c>
      <c r="AA4" s="406">
        <v>2017</v>
      </c>
      <c r="AB4" s="406">
        <v>2018</v>
      </c>
      <c r="AC4" s="406">
        <v>2019</v>
      </c>
      <c r="AD4" s="536">
        <v>2020</v>
      </c>
      <c r="AE4" s="66">
        <v>2021</v>
      </c>
      <c r="AF4" s="409"/>
    </row>
    <row r="5" spans="1:32" ht="12.75" customHeight="1" x14ac:dyDescent="0.2">
      <c r="B5" s="38" t="s">
        <v>85</v>
      </c>
      <c r="C5" s="67"/>
      <c r="D5" s="88"/>
      <c r="E5" s="84"/>
      <c r="F5" s="46"/>
      <c r="G5" s="46"/>
      <c r="H5" s="46"/>
      <c r="I5" s="46"/>
      <c r="J5" s="46"/>
      <c r="K5" s="46"/>
      <c r="L5" s="46"/>
      <c r="M5" s="47"/>
      <c r="N5" s="47"/>
      <c r="O5" s="113">
        <f>SUM(O6:O32)</f>
        <v>58</v>
      </c>
      <c r="P5" s="54">
        <f>SUM(P6:P32)</f>
        <v>83</v>
      </c>
      <c r="Q5" s="54">
        <f t="shared" ref="Q5:AD5" si="0">SUM(Q6:Q32)</f>
        <v>70</v>
      </c>
      <c r="R5" s="54">
        <f t="shared" si="0"/>
        <v>89</v>
      </c>
      <c r="S5" s="54">
        <f t="shared" si="0"/>
        <v>48</v>
      </c>
      <c r="T5" s="54">
        <f t="shared" si="0"/>
        <v>63</v>
      </c>
      <c r="U5" s="54">
        <f t="shared" si="0"/>
        <v>38</v>
      </c>
      <c r="V5" s="54">
        <f t="shared" si="0"/>
        <v>36</v>
      </c>
      <c r="W5" s="54">
        <f t="shared" si="0"/>
        <v>97</v>
      </c>
      <c r="X5" s="54">
        <f t="shared" si="0"/>
        <v>15</v>
      </c>
      <c r="Y5" s="54">
        <f t="shared" si="0"/>
        <v>27</v>
      </c>
      <c r="Z5" s="54">
        <f t="shared" si="0"/>
        <v>44</v>
      </c>
      <c r="AA5" s="54">
        <f t="shared" si="0"/>
        <v>12</v>
      </c>
      <c r="AB5" s="54">
        <f t="shared" si="0"/>
        <v>13</v>
      </c>
      <c r="AC5" s="54">
        <f t="shared" si="0"/>
        <v>16</v>
      </c>
      <c r="AD5" s="54">
        <f t="shared" si="0"/>
        <v>10</v>
      </c>
      <c r="AE5" s="321">
        <v>5</v>
      </c>
      <c r="AF5" s="38" t="s">
        <v>85</v>
      </c>
    </row>
    <row r="6" spans="1:32" ht="12.75" customHeight="1" x14ac:dyDescent="0.2">
      <c r="B6" s="7" t="s">
        <v>26</v>
      </c>
      <c r="C6" s="68">
        <v>3</v>
      </c>
      <c r="D6" s="89">
        <v>4</v>
      </c>
      <c r="E6" s="85">
        <v>0</v>
      </c>
      <c r="F6" s="12">
        <v>6</v>
      </c>
      <c r="G6" s="12">
        <v>1</v>
      </c>
      <c r="H6" s="12">
        <v>3</v>
      </c>
      <c r="I6" s="12">
        <v>3</v>
      </c>
      <c r="J6" s="12">
        <v>3</v>
      </c>
      <c r="K6" s="12">
        <v>10</v>
      </c>
      <c r="L6" s="12">
        <v>0</v>
      </c>
      <c r="M6" s="12">
        <v>4</v>
      </c>
      <c r="N6" s="12">
        <v>1</v>
      </c>
      <c r="O6" s="114">
        <v>0</v>
      </c>
      <c r="P6" s="12">
        <v>4</v>
      </c>
      <c r="Q6" s="12">
        <v>9</v>
      </c>
      <c r="R6" s="12">
        <v>2</v>
      </c>
      <c r="S6" s="12">
        <v>2</v>
      </c>
      <c r="T6" s="12">
        <v>18</v>
      </c>
      <c r="U6" s="12">
        <v>0</v>
      </c>
      <c r="V6" s="12">
        <v>0</v>
      </c>
      <c r="W6" s="12">
        <v>0</v>
      </c>
      <c r="X6" s="12">
        <v>0</v>
      </c>
      <c r="Y6" s="12">
        <v>0</v>
      </c>
      <c r="Z6" s="12">
        <v>2</v>
      </c>
      <c r="AA6" s="12">
        <v>1</v>
      </c>
      <c r="AB6" s="12">
        <v>0</v>
      </c>
      <c r="AC6" s="322">
        <v>0</v>
      </c>
      <c r="AD6" s="322">
        <v>0</v>
      </c>
      <c r="AE6" s="322">
        <v>0</v>
      </c>
      <c r="AF6" s="7" t="s">
        <v>26</v>
      </c>
    </row>
    <row r="7" spans="1:32" ht="12.75" customHeight="1" x14ac:dyDescent="0.2">
      <c r="A7" s="6"/>
      <c r="B7" s="36" t="s">
        <v>9</v>
      </c>
      <c r="C7" s="69"/>
      <c r="D7" s="90"/>
      <c r="E7" s="86"/>
      <c r="F7" s="48">
        <v>0</v>
      </c>
      <c r="G7" s="48"/>
      <c r="H7" s="48"/>
      <c r="I7" s="48"/>
      <c r="J7" s="48"/>
      <c r="K7" s="48">
        <v>3</v>
      </c>
      <c r="L7" s="48">
        <v>0</v>
      </c>
      <c r="M7" s="48">
        <v>26</v>
      </c>
      <c r="N7" s="48">
        <v>26</v>
      </c>
      <c r="O7" s="115">
        <v>3</v>
      </c>
      <c r="P7" s="48">
        <v>1</v>
      </c>
      <c r="Q7" s="48">
        <v>2</v>
      </c>
      <c r="R7" s="48">
        <v>12</v>
      </c>
      <c r="S7" s="48">
        <v>1</v>
      </c>
      <c r="T7" s="48">
        <v>0</v>
      </c>
      <c r="U7" s="48">
        <v>1</v>
      </c>
      <c r="V7" s="48">
        <v>1</v>
      </c>
      <c r="W7" s="48">
        <v>0</v>
      </c>
      <c r="X7" s="48">
        <v>2</v>
      </c>
      <c r="Y7" s="48">
        <v>2</v>
      </c>
      <c r="Z7" s="48">
        <v>1</v>
      </c>
      <c r="AA7" s="48">
        <v>0</v>
      </c>
      <c r="AB7" s="48">
        <v>0</v>
      </c>
      <c r="AC7" s="48">
        <v>0</v>
      </c>
      <c r="AD7" s="48">
        <v>0</v>
      </c>
      <c r="AE7" s="48">
        <v>0</v>
      </c>
      <c r="AF7" s="36" t="s">
        <v>9</v>
      </c>
    </row>
    <row r="8" spans="1:32" ht="12.75" customHeight="1" x14ac:dyDescent="0.2">
      <c r="A8" s="6"/>
      <c r="B8" s="8" t="s">
        <v>11</v>
      </c>
      <c r="C8" s="70"/>
      <c r="D8" s="91"/>
      <c r="E8" s="87"/>
      <c r="F8" s="13">
        <v>2</v>
      </c>
      <c r="G8" s="13"/>
      <c r="H8" s="13"/>
      <c r="I8" s="13"/>
      <c r="J8" s="13">
        <v>1</v>
      </c>
      <c r="K8" s="13">
        <v>0</v>
      </c>
      <c r="L8" s="13">
        <v>4</v>
      </c>
      <c r="M8" s="13">
        <v>2</v>
      </c>
      <c r="N8" s="13">
        <v>5</v>
      </c>
      <c r="O8" s="116">
        <v>4</v>
      </c>
      <c r="P8" s="13">
        <v>4</v>
      </c>
      <c r="Q8" s="13">
        <v>0</v>
      </c>
      <c r="R8" s="13">
        <v>13</v>
      </c>
      <c r="S8" s="13">
        <v>1</v>
      </c>
      <c r="T8" s="13">
        <v>2</v>
      </c>
      <c r="U8" s="13">
        <v>5</v>
      </c>
      <c r="V8" s="13">
        <v>2</v>
      </c>
      <c r="W8" s="13">
        <v>0</v>
      </c>
      <c r="X8" s="13">
        <v>2</v>
      </c>
      <c r="Y8" s="13">
        <v>6</v>
      </c>
      <c r="Z8" s="13">
        <v>4</v>
      </c>
      <c r="AA8" s="13">
        <v>1</v>
      </c>
      <c r="AB8" s="13">
        <v>0</v>
      </c>
      <c r="AC8" s="13">
        <v>1</v>
      </c>
      <c r="AD8" s="13">
        <v>2</v>
      </c>
      <c r="AE8" s="13">
        <v>2</v>
      </c>
      <c r="AF8" s="8" t="s">
        <v>11</v>
      </c>
    </row>
    <row r="9" spans="1:32" ht="12.75" customHeight="1" x14ac:dyDescent="0.2">
      <c r="A9" s="6"/>
      <c r="B9" s="36" t="s">
        <v>22</v>
      </c>
      <c r="C9" s="69">
        <v>7</v>
      </c>
      <c r="D9" s="90">
        <v>3</v>
      </c>
      <c r="E9" s="86">
        <v>1</v>
      </c>
      <c r="F9" s="48">
        <v>0</v>
      </c>
      <c r="G9" s="48">
        <v>0</v>
      </c>
      <c r="H9" s="48">
        <v>0</v>
      </c>
      <c r="I9" s="48">
        <v>2</v>
      </c>
      <c r="J9" s="48">
        <v>3</v>
      </c>
      <c r="K9" s="48">
        <v>0</v>
      </c>
      <c r="L9" s="48">
        <v>2</v>
      </c>
      <c r="M9" s="48">
        <v>0</v>
      </c>
      <c r="N9" s="48">
        <v>0</v>
      </c>
      <c r="O9" s="115">
        <v>0</v>
      </c>
      <c r="P9" s="48">
        <v>0</v>
      </c>
      <c r="Q9" s="48">
        <v>0</v>
      </c>
      <c r="R9" s="48">
        <v>0</v>
      </c>
      <c r="S9" s="48">
        <v>0</v>
      </c>
      <c r="T9" s="48">
        <v>0</v>
      </c>
      <c r="U9" s="48">
        <v>0</v>
      </c>
      <c r="V9" s="48">
        <v>1</v>
      </c>
      <c r="W9" s="48">
        <v>0</v>
      </c>
      <c r="X9" s="48">
        <v>0</v>
      </c>
      <c r="Y9" s="48">
        <v>0</v>
      </c>
      <c r="Z9" s="48">
        <v>0</v>
      </c>
      <c r="AA9" s="48">
        <v>0</v>
      </c>
      <c r="AB9" s="48">
        <v>0</v>
      </c>
      <c r="AC9" s="48">
        <v>8</v>
      </c>
      <c r="AD9" s="48">
        <v>0</v>
      </c>
      <c r="AE9" s="48">
        <v>0</v>
      </c>
      <c r="AF9" s="36" t="s">
        <v>22</v>
      </c>
    </row>
    <row r="10" spans="1:32" ht="12.75" customHeight="1" x14ac:dyDescent="0.2">
      <c r="A10" s="6"/>
      <c r="B10" s="8" t="s">
        <v>27</v>
      </c>
      <c r="C10" s="71">
        <v>151</v>
      </c>
      <c r="D10" s="92">
        <v>74</v>
      </c>
      <c r="E10" s="18">
        <v>50</v>
      </c>
      <c r="F10" s="13">
        <v>25</v>
      </c>
      <c r="G10" s="13">
        <v>28</v>
      </c>
      <c r="H10" s="13">
        <v>114</v>
      </c>
      <c r="I10" s="13">
        <v>28</v>
      </c>
      <c r="J10" s="13">
        <v>38</v>
      </c>
      <c r="K10" s="13">
        <v>13</v>
      </c>
      <c r="L10" s="13">
        <v>26</v>
      </c>
      <c r="M10" s="13">
        <v>23</v>
      </c>
      <c r="N10" s="13">
        <v>25</v>
      </c>
      <c r="O10" s="116">
        <v>7</v>
      </c>
      <c r="P10" s="13">
        <v>18</v>
      </c>
      <c r="Q10" s="13">
        <v>3</v>
      </c>
      <c r="R10" s="13">
        <v>1</v>
      </c>
      <c r="S10" s="13">
        <v>3</v>
      </c>
      <c r="T10" s="13">
        <v>0</v>
      </c>
      <c r="U10" s="13">
        <v>9</v>
      </c>
      <c r="V10" s="13">
        <v>3</v>
      </c>
      <c r="W10" s="13">
        <v>0</v>
      </c>
      <c r="X10" s="13">
        <v>0</v>
      </c>
      <c r="Y10" s="13">
        <v>3</v>
      </c>
      <c r="Z10" s="13">
        <v>7</v>
      </c>
      <c r="AA10" s="13">
        <v>2</v>
      </c>
      <c r="AB10" s="13">
        <v>1</v>
      </c>
      <c r="AC10" s="13">
        <v>0</v>
      </c>
      <c r="AD10" s="13">
        <v>1</v>
      </c>
      <c r="AE10" s="13">
        <v>0</v>
      </c>
      <c r="AF10" s="8" t="s">
        <v>27</v>
      </c>
    </row>
    <row r="11" spans="1:32" ht="12.75" customHeight="1" x14ac:dyDescent="0.2">
      <c r="A11" s="6"/>
      <c r="B11" s="36" t="s">
        <v>12</v>
      </c>
      <c r="C11" s="69"/>
      <c r="D11" s="90"/>
      <c r="E11" s="86"/>
      <c r="F11" s="48"/>
      <c r="G11" s="48"/>
      <c r="H11" s="48"/>
      <c r="I11" s="48"/>
      <c r="J11" s="48"/>
      <c r="K11" s="48"/>
      <c r="L11" s="48"/>
      <c r="M11" s="48"/>
      <c r="N11" s="48"/>
      <c r="O11" s="115">
        <v>0</v>
      </c>
      <c r="P11" s="48"/>
      <c r="Q11" s="48">
        <v>0</v>
      </c>
      <c r="R11" s="48">
        <v>0</v>
      </c>
      <c r="S11" s="48">
        <v>0</v>
      </c>
      <c r="T11" s="48">
        <v>0</v>
      </c>
      <c r="U11" s="48">
        <v>0</v>
      </c>
      <c r="V11" s="48">
        <v>0</v>
      </c>
      <c r="W11" s="48">
        <v>0</v>
      </c>
      <c r="X11" s="48">
        <v>1</v>
      </c>
      <c r="Y11" s="48">
        <v>0</v>
      </c>
      <c r="Z11" s="48">
        <v>0</v>
      </c>
      <c r="AA11" s="48">
        <v>0</v>
      </c>
      <c r="AB11" s="48">
        <v>0</v>
      </c>
      <c r="AC11" s="48">
        <v>0</v>
      </c>
      <c r="AD11" s="48">
        <v>0</v>
      </c>
      <c r="AE11" s="48">
        <v>0</v>
      </c>
      <c r="AF11" s="36" t="s">
        <v>12</v>
      </c>
    </row>
    <row r="12" spans="1:32" ht="12.75" customHeight="1" x14ac:dyDescent="0.2">
      <c r="A12" s="6"/>
      <c r="B12" s="8" t="s">
        <v>30</v>
      </c>
      <c r="C12" s="71">
        <v>0</v>
      </c>
      <c r="D12" s="92">
        <v>16</v>
      </c>
      <c r="E12" s="18">
        <v>1</v>
      </c>
      <c r="F12" s="13">
        <v>0</v>
      </c>
      <c r="G12" s="13">
        <v>1</v>
      </c>
      <c r="H12" s="13">
        <v>0</v>
      </c>
      <c r="I12" s="13">
        <v>0</v>
      </c>
      <c r="J12" s="13">
        <v>2</v>
      </c>
      <c r="K12" s="13">
        <v>2</v>
      </c>
      <c r="L12" s="13">
        <v>1</v>
      </c>
      <c r="M12" s="13">
        <v>0</v>
      </c>
      <c r="N12" s="13">
        <v>0</v>
      </c>
      <c r="O12" s="116">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8" t="s">
        <v>30</v>
      </c>
    </row>
    <row r="13" spans="1:32" ht="12.75" customHeight="1" x14ac:dyDescent="0.2">
      <c r="A13" s="6"/>
      <c r="B13" s="36" t="s">
        <v>23</v>
      </c>
      <c r="C13" s="69">
        <v>1</v>
      </c>
      <c r="D13" s="90">
        <v>1</v>
      </c>
      <c r="E13" s="86">
        <v>0</v>
      </c>
      <c r="F13" s="48">
        <v>0</v>
      </c>
      <c r="G13" s="48">
        <v>2</v>
      </c>
      <c r="H13" s="48">
        <v>0</v>
      </c>
      <c r="I13" s="48">
        <v>1</v>
      </c>
      <c r="J13" s="48">
        <v>20</v>
      </c>
      <c r="K13" s="48">
        <v>4</v>
      </c>
      <c r="L13" s="48">
        <v>4</v>
      </c>
      <c r="M13" s="48">
        <v>0</v>
      </c>
      <c r="N13" s="48">
        <v>0</v>
      </c>
      <c r="O13" s="115">
        <v>0</v>
      </c>
      <c r="P13" s="48">
        <v>3</v>
      </c>
      <c r="Q13" s="48">
        <v>0</v>
      </c>
      <c r="R13" s="48">
        <v>1</v>
      </c>
      <c r="S13" s="48">
        <v>0</v>
      </c>
      <c r="T13" s="48">
        <v>1</v>
      </c>
      <c r="U13" s="48">
        <v>0</v>
      </c>
      <c r="V13" s="48">
        <v>0</v>
      </c>
      <c r="W13" s="48">
        <v>0</v>
      </c>
      <c r="X13" s="48">
        <v>0</v>
      </c>
      <c r="Y13" s="48">
        <v>0</v>
      </c>
      <c r="Z13" s="48">
        <v>0</v>
      </c>
      <c r="AA13" s="48">
        <v>1</v>
      </c>
      <c r="AB13" s="48">
        <v>0</v>
      </c>
      <c r="AC13" s="48">
        <v>1</v>
      </c>
      <c r="AD13" s="48">
        <v>0</v>
      </c>
      <c r="AE13" s="48">
        <v>0</v>
      </c>
      <c r="AF13" s="36" t="s">
        <v>23</v>
      </c>
    </row>
    <row r="14" spans="1:32" ht="12.75" customHeight="1" x14ac:dyDescent="0.2">
      <c r="A14" s="6"/>
      <c r="B14" s="8" t="s">
        <v>28</v>
      </c>
      <c r="C14" s="71">
        <v>17</v>
      </c>
      <c r="D14" s="92">
        <v>17</v>
      </c>
      <c r="E14" s="18">
        <v>4</v>
      </c>
      <c r="F14" s="13">
        <v>0</v>
      </c>
      <c r="G14" s="13">
        <v>20</v>
      </c>
      <c r="H14" s="13">
        <v>1</v>
      </c>
      <c r="I14" s="13">
        <v>0</v>
      </c>
      <c r="J14" s="13">
        <v>0</v>
      </c>
      <c r="K14" s="13">
        <v>0</v>
      </c>
      <c r="L14" s="13">
        <v>3</v>
      </c>
      <c r="M14" s="13">
        <v>16</v>
      </c>
      <c r="N14" s="13">
        <v>0</v>
      </c>
      <c r="O14" s="116">
        <v>1</v>
      </c>
      <c r="P14" s="13">
        <v>9</v>
      </c>
      <c r="Q14" s="13">
        <v>13</v>
      </c>
      <c r="R14" s="13">
        <v>5</v>
      </c>
      <c r="S14" s="13">
        <v>2</v>
      </c>
      <c r="T14" s="13">
        <v>15</v>
      </c>
      <c r="U14" s="13">
        <v>2</v>
      </c>
      <c r="V14" s="13">
        <v>4</v>
      </c>
      <c r="W14" s="13">
        <v>79</v>
      </c>
      <c r="X14" s="13">
        <v>3</v>
      </c>
      <c r="Y14" s="13">
        <v>0</v>
      </c>
      <c r="Z14" s="13">
        <v>3</v>
      </c>
      <c r="AA14" s="13">
        <v>1</v>
      </c>
      <c r="AB14" s="13">
        <v>0</v>
      </c>
      <c r="AC14" s="13">
        <v>0</v>
      </c>
      <c r="AD14" s="13">
        <v>0</v>
      </c>
      <c r="AE14" s="13">
        <v>1</v>
      </c>
      <c r="AF14" s="8" t="s">
        <v>28</v>
      </c>
    </row>
    <row r="15" spans="1:32" ht="12.75" customHeight="1" x14ac:dyDescent="0.2">
      <c r="A15" s="6"/>
      <c r="B15" s="36" t="s">
        <v>29</v>
      </c>
      <c r="C15" s="69">
        <v>54</v>
      </c>
      <c r="D15" s="90">
        <v>33</v>
      </c>
      <c r="E15" s="86">
        <v>30</v>
      </c>
      <c r="F15" s="48">
        <v>14</v>
      </c>
      <c r="G15" s="48">
        <v>22</v>
      </c>
      <c r="H15" s="48">
        <v>14</v>
      </c>
      <c r="I15" s="48">
        <v>12</v>
      </c>
      <c r="J15" s="48">
        <v>15</v>
      </c>
      <c r="K15" s="48">
        <v>11</v>
      </c>
      <c r="L15" s="48">
        <v>24</v>
      </c>
      <c r="M15" s="48">
        <v>7</v>
      </c>
      <c r="N15" s="48">
        <v>6</v>
      </c>
      <c r="O15" s="115">
        <v>5</v>
      </c>
      <c r="P15" s="48">
        <v>12</v>
      </c>
      <c r="Q15" s="48">
        <v>9</v>
      </c>
      <c r="R15" s="48">
        <v>10</v>
      </c>
      <c r="S15" s="48">
        <v>7</v>
      </c>
      <c r="T15" s="48">
        <v>2</v>
      </c>
      <c r="U15" s="48">
        <v>7</v>
      </c>
      <c r="V15" s="48">
        <v>2</v>
      </c>
      <c r="W15" s="48">
        <v>4</v>
      </c>
      <c r="X15" s="48">
        <v>0</v>
      </c>
      <c r="Y15" s="48">
        <v>4</v>
      </c>
      <c r="Z15" s="48">
        <v>2</v>
      </c>
      <c r="AA15" s="48">
        <v>1</v>
      </c>
      <c r="AB15" s="48">
        <v>0</v>
      </c>
      <c r="AC15" s="48">
        <v>2</v>
      </c>
      <c r="AD15" s="48">
        <v>2</v>
      </c>
      <c r="AE15" s="48">
        <v>0</v>
      </c>
      <c r="AF15" s="36" t="s">
        <v>29</v>
      </c>
    </row>
    <row r="16" spans="1:32" ht="12.75" customHeight="1" x14ac:dyDescent="0.2">
      <c r="A16" s="6"/>
      <c r="B16" s="8" t="s">
        <v>39</v>
      </c>
      <c r="C16" s="71"/>
      <c r="D16" s="92"/>
      <c r="E16" s="18"/>
      <c r="F16" s="13"/>
      <c r="G16" s="13"/>
      <c r="H16" s="13"/>
      <c r="I16" s="13"/>
      <c r="J16" s="13"/>
      <c r="K16" s="13"/>
      <c r="L16" s="13"/>
      <c r="M16" s="13">
        <v>5</v>
      </c>
      <c r="N16" s="13">
        <v>5</v>
      </c>
      <c r="O16" s="13">
        <v>1</v>
      </c>
      <c r="P16" s="127">
        <v>0</v>
      </c>
      <c r="Q16" s="13">
        <v>3</v>
      </c>
      <c r="R16" s="13">
        <v>0</v>
      </c>
      <c r="S16" s="13">
        <v>11</v>
      </c>
      <c r="T16" s="13">
        <v>1</v>
      </c>
      <c r="U16" s="13">
        <v>0</v>
      </c>
      <c r="V16" s="13">
        <v>0</v>
      </c>
      <c r="W16" s="13">
        <v>0</v>
      </c>
      <c r="X16" s="13">
        <v>0</v>
      </c>
      <c r="Y16" s="13">
        <v>0</v>
      </c>
      <c r="Z16" s="13">
        <v>0</v>
      </c>
      <c r="AA16" s="13">
        <v>0</v>
      </c>
      <c r="AB16" s="13">
        <v>0</v>
      </c>
      <c r="AC16" s="13">
        <v>0</v>
      </c>
      <c r="AD16" s="13">
        <v>0</v>
      </c>
      <c r="AE16" s="13">
        <v>0</v>
      </c>
      <c r="AF16" s="8" t="s">
        <v>39</v>
      </c>
    </row>
    <row r="17" spans="1:32" ht="12.75" customHeight="1" x14ac:dyDescent="0.2">
      <c r="A17" s="6"/>
      <c r="B17" s="125" t="s">
        <v>31</v>
      </c>
      <c r="C17" s="128">
        <v>41</v>
      </c>
      <c r="D17" s="129">
        <v>48</v>
      </c>
      <c r="E17" s="130">
        <v>9</v>
      </c>
      <c r="F17" s="131">
        <v>14</v>
      </c>
      <c r="G17" s="131">
        <v>16</v>
      </c>
      <c r="H17" s="131">
        <v>16</v>
      </c>
      <c r="I17" s="131">
        <v>21</v>
      </c>
      <c r="J17" s="131">
        <v>8</v>
      </c>
      <c r="K17" s="131">
        <v>9</v>
      </c>
      <c r="L17" s="131">
        <v>17</v>
      </c>
      <c r="M17" s="131">
        <v>9</v>
      </c>
      <c r="N17" s="131">
        <v>11</v>
      </c>
      <c r="O17" s="132">
        <v>22</v>
      </c>
      <c r="P17" s="131">
        <v>5</v>
      </c>
      <c r="Q17" s="131">
        <v>5</v>
      </c>
      <c r="R17" s="131">
        <v>4</v>
      </c>
      <c r="S17" s="131">
        <v>5</v>
      </c>
      <c r="T17" s="131">
        <v>7</v>
      </c>
      <c r="U17" s="131">
        <v>0</v>
      </c>
      <c r="V17" s="131">
        <v>2</v>
      </c>
      <c r="W17" s="131">
        <v>2</v>
      </c>
      <c r="X17" s="131">
        <v>1</v>
      </c>
      <c r="Y17" s="131">
        <v>2</v>
      </c>
      <c r="Z17" s="131">
        <v>19</v>
      </c>
      <c r="AA17" s="131">
        <v>2</v>
      </c>
      <c r="AB17" s="131">
        <v>4</v>
      </c>
      <c r="AC17" s="131">
        <v>1</v>
      </c>
      <c r="AD17" s="131">
        <v>1</v>
      </c>
      <c r="AE17" s="131">
        <v>1</v>
      </c>
      <c r="AF17" s="125" t="s">
        <v>31</v>
      </c>
    </row>
    <row r="18" spans="1:32" ht="12.75" customHeight="1" x14ac:dyDescent="0.2">
      <c r="A18" s="6"/>
      <c r="B18" s="8" t="s">
        <v>10</v>
      </c>
      <c r="C18" s="70" t="s">
        <v>40</v>
      </c>
      <c r="D18" s="91" t="s">
        <v>40</v>
      </c>
      <c r="E18" s="87" t="s">
        <v>40</v>
      </c>
      <c r="F18" s="24" t="s">
        <v>40</v>
      </c>
      <c r="G18" s="24" t="s">
        <v>40</v>
      </c>
      <c r="H18" s="24" t="s">
        <v>40</v>
      </c>
      <c r="I18" s="24" t="s">
        <v>40</v>
      </c>
      <c r="J18" s="24" t="s">
        <v>40</v>
      </c>
      <c r="K18" s="24" t="s">
        <v>40</v>
      </c>
      <c r="L18" s="24" t="s">
        <v>40</v>
      </c>
      <c r="M18" s="24" t="s">
        <v>40</v>
      </c>
      <c r="N18" s="24" t="s">
        <v>40</v>
      </c>
      <c r="O18" s="117" t="s">
        <v>38</v>
      </c>
      <c r="P18" s="24" t="s">
        <v>38</v>
      </c>
      <c r="Q18" s="24" t="s">
        <v>38</v>
      </c>
      <c r="R18" s="24" t="s">
        <v>38</v>
      </c>
      <c r="S18" s="24" t="s">
        <v>38</v>
      </c>
      <c r="T18" s="24" t="s">
        <v>38</v>
      </c>
      <c r="U18" s="126" t="s">
        <v>38</v>
      </c>
      <c r="V18" s="126" t="s">
        <v>38</v>
      </c>
      <c r="W18" s="126" t="s">
        <v>38</v>
      </c>
      <c r="X18" s="126" t="s">
        <v>38</v>
      </c>
      <c r="Y18" s="126" t="s">
        <v>38</v>
      </c>
      <c r="Z18" s="126" t="s">
        <v>38</v>
      </c>
      <c r="AA18" s="126" t="s">
        <v>38</v>
      </c>
      <c r="AB18" s="126" t="s">
        <v>38</v>
      </c>
      <c r="AC18" s="126" t="s">
        <v>38</v>
      </c>
      <c r="AD18" s="126" t="s">
        <v>38</v>
      </c>
      <c r="AE18" s="126" t="s">
        <v>38</v>
      </c>
      <c r="AF18" s="8" t="s">
        <v>10</v>
      </c>
    </row>
    <row r="19" spans="1:32" ht="12.75" customHeight="1" x14ac:dyDescent="0.2">
      <c r="A19" s="6"/>
      <c r="B19" s="125" t="s">
        <v>14</v>
      </c>
      <c r="C19" s="128"/>
      <c r="D19" s="129"/>
      <c r="E19" s="130"/>
      <c r="F19" s="131"/>
      <c r="G19" s="131"/>
      <c r="H19" s="131"/>
      <c r="I19" s="131"/>
      <c r="J19" s="131"/>
      <c r="K19" s="131"/>
      <c r="L19" s="131"/>
      <c r="M19" s="131"/>
      <c r="N19" s="131"/>
      <c r="O19" s="132">
        <v>0</v>
      </c>
      <c r="P19" s="131">
        <v>0</v>
      </c>
      <c r="Q19" s="131">
        <v>0</v>
      </c>
      <c r="R19" s="131">
        <v>0</v>
      </c>
      <c r="S19" s="131">
        <v>1</v>
      </c>
      <c r="T19" s="131">
        <v>0</v>
      </c>
      <c r="U19" s="131">
        <v>0</v>
      </c>
      <c r="V19" s="131">
        <v>0</v>
      </c>
      <c r="W19" s="131">
        <v>0</v>
      </c>
      <c r="X19" s="131">
        <v>0</v>
      </c>
      <c r="Y19" s="131">
        <v>0</v>
      </c>
      <c r="Z19" s="131">
        <v>0</v>
      </c>
      <c r="AA19" s="131">
        <v>0</v>
      </c>
      <c r="AB19" s="131">
        <v>0</v>
      </c>
      <c r="AC19" s="131">
        <v>1</v>
      </c>
      <c r="AD19" s="131">
        <v>0</v>
      </c>
      <c r="AE19" s="131">
        <v>0</v>
      </c>
      <c r="AF19" s="125" t="s">
        <v>14</v>
      </c>
    </row>
    <row r="20" spans="1:32" ht="12.75" customHeight="1" x14ac:dyDescent="0.2">
      <c r="A20" s="6"/>
      <c r="B20" s="8" t="s">
        <v>15</v>
      </c>
      <c r="C20" s="71"/>
      <c r="D20" s="92"/>
      <c r="E20" s="18"/>
      <c r="F20" s="13"/>
      <c r="G20" s="13"/>
      <c r="H20" s="13"/>
      <c r="I20" s="13"/>
      <c r="J20" s="13"/>
      <c r="K20" s="13"/>
      <c r="L20" s="13"/>
      <c r="M20" s="13">
        <v>0</v>
      </c>
      <c r="N20" s="13">
        <v>0</v>
      </c>
      <c r="O20" s="116">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8" t="s">
        <v>15</v>
      </c>
    </row>
    <row r="21" spans="1:32" ht="12.75" customHeight="1" x14ac:dyDescent="0.2">
      <c r="A21" s="6"/>
      <c r="B21" s="125" t="s">
        <v>32</v>
      </c>
      <c r="C21" s="128">
        <v>0</v>
      </c>
      <c r="D21" s="129">
        <v>1</v>
      </c>
      <c r="E21" s="130">
        <v>0</v>
      </c>
      <c r="F21" s="131">
        <v>0</v>
      </c>
      <c r="G21" s="131">
        <v>0</v>
      </c>
      <c r="H21" s="131">
        <v>0</v>
      </c>
      <c r="I21" s="131">
        <v>0</v>
      </c>
      <c r="J21" s="131">
        <v>0</v>
      </c>
      <c r="K21" s="131">
        <v>0</v>
      </c>
      <c r="L21" s="131">
        <v>0</v>
      </c>
      <c r="M21" s="131">
        <v>0</v>
      </c>
      <c r="N21" s="131">
        <v>0</v>
      </c>
      <c r="O21" s="132">
        <v>0</v>
      </c>
      <c r="P21" s="131"/>
      <c r="Q21" s="131"/>
      <c r="R21" s="131"/>
      <c r="S21" s="131">
        <v>0</v>
      </c>
      <c r="T21" s="131">
        <v>0</v>
      </c>
      <c r="U21" s="131">
        <v>0</v>
      </c>
      <c r="V21" s="131">
        <v>0</v>
      </c>
      <c r="W21" s="131">
        <v>0</v>
      </c>
      <c r="X21" s="131">
        <v>0</v>
      </c>
      <c r="Y21" s="131">
        <v>0</v>
      </c>
      <c r="Z21" s="131">
        <v>0</v>
      </c>
      <c r="AA21" s="131">
        <v>0</v>
      </c>
      <c r="AB21" s="131">
        <v>0</v>
      </c>
      <c r="AC21" s="131">
        <v>0</v>
      </c>
      <c r="AD21" s="131">
        <v>0</v>
      </c>
      <c r="AE21" s="131">
        <v>0</v>
      </c>
      <c r="AF21" s="125" t="s">
        <v>32</v>
      </c>
    </row>
    <row r="22" spans="1:32" ht="12.75" customHeight="1" x14ac:dyDescent="0.2">
      <c r="A22" s="6"/>
      <c r="B22" s="8" t="s">
        <v>13</v>
      </c>
      <c r="C22" s="71"/>
      <c r="D22" s="92"/>
      <c r="E22" s="18">
        <v>33</v>
      </c>
      <c r="F22" s="13">
        <v>11</v>
      </c>
      <c r="G22" s="13"/>
      <c r="H22" s="13"/>
      <c r="I22" s="13"/>
      <c r="J22" s="13">
        <v>11</v>
      </c>
      <c r="K22" s="13">
        <v>11</v>
      </c>
      <c r="L22" s="13">
        <v>12</v>
      </c>
      <c r="M22" s="13">
        <v>9</v>
      </c>
      <c r="N22" s="13">
        <v>8</v>
      </c>
      <c r="O22" s="116">
        <v>6</v>
      </c>
      <c r="P22" s="13">
        <v>4</v>
      </c>
      <c r="Q22" s="13">
        <v>14</v>
      </c>
      <c r="R22" s="13">
        <v>10</v>
      </c>
      <c r="S22" s="13">
        <v>0</v>
      </c>
      <c r="T22" s="13">
        <v>3</v>
      </c>
      <c r="U22" s="13">
        <v>3</v>
      </c>
      <c r="V22" s="13">
        <v>3</v>
      </c>
      <c r="W22" s="13">
        <v>4</v>
      </c>
      <c r="X22" s="13">
        <v>3</v>
      </c>
      <c r="Y22" s="13">
        <v>3</v>
      </c>
      <c r="Z22" s="13">
        <v>4</v>
      </c>
      <c r="AA22" s="13">
        <v>1</v>
      </c>
      <c r="AB22" s="13">
        <v>3</v>
      </c>
      <c r="AC22" s="13">
        <v>1</v>
      </c>
      <c r="AD22" s="13">
        <v>3</v>
      </c>
      <c r="AE22" s="13">
        <v>0</v>
      </c>
      <c r="AF22" s="8" t="s">
        <v>13</v>
      </c>
    </row>
    <row r="23" spans="1:32" ht="12.75" customHeight="1" x14ac:dyDescent="0.2">
      <c r="A23" s="6"/>
      <c r="B23" s="125" t="s">
        <v>16</v>
      </c>
      <c r="C23" s="133" t="s">
        <v>40</v>
      </c>
      <c r="D23" s="134" t="s">
        <v>40</v>
      </c>
      <c r="E23" s="135" t="s">
        <v>40</v>
      </c>
      <c r="F23" s="136" t="s">
        <v>40</v>
      </c>
      <c r="G23" s="136" t="s">
        <v>40</v>
      </c>
      <c r="H23" s="136" t="s">
        <v>40</v>
      </c>
      <c r="I23" s="136" t="s">
        <v>40</v>
      </c>
      <c r="J23" s="136" t="s">
        <v>40</v>
      </c>
      <c r="K23" s="136" t="s">
        <v>40</v>
      </c>
      <c r="L23" s="136" t="s">
        <v>40</v>
      </c>
      <c r="M23" s="136" t="s">
        <v>40</v>
      </c>
      <c r="N23" s="136" t="s">
        <v>40</v>
      </c>
      <c r="O23" s="137" t="s">
        <v>38</v>
      </c>
      <c r="P23" s="136" t="s">
        <v>38</v>
      </c>
      <c r="Q23" s="136" t="s">
        <v>38</v>
      </c>
      <c r="R23" s="136" t="s">
        <v>38</v>
      </c>
      <c r="S23" s="136" t="s">
        <v>38</v>
      </c>
      <c r="T23" s="136" t="s">
        <v>38</v>
      </c>
      <c r="U23" s="138" t="s">
        <v>38</v>
      </c>
      <c r="V23" s="138" t="s">
        <v>38</v>
      </c>
      <c r="W23" s="138" t="s">
        <v>38</v>
      </c>
      <c r="X23" s="138" t="s">
        <v>38</v>
      </c>
      <c r="Y23" s="138" t="s">
        <v>38</v>
      </c>
      <c r="Z23" s="138" t="s">
        <v>38</v>
      </c>
      <c r="AA23" s="138" t="s">
        <v>38</v>
      </c>
      <c r="AB23" s="138" t="s">
        <v>38</v>
      </c>
      <c r="AC23" s="138" t="s">
        <v>38</v>
      </c>
      <c r="AD23" s="138" t="s">
        <v>38</v>
      </c>
      <c r="AE23" s="138" t="s">
        <v>38</v>
      </c>
      <c r="AF23" s="125" t="s">
        <v>16</v>
      </c>
    </row>
    <row r="24" spans="1:32" ht="12.75" customHeight="1" x14ac:dyDescent="0.2">
      <c r="A24" s="6"/>
      <c r="B24" s="124" t="s">
        <v>24</v>
      </c>
      <c r="C24" s="71">
        <v>10</v>
      </c>
      <c r="D24" s="92">
        <v>8</v>
      </c>
      <c r="E24" s="18">
        <v>2</v>
      </c>
      <c r="F24" s="13">
        <v>1</v>
      </c>
      <c r="G24" s="13">
        <v>0</v>
      </c>
      <c r="H24" s="13">
        <v>0</v>
      </c>
      <c r="I24" s="13">
        <v>1</v>
      </c>
      <c r="J24" s="13">
        <v>0</v>
      </c>
      <c r="K24" s="13">
        <v>0</v>
      </c>
      <c r="L24" s="13">
        <v>0</v>
      </c>
      <c r="M24" s="13">
        <v>0</v>
      </c>
      <c r="N24" s="13">
        <v>0</v>
      </c>
      <c r="O24" s="116">
        <v>0</v>
      </c>
      <c r="P24" s="13">
        <v>1</v>
      </c>
      <c r="Q24" s="13">
        <v>0</v>
      </c>
      <c r="R24" s="13">
        <v>1</v>
      </c>
      <c r="S24" s="13">
        <v>0</v>
      </c>
      <c r="T24" s="13">
        <v>0</v>
      </c>
      <c r="U24" s="13">
        <v>0</v>
      </c>
      <c r="V24" s="13">
        <v>1</v>
      </c>
      <c r="W24" s="13">
        <v>0</v>
      </c>
      <c r="X24" s="13">
        <v>0</v>
      </c>
      <c r="Y24" s="13">
        <v>0</v>
      </c>
      <c r="Z24" s="13">
        <v>1</v>
      </c>
      <c r="AA24" s="13">
        <v>0</v>
      </c>
      <c r="AB24" s="13">
        <v>0</v>
      </c>
      <c r="AC24" s="13">
        <v>0</v>
      </c>
      <c r="AD24" s="13">
        <v>0</v>
      </c>
      <c r="AE24" s="13">
        <v>0</v>
      </c>
      <c r="AF24" s="124" t="s">
        <v>24</v>
      </c>
    </row>
    <row r="25" spans="1:32" ht="12.75" customHeight="1" x14ac:dyDescent="0.2">
      <c r="A25" s="6"/>
      <c r="B25" s="125" t="s">
        <v>33</v>
      </c>
      <c r="C25" s="128">
        <v>26</v>
      </c>
      <c r="D25" s="129">
        <v>9</v>
      </c>
      <c r="E25" s="130">
        <v>6</v>
      </c>
      <c r="F25" s="131">
        <v>3</v>
      </c>
      <c r="G25" s="131">
        <v>1</v>
      </c>
      <c r="H25" s="131">
        <v>4</v>
      </c>
      <c r="I25" s="131">
        <v>8</v>
      </c>
      <c r="J25" s="131">
        <v>4</v>
      </c>
      <c r="K25" s="131">
        <v>3</v>
      </c>
      <c r="L25" s="131">
        <v>13</v>
      </c>
      <c r="M25" s="131">
        <v>7</v>
      </c>
      <c r="N25" s="131">
        <v>2</v>
      </c>
      <c r="O25" s="132">
        <v>1</v>
      </c>
      <c r="P25" s="131">
        <v>0</v>
      </c>
      <c r="Q25" s="131">
        <v>1</v>
      </c>
      <c r="R25" s="131">
        <v>2</v>
      </c>
      <c r="S25" s="131">
        <v>1</v>
      </c>
      <c r="T25" s="131">
        <v>0</v>
      </c>
      <c r="U25" s="131">
        <v>0</v>
      </c>
      <c r="V25" s="131">
        <v>0</v>
      </c>
      <c r="W25" s="131">
        <v>0</v>
      </c>
      <c r="X25" s="131">
        <v>0</v>
      </c>
      <c r="Y25" s="131">
        <v>1</v>
      </c>
      <c r="Z25" s="131">
        <v>0</v>
      </c>
      <c r="AA25" s="131">
        <v>0</v>
      </c>
      <c r="AB25" s="131">
        <v>1</v>
      </c>
      <c r="AC25" s="131">
        <v>0</v>
      </c>
      <c r="AD25" s="131">
        <v>0</v>
      </c>
      <c r="AE25" s="131">
        <v>0</v>
      </c>
      <c r="AF25" s="125" t="s">
        <v>33</v>
      </c>
    </row>
    <row r="26" spans="1:32" ht="12.75" customHeight="1" x14ac:dyDescent="0.2">
      <c r="A26" s="6"/>
      <c r="B26" s="8" t="s">
        <v>17</v>
      </c>
      <c r="C26" s="71">
        <v>20</v>
      </c>
      <c r="D26" s="92"/>
      <c r="E26" s="18">
        <v>21</v>
      </c>
      <c r="F26" s="13">
        <v>0</v>
      </c>
      <c r="G26" s="13"/>
      <c r="H26" s="13"/>
      <c r="I26" s="13"/>
      <c r="J26" s="13">
        <v>20</v>
      </c>
      <c r="K26" s="13">
        <v>0</v>
      </c>
      <c r="L26" s="13">
        <v>16</v>
      </c>
      <c r="M26" s="13">
        <v>11</v>
      </c>
      <c r="N26" s="13">
        <v>15</v>
      </c>
      <c r="O26" s="116">
        <v>0</v>
      </c>
      <c r="P26" s="13">
        <v>9</v>
      </c>
      <c r="Q26" s="13">
        <v>9</v>
      </c>
      <c r="R26" s="13">
        <v>8</v>
      </c>
      <c r="S26" s="13">
        <v>8</v>
      </c>
      <c r="T26" s="13">
        <v>7</v>
      </c>
      <c r="U26" s="13">
        <v>10</v>
      </c>
      <c r="V26" s="13">
        <v>15</v>
      </c>
      <c r="W26" s="13">
        <v>6</v>
      </c>
      <c r="X26" s="13">
        <v>2</v>
      </c>
      <c r="Y26" s="13">
        <v>3</v>
      </c>
      <c r="Z26" s="13">
        <v>1</v>
      </c>
      <c r="AA26" s="13">
        <v>1</v>
      </c>
      <c r="AB26" s="13">
        <v>2</v>
      </c>
      <c r="AC26" s="13">
        <v>0</v>
      </c>
      <c r="AD26" s="13">
        <v>0</v>
      </c>
      <c r="AE26" s="13">
        <v>1</v>
      </c>
      <c r="AF26" s="8" t="s">
        <v>17</v>
      </c>
    </row>
    <row r="27" spans="1:32" ht="12.75" customHeight="1" x14ac:dyDescent="0.2">
      <c r="A27" s="6"/>
      <c r="B27" s="125" t="s">
        <v>34</v>
      </c>
      <c r="C27" s="128">
        <v>19</v>
      </c>
      <c r="D27" s="129">
        <v>29</v>
      </c>
      <c r="E27" s="130">
        <v>22</v>
      </c>
      <c r="F27" s="131">
        <v>10</v>
      </c>
      <c r="G27" s="131">
        <v>14</v>
      </c>
      <c r="H27" s="131">
        <v>8</v>
      </c>
      <c r="I27" s="131">
        <v>8</v>
      </c>
      <c r="J27" s="131">
        <v>2</v>
      </c>
      <c r="K27" s="131">
        <v>11</v>
      </c>
      <c r="L27" s="131">
        <v>8</v>
      </c>
      <c r="M27" s="131">
        <v>15</v>
      </c>
      <c r="N27" s="131">
        <v>8</v>
      </c>
      <c r="O27" s="132">
        <v>7</v>
      </c>
      <c r="P27" s="131">
        <v>0</v>
      </c>
      <c r="Q27" s="131">
        <v>1</v>
      </c>
      <c r="R27" s="131">
        <v>3</v>
      </c>
      <c r="S27" s="131">
        <v>0</v>
      </c>
      <c r="T27" s="131">
        <v>1</v>
      </c>
      <c r="U27" s="131">
        <v>0</v>
      </c>
      <c r="V27" s="131">
        <v>0</v>
      </c>
      <c r="W27" s="131">
        <v>1</v>
      </c>
      <c r="X27" s="131">
        <v>0</v>
      </c>
      <c r="Y27" s="131">
        <v>0</v>
      </c>
      <c r="Z27" s="131">
        <v>0</v>
      </c>
      <c r="AA27" s="131">
        <v>0</v>
      </c>
      <c r="AB27" s="131">
        <v>0</v>
      </c>
      <c r="AC27" s="131">
        <v>0</v>
      </c>
      <c r="AD27" s="131">
        <v>0</v>
      </c>
      <c r="AE27" s="131">
        <v>0</v>
      </c>
      <c r="AF27" s="125" t="s">
        <v>34</v>
      </c>
    </row>
    <row r="28" spans="1:32" ht="12.75" customHeight="1" x14ac:dyDescent="0.2">
      <c r="A28" s="6"/>
      <c r="B28" s="8" t="s">
        <v>18</v>
      </c>
      <c r="C28" s="71"/>
      <c r="D28" s="92"/>
      <c r="E28" s="18"/>
      <c r="F28" s="13">
        <v>0</v>
      </c>
      <c r="G28" s="13"/>
      <c r="H28" s="13"/>
      <c r="I28" s="13"/>
      <c r="J28" s="13">
        <v>0</v>
      </c>
      <c r="K28" s="13">
        <v>8</v>
      </c>
      <c r="L28" s="13">
        <v>4</v>
      </c>
      <c r="M28" s="13">
        <v>0</v>
      </c>
      <c r="N28" s="13">
        <v>1</v>
      </c>
      <c r="O28" s="116">
        <v>1</v>
      </c>
      <c r="P28" s="13">
        <v>8</v>
      </c>
      <c r="Q28" s="13">
        <v>0</v>
      </c>
      <c r="R28" s="13">
        <v>15</v>
      </c>
      <c r="S28" s="13">
        <v>4</v>
      </c>
      <c r="T28" s="13">
        <v>4</v>
      </c>
      <c r="U28" s="13">
        <v>0</v>
      </c>
      <c r="V28" s="13">
        <v>1</v>
      </c>
      <c r="W28" s="13">
        <v>1</v>
      </c>
      <c r="X28" s="13">
        <v>1</v>
      </c>
      <c r="Y28" s="13">
        <v>3</v>
      </c>
      <c r="Z28" s="13">
        <v>0</v>
      </c>
      <c r="AA28" s="13">
        <v>0</v>
      </c>
      <c r="AB28" s="13">
        <v>0</v>
      </c>
      <c r="AC28" s="13">
        <v>0</v>
      </c>
      <c r="AD28" s="13">
        <v>1</v>
      </c>
      <c r="AE28" s="13">
        <v>0</v>
      </c>
      <c r="AF28" s="8" t="s">
        <v>18</v>
      </c>
    </row>
    <row r="29" spans="1:32" ht="12.75" customHeight="1" x14ac:dyDescent="0.2">
      <c r="A29" s="6"/>
      <c r="B29" s="125" t="s">
        <v>20</v>
      </c>
      <c r="C29" s="128"/>
      <c r="D29" s="129"/>
      <c r="E29" s="130"/>
      <c r="F29" s="131">
        <v>0</v>
      </c>
      <c r="G29" s="131"/>
      <c r="H29" s="131"/>
      <c r="I29" s="131"/>
      <c r="J29" s="131">
        <v>0</v>
      </c>
      <c r="K29" s="131">
        <v>0</v>
      </c>
      <c r="L29" s="131">
        <v>1</v>
      </c>
      <c r="M29" s="131">
        <v>1</v>
      </c>
      <c r="N29" s="131">
        <v>0</v>
      </c>
      <c r="O29" s="132">
        <v>0</v>
      </c>
      <c r="P29" s="131">
        <v>0</v>
      </c>
      <c r="Q29" s="131">
        <v>0</v>
      </c>
      <c r="R29" s="131">
        <v>0</v>
      </c>
      <c r="S29" s="131">
        <v>0</v>
      </c>
      <c r="T29" s="131">
        <v>0</v>
      </c>
      <c r="U29" s="131">
        <v>0</v>
      </c>
      <c r="V29" s="131">
        <v>0</v>
      </c>
      <c r="W29" s="131">
        <v>0</v>
      </c>
      <c r="X29" s="131">
        <v>0</v>
      </c>
      <c r="Y29" s="131">
        <v>0</v>
      </c>
      <c r="Z29" s="131">
        <v>0</v>
      </c>
      <c r="AA29" s="131">
        <v>0</v>
      </c>
      <c r="AB29" s="131">
        <v>1</v>
      </c>
      <c r="AC29" s="131">
        <v>0</v>
      </c>
      <c r="AD29" s="131">
        <v>0</v>
      </c>
      <c r="AE29" s="131">
        <v>0</v>
      </c>
      <c r="AF29" s="125" t="s">
        <v>20</v>
      </c>
    </row>
    <row r="30" spans="1:32" ht="12.75" customHeight="1" x14ac:dyDescent="0.2">
      <c r="A30" s="6"/>
      <c r="B30" s="8" t="s">
        <v>19</v>
      </c>
      <c r="C30" s="70"/>
      <c r="D30" s="91"/>
      <c r="E30" s="87"/>
      <c r="F30" s="13">
        <v>0</v>
      </c>
      <c r="G30" s="13"/>
      <c r="H30" s="13"/>
      <c r="I30" s="13"/>
      <c r="J30" s="13">
        <v>0</v>
      </c>
      <c r="K30" s="13">
        <v>0</v>
      </c>
      <c r="L30" s="13">
        <v>2</v>
      </c>
      <c r="M30" s="13">
        <v>2</v>
      </c>
      <c r="N30" s="13">
        <v>2</v>
      </c>
      <c r="O30" s="116">
        <v>0</v>
      </c>
      <c r="P30" s="13">
        <v>4</v>
      </c>
      <c r="Q30" s="13">
        <v>1</v>
      </c>
      <c r="R30" s="13">
        <v>2</v>
      </c>
      <c r="S30" s="13">
        <v>2</v>
      </c>
      <c r="T30" s="13">
        <v>0</v>
      </c>
      <c r="U30" s="13">
        <v>1</v>
      </c>
      <c r="V30" s="13">
        <v>1</v>
      </c>
      <c r="W30" s="13">
        <v>0</v>
      </c>
      <c r="X30" s="13">
        <v>0</v>
      </c>
      <c r="Y30" s="13">
        <v>0</v>
      </c>
      <c r="Z30" s="13">
        <v>0</v>
      </c>
      <c r="AA30" s="13">
        <v>1</v>
      </c>
      <c r="AB30" s="13">
        <v>1</v>
      </c>
      <c r="AC30" s="13">
        <v>1</v>
      </c>
      <c r="AD30" s="13">
        <v>0</v>
      </c>
      <c r="AE30" s="13">
        <v>0</v>
      </c>
      <c r="AF30" s="8" t="s">
        <v>19</v>
      </c>
    </row>
    <row r="31" spans="1:32" ht="12.75" customHeight="1" x14ac:dyDescent="0.2">
      <c r="A31" s="6"/>
      <c r="B31" s="125" t="s">
        <v>35</v>
      </c>
      <c r="C31" s="128">
        <v>5</v>
      </c>
      <c r="D31" s="129">
        <v>4</v>
      </c>
      <c r="E31" s="130">
        <v>0</v>
      </c>
      <c r="F31" s="131">
        <v>3</v>
      </c>
      <c r="G31" s="131">
        <v>1</v>
      </c>
      <c r="H31" s="131">
        <v>10</v>
      </c>
      <c r="I31" s="131">
        <v>1</v>
      </c>
      <c r="J31" s="131">
        <v>2</v>
      </c>
      <c r="K31" s="131">
        <v>2</v>
      </c>
      <c r="L31" s="131">
        <v>0</v>
      </c>
      <c r="M31" s="131">
        <v>0</v>
      </c>
      <c r="N31" s="131">
        <v>2</v>
      </c>
      <c r="O31" s="132">
        <v>0</v>
      </c>
      <c r="P31" s="131">
        <v>1</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25" t="s">
        <v>35</v>
      </c>
    </row>
    <row r="32" spans="1:32" ht="12.75" customHeight="1" x14ac:dyDescent="0.2">
      <c r="A32" s="6"/>
      <c r="B32" s="9" t="s">
        <v>36</v>
      </c>
      <c r="C32" s="72">
        <v>6</v>
      </c>
      <c r="D32" s="93">
        <v>25</v>
      </c>
      <c r="E32" s="27">
        <v>3</v>
      </c>
      <c r="F32" s="22">
        <v>0</v>
      </c>
      <c r="G32" s="22">
        <v>2</v>
      </c>
      <c r="H32" s="22">
        <v>0</v>
      </c>
      <c r="I32" s="22">
        <v>0</v>
      </c>
      <c r="J32" s="22">
        <v>0</v>
      </c>
      <c r="K32" s="22">
        <v>0</v>
      </c>
      <c r="L32" s="22">
        <v>0</v>
      </c>
      <c r="M32" s="22">
        <v>0</v>
      </c>
      <c r="N32" s="22">
        <v>2</v>
      </c>
      <c r="O32" s="171">
        <v>0</v>
      </c>
      <c r="P32" s="22">
        <v>0</v>
      </c>
      <c r="Q32" s="22">
        <v>0</v>
      </c>
      <c r="R32" s="22">
        <v>0</v>
      </c>
      <c r="S32" s="22">
        <v>0</v>
      </c>
      <c r="T32" s="22">
        <v>2</v>
      </c>
      <c r="U32" s="22">
        <v>0</v>
      </c>
      <c r="V32" s="22">
        <v>0</v>
      </c>
      <c r="W32" s="22">
        <v>0</v>
      </c>
      <c r="X32" s="22">
        <v>0</v>
      </c>
      <c r="Y32" s="22">
        <v>0</v>
      </c>
      <c r="Z32" s="22">
        <v>0</v>
      </c>
      <c r="AA32" s="22">
        <v>0</v>
      </c>
      <c r="AB32" s="22">
        <v>0</v>
      </c>
      <c r="AC32" s="22">
        <v>0</v>
      </c>
      <c r="AD32" s="22">
        <v>0</v>
      </c>
      <c r="AE32" s="22">
        <v>0</v>
      </c>
      <c r="AF32" s="9" t="s">
        <v>36</v>
      </c>
    </row>
    <row r="33" spans="1:32" ht="12.75" customHeight="1" x14ac:dyDescent="0.2">
      <c r="A33" s="6"/>
      <c r="B33" s="125" t="s">
        <v>7</v>
      </c>
      <c r="C33" s="133" t="s">
        <v>40</v>
      </c>
      <c r="D33" s="134" t="s">
        <v>40</v>
      </c>
      <c r="E33" s="135" t="s">
        <v>40</v>
      </c>
      <c r="F33" s="136" t="s">
        <v>40</v>
      </c>
      <c r="G33" s="136" t="s">
        <v>40</v>
      </c>
      <c r="H33" s="136" t="s">
        <v>40</v>
      </c>
      <c r="I33" s="136" t="s">
        <v>40</v>
      </c>
      <c r="J33" s="136" t="s">
        <v>40</v>
      </c>
      <c r="K33" s="136" t="s">
        <v>40</v>
      </c>
      <c r="L33" s="136" t="s">
        <v>40</v>
      </c>
      <c r="M33" s="136" t="s">
        <v>40</v>
      </c>
      <c r="N33" s="136" t="s">
        <v>40</v>
      </c>
      <c r="O33" s="136" t="s">
        <v>38</v>
      </c>
      <c r="P33" s="136" t="s">
        <v>38</v>
      </c>
      <c r="Q33" s="136" t="s">
        <v>38</v>
      </c>
      <c r="R33" s="136" t="s">
        <v>38</v>
      </c>
      <c r="S33" s="136" t="s">
        <v>38</v>
      </c>
      <c r="T33" s="136" t="s">
        <v>38</v>
      </c>
      <c r="U33" s="136" t="s">
        <v>38</v>
      </c>
      <c r="V33" s="138" t="s">
        <v>38</v>
      </c>
      <c r="W33" s="138" t="s">
        <v>38</v>
      </c>
      <c r="X33" s="138" t="s">
        <v>38</v>
      </c>
      <c r="Y33" s="138" t="s">
        <v>38</v>
      </c>
      <c r="Z33" s="138" t="s">
        <v>38</v>
      </c>
      <c r="AA33" s="138" t="s">
        <v>38</v>
      </c>
      <c r="AB33" s="138" t="s">
        <v>38</v>
      </c>
      <c r="AC33" s="138" t="s">
        <v>38</v>
      </c>
      <c r="AD33" s="138" t="s">
        <v>38</v>
      </c>
      <c r="AE33" s="138"/>
      <c r="AF33" s="125" t="s">
        <v>7</v>
      </c>
    </row>
    <row r="34" spans="1:32" ht="12.75" customHeight="1" x14ac:dyDescent="0.2">
      <c r="A34" s="6"/>
      <c r="B34" s="8" t="s">
        <v>37</v>
      </c>
      <c r="C34" s="71">
        <v>1</v>
      </c>
      <c r="D34" s="92">
        <v>1</v>
      </c>
      <c r="E34" s="18">
        <v>4</v>
      </c>
      <c r="F34" s="13">
        <v>0</v>
      </c>
      <c r="G34" s="13"/>
      <c r="H34" s="13"/>
      <c r="I34" s="13"/>
      <c r="J34" s="13">
        <v>32</v>
      </c>
      <c r="K34" s="13">
        <v>2</v>
      </c>
      <c r="L34" s="13">
        <v>0</v>
      </c>
      <c r="M34" s="13">
        <v>0</v>
      </c>
      <c r="N34" s="13">
        <v>0</v>
      </c>
      <c r="O34" s="116">
        <v>0</v>
      </c>
      <c r="P34" s="13">
        <v>1</v>
      </c>
      <c r="Q34" s="13">
        <v>0</v>
      </c>
      <c r="R34" s="13">
        <v>0</v>
      </c>
      <c r="S34" s="13">
        <v>0</v>
      </c>
      <c r="T34" s="13">
        <v>0</v>
      </c>
      <c r="U34" s="13">
        <v>0</v>
      </c>
      <c r="V34" s="13">
        <v>0</v>
      </c>
      <c r="W34" s="13">
        <v>0</v>
      </c>
      <c r="X34" s="13">
        <v>0</v>
      </c>
      <c r="Y34" s="13">
        <v>0</v>
      </c>
      <c r="Z34" s="13">
        <v>0</v>
      </c>
      <c r="AA34" s="13">
        <v>0</v>
      </c>
      <c r="AB34" s="13">
        <v>1</v>
      </c>
      <c r="AC34" s="13">
        <v>0</v>
      </c>
      <c r="AD34" s="13">
        <v>0</v>
      </c>
      <c r="AE34" s="13">
        <v>0</v>
      </c>
      <c r="AF34" s="8" t="s">
        <v>37</v>
      </c>
    </row>
    <row r="35" spans="1:32" ht="13.5" customHeight="1" x14ac:dyDescent="0.2">
      <c r="A35" s="6"/>
      <c r="B35" s="139" t="s">
        <v>8</v>
      </c>
      <c r="C35" s="140">
        <v>13</v>
      </c>
      <c r="D35" s="141">
        <v>7</v>
      </c>
      <c r="E35" s="142">
        <v>8</v>
      </c>
      <c r="F35" s="143">
        <v>14</v>
      </c>
      <c r="G35" s="143"/>
      <c r="H35" s="143"/>
      <c r="I35" s="143"/>
      <c r="J35" s="143">
        <v>2</v>
      </c>
      <c r="K35" s="143">
        <v>3</v>
      </c>
      <c r="L35" s="143">
        <v>4</v>
      </c>
      <c r="M35" s="143">
        <v>9</v>
      </c>
      <c r="N35" s="143">
        <v>1</v>
      </c>
      <c r="O35" s="143">
        <v>3</v>
      </c>
      <c r="P35" s="148">
        <v>0</v>
      </c>
      <c r="Q35" s="143">
        <v>0</v>
      </c>
      <c r="R35" s="143">
        <v>0</v>
      </c>
      <c r="S35" s="143">
        <v>1</v>
      </c>
      <c r="T35" s="147">
        <v>0</v>
      </c>
      <c r="U35" s="147">
        <v>1</v>
      </c>
      <c r="V35" s="147">
        <v>0</v>
      </c>
      <c r="W35" s="147">
        <v>0</v>
      </c>
      <c r="X35" s="147">
        <v>1</v>
      </c>
      <c r="Y35" s="147">
        <v>0</v>
      </c>
      <c r="Z35" s="147">
        <v>0</v>
      </c>
      <c r="AA35" s="147">
        <v>0</v>
      </c>
      <c r="AB35" s="147">
        <v>0</v>
      </c>
      <c r="AC35" s="147">
        <v>0</v>
      </c>
      <c r="AD35" s="147">
        <v>0</v>
      </c>
      <c r="AE35" s="147">
        <v>0</v>
      </c>
      <c r="AF35" s="139" t="s">
        <v>8</v>
      </c>
    </row>
    <row r="36" spans="1:32" ht="12.75" customHeight="1" x14ac:dyDescent="0.2">
      <c r="A36" s="6"/>
      <c r="B36" s="8" t="s">
        <v>121</v>
      </c>
      <c r="C36" s="71"/>
      <c r="D36" s="92"/>
      <c r="E36" s="18"/>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8" t="s">
        <v>121</v>
      </c>
    </row>
    <row r="37" spans="1:32" ht="12.75" customHeight="1" x14ac:dyDescent="0.2">
      <c r="A37" s="6"/>
      <c r="B37" s="125" t="s">
        <v>79</v>
      </c>
      <c r="C37" s="128"/>
      <c r="D37" s="129"/>
      <c r="E37" s="130"/>
      <c r="F37" s="131"/>
      <c r="G37" s="131"/>
      <c r="H37" s="131"/>
      <c r="I37" s="131"/>
      <c r="J37" s="131"/>
      <c r="K37" s="131"/>
      <c r="L37" s="131"/>
      <c r="M37" s="131"/>
      <c r="N37" s="131"/>
      <c r="O37" s="131"/>
      <c r="P37" s="131"/>
      <c r="Q37" s="131"/>
      <c r="R37" s="131"/>
      <c r="S37" s="131"/>
      <c r="T37" s="131"/>
      <c r="U37" s="131"/>
      <c r="V37" s="131"/>
      <c r="W37" s="131">
        <v>0</v>
      </c>
      <c r="X37" s="131">
        <v>0</v>
      </c>
      <c r="Y37" s="131">
        <v>0</v>
      </c>
      <c r="Z37" s="131">
        <v>0</v>
      </c>
      <c r="AA37" s="131">
        <v>0</v>
      </c>
      <c r="AB37" s="131">
        <v>0</v>
      </c>
      <c r="AC37" s="146">
        <v>0</v>
      </c>
      <c r="AD37" s="146">
        <v>0</v>
      </c>
      <c r="AE37" s="146">
        <f>AD37</f>
        <v>0</v>
      </c>
      <c r="AF37" s="125" t="s">
        <v>79</v>
      </c>
    </row>
    <row r="38" spans="1:32" ht="11.25" customHeight="1" x14ac:dyDescent="0.2">
      <c r="A38" s="6"/>
      <c r="B38" s="8" t="s">
        <v>122</v>
      </c>
      <c r="C38" s="71"/>
      <c r="D38" s="92"/>
      <c r="E38" s="18"/>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8" t="s">
        <v>122</v>
      </c>
    </row>
    <row r="39" spans="1:32" ht="12.75" customHeight="1" x14ac:dyDescent="0.2">
      <c r="A39" s="6"/>
      <c r="B39" s="125" t="s">
        <v>42</v>
      </c>
      <c r="C39" s="128"/>
      <c r="D39" s="129"/>
      <c r="E39" s="130"/>
      <c r="F39" s="131"/>
      <c r="G39" s="131"/>
      <c r="H39" s="131"/>
      <c r="I39" s="131"/>
      <c r="J39" s="131"/>
      <c r="K39" s="131"/>
      <c r="L39" s="131"/>
      <c r="M39" s="131"/>
      <c r="N39" s="131"/>
      <c r="O39" s="131">
        <v>0</v>
      </c>
      <c r="P39" s="131">
        <v>0</v>
      </c>
      <c r="Q39" s="131">
        <v>0</v>
      </c>
      <c r="R39" s="131">
        <v>2</v>
      </c>
      <c r="S39" s="131">
        <v>2</v>
      </c>
      <c r="T39" s="131">
        <v>0</v>
      </c>
      <c r="U39" s="263">
        <v>0</v>
      </c>
      <c r="V39" s="263">
        <v>0</v>
      </c>
      <c r="W39" s="263">
        <v>0</v>
      </c>
      <c r="X39" s="263">
        <v>0</v>
      </c>
      <c r="Y39" s="263">
        <v>0</v>
      </c>
      <c r="Z39" s="263">
        <v>0</v>
      </c>
      <c r="AA39" s="263">
        <v>0</v>
      </c>
      <c r="AB39" s="263">
        <v>0</v>
      </c>
      <c r="AC39" s="263">
        <v>0</v>
      </c>
      <c r="AD39" s="263">
        <v>0</v>
      </c>
      <c r="AE39" s="146">
        <f>AD39</f>
        <v>0</v>
      </c>
      <c r="AF39" s="125" t="s">
        <v>42</v>
      </c>
    </row>
    <row r="40" spans="1:32" ht="11.25" customHeight="1" x14ac:dyDescent="0.2">
      <c r="A40" s="6"/>
      <c r="B40" s="8" t="s">
        <v>81</v>
      </c>
      <c r="C40" s="71"/>
      <c r="D40" s="92"/>
      <c r="E40" s="18"/>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8" t="s">
        <v>81</v>
      </c>
    </row>
    <row r="41" spans="1:32" ht="12.75" customHeight="1" x14ac:dyDescent="0.2">
      <c r="A41" s="6"/>
      <c r="B41" s="125" t="s">
        <v>80</v>
      </c>
      <c r="C41" s="128"/>
      <c r="D41" s="129"/>
      <c r="E41" s="130"/>
      <c r="F41" s="131"/>
      <c r="G41" s="131"/>
      <c r="H41" s="131"/>
      <c r="I41" s="131"/>
      <c r="J41" s="131"/>
      <c r="K41" s="131"/>
      <c r="L41" s="131"/>
      <c r="M41" s="131"/>
      <c r="N41" s="131"/>
      <c r="O41" s="131"/>
      <c r="P41" s="131"/>
      <c r="Q41" s="131"/>
      <c r="R41" s="131"/>
      <c r="S41" s="131"/>
      <c r="T41" s="131"/>
      <c r="U41" s="146"/>
      <c r="V41" s="263">
        <v>0</v>
      </c>
      <c r="W41" s="263">
        <v>0</v>
      </c>
      <c r="X41" s="146">
        <v>1</v>
      </c>
      <c r="Y41" s="263">
        <v>0</v>
      </c>
      <c r="Z41" s="263">
        <v>0</v>
      </c>
      <c r="AA41" s="263">
        <v>4</v>
      </c>
      <c r="AB41" s="263">
        <v>0</v>
      </c>
      <c r="AC41" s="263">
        <v>0</v>
      </c>
      <c r="AD41" s="146">
        <v>0</v>
      </c>
      <c r="AE41" s="146">
        <f>AD41</f>
        <v>0</v>
      </c>
      <c r="AF41" s="125" t="s">
        <v>80</v>
      </c>
    </row>
    <row r="42" spans="1:32" ht="12.75" customHeight="1" x14ac:dyDescent="0.2">
      <c r="A42" s="6"/>
      <c r="B42" s="8" t="s">
        <v>21</v>
      </c>
      <c r="C42" s="71">
        <v>7</v>
      </c>
      <c r="D42" s="92">
        <v>44</v>
      </c>
      <c r="E42" s="18">
        <v>17</v>
      </c>
      <c r="F42" s="13">
        <v>12</v>
      </c>
      <c r="G42" s="13"/>
      <c r="H42" s="13"/>
      <c r="I42" s="13"/>
      <c r="J42" s="13">
        <v>9</v>
      </c>
      <c r="K42" s="13">
        <v>11</v>
      </c>
      <c r="L42" s="13">
        <v>7</v>
      </c>
      <c r="M42" s="13">
        <v>8</v>
      </c>
      <c r="N42" s="13">
        <v>46</v>
      </c>
      <c r="O42" s="13">
        <v>10</v>
      </c>
      <c r="P42" s="13">
        <v>6</v>
      </c>
      <c r="Q42" s="13">
        <v>1</v>
      </c>
      <c r="R42" s="13">
        <v>9</v>
      </c>
      <c r="S42" s="13">
        <v>7</v>
      </c>
      <c r="T42" s="13">
        <v>3</v>
      </c>
      <c r="U42" s="13">
        <v>1</v>
      </c>
      <c r="V42" s="13">
        <v>3</v>
      </c>
      <c r="W42" s="13">
        <v>1</v>
      </c>
      <c r="X42" s="13">
        <v>1</v>
      </c>
      <c r="Y42" s="13">
        <v>0</v>
      </c>
      <c r="Z42" s="13">
        <v>1</v>
      </c>
      <c r="AA42" s="13">
        <v>0</v>
      </c>
      <c r="AB42" s="13">
        <v>32</v>
      </c>
      <c r="AC42" s="13">
        <v>1</v>
      </c>
      <c r="AD42" s="13">
        <v>0</v>
      </c>
      <c r="AE42" s="13">
        <v>0</v>
      </c>
      <c r="AF42" s="8" t="s">
        <v>21</v>
      </c>
    </row>
    <row r="43" spans="1:32" ht="12.75" customHeight="1" x14ac:dyDescent="0.2">
      <c r="A43" s="6"/>
      <c r="B43" s="139" t="s">
        <v>123</v>
      </c>
      <c r="C43" s="140"/>
      <c r="D43" s="141"/>
      <c r="E43" s="142"/>
      <c r="F43" s="143"/>
      <c r="G43" s="143"/>
      <c r="H43" s="143"/>
      <c r="I43" s="143"/>
      <c r="J43" s="143"/>
      <c r="K43" s="143"/>
      <c r="L43" s="143"/>
      <c r="M43" s="143"/>
      <c r="N43" s="143"/>
      <c r="O43" s="143"/>
      <c r="P43" s="143"/>
      <c r="Q43" s="143"/>
      <c r="R43" s="143"/>
      <c r="S43" s="143"/>
      <c r="T43" s="143"/>
      <c r="U43" s="143"/>
      <c r="V43" s="143"/>
      <c r="W43" s="143"/>
      <c r="X43" s="143"/>
      <c r="Y43" s="143"/>
      <c r="Z43" s="143"/>
      <c r="AA43" s="143"/>
      <c r="AB43" s="143">
        <v>0</v>
      </c>
      <c r="AC43" s="143"/>
      <c r="AD43" s="143"/>
      <c r="AE43" s="143"/>
      <c r="AF43" s="139" t="s">
        <v>123</v>
      </c>
    </row>
    <row r="44" spans="1:32" ht="12.75" customHeight="1" x14ac:dyDescent="0.2">
      <c r="A44" s="6"/>
      <c r="B44" s="9" t="s">
        <v>25</v>
      </c>
      <c r="C44" s="72">
        <v>41</v>
      </c>
      <c r="D44" s="93">
        <v>46</v>
      </c>
      <c r="E44" s="27">
        <v>37</v>
      </c>
      <c r="F44" s="22">
        <v>17</v>
      </c>
      <c r="G44" s="22">
        <v>26</v>
      </c>
      <c r="H44" s="22">
        <v>16</v>
      </c>
      <c r="I44" s="22">
        <v>37</v>
      </c>
      <c r="J44" s="22">
        <v>20</v>
      </c>
      <c r="K44" s="22">
        <v>10</v>
      </c>
      <c r="L44" s="22">
        <v>23</v>
      </c>
      <c r="M44" s="22">
        <v>10</v>
      </c>
      <c r="N44" s="22">
        <v>18</v>
      </c>
      <c r="O44" s="171">
        <v>8</v>
      </c>
      <c r="P44" s="22">
        <v>0</v>
      </c>
      <c r="Q44" s="22">
        <v>3</v>
      </c>
      <c r="R44" s="22">
        <v>0</v>
      </c>
      <c r="S44" s="22">
        <v>0</v>
      </c>
      <c r="T44" s="22">
        <v>0</v>
      </c>
      <c r="U44" s="22">
        <v>0</v>
      </c>
      <c r="V44" s="22">
        <v>0</v>
      </c>
      <c r="W44" s="22">
        <v>0</v>
      </c>
      <c r="X44" s="22">
        <v>0</v>
      </c>
      <c r="Y44" s="22">
        <v>0</v>
      </c>
      <c r="Z44" s="22">
        <v>0</v>
      </c>
      <c r="AA44" s="22">
        <v>3</v>
      </c>
      <c r="AB44" s="537" t="s">
        <v>117</v>
      </c>
      <c r="AC44" s="537">
        <v>0</v>
      </c>
      <c r="AD44" s="537">
        <v>1</v>
      </c>
      <c r="AE44" s="537"/>
      <c r="AF44" s="9" t="s">
        <v>25</v>
      </c>
    </row>
    <row r="45" spans="1:32" ht="16.5" customHeight="1" x14ac:dyDescent="0.2">
      <c r="A45" s="6"/>
      <c r="B45" s="623" t="s">
        <v>137</v>
      </c>
      <c r="C45" s="623"/>
      <c r="D45" s="623"/>
      <c r="E45" s="623"/>
      <c r="F45" s="623"/>
      <c r="G45" s="623"/>
      <c r="H45" s="623"/>
      <c r="I45" s="623"/>
      <c r="J45" s="623"/>
      <c r="K45" s="623"/>
      <c r="L45" s="623"/>
      <c r="M45" s="623"/>
      <c r="N45" s="623"/>
      <c r="O45" s="624"/>
      <c r="P45" s="624"/>
      <c r="Q45" s="624"/>
      <c r="R45" s="624"/>
      <c r="S45" s="624"/>
      <c r="T45" s="624"/>
      <c r="U45" s="624"/>
      <c r="V45" s="624"/>
      <c r="W45" s="624"/>
      <c r="X45" s="624"/>
      <c r="Y45" s="624"/>
      <c r="Z45" s="624"/>
      <c r="AA45" s="624"/>
      <c r="AB45" s="624"/>
      <c r="AC45" s="624"/>
      <c r="AD45" s="625"/>
      <c r="AE45" s="625"/>
      <c r="AF45" s="624"/>
    </row>
    <row r="46" spans="1:32" ht="13.5" customHeight="1" x14ac:dyDescent="0.2">
      <c r="B46" s="626" t="s">
        <v>118</v>
      </c>
      <c r="C46" s="626"/>
      <c r="D46" s="626"/>
      <c r="E46" s="626"/>
      <c r="F46" s="626"/>
      <c r="G46" s="626"/>
      <c r="H46" s="626"/>
      <c r="I46" s="626"/>
      <c r="J46" s="626"/>
      <c r="K46" s="626"/>
      <c r="L46" s="626"/>
      <c r="M46" s="626"/>
      <c r="N46" s="626"/>
      <c r="O46" s="627"/>
      <c r="P46" s="627"/>
      <c r="Q46" s="627"/>
      <c r="R46" s="627"/>
      <c r="S46" s="627"/>
      <c r="T46" s="627"/>
      <c r="U46" s="627"/>
      <c r="V46" s="627"/>
      <c r="W46" s="627"/>
      <c r="X46" s="627"/>
      <c r="Y46" s="627"/>
      <c r="Z46" s="627"/>
      <c r="AA46" s="627"/>
      <c r="AB46" s="627"/>
      <c r="AC46" s="627"/>
      <c r="AD46" s="627"/>
      <c r="AE46" s="627"/>
      <c r="AF46" s="627"/>
    </row>
    <row r="49" spans="29:31" x14ac:dyDescent="0.2">
      <c r="AC49" s="2"/>
      <c r="AD49" s="2"/>
      <c r="AE49" s="2"/>
    </row>
    <row r="50" spans="29:31" x14ac:dyDescent="0.2">
      <c r="AC50" s="2"/>
      <c r="AD50" s="2"/>
      <c r="AE50" s="2"/>
    </row>
  </sheetData>
  <mergeCells count="4">
    <mergeCell ref="B2:AF2"/>
    <mergeCell ref="B3:AF3"/>
    <mergeCell ref="B45:AF45"/>
    <mergeCell ref="B46:AF46"/>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M50"/>
  <sheetViews>
    <sheetView workbookViewId="0">
      <selection activeCell="B49" sqref="B49:H49"/>
    </sheetView>
  </sheetViews>
  <sheetFormatPr defaultRowHeight="12.75" x14ac:dyDescent="0.2"/>
  <cols>
    <col min="2" max="2" width="12.28515625" style="3" customWidth="1"/>
    <col min="3" max="4" width="9.140625" style="3"/>
    <col min="5" max="7" width="9.140625" style="28"/>
    <col min="8" max="8" width="9.140625" style="3"/>
  </cols>
  <sheetData>
    <row r="1" spans="2:8" ht="15.75" x14ac:dyDescent="0.25">
      <c r="B1" s="266"/>
      <c r="C1" s="266"/>
      <c r="D1" s="266"/>
      <c r="E1" s="267"/>
      <c r="F1" s="267"/>
      <c r="G1" s="265"/>
      <c r="H1" s="268" t="s">
        <v>71</v>
      </c>
    </row>
    <row r="2" spans="2:8" ht="15.75" x14ac:dyDescent="0.2">
      <c r="B2" s="630" t="s">
        <v>106</v>
      </c>
      <c r="C2" s="630"/>
      <c r="D2" s="630"/>
      <c r="E2" s="630"/>
      <c r="F2" s="630"/>
      <c r="G2" s="630"/>
      <c r="H2" s="630"/>
    </row>
    <row r="3" spans="2:8" ht="23.25" customHeight="1" x14ac:dyDescent="0.2">
      <c r="B3" s="269" t="s">
        <v>43</v>
      </c>
      <c r="C3" s="631" t="s">
        <v>93</v>
      </c>
      <c r="D3" s="632"/>
      <c r="E3" s="633"/>
      <c r="F3" s="632" t="s">
        <v>94</v>
      </c>
      <c r="G3" s="632"/>
      <c r="H3" s="633"/>
    </row>
    <row r="4" spans="2:8" x14ac:dyDescent="0.2">
      <c r="B4" s="270">
        <v>1990</v>
      </c>
      <c r="C4" s="271"/>
      <c r="D4" s="272">
        <v>0</v>
      </c>
      <c r="E4" s="273"/>
      <c r="F4" s="274"/>
      <c r="G4" s="272">
        <v>46</v>
      </c>
      <c r="H4" s="275"/>
    </row>
    <row r="5" spans="2:8" x14ac:dyDescent="0.2">
      <c r="B5" s="276">
        <v>1991</v>
      </c>
      <c r="C5" s="277"/>
      <c r="D5" s="278">
        <v>32</v>
      </c>
      <c r="E5" s="279"/>
      <c r="F5" s="280"/>
      <c r="G5" s="278">
        <v>264</v>
      </c>
      <c r="H5" s="281"/>
    </row>
    <row r="6" spans="2:8" x14ac:dyDescent="0.2">
      <c r="B6" s="276">
        <v>1992</v>
      </c>
      <c r="C6" s="277"/>
      <c r="D6" s="278">
        <v>154</v>
      </c>
      <c r="E6" s="279"/>
      <c r="F6" s="280"/>
      <c r="G6" s="278">
        <v>147</v>
      </c>
      <c r="H6" s="281"/>
    </row>
    <row r="7" spans="2:8" x14ac:dyDescent="0.2">
      <c r="B7" s="276">
        <v>1993</v>
      </c>
      <c r="C7" s="277"/>
      <c r="D7" s="278">
        <v>8</v>
      </c>
      <c r="E7" s="279"/>
      <c r="F7" s="282"/>
      <c r="G7" s="278">
        <v>6</v>
      </c>
      <c r="H7" s="283"/>
    </row>
    <row r="8" spans="2:8" x14ac:dyDescent="0.2">
      <c r="B8" s="276">
        <v>1994</v>
      </c>
      <c r="C8" s="277"/>
      <c r="D8" s="278">
        <v>3</v>
      </c>
      <c r="E8" s="279"/>
      <c r="F8" s="282"/>
      <c r="G8" s="278">
        <v>7</v>
      </c>
      <c r="H8" s="283"/>
    </row>
    <row r="9" spans="2:8" x14ac:dyDescent="0.2">
      <c r="B9" s="276">
        <v>1995</v>
      </c>
      <c r="C9" s="277"/>
      <c r="D9" s="278">
        <v>119</v>
      </c>
      <c r="E9" s="279"/>
      <c r="F9" s="282"/>
      <c r="G9" s="278">
        <v>70</v>
      </c>
      <c r="H9" s="283"/>
    </row>
    <row r="10" spans="2:8" x14ac:dyDescent="0.2">
      <c r="B10" s="276">
        <v>1996</v>
      </c>
      <c r="C10" s="277"/>
      <c r="D10" s="278">
        <v>12</v>
      </c>
      <c r="E10" s="279"/>
      <c r="F10" s="282"/>
      <c r="G10" s="278">
        <v>11</v>
      </c>
      <c r="H10" s="284"/>
    </row>
    <row r="11" spans="2:8" x14ac:dyDescent="0.2">
      <c r="B11" s="276">
        <v>1997</v>
      </c>
      <c r="C11" s="277"/>
      <c r="D11" s="278">
        <v>71</v>
      </c>
      <c r="E11" s="279"/>
      <c r="F11" s="282"/>
      <c r="G11" s="278">
        <v>1</v>
      </c>
      <c r="H11" s="284"/>
    </row>
    <row r="12" spans="2:8" x14ac:dyDescent="0.2">
      <c r="B12" s="276">
        <v>1998</v>
      </c>
      <c r="C12" s="277"/>
      <c r="D12" s="278">
        <v>24</v>
      </c>
      <c r="E12" s="279"/>
      <c r="F12" s="282"/>
      <c r="G12" s="278">
        <v>62</v>
      </c>
      <c r="H12" s="284"/>
    </row>
    <row r="13" spans="2:8" x14ac:dyDescent="0.2">
      <c r="B13" s="276">
        <v>1999</v>
      </c>
      <c r="C13" s="285"/>
      <c r="D13" s="278">
        <v>40</v>
      </c>
      <c r="E13" s="284"/>
      <c r="F13" s="282"/>
      <c r="G13" s="278">
        <v>63</v>
      </c>
      <c r="H13" s="284"/>
    </row>
    <row r="14" spans="2:8" x14ac:dyDescent="0.2">
      <c r="B14" s="276">
        <v>2000</v>
      </c>
      <c r="C14" s="285"/>
      <c r="D14" s="278">
        <v>112</v>
      </c>
      <c r="E14" s="284"/>
      <c r="F14" s="282"/>
      <c r="G14" s="278">
        <v>110</v>
      </c>
      <c r="H14" s="284"/>
    </row>
    <row r="15" spans="2:8" x14ac:dyDescent="0.2">
      <c r="B15" s="276">
        <v>2001</v>
      </c>
      <c r="C15" s="285"/>
      <c r="D15" s="278">
        <v>120</v>
      </c>
      <c r="E15" s="284"/>
      <c r="F15" s="282"/>
      <c r="G15" s="278">
        <v>123</v>
      </c>
      <c r="H15" s="284"/>
    </row>
    <row r="16" spans="2:8" x14ac:dyDescent="0.2">
      <c r="B16" s="276">
        <v>2002</v>
      </c>
      <c r="C16" s="285"/>
      <c r="D16" s="278">
        <v>96</v>
      </c>
      <c r="E16" s="284"/>
      <c r="F16" s="282"/>
      <c r="G16" s="278">
        <v>25</v>
      </c>
      <c r="H16" s="284"/>
    </row>
    <row r="17" spans="2:13" x14ac:dyDescent="0.2">
      <c r="B17" s="276">
        <v>2003</v>
      </c>
      <c r="C17" s="285"/>
      <c r="D17" s="278">
        <v>3</v>
      </c>
      <c r="E17" s="284"/>
      <c r="F17" s="282"/>
      <c r="G17" s="278">
        <v>3</v>
      </c>
      <c r="H17" s="284"/>
    </row>
    <row r="18" spans="2:13" x14ac:dyDescent="0.2">
      <c r="B18" s="276">
        <v>2004</v>
      </c>
      <c r="C18" s="285"/>
      <c r="D18" s="278">
        <v>0</v>
      </c>
      <c r="E18" s="284"/>
      <c r="F18" s="282"/>
      <c r="G18" s="278">
        <v>0</v>
      </c>
      <c r="H18" s="284"/>
    </row>
    <row r="19" spans="2:13" x14ac:dyDescent="0.2">
      <c r="B19" s="276">
        <v>2005</v>
      </c>
      <c r="C19" s="285"/>
      <c r="D19" s="278">
        <v>144</v>
      </c>
      <c r="E19" s="284"/>
      <c r="F19" s="282"/>
      <c r="G19" s="278">
        <v>128</v>
      </c>
      <c r="H19" s="284"/>
    </row>
    <row r="20" spans="2:13" x14ac:dyDescent="0.2">
      <c r="B20" s="276">
        <v>2006</v>
      </c>
      <c r="C20" s="285"/>
      <c r="D20" s="278">
        <v>3</v>
      </c>
      <c r="E20" s="284"/>
      <c r="F20" s="282"/>
      <c r="G20" s="278">
        <v>4</v>
      </c>
      <c r="H20" s="284"/>
    </row>
    <row r="21" spans="2:13" x14ac:dyDescent="0.2">
      <c r="B21" s="276">
        <v>2007</v>
      </c>
      <c r="C21" s="285"/>
      <c r="D21" s="278">
        <v>0</v>
      </c>
      <c r="E21" s="284"/>
      <c r="F21" s="282"/>
      <c r="G21" s="278">
        <v>0</v>
      </c>
      <c r="H21" s="284"/>
    </row>
    <row r="22" spans="2:13" x14ac:dyDescent="0.2">
      <c r="B22" s="276">
        <v>2008</v>
      </c>
      <c r="C22" s="285"/>
      <c r="D22" s="278">
        <v>154</v>
      </c>
      <c r="E22" s="284"/>
      <c r="F22" s="282"/>
      <c r="G22" s="278">
        <v>154</v>
      </c>
      <c r="H22" s="284"/>
    </row>
    <row r="23" spans="2:13" x14ac:dyDescent="0.2">
      <c r="B23" s="276">
        <v>2009</v>
      </c>
      <c r="C23" s="285"/>
      <c r="D23" s="278">
        <v>9</v>
      </c>
      <c r="E23" s="284"/>
      <c r="F23" s="282"/>
      <c r="G23" s="278">
        <v>228</v>
      </c>
      <c r="H23" s="284"/>
    </row>
    <row r="24" spans="2:13" x14ac:dyDescent="0.2">
      <c r="B24" s="276">
        <v>2010</v>
      </c>
      <c r="C24" s="285"/>
      <c r="D24" s="278">
        <v>0</v>
      </c>
      <c r="E24" s="284"/>
      <c r="F24" s="282"/>
      <c r="G24" s="278">
        <v>0</v>
      </c>
      <c r="H24" s="284"/>
    </row>
    <row r="25" spans="2:13" x14ac:dyDescent="0.2">
      <c r="B25" s="276">
        <v>2011</v>
      </c>
      <c r="C25" s="285"/>
      <c r="D25" s="278">
        <v>6</v>
      </c>
      <c r="E25" s="284"/>
      <c r="F25" s="282"/>
      <c r="G25" s="278">
        <v>6</v>
      </c>
      <c r="H25" s="284"/>
    </row>
    <row r="26" spans="2:13" x14ac:dyDescent="0.2">
      <c r="B26" s="276">
        <v>2012</v>
      </c>
      <c r="C26" s="285"/>
      <c r="D26" s="278">
        <v>1</v>
      </c>
      <c r="E26" s="284"/>
      <c r="F26" s="282"/>
      <c r="G26" s="278">
        <v>1</v>
      </c>
      <c r="H26" s="284"/>
    </row>
    <row r="27" spans="2:13" x14ac:dyDescent="0.2">
      <c r="B27" s="276">
        <v>2013</v>
      </c>
      <c r="C27" s="285"/>
      <c r="D27" s="278">
        <v>0</v>
      </c>
      <c r="E27" s="284"/>
      <c r="F27" s="282"/>
      <c r="G27" s="278">
        <v>0</v>
      </c>
      <c r="H27" s="284"/>
    </row>
    <row r="28" spans="2:13" x14ac:dyDescent="0.2">
      <c r="B28" s="276">
        <v>2014</v>
      </c>
      <c r="C28" s="285"/>
      <c r="D28" s="278">
        <v>0</v>
      </c>
      <c r="E28" s="284"/>
      <c r="F28" s="282"/>
      <c r="G28" s="278">
        <v>120</v>
      </c>
      <c r="H28" s="284"/>
    </row>
    <row r="29" spans="2:13" x14ac:dyDescent="0.2">
      <c r="B29" s="276">
        <v>2015</v>
      </c>
      <c r="C29" s="285"/>
      <c r="D29" s="278">
        <v>150</v>
      </c>
      <c r="E29" s="284"/>
      <c r="F29" s="282"/>
      <c r="G29" s="278">
        <v>150</v>
      </c>
      <c r="H29" s="284"/>
    </row>
    <row r="30" spans="2:13" x14ac:dyDescent="0.2">
      <c r="B30" s="276">
        <v>2016</v>
      </c>
      <c r="C30" s="285"/>
      <c r="D30" s="278">
        <v>2</v>
      </c>
      <c r="E30" s="284"/>
      <c r="F30" s="282"/>
      <c r="G30" s="278">
        <v>2</v>
      </c>
      <c r="H30" s="284"/>
    </row>
    <row r="31" spans="2:13" x14ac:dyDescent="0.2">
      <c r="B31" s="276">
        <v>2017</v>
      </c>
      <c r="C31" s="285"/>
      <c r="D31" s="278">
        <v>0</v>
      </c>
      <c r="E31" s="284"/>
      <c r="F31" s="282"/>
      <c r="G31" s="278">
        <v>0</v>
      </c>
      <c r="H31" s="284"/>
      <c r="M31" s="166"/>
    </row>
    <row r="32" spans="2:13" x14ac:dyDescent="0.2">
      <c r="B32" s="276">
        <v>2018</v>
      </c>
      <c r="C32" s="285"/>
      <c r="D32" s="278">
        <v>0</v>
      </c>
      <c r="E32" s="284"/>
      <c r="F32" s="282"/>
      <c r="G32" s="278">
        <v>0</v>
      </c>
      <c r="H32" s="284"/>
    </row>
    <row r="33" spans="1:13" x14ac:dyDescent="0.2">
      <c r="B33" s="264">
        <v>2019</v>
      </c>
      <c r="C33" s="302"/>
      <c r="D33" s="303">
        <v>0</v>
      </c>
      <c r="E33" s="304"/>
      <c r="F33" s="305"/>
      <c r="G33" s="305">
        <v>0</v>
      </c>
      <c r="H33" s="283"/>
      <c r="L33" s="166"/>
      <c r="M33" s="166"/>
    </row>
    <row r="34" spans="1:13" x14ac:dyDescent="0.2">
      <c r="B34" s="276">
        <v>2020</v>
      </c>
      <c r="C34" s="302"/>
      <c r="D34" s="303">
        <v>0</v>
      </c>
      <c r="E34" s="304"/>
      <c r="F34" s="305"/>
      <c r="G34" s="305">
        <v>0</v>
      </c>
      <c r="H34" s="283"/>
      <c r="L34" s="166"/>
      <c r="M34" s="166"/>
    </row>
    <row r="35" spans="1:13" x14ac:dyDescent="0.2">
      <c r="B35" s="276">
        <v>2021</v>
      </c>
      <c r="C35" s="302"/>
      <c r="D35" s="303">
        <v>0</v>
      </c>
      <c r="E35" s="304"/>
      <c r="F35" s="305"/>
      <c r="G35" s="305">
        <v>0</v>
      </c>
      <c r="H35" s="283"/>
    </row>
    <row r="36" spans="1:13" x14ac:dyDescent="0.2">
      <c r="B36" s="573">
        <v>2022</v>
      </c>
      <c r="C36" s="413"/>
      <c r="D36" s="414" t="s">
        <v>143</v>
      </c>
      <c r="E36" s="415"/>
      <c r="F36" s="416"/>
      <c r="G36" s="416" t="s">
        <v>144</v>
      </c>
      <c r="H36" s="417"/>
    </row>
    <row r="37" spans="1:13" x14ac:dyDescent="0.2">
      <c r="A37" s="306"/>
      <c r="B37" s="384" t="s">
        <v>91</v>
      </c>
      <c r="C37" s="287"/>
      <c r="D37" s="288">
        <v>312</v>
      </c>
      <c r="E37" s="289"/>
      <c r="F37" s="290"/>
      <c r="G37" s="288">
        <v>328.2</v>
      </c>
      <c r="H37" s="291"/>
    </row>
    <row r="38" spans="1:13" x14ac:dyDescent="0.2">
      <c r="A38" s="306"/>
      <c r="B38" s="384" t="s">
        <v>92</v>
      </c>
      <c r="C38" s="287"/>
      <c r="D38" s="288">
        <v>179</v>
      </c>
      <c r="E38" s="289"/>
      <c r="F38" s="290"/>
      <c r="G38" s="288">
        <v>128.4</v>
      </c>
      <c r="H38" s="291"/>
    </row>
    <row r="39" spans="1:13" x14ac:dyDescent="0.2">
      <c r="A39" s="306"/>
      <c r="B39" s="286" t="s">
        <v>74</v>
      </c>
      <c r="C39" s="287"/>
      <c r="D39" s="288">
        <v>46.3</v>
      </c>
      <c r="E39" s="289"/>
      <c r="F39" s="290"/>
      <c r="G39" s="288">
        <v>67.7</v>
      </c>
      <c r="H39" s="291"/>
    </row>
    <row r="40" spans="1:13" x14ac:dyDescent="0.2">
      <c r="A40" s="306"/>
      <c r="B40" s="292" t="s">
        <v>78</v>
      </c>
      <c r="C40" s="293"/>
      <c r="D40" s="294">
        <v>64.099999999999994</v>
      </c>
      <c r="E40" s="295"/>
      <c r="F40" s="296"/>
      <c r="G40" s="294">
        <v>77.5</v>
      </c>
      <c r="H40" s="297"/>
    </row>
    <row r="41" spans="1:13" x14ac:dyDescent="0.2">
      <c r="A41" s="306"/>
      <c r="B41" s="410" t="s">
        <v>147</v>
      </c>
      <c r="C41" s="411"/>
      <c r="D41" s="418">
        <f>SUM(D24:D36)/13</f>
        <v>12.23076923076923</v>
      </c>
      <c r="E41" s="419"/>
      <c r="F41" s="418"/>
      <c r="G41" s="418">
        <f t="shared" ref="G41" si="0">SUM(G24:G35)/12</f>
        <v>23.25</v>
      </c>
      <c r="H41" s="412"/>
    </row>
    <row r="42" spans="1:13" ht="15" x14ac:dyDescent="0.25">
      <c r="B42" s="298" t="s">
        <v>84</v>
      </c>
      <c r="C42" s="298"/>
      <c r="D42" s="299"/>
      <c r="E42" s="265"/>
      <c r="F42" s="265"/>
      <c r="G42" s="265"/>
      <c r="H42" s="265"/>
    </row>
    <row r="43" spans="1:13" ht="11.25" customHeight="1" x14ac:dyDescent="0.25">
      <c r="B43" s="300" t="s">
        <v>145</v>
      </c>
      <c r="C43" s="300"/>
      <c r="D43" s="299"/>
      <c r="E43" s="301"/>
      <c r="F43" s="301"/>
      <c r="G43" s="301"/>
      <c r="H43" s="299"/>
    </row>
    <row r="44" spans="1:13" ht="33" customHeight="1" x14ac:dyDescent="0.25">
      <c r="B44" s="634" t="s">
        <v>149</v>
      </c>
      <c r="C44" s="635"/>
      <c r="D44" s="635"/>
      <c r="E44" s="635"/>
      <c r="F44" s="635"/>
      <c r="G44" s="635"/>
      <c r="H44" s="635"/>
    </row>
    <row r="45" spans="1:13" ht="37.5" customHeight="1" x14ac:dyDescent="0.25">
      <c r="B45" s="634" t="s">
        <v>75</v>
      </c>
      <c r="C45" s="635"/>
      <c r="D45" s="635"/>
      <c r="E45" s="635"/>
      <c r="F45" s="635"/>
      <c r="G45" s="635"/>
      <c r="H45" s="635"/>
    </row>
    <row r="46" spans="1:13" x14ac:dyDescent="0.2">
      <c r="B46" s="628" t="s">
        <v>146</v>
      </c>
      <c r="C46" s="628"/>
      <c r="D46" s="628"/>
      <c r="E46" s="628"/>
      <c r="F46" s="628"/>
      <c r="G46" s="628"/>
      <c r="H46" s="628"/>
    </row>
    <row r="47" spans="1:13" ht="25.5" customHeight="1" x14ac:dyDescent="0.2">
      <c r="B47" s="628" t="s">
        <v>148</v>
      </c>
      <c r="C47" s="628"/>
      <c r="D47" s="628"/>
      <c r="E47" s="628"/>
      <c r="F47" s="628"/>
      <c r="G47" s="628"/>
      <c r="H47" s="628"/>
    </row>
    <row r="48" spans="1:13" ht="24" customHeight="1" x14ac:dyDescent="0.2">
      <c r="B48" s="628" t="s">
        <v>150</v>
      </c>
      <c r="C48" s="628"/>
      <c r="D48" s="628"/>
      <c r="E48" s="628"/>
      <c r="F48" s="628"/>
      <c r="G48" s="628"/>
      <c r="H48" s="628"/>
    </row>
    <row r="49" spans="2:8" x14ac:dyDescent="0.2">
      <c r="B49" s="629"/>
      <c r="C49" s="629"/>
      <c r="D49" s="629"/>
      <c r="E49" s="629"/>
      <c r="F49" s="629"/>
      <c r="G49" s="629"/>
      <c r="H49" s="629"/>
    </row>
    <row r="50" spans="2:8" ht="15" x14ac:dyDescent="0.25">
      <c r="B50" s="265"/>
      <c r="C50" s="265"/>
      <c r="D50" s="265"/>
      <c r="E50" s="265"/>
      <c r="F50" s="265"/>
      <c r="G50" s="265"/>
      <c r="H50" s="265"/>
    </row>
  </sheetData>
  <mergeCells count="9">
    <mergeCell ref="B47:H47"/>
    <mergeCell ref="B48:H48"/>
    <mergeCell ref="B49:H49"/>
    <mergeCell ref="B2:H2"/>
    <mergeCell ref="C3:E3"/>
    <mergeCell ref="F3:H3"/>
    <mergeCell ref="B44:H44"/>
    <mergeCell ref="B45:H45"/>
    <mergeCell ref="B46:H46"/>
  </mergeCells>
  <printOptions horizontalCentered="1"/>
  <pageMargins left="0.6692913385826772" right="0.6692913385826772" top="0.51181102362204722" bottom="0.27559055118110237"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J34"/>
  <sheetViews>
    <sheetView workbookViewId="0">
      <selection activeCell="L15" sqref="L15"/>
    </sheetView>
  </sheetViews>
  <sheetFormatPr defaultRowHeight="12.75" x14ac:dyDescent="0.2"/>
  <cols>
    <col min="2" max="2" width="11" customWidth="1"/>
    <col min="3" max="3" width="3.85546875" customWidth="1"/>
    <col min="4" max="8" width="6.7109375" customWidth="1"/>
  </cols>
  <sheetData>
    <row r="1" spans="2:10" ht="15.75" x14ac:dyDescent="0.2">
      <c r="H1" s="29" t="s">
        <v>72</v>
      </c>
    </row>
    <row r="2" spans="2:10" x14ac:dyDescent="0.2">
      <c r="B2" s="636" t="s">
        <v>83</v>
      </c>
      <c r="C2" s="636"/>
      <c r="D2" s="636"/>
      <c r="E2" s="636"/>
      <c r="F2" s="636"/>
      <c r="G2" s="636"/>
      <c r="H2" s="636"/>
    </row>
    <row r="3" spans="2:10" ht="21.75" customHeight="1" x14ac:dyDescent="0.2"/>
    <row r="4" spans="2:10" ht="15.75" x14ac:dyDescent="0.2">
      <c r="B4" s="637"/>
      <c r="C4" s="638"/>
      <c r="D4" s="638"/>
      <c r="E4" s="638"/>
      <c r="F4" s="638"/>
      <c r="G4" s="638"/>
      <c r="H4" s="639"/>
    </row>
    <row r="5" spans="2:10" ht="35.25" customHeight="1" x14ac:dyDescent="0.2">
      <c r="B5" s="52" t="s">
        <v>50</v>
      </c>
      <c r="C5" s="642" t="s">
        <v>0</v>
      </c>
      <c r="D5" s="642"/>
      <c r="E5" s="643" t="s">
        <v>54</v>
      </c>
      <c r="F5" s="644"/>
      <c r="G5" s="642" t="s">
        <v>48</v>
      </c>
      <c r="H5" s="644"/>
    </row>
    <row r="6" spans="2:10" ht="9.75" customHeight="1" x14ac:dyDescent="0.2">
      <c r="B6" s="53"/>
      <c r="C6" s="49" t="s">
        <v>47</v>
      </c>
      <c r="D6" s="50" t="s">
        <v>1</v>
      </c>
      <c r="E6" s="35" t="s">
        <v>47</v>
      </c>
      <c r="F6" s="51" t="s">
        <v>1</v>
      </c>
      <c r="G6" s="49" t="s">
        <v>47</v>
      </c>
      <c r="H6" s="51" t="s">
        <v>1</v>
      </c>
    </row>
    <row r="7" spans="2:10" ht="16.5" customHeight="1" x14ac:dyDescent="0.2">
      <c r="B7" s="37">
        <v>1996</v>
      </c>
      <c r="C7" s="112">
        <v>13</v>
      </c>
      <c r="D7" s="112">
        <v>58</v>
      </c>
      <c r="E7" s="112">
        <v>14</v>
      </c>
      <c r="F7" s="112">
        <v>247</v>
      </c>
      <c r="G7" s="112">
        <v>59</v>
      </c>
      <c r="H7" s="112">
        <v>294</v>
      </c>
    </row>
    <row r="8" spans="2:10" x14ac:dyDescent="0.2">
      <c r="B8" s="37">
        <v>1997</v>
      </c>
      <c r="C8" s="112">
        <v>13</v>
      </c>
      <c r="D8" s="112">
        <v>308</v>
      </c>
      <c r="E8" s="112">
        <v>6</v>
      </c>
      <c r="F8" s="112">
        <v>137</v>
      </c>
      <c r="G8" s="112">
        <v>58</v>
      </c>
      <c r="H8" s="112">
        <v>274</v>
      </c>
    </row>
    <row r="9" spans="2:10" x14ac:dyDescent="0.2">
      <c r="B9" s="37">
        <v>1998</v>
      </c>
      <c r="C9" s="112">
        <v>5</v>
      </c>
      <c r="D9" s="112">
        <v>26</v>
      </c>
      <c r="E9" s="112">
        <v>11</v>
      </c>
      <c r="F9" s="112">
        <v>160</v>
      </c>
      <c r="G9" s="112">
        <v>62</v>
      </c>
      <c r="H9" s="112">
        <v>323</v>
      </c>
    </row>
    <row r="10" spans="2:10" x14ac:dyDescent="0.2">
      <c r="B10" s="37">
        <v>1999</v>
      </c>
      <c r="C10" s="112">
        <v>6</v>
      </c>
      <c r="D10" s="112">
        <v>71</v>
      </c>
      <c r="E10" s="112">
        <v>11</v>
      </c>
      <c r="F10" s="112">
        <v>277</v>
      </c>
      <c r="G10" s="112">
        <v>55</v>
      </c>
      <c r="H10" s="112">
        <v>283</v>
      </c>
    </row>
    <row r="11" spans="2:10" x14ac:dyDescent="0.2">
      <c r="B11" s="37">
        <v>2000</v>
      </c>
      <c r="C11" s="112">
        <v>10</v>
      </c>
      <c r="D11" s="112">
        <v>173</v>
      </c>
      <c r="E11" s="112">
        <v>21</v>
      </c>
      <c r="F11" s="112">
        <v>394</v>
      </c>
      <c r="G11" s="112">
        <v>68</v>
      </c>
      <c r="H11" s="112">
        <v>248</v>
      </c>
    </row>
    <row r="12" spans="2:10" x14ac:dyDescent="0.2">
      <c r="B12" s="37">
        <v>2001</v>
      </c>
      <c r="C12" s="112">
        <v>9</v>
      </c>
      <c r="D12" s="112">
        <v>202</v>
      </c>
      <c r="E12" s="112">
        <v>12</v>
      </c>
      <c r="F12" s="112">
        <v>341</v>
      </c>
      <c r="G12" s="112">
        <v>88</v>
      </c>
      <c r="H12" s="112">
        <v>319</v>
      </c>
    </row>
    <row r="13" spans="2:10" x14ac:dyDescent="0.2">
      <c r="B13" s="37">
        <v>2002</v>
      </c>
      <c r="C13" s="112">
        <v>10</v>
      </c>
      <c r="D13" s="112">
        <v>119</v>
      </c>
      <c r="E13" s="112">
        <v>10</v>
      </c>
      <c r="F13" s="112">
        <v>234</v>
      </c>
      <c r="G13" s="112">
        <v>77</v>
      </c>
      <c r="H13" s="112">
        <v>454</v>
      </c>
    </row>
    <row r="14" spans="2:10" x14ac:dyDescent="0.2">
      <c r="B14" s="37">
        <v>2003</v>
      </c>
      <c r="C14" s="112">
        <v>9</v>
      </c>
      <c r="D14" s="112">
        <v>158</v>
      </c>
      <c r="E14" s="112">
        <v>8</v>
      </c>
      <c r="F14" s="112">
        <v>107</v>
      </c>
      <c r="G14" s="112">
        <v>74</v>
      </c>
      <c r="H14" s="112">
        <v>274</v>
      </c>
    </row>
    <row r="15" spans="2:10" x14ac:dyDescent="0.2">
      <c r="B15" s="37">
        <v>2004</v>
      </c>
      <c r="C15" s="112">
        <v>18</v>
      </c>
      <c r="D15" s="112">
        <v>104</v>
      </c>
      <c r="E15" s="112">
        <v>6</v>
      </c>
      <c r="F15" s="112">
        <v>103</v>
      </c>
      <c r="G15" s="112">
        <v>62</v>
      </c>
      <c r="H15" s="112">
        <v>277</v>
      </c>
    </row>
    <row r="16" spans="2:10" x14ac:dyDescent="0.2">
      <c r="B16" s="37">
        <v>2005</v>
      </c>
      <c r="C16" s="112">
        <v>11</v>
      </c>
      <c r="D16" s="112">
        <v>103</v>
      </c>
      <c r="E16" s="112">
        <v>8</v>
      </c>
      <c r="F16" s="112">
        <v>117</v>
      </c>
      <c r="G16" s="112">
        <v>79</v>
      </c>
      <c r="H16" s="112">
        <v>309</v>
      </c>
      <c r="J16" s="166"/>
    </row>
    <row r="17" spans="1:10" x14ac:dyDescent="0.2">
      <c r="B17" s="37">
        <v>2006</v>
      </c>
      <c r="C17" s="112">
        <v>11</v>
      </c>
      <c r="D17" s="112">
        <v>35</v>
      </c>
      <c r="E17" s="112">
        <v>9</v>
      </c>
      <c r="F17" s="112">
        <v>397</v>
      </c>
      <c r="G17" s="112">
        <v>70</v>
      </c>
      <c r="H17" s="112">
        <v>294</v>
      </c>
    </row>
    <row r="18" spans="1:10" x14ac:dyDescent="0.2">
      <c r="B18" s="37">
        <v>2007</v>
      </c>
      <c r="C18" s="112">
        <v>6</v>
      </c>
      <c r="D18" s="112">
        <v>34</v>
      </c>
      <c r="E18" s="112">
        <v>11</v>
      </c>
      <c r="F18" s="112">
        <v>197</v>
      </c>
      <c r="G18" s="112">
        <v>70</v>
      </c>
      <c r="H18" s="112">
        <v>311</v>
      </c>
    </row>
    <row r="19" spans="1:10" ht="12.75" customHeight="1" x14ac:dyDescent="0.2">
      <c r="B19" s="37">
        <v>2008</v>
      </c>
      <c r="C19" s="112">
        <v>9</v>
      </c>
      <c r="D19" s="112">
        <v>105</v>
      </c>
      <c r="E19" s="112">
        <v>7</v>
      </c>
      <c r="F19" s="112">
        <v>105</v>
      </c>
      <c r="G19" s="112">
        <v>55</v>
      </c>
      <c r="H19" s="112">
        <v>259</v>
      </c>
      <c r="J19" s="166"/>
    </row>
    <row r="20" spans="1:10" x14ac:dyDescent="0.2">
      <c r="B20" s="64">
        <v>2009</v>
      </c>
      <c r="C20" s="112">
        <v>14</v>
      </c>
      <c r="D20" s="112">
        <v>214</v>
      </c>
      <c r="E20" s="112">
        <v>15</v>
      </c>
      <c r="F20" s="112">
        <v>335</v>
      </c>
      <c r="G20" s="112">
        <v>67</v>
      </c>
      <c r="H20" s="112">
        <v>353</v>
      </c>
    </row>
    <row r="21" spans="1:10" x14ac:dyDescent="0.2">
      <c r="B21" s="64">
        <v>2010</v>
      </c>
      <c r="C21" s="112">
        <v>12</v>
      </c>
      <c r="D21" s="112">
        <v>35</v>
      </c>
      <c r="E21" s="112">
        <v>16</v>
      </c>
      <c r="F21" s="112">
        <v>431</v>
      </c>
      <c r="G21" s="112">
        <v>82</v>
      </c>
      <c r="H21" s="112">
        <v>375</v>
      </c>
    </row>
    <row r="22" spans="1:10" x14ac:dyDescent="0.2">
      <c r="B22" s="123">
        <v>2011</v>
      </c>
      <c r="C22" s="112">
        <v>8</v>
      </c>
      <c r="D22" s="112">
        <v>102</v>
      </c>
      <c r="E22" s="112">
        <v>20</v>
      </c>
      <c r="F22" s="112">
        <v>452</v>
      </c>
      <c r="G22" s="112">
        <v>56</v>
      </c>
      <c r="H22" s="112">
        <v>281</v>
      </c>
    </row>
    <row r="23" spans="1:10" x14ac:dyDescent="0.2">
      <c r="B23" s="36">
        <v>2012</v>
      </c>
      <c r="C23" s="112">
        <v>12</v>
      </c>
      <c r="D23" s="112">
        <v>93</v>
      </c>
      <c r="E23" s="112">
        <v>4</v>
      </c>
      <c r="F23" s="112">
        <v>83</v>
      </c>
      <c r="G23" s="112">
        <v>43</v>
      </c>
      <c r="H23" s="112">
        <v>314</v>
      </c>
    </row>
    <row r="24" spans="1:10" x14ac:dyDescent="0.2">
      <c r="B24" s="36">
        <v>2013</v>
      </c>
      <c r="C24" s="112">
        <v>3</v>
      </c>
      <c r="D24" s="112">
        <v>10</v>
      </c>
      <c r="E24" s="112">
        <v>11</v>
      </c>
      <c r="F24" s="112">
        <v>257</v>
      </c>
      <c r="G24" s="112">
        <v>46</v>
      </c>
      <c r="H24" s="112">
        <v>291</v>
      </c>
    </row>
    <row r="25" spans="1:10" x14ac:dyDescent="0.2">
      <c r="B25" s="36">
        <v>2014</v>
      </c>
      <c r="C25" s="112">
        <v>6</v>
      </c>
      <c r="D25" s="112">
        <v>17</v>
      </c>
      <c r="E25" s="151">
        <v>2</v>
      </c>
      <c r="F25" s="151">
        <v>43</v>
      </c>
      <c r="G25" s="112">
        <v>46</v>
      </c>
      <c r="H25" s="112">
        <v>267</v>
      </c>
      <c r="I25" s="166"/>
    </row>
    <row r="26" spans="1:10" x14ac:dyDescent="0.2">
      <c r="B26" s="123">
        <v>2015</v>
      </c>
      <c r="C26" s="112">
        <v>6</v>
      </c>
      <c r="D26" s="112">
        <v>41</v>
      </c>
      <c r="E26" s="151">
        <v>10</v>
      </c>
      <c r="F26" s="151">
        <v>133</v>
      </c>
      <c r="G26" s="112">
        <v>40</v>
      </c>
      <c r="H26" s="112">
        <v>267</v>
      </c>
      <c r="J26" s="166"/>
    </row>
    <row r="27" spans="1:10" x14ac:dyDescent="0.2">
      <c r="B27" s="123">
        <v>2016</v>
      </c>
      <c r="C27" s="112">
        <v>1</v>
      </c>
      <c r="D27" s="112">
        <v>2</v>
      </c>
      <c r="E27" s="151">
        <v>4</v>
      </c>
      <c r="F27" s="151">
        <v>124</v>
      </c>
      <c r="G27" s="112">
        <v>35</v>
      </c>
      <c r="H27" s="112">
        <v>123</v>
      </c>
    </row>
    <row r="28" spans="1:10" x14ac:dyDescent="0.2">
      <c r="B28" s="123">
        <v>2017</v>
      </c>
      <c r="C28" s="112">
        <v>3</v>
      </c>
      <c r="D28" s="112">
        <v>7</v>
      </c>
      <c r="E28" s="151">
        <v>4</v>
      </c>
      <c r="F28" s="151">
        <v>196</v>
      </c>
      <c r="G28" s="112">
        <v>41</v>
      </c>
      <c r="H28" s="112">
        <v>168</v>
      </c>
    </row>
    <row r="29" spans="1:10" ht="15.75" customHeight="1" x14ac:dyDescent="0.2">
      <c r="B29" s="123">
        <v>2018</v>
      </c>
      <c r="C29" s="112">
        <v>3</v>
      </c>
      <c r="D29" s="112">
        <v>90</v>
      </c>
      <c r="E29" s="151">
        <v>5</v>
      </c>
      <c r="F29" s="151">
        <v>92</v>
      </c>
      <c r="G29" s="112">
        <v>30</v>
      </c>
      <c r="H29" s="112">
        <v>97</v>
      </c>
    </row>
    <row r="30" spans="1:10" ht="15.75" customHeight="1" x14ac:dyDescent="0.2">
      <c r="A30" s="306"/>
      <c r="B30" s="36">
        <v>2019</v>
      </c>
      <c r="C30" s="404">
        <v>3</v>
      </c>
      <c r="D30" s="112">
        <v>9</v>
      </c>
      <c r="E30" s="151">
        <v>2</v>
      </c>
      <c r="F30" s="151">
        <v>69</v>
      </c>
      <c r="G30" s="112">
        <v>40</v>
      </c>
      <c r="H30" s="112">
        <v>225</v>
      </c>
    </row>
    <row r="31" spans="1:10" ht="15.75" customHeight="1" x14ac:dyDescent="0.2">
      <c r="A31" s="306"/>
      <c r="B31" s="36">
        <v>2020</v>
      </c>
      <c r="C31" s="404">
        <v>5</v>
      </c>
      <c r="D31" s="404">
        <v>8</v>
      </c>
      <c r="E31" s="540">
        <v>2</v>
      </c>
      <c r="F31" s="540">
        <v>254</v>
      </c>
      <c r="G31" s="404">
        <v>27</v>
      </c>
      <c r="H31" s="112">
        <v>152</v>
      </c>
      <c r="I31" s="252"/>
    </row>
    <row r="32" spans="1:10" ht="13.5" customHeight="1" x14ac:dyDescent="0.2">
      <c r="A32" s="306"/>
      <c r="B32" s="341">
        <v>2021</v>
      </c>
      <c r="C32" s="538">
        <v>0</v>
      </c>
      <c r="D32" s="538">
        <v>0</v>
      </c>
      <c r="E32" s="539">
        <v>2</v>
      </c>
      <c r="F32" s="539">
        <v>69</v>
      </c>
      <c r="G32" s="538">
        <v>35</v>
      </c>
      <c r="H32" s="538">
        <v>159</v>
      </c>
      <c r="I32" s="166"/>
    </row>
    <row r="33" spans="2:9" ht="14.25" customHeight="1" x14ac:dyDescent="0.2">
      <c r="B33" s="641" t="s">
        <v>55</v>
      </c>
      <c r="C33" s="641"/>
      <c r="D33" s="641"/>
      <c r="E33" s="641"/>
      <c r="F33" s="641"/>
      <c r="G33" s="641"/>
      <c r="H33" s="641"/>
      <c r="I33" s="165"/>
    </row>
    <row r="34" spans="2:9" ht="24" customHeight="1" x14ac:dyDescent="0.2">
      <c r="B34" s="640" t="s">
        <v>105</v>
      </c>
      <c r="C34" s="641"/>
      <c r="D34" s="641"/>
      <c r="E34" s="641"/>
      <c r="F34" s="641"/>
      <c r="G34" s="641"/>
      <c r="H34" s="641"/>
    </row>
  </sheetData>
  <mergeCells count="7">
    <mergeCell ref="B2:H2"/>
    <mergeCell ref="B4:H4"/>
    <mergeCell ref="B34:H34"/>
    <mergeCell ref="B33:H33"/>
    <mergeCell ref="C5:D5"/>
    <mergeCell ref="E5:F5"/>
    <mergeCell ref="G5:H5"/>
  </mergeCells>
  <phoneticPr fontId="7"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T2.7</vt:lpstr>
      <vt:lpstr>road_fat</vt:lpstr>
      <vt:lpstr>road_fat_ranking</vt:lpstr>
      <vt:lpstr>road_fat_by_user</vt:lpstr>
      <vt:lpstr>road_fat_by_vehicle</vt:lpstr>
      <vt:lpstr>road_accid</vt:lpstr>
      <vt:lpstr>rail_fat</vt:lpstr>
      <vt:lpstr>airlives lost</vt:lpstr>
      <vt:lpstr>ship lost</vt:lpstr>
      <vt:lpstr>rail_fat!Print_Area</vt:lpstr>
      <vt:lpstr>road_fat_ranking!Print_Area</vt:lpstr>
      <vt:lpstr>'ship lost'!Print_Area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georgpi</dc:creator>
  <cp:lastModifiedBy>Iuliana</cp:lastModifiedBy>
  <cp:lastPrinted>2017-07-13T12:57:49Z</cp:lastPrinted>
  <dcterms:created xsi:type="dcterms:W3CDTF">2003-09-05T14:33:05Z</dcterms:created>
  <dcterms:modified xsi:type="dcterms:W3CDTF">2023-09-20T08:16:45Z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2023-06-22T06:17:11Z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65fe3222-0ab6-49e3-9423-1565a89cb110</vt:lpwstr>
  </property>
  <property fmtid="{D5CDD505-2E9C-101B-9397-08002B2CF9AE}" pid="8" name="MSIP_Label_6bd9ddd1-4d20-43f6-abfa-fc3c07406f94_ContentBits">
    <vt:lpwstr>0</vt:lpwstr>
  </property>
</Properties>
</file>