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rtheastern.sharepoint.com/sites/EMGT5220TechnicalDocumentsGroup7/Shared Documents/General/Project Budget and Resource allocation/"/>
    </mc:Choice>
  </mc:AlternateContent>
  <xr:revisionPtr revIDLastSave="757" documentId="13_ncr:1_{228ADC19-0BBC-44DE-82A4-950A46ED79A8}" xr6:coauthVersionLast="45" xr6:coauthVersionMax="45" xr10:uidLastSave="{5F78C6A5-4BD2-4018-897E-032B425320D0}"/>
  <bookViews>
    <workbookView xWindow="-120" yWindow="-120" windowWidth="20730" windowHeight="11160" xr2:uid="{4A3BC4EC-4FAE-40A0-A9F8-9B9AA664680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0" i="1" l="1"/>
  <c r="F29" i="1"/>
  <c r="H29" i="1" s="1"/>
  <c r="F30" i="1"/>
  <c r="H30" i="1" s="1"/>
  <c r="F27" i="1"/>
  <c r="H27" i="1" s="1"/>
  <c r="F21" i="1"/>
  <c r="H21" i="1" s="1"/>
  <c r="F17" i="1"/>
  <c r="H17" i="1" s="1"/>
  <c r="F15" i="1"/>
  <c r="H15" i="1" s="1"/>
  <c r="F57" i="1"/>
  <c r="H57" i="1" s="1"/>
  <c r="G61" i="1"/>
  <c r="E61" i="1"/>
  <c r="C61" i="1"/>
  <c r="B61" i="1"/>
  <c r="F55" i="1"/>
  <c r="H55" i="1" s="1"/>
  <c r="F54" i="1"/>
  <c r="H54" i="1" s="1"/>
  <c r="F24" i="1"/>
  <c r="H24" i="1" s="1"/>
  <c r="F52" i="1"/>
  <c r="H52" i="1" s="1"/>
  <c r="F59" i="1"/>
  <c r="H59" i="1" s="1"/>
  <c r="F48" i="1" l="1"/>
  <c r="H48" i="1" s="1"/>
  <c r="F47" i="1"/>
  <c r="H47" i="1" s="1"/>
  <c r="F46" i="1"/>
  <c r="H46" i="1" s="1"/>
  <c r="F44" i="1"/>
  <c r="H44" i="1" s="1"/>
  <c r="F43" i="1"/>
  <c r="H43" i="1" s="1"/>
  <c r="F37" i="1"/>
  <c r="H37" i="1" s="1"/>
  <c r="F36" i="1"/>
  <c r="H36" i="1" s="1"/>
  <c r="F35" i="1"/>
  <c r="H35" i="1" s="1"/>
  <c r="F41" i="1"/>
  <c r="H41" i="1" s="1"/>
  <c r="F40" i="1"/>
  <c r="H40" i="1" s="1"/>
  <c r="F39" i="1"/>
  <c r="H39" i="1" s="1"/>
  <c r="F25" i="1"/>
  <c r="H25" i="1" s="1"/>
  <c r="F22" i="1"/>
  <c r="H22" i="1" s="1"/>
  <c r="F13" i="1" l="1"/>
  <c r="H13" i="1" s="1"/>
  <c r="F12" i="1"/>
  <c r="H12" i="1" l="1"/>
  <c r="H61" i="1" s="1"/>
  <c r="F1" i="1" s="1"/>
  <c r="F61" i="1"/>
  <c r="F62" i="1" s="1"/>
</calcChain>
</file>

<file path=xl/sharedStrings.xml><?xml version="1.0" encoding="utf-8"?>
<sst xmlns="http://schemas.openxmlformats.org/spreadsheetml/2006/main" count="110" uniqueCount="91">
  <si>
    <t>Project Info</t>
  </si>
  <si>
    <t>References</t>
  </si>
  <si>
    <t>Title: Project Budget and Resource Allocation</t>
  </si>
  <si>
    <t>Project Manager</t>
  </si>
  <si>
    <t>Organization: Northeastern University</t>
  </si>
  <si>
    <t>Resource Manager</t>
  </si>
  <si>
    <t>Resource Manager - Hourly Rate</t>
  </si>
  <si>
    <t>Hardware Consultant</t>
  </si>
  <si>
    <t xml:space="preserve">Start Date: </t>
  </si>
  <si>
    <t>Software Consultant</t>
  </si>
  <si>
    <t>End Date:</t>
  </si>
  <si>
    <t>Budget Coordinator</t>
  </si>
  <si>
    <t>Budget Coordinator Salary - Hourly Rate</t>
  </si>
  <si>
    <t>Steps</t>
  </si>
  <si>
    <t>Labor</t>
  </si>
  <si>
    <t>Duration (Days)</t>
  </si>
  <si>
    <t>Duration( Hours)</t>
  </si>
  <si>
    <t>1.0 Project Initiation Phase</t>
  </si>
  <si>
    <t>1.1 Project launch meeting</t>
  </si>
  <si>
    <t>1.1.1 Define objective and goal of the project</t>
  </si>
  <si>
    <t>1.1.2 Document project stakeholder</t>
  </si>
  <si>
    <t>1.2 Form project team and assign roles</t>
  </si>
  <si>
    <t>1.2.1 Team formation and role assignment</t>
  </si>
  <si>
    <t>1.3 Project Charter Development</t>
  </si>
  <si>
    <t>1.3.1 Project scope statement</t>
  </si>
  <si>
    <t>2.0 Project Planning Phase</t>
  </si>
  <si>
    <t>2.1 Project Plan Development</t>
  </si>
  <si>
    <t>2.1.1 Identity issues in current system using surveys</t>
  </si>
  <si>
    <t>2.1.2 Work breakdown structure (WBS)</t>
  </si>
  <si>
    <t>Project Manager and Resource Manager</t>
  </si>
  <si>
    <t>2.2 Define project requirements</t>
  </si>
  <si>
    <t>2.2.1 Gather user requirement</t>
  </si>
  <si>
    <t>Hardware and Software Consultant</t>
  </si>
  <si>
    <t>2.2.2 Build system requirement</t>
  </si>
  <si>
    <t xml:space="preserve">2.3 Resource management </t>
  </si>
  <si>
    <t>2.3.1 Resource allocation</t>
  </si>
  <si>
    <t>2.4 Vendor evaluation and hardware procurement</t>
  </si>
  <si>
    <t>2.4.1 Identity potential vendor for the project resources</t>
  </si>
  <si>
    <t>2.4.2 Finalize vendor and sign the contract</t>
  </si>
  <si>
    <t>3.0 Project Execution Phase</t>
  </si>
  <si>
    <t>3.1 System design</t>
  </si>
  <si>
    <t>3.1.1 System design for web application</t>
  </si>
  <si>
    <t>3.1.2 System design for mobile application</t>
  </si>
  <si>
    <t>3.1.3 UI design ( web+ mobile)</t>
  </si>
  <si>
    <t>3.2 Assemble hardware requirement</t>
  </si>
  <si>
    <t xml:space="preserve">3.2.1 Design hardware </t>
  </si>
  <si>
    <t xml:space="preserve">3.2.2 Hardware implementation </t>
  </si>
  <si>
    <t>3.2.3 Resource management</t>
  </si>
  <si>
    <t>3.3 Software Development</t>
  </si>
  <si>
    <t>3.3.1 Develop web application (Enhanced)</t>
  </si>
  <si>
    <t>3.3.2 Develop mobile application</t>
  </si>
  <si>
    <t>3.4 Testing</t>
  </si>
  <si>
    <t>3.4.1 Unit testing</t>
  </si>
  <si>
    <t>3.4.2 Integration testing</t>
  </si>
  <si>
    <t>3.4.3 Regression testing</t>
  </si>
  <si>
    <t>4.0 Project Closing Phase</t>
  </si>
  <si>
    <t>4.1 Management and control</t>
  </si>
  <si>
    <t>4.1.1 Monitor glitches and system performance</t>
  </si>
  <si>
    <t>4.2 Project rollout</t>
  </si>
  <si>
    <t>4.2.1 Launch project (Lesson Learned review)</t>
  </si>
  <si>
    <t>4.2.2 Confirm project completion and release resources</t>
  </si>
  <si>
    <t>4.3 Establish process for archiving project data</t>
  </si>
  <si>
    <t>4.3.1 Archive documents</t>
  </si>
  <si>
    <t>4.4 Prepare final reports</t>
  </si>
  <si>
    <t>4.4.1 Publish final report to all stakeholders</t>
  </si>
  <si>
    <t>4.4.2  Celebrate and project completion party</t>
  </si>
  <si>
    <t>Project Manager I - Hourly Rate</t>
  </si>
  <si>
    <t>Responsibility</t>
  </si>
  <si>
    <t>Project Manager, Resource Manager</t>
  </si>
  <si>
    <t xml:space="preserve">Project Manager </t>
  </si>
  <si>
    <t>Total Project Budget</t>
  </si>
  <si>
    <t xml:space="preserve">Total Labor Cost ($) </t>
  </si>
  <si>
    <t>Project Manager, Budget Coordinator, and Resource Manager</t>
  </si>
  <si>
    <t>Total Labor Cost+ Fixed Cost</t>
  </si>
  <si>
    <t>Note: Estimating 10% of Total Labor Costs is Fixed Cost</t>
  </si>
  <si>
    <t>Total</t>
  </si>
  <si>
    <t>2.4.3 Sensor and Hardware materials</t>
  </si>
  <si>
    <t>Assuming Fixed Cost of $1,000 for celebration</t>
  </si>
  <si>
    <t>Project Manager, Budget Coordinator</t>
  </si>
  <si>
    <t>Resource Manager, Budget Coordinator</t>
  </si>
  <si>
    <t>Project Manager, Hardware and Software Consultant</t>
  </si>
  <si>
    <t>Software Engineer Consultant - Hourly Rate</t>
  </si>
  <si>
    <t>Hardware Engineer Consultant - Hourly Rate</t>
  </si>
  <si>
    <t>Overall Estimated Budget</t>
  </si>
  <si>
    <t>Notes (if any)</t>
  </si>
  <si>
    <t>Fixed Cost (Travel, Material, Stationary, Miscellaneous)</t>
  </si>
  <si>
    <t xml:space="preserve">No of employee associated </t>
  </si>
  <si>
    <t>Hourly Rate  ($/hr.)</t>
  </si>
  <si>
    <t>Project Name: Library Seat Availability Checking (LSAC) System</t>
  </si>
  <si>
    <t>Fixed Cost for Sensor and Hardware requirements</t>
  </si>
  <si>
    <t>Add notes for tasks that includes only Fixed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</si>
</sst>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&quot;$&quot;#,##0"/>
  </numFmts>
  <fonts count="11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14"/>
      <color rgb="FF000000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6"/>
      <color theme="10"/>
      <name val="Times New Roman"/>
      <family val="1"/>
    </font>
    <font>
      <u/>
      <sz val="14"/>
      <color theme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E6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 applyAlignment="1">
      <alignment horizontal="left" vertical="top"/>
    </xf>
    <xf numFmtId="164" fontId="1" fillId="4" borderId="1" xfId="0" applyNumberFormat="1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 wrapText="1"/>
    </xf>
    <xf numFmtId="164" fontId="1" fillId="4" borderId="1" xfId="0" applyNumberFormat="1" applyFont="1" applyFill="1" applyBorder="1" applyAlignment="1">
      <alignment horizontal="left" vertical="top" wrapText="1"/>
    </xf>
    <xf numFmtId="0" fontId="1" fillId="5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 indent="1"/>
    </xf>
    <xf numFmtId="0" fontId="1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 indent="1"/>
    </xf>
    <xf numFmtId="0" fontId="4" fillId="4" borderId="1" xfId="0" applyFont="1" applyFill="1" applyBorder="1" applyAlignment="1">
      <alignment horizontal="left" vertical="top" indent="3"/>
    </xf>
    <xf numFmtId="0" fontId="2" fillId="4" borderId="1" xfId="0" applyFont="1" applyFill="1" applyBorder="1" applyAlignment="1">
      <alignment horizontal="left" vertical="top" indent="3"/>
    </xf>
    <xf numFmtId="0" fontId="6" fillId="4" borderId="1" xfId="0" applyFont="1" applyFill="1" applyBorder="1" applyAlignment="1">
      <alignment horizontal="left" vertical="top"/>
    </xf>
    <xf numFmtId="0" fontId="6" fillId="4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7" fillId="6" borderId="1" xfId="0" applyFont="1" applyFill="1" applyBorder="1" applyAlignment="1">
      <alignment horizontal="left" vertical="top" wrapText="1"/>
    </xf>
    <xf numFmtId="0" fontId="7" fillId="6" borderId="1" xfId="0" applyFont="1" applyFill="1" applyBorder="1" applyAlignment="1">
      <alignment horizontal="left" vertical="top"/>
    </xf>
    <xf numFmtId="0" fontId="6" fillId="5" borderId="1" xfId="0" applyFont="1" applyFill="1" applyBorder="1" applyAlignment="1">
      <alignment horizontal="left" vertical="top" wrapText="1"/>
    </xf>
    <xf numFmtId="0" fontId="6" fillId="6" borderId="1" xfId="0" applyFont="1" applyFill="1" applyBorder="1" applyAlignment="1">
      <alignment horizontal="left" vertical="top" wrapText="1"/>
    </xf>
    <xf numFmtId="0" fontId="6" fillId="5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164" fontId="1" fillId="5" borderId="1" xfId="0" applyNumberFormat="1" applyFont="1" applyFill="1" applyBorder="1" applyAlignment="1">
      <alignment horizontal="left" vertical="top" wrapText="1"/>
    </xf>
    <xf numFmtId="0" fontId="9" fillId="7" borderId="1" xfId="1" applyFont="1" applyFill="1" applyBorder="1" applyAlignment="1">
      <alignment horizontal="left" vertical="top" wrapText="1"/>
    </xf>
    <xf numFmtId="0" fontId="9" fillId="7" borderId="1" xfId="1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3" fontId="6" fillId="4" borderId="1" xfId="0" applyNumberFormat="1" applyFont="1" applyFill="1" applyBorder="1" applyAlignment="1">
      <alignment horizontal="left" vertical="top"/>
    </xf>
    <xf numFmtId="3" fontId="6" fillId="4" borderId="1" xfId="0" applyNumberFormat="1" applyFont="1" applyFill="1" applyBorder="1" applyAlignment="1">
      <alignment horizontal="left" vertical="top" wrapText="1"/>
    </xf>
    <xf numFmtId="3" fontId="1" fillId="4" borderId="1" xfId="0" applyNumberFormat="1" applyFont="1" applyFill="1" applyBorder="1" applyAlignment="1">
      <alignment horizontal="left" vertical="top" wrapText="1"/>
    </xf>
    <xf numFmtId="3" fontId="3" fillId="4" borderId="1" xfId="0" applyNumberFormat="1" applyFont="1" applyFill="1" applyBorder="1" applyAlignment="1">
      <alignment horizontal="left" vertical="top"/>
    </xf>
    <xf numFmtId="3" fontId="1" fillId="4" borderId="1" xfId="0" applyNumberFormat="1" applyFont="1" applyFill="1" applyBorder="1" applyAlignment="1">
      <alignment horizontal="left" vertical="center"/>
    </xf>
    <xf numFmtId="3" fontId="4" fillId="2" borderId="1" xfId="0" applyNumberFormat="1" applyFont="1" applyFill="1" applyBorder="1" applyAlignment="1">
      <alignment horizontal="center" vertical="top"/>
    </xf>
    <xf numFmtId="3" fontId="1" fillId="3" borderId="1" xfId="0" applyNumberFormat="1" applyFont="1" applyFill="1" applyBorder="1" applyAlignment="1">
      <alignment horizontal="left" vertical="top"/>
    </xf>
    <xf numFmtId="3" fontId="1" fillId="4" borderId="1" xfId="0" applyNumberFormat="1" applyFont="1" applyFill="1" applyBorder="1" applyAlignment="1">
      <alignment horizontal="left" vertical="top"/>
    </xf>
    <xf numFmtId="3" fontId="2" fillId="2" borderId="1" xfId="0" applyNumberFormat="1" applyFont="1" applyFill="1" applyBorder="1" applyAlignment="1">
      <alignment horizontal="center" vertical="top"/>
    </xf>
    <xf numFmtId="3" fontId="2" fillId="0" borderId="0" xfId="0" applyNumberFormat="1" applyFont="1" applyAlignment="1">
      <alignment horizontal="left" vertical="top"/>
    </xf>
    <xf numFmtId="3" fontId="1" fillId="5" borderId="1" xfId="0" applyNumberFormat="1" applyFont="1" applyFill="1" applyBorder="1" applyAlignment="1">
      <alignment horizontal="left" vertical="top" wrapText="1"/>
    </xf>
    <xf numFmtId="3" fontId="3" fillId="4" borderId="1" xfId="0" applyNumberFormat="1" applyFont="1" applyFill="1" applyBorder="1" applyAlignment="1">
      <alignment horizontal="left" vertical="top" indent="1"/>
    </xf>
    <xf numFmtId="3" fontId="1" fillId="4" borderId="1" xfId="0" applyNumberFormat="1" applyFont="1" applyFill="1" applyBorder="1" applyAlignment="1">
      <alignment horizontal="left" vertical="top" indent="1"/>
    </xf>
    <xf numFmtId="0" fontId="4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165" fontId="6" fillId="6" borderId="0" xfId="0" applyNumberFormat="1" applyFont="1" applyFill="1" applyAlignment="1">
      <alignment horizontal="left" vertical="top"/>
    </xf>
    <xf numFmtId="14" fontId="6" fillId="6" borderId="1" xfId="0" applyNumberFormat="1" applyFont="1" applyFill="1" applyBorder="1" applyAlignment="1">
      <alignment horizontal="left" vertical="top" wrapText="1"/>
    </xf>
    <xf numFmtId="14" fontId="6" fillId="6" borderId="1" xfId="0" applyNumberFormat="1" applyFont="1" applyFill="1" applyBorder="1" applyAlignment="1">
      <alignment horizontal="left" vertical="top"/>
    </xf>
    <xf numFmtId="164" fontId="10" fillId="4" borderId="1" xfId="1" applyNumberFormat="1" applyFont="1" applyFill="1" applyBorder="1" applyAlignment="1">
      <alignment horizontal="left" vertical="top"/>
    </xf>
    <xf numFmtId="0" fontId="6" fillId="5" borderId="1" xfId="0" applyFont="1" applyFill="1" applyBorder="1" applyAlignment="1">
      <alignment horizontal="left" vertical="top"/>
    </xf>
    <xf numFmtId="0" fontId="1" fillId="5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5FFFF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ziprecruiter.com/Salaries/Budget-Coordinator-Salary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salary.com/research/salary/alternate/hardware-engineer-expert-consultant-hourly-wages" TargetMode="External"/><Relationship Id="rId1" Type="http://schemas.openxmlformats.org/officeDocument/2006/relationships/hyperlink" Target="https://www.payscale.com/research/US/Job=Resource_Manager/Salary" TargetMode="External"/><Relationship Id="rId6" Type="http://schemas.openxmlformats.org/officeDocument/2006/relationships/hyperlink" Target="https://mid.as/purchase" TargetMode="External"/><Relationship Id="rId5" Type="http://schemas.openxmlformats.org/officeDocument/2006/relationships/hyperlink" Target="https://www.salary.com/research/salary/alternate/software-engineer-consultant-hourly-wages" TargetMode="External"/><Relationship Id="rId4" Type="http://schemas.openxmlformats.org/officeDocument/2006/relationships/hyperlink" Target="https://www.salary.com/research/salary/benchmark/project-manager-i-hourly-wag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1DB64-9349-41F2-8E4F-B1838AB13E21}">
  <dimension ref="A1:I62"/>
  <sheetViews>
    <sheetView tabSelected="1" topLeftCell="A45" zoomScale="60" zoomScaleNormal="60" workbookViewId="0">
      <pane xSplit="1" topLeftCell="E1" activePane="topRight" state="frozen"/>
      <selection pane="topRight" activeCell="A10" sqref="A10:I10"/>
    </sheetView>
  </sheetViews>
  <sheetFormatPr defaultColWidth="9.140625" defaultRowHeight="18.75" x14ac:dyDescent="0.25"/>
  <cols>
    <col min="1" max="1" width="87.85546875" style="1" customWidth="1"/>
    <col min="2" max="2" width="29.140625" style="16" bestFit="1" customWidth="1"/>
    <col min="3" max="3" width="23.42578125" style="1" bestFit="1" customWidth="1"/>
    <col min="4" max="4" width="58.7109375" style="1" customWidth="1"/>
    <col min="5" max="5" width="30.7109375" style="1" customWidth="1"/>
    <col min="6" max="6" width="27.5703125" style="40" customWidth="1"/>
    <col min="7" max="7" width="38" style="40" bestFit="1" customWidth="1"/>
    <col min="8" max="8" width="30.140625" style="40" customWidth="1"/>
    <col min="9" max="9" width="60.5703125" style="1" bestFit="1" customWidth="1"/>
    <col min="10" max="16379" width="9.140625" style="1"/>
    <col min="16380" max="16380" width="9.140625" style="1" bestFit="1"/>
    <col min="16381" max="16384" width="9.140625" style="1"/>
  </cols>
  <sheetData>
    <row r="1" spans="1:9" ht="20.25" x14ac:dyDescent="0.25">
      <c r="A1" s="19" t="s">
        <v>0</v>
      </c>
      <c r="B1" s="51" t="s">
        <v>87</v>
      </c>
      <c r="C1" s="51"/>
      <c r="D1" s="21" t="s">
        <v>1</v>
      </c>
      <c r="E1" s="21" t="s">
        <v>70</v>
      </c>
      <c r="F1" s="47">
        <f>H61</f>
        <v>183772</v>
      </c>
      <c r="G1" s="31"/>
      <c r="H1" s="31"/>
      <c r="I1" s="14"/>
    </row>
    <row r="2" spans="1:9" ht="20.25" x14ac:dyDescent="0.25">
      <c r="A2" s="20" t="s">
        <v>2</v>
      </c>
      <c r="B2" s="17" t="s">
        <v>3</v>
      </c>
      <c r="C2" s="17">
        <v>37</v>
      </c>
      <c r="D2" s="26" t="s">
        <v>66</v>
      </c>
      <c r="E2" s="19" t="s">
        <v>8</v>
      </c>
      <c r="F2" s="48">
        <v>44023</v>
      </c>
      <c r="G2" s="32"/>
      <c r="H2" s="32"/>
      <c r="I2" s="15"/>
    </row>
    <row r="3" spans="1:9" ht="20.25" x14ac:dyDescent="0.25">
      <c r="A3" s="20" t="s">
        <v>4</v>
      </c>
      <c r="B3" s="18" t="s">
        <v>5</v>
      </c>
      <c r="C3" s="18">
        <v>23</v>
      </c>
      <c r="D3" s="27" t="s">
        <v>6</v>
      </c>
      <c r="E3" s="21" t="s">
        <v>10</v>
      </c>
      <c r="F3" s="49">
        <v>43887</v>
      </c>
      <c r="G3" s="31"/>
      <c r="H3" s="31"/>
      <c r="I3" s="14"/>
    </row>
    <row r="4" spans="1:9" ht="21.75" customHeight="1" x14ac:dyDescent="0.25">
      <c r="A4" s="20" t="s">
        <v>88</v>
      </c>
      <c r="B4" s="18" t="s">
        <v>7</v>
      </c>
      <c r="C4" s="18">
        <v>71</v>
      </c>
      <c r="D4" s="27" t="s">
        <v>82</v>
      </c>
      <c r="E4" s="14"/>
      <c r="F4" s="31"/>
      <c r="G4" s="31"/>
      <c r="H4" s="31"/>
      <c r="I4" s="14"/>
    </row>
    <row r="5" spans="1:9" ht="20.25" x14ac:dyDescent="0.25">
      <c r="A5" s="29"/>
      <c r="B5" s="18" t="s">
        <v>9</v>
      </c>
      <c r="C5" s="18">
        <v>73</v>
      </c>
      <c r="D5" s="27" t="s">
        <v>81</v>
      </c>
      <c r="E5" s="14"/>
      <c r="F5" s="31"/>
      <c r="G5" s="31"/>
      <c r="H5" s="31"/>
      <c r="I5" s="14"/>
    </row>
    <row r="6" spans="1:9" ht="20.25" x14ac:dyDescent="0.25">
      <c r="A6" s="30"/>
      <c r="B6" s="18" t="s">
        <v>11</v>
      </c>
      <c r="C6" s="18">
        <v>23</v>
      </c>
      <c r="D6" s="27" t="s">
        <v>12</v>
      </c>
      <c r="E6" s="14"/>
      <c r="F6" s="31"/>
      <c r="G6" s="31"/>
      <c r="H6" s="31"/>
      <c r="I6" s="14"/>
    </row>
    <row r="7" spans="1:9" ht="24" customHeight="1" x14ac:dyDescent="0.25">
      <c r="A7" s="14"/>
      <c r="B7" s="6"/>
      <c r="C7" s="14"/>
      <c r="D7" s="14"/>
      <c r="E7" s="14"/>
      <c r="F7" s="31"/>
      <c r="G7" s="31"/>
      <c r="H7" s="31"/>
      <c r="I7" s="14"/>
    </row>
    <row r="8" spans="1:9" ht="58.5" customHeight="1" x14ac:dyDescent="0.25">
      <c r="A8" s="5" t="s">
        <v>13</v>
      </c>
      <c r="B8" s="52" t="s">
        <v>14</v>
      </c>
      <c r="C8" s="52"/>
      <c r="D8" s="52"/>
      <c r="E8" s="52"/>
      <c r="F8" s="52"/>
      <c r="G8" s="41" t="s">
        <v>85</v>
      </c>
      <c r="H8" s="41" t="s">
        <v>83</v>
      </c>
      <c r="I8" s="25" t="s">
        <v>84</v>
      </c>
    </row>
    <row r="9" spans="1:9" ht="37.5" x14ac:dyDescent="0.25">
      <c r="A9" s="6"/>
      <c r="B9" s="6" t="s">
        <v>15</v>
      </c>
      <c r="C9" s="6" t="s">
        <v>16</v>
      </c>
      <c r="D9" s="3" t="s">
        <v>67</v>
      </c>
      <c r="E9" s="3" t="s">
        <v>86</v>
      </c>
      <c r="F9" s="33" t="s">
        <v>71</v>
      </c>
      <c r="G9" s="33" t="s">
        <v>74</v>
      </c>
      <c r="H9" s="33" t="s">
        <v>73</v>
      </c>
      <c r="I9" s="4" t="s">
        <v>90</v>
      </c>
    </row>
    <row r="10" spans="1:9" x14ac:dyDescent="0.25">
      <c r="A10" s="53" t="s">
        <v>17</v>
      </c>
      <c r="B10" s="53"/>
      <c r="C10" s="53"/>
      <c r="D10" s="53"/>
      <c r="E10" s="53"/>
      <c r="F10" s="53"/>
      <c r="G10" s="53"/>
      <c r="H10" s="53"/>
      <c r="I10" s="53"/>
    </row>
    <row r="11" spans="1:9" x14ac:dyDescent="0.25">
      <c r="A11" s="7" t="s">
        <v>18</v>
      </c>
      <c r="B11" s="10"/>
      <c r="C11" s="10"/>
      <c r="D11" s="7"/>
      <c r="E11" s="7"/>
      <c r="F11" s="34"/>
      <c r="G11" s="42"/>
      <c r="H11" s="42"/>
      <c r="I11" s="7"/>
    </row>
    <row r="12" spans="1:9" x14ac:dyDescent="0.25">
      <c r="A12" s="12" t="s">
        <v>19</v>
      </c>
      <c r="B12" s="10">
        <v>2</v>
      </c>
      <c r="C12" s="8">
        <v>16</v>
      </c>
      <c r="D12" s="8" t="s">
        <v>3</v>
      </c>
      <c r="E12" s="8">
        <v>1</v>
      </c>
      <c r="F12" s="35">
        <f>($C$2*C12*E12)</f>
        <v>592</v>
      </c>
      <c r="G12" s="38">
        <v>59</v>
      </c>
      <c r="H12" s="38">
        <f>(F12+G12)</f>
        <v>651</v>
      </c>
      <c r="I12" s="2"/>
    </row>
    <row r="13" spans="1:9" x14ac:dyDescent="0.25">
      <c r="A13" s="12" t="s">
        <v>20</v>
      </c>
      <c r="B13" s="10">
        <v>2</v>
      </c>
      <c r="C13" s="9">
        <v>16</v>
      </c>
      <c r="D13" s="9" t="s">
        <v>3</v>
      </c>
      <c r="E13" s="9">
        <v>1</v>
      </c>
      <c r="F13" s="35">
        <f>($C$2*C13*E13)</f>
        <v>592</v>
      </c>
      <c r="G13" s="38">
        <v>59</v>
      </c>
      <c r="H13" s="38">
        <f>(F13+G13)</f>
        <v>651</v>
      </c>
      <c r="I13" s="2"/>
    </row>
    <row r="14" spans="1:9" x14ac:dyDescent="0.25">
      <c r="A14" s="7" t="s">
        <v>21</v>
      </c>
      <c r="B14" s="10"/>
      <c r="C14" s="7"/>
      <c r="D14" s="7"/>
      <c r="E14" s="7"/>
      <c r="F14" s="34"/>
      <c r="G14" s="42"/>
      <c r="H14" s="38"/>
      <c r="I14" s="7"/>
    </row>
    <row r="15" spans="1:9" x14ac:dyDescent="0.25">
      <c r="A15" s="12" t="s">
        <v>22</v>
      </c>
      <c r="B15" s="10">
        <v>3</v>
      </c>
      <c r="C15" s="9">
        <v>24</v>
      </c>
      <c r="D15" s="9" t="s">
        <v>68</v>
      </c>
      <c r="E15" s="9">
        <v>2</v>
      </c>
      <c r="F15" s="35">
        <f>($C$2*C15*1)+($C$3*C15*1)</f>
        <v>1440</v>
      </c>
      <c r="G15" s="38">
        <v>88</v>
      </c>
      <c r="H15" s="38">
        <f>(F15+G15)</f>
        <v>1528</v>
      </c>
      <c r="I15" s="2"/>
    </row>
    <row r="16" spans="1:9" x14ac:dyDescent="0.25">
      <c r="A16" s="7" t="s">
        <v>23</v>
      </c>
      <c r="B16" s="10"/>
      <c r="C16" s="7"/>
      <c r="D16" s="7"/>
      <c r="E16" s="7"/>
      <c r="F16" s="34"/>
      <c r="G16" s="42"/>
      <c r="H16" s="38"/>
      <c r="I16" s="7"/>
    </row>
    <row r="17" spans="1:9" x14ac:dyDescent="0.25">
      <c r="A17" s="12" t="s">
        <v>24</v>
      </c>
      <c r="B17" s="10">
        <v>2</v>
      </c>
      <c r="C17" s="6">
        <v>16</v>
      </c>
      <c r="D17" s="6" t="s">
        <v>78</v>
      </c>
      <c r="E17" s="6">
        <v>1</v>
      </c>
      <c r="F17" s="35">
        <f>($C$6*C17*E17)+($C$3*C17*1)</f>
        <v>736</v>
      </c>
      <c r="G17" s="38">
        <v>36</v>
      </c>
      <c r="H17" s="38">
        <f>(F17+G17)</f>
        <v>772</v>
      </c>
      <c r="I17" s="2"/>
    </row>
    <row r="18" spans="1:9" x14ac:dyDescent="0.25">
      <c r="A18" s="23"/>
      <c r="B18" s="23"/>
      <c r="C18" s="23"/>
      <c r="D18" s="44"/>
      <c r="E18" s="23"/>
      <c r="F18" s="36"/>
      <c r="G18" s="36"/>
      <c r="H18" s="39"/>
      <c r="I18" s="23"/>
    </row>
    <row r="19" spans="1:9" x14ac:dyDescent="0.25">
      <c r="A19" s="22" t="s">
        <v>25</v>
      </c>
      <c r="B19" s="22"/>
      <c r="C19" s="22"/>
      <c r="D19" s="22"/>
      <c r="E19" s="22"/>
      <c r="F19" s="37"/>
      <c r="G19" s="37"/>
      <c r="H19" s="37"/>
      <c r="I19" s="22"/>
    </row>
    <row r="20" spans="1:9" x14ac:dyDescent="0.25">
      <c r="A20" s="11" t="s">
        <v>26</v>
      </c>
      <c r="B20" s="6"/>
      <c r="C20" s="11"/>
      <c r="D20" s="11"/>
      <c r="E20" s="11"/>
      <c r="F20" s="38"/>
      <c r="G20" s="43"/>
      <c r="H20" s="38"/>
      <c r="I20" s="11"/>
    </row>
    <row r="21" spans="1:9" x14ac:dyDescent="0.25">
      <c r="A21" s="13" t="s">
        <v>27</v>
      </c>
      <c r="B21" s="6">
        <v>4</v>
      </c>
      <c r="C21" s="6">
        <v>32</v>
      </c>
      <c r="D21" s="6" t="s">
        <v>32</v>
      </c>
      <c r="E21" s="6">
        <v>2</v>
      </c>
      <c r="F21" s="35">
        <f>($C$4*C21*1)+($C$5*C21*1)</f>
        <v>4608</v>
      </c>
      <c r="G21" s="38">
        <v>227</v>
      </c>
      <c r="H21" s="38">
        <f>(F21+G21)</f>
        <v>4835</v>
      </c>
      <c r="I21" s="2"/>
    </row>
    <row r="22" spans="1:9" ht="24" customHeight="1" x14ac:dyDescent="0.25">
      <c r="A22" s="13" t="s">
        <v>28</v>
      </c>
      <c r="B22" s="6">
        <v>3</v>
      </c>
      <c r="C22" s="6">
        <v>24</v>
      </c>
      <c r="D22" s="6" t="s">
        <v>68</v>
      </c>
      <c r="E22" s="6">
        <v>2</v>
      </c>
      <c r="F22" s="35">
        <f>($C$2*C22*1)+($C$3*C22*1)</f>
        <v>1440</v>
      </c>
      <c r="G22" s="38">
        <v>144</v>
      </c>
      <c r="H22" s="38">
        <f>(F22+G22)</f>
        <v>1584</v>
      </c>
      <c r="I22" s="2"/>
    </row>
    <row r="23" spans="1:9" x14ac:dyDescent="0.25">
      <c r="A23" s="11" t="s">
        <v>30</v>
      </c>
      <c r="B23" s="6"/>
      <c r="C23" s="11"/>
      <c r="D23" s="11"/>
      <c r="E23" s="11"/>
      <c r="F23" s="38"/>
      <c r="G23" s="43"/>
      <c r="H23" s="38"/>
      <c r="I23" s="11"/>
    </row>
    <row r="24" spans="1:9" x14ac:dyDescent="0.25">
      <c r="A24" s="13" t="s">
        <v>31</v>
      </c>
      <c r="B24" s="6">
        <v>7</v>
      </c>
      <c r="C24" s="6">
        <v>56</v>
      </c>
      <c r="D24" s="6" t="s">
        <v>32</v>
      </c>
      <c r="E24" s="6">
        <v>2</v>
      </c>
      <c r="F24" s="38">
        <f>($C$4*C24*1)+($C$5*C24*1)</f>
        <v>8064</v>
      </c>
      <c r="G24" s="38">
        <v>649</v>
      </c>
      <c r="H24" s="38">
        <f>(F24+G24)</f>
        <v>8713</v>
      </c>
      <c r="I24" s="2"/>
    </row>
    <row r="25" spans="1:9" x14ac:dyDescent="0.25">
      <c r="A25" s="13" t="s">
        <v>33</v>
      </c>
      <c r="B25" s="6">
        <v>8</v>
      </c>
      <c r="C25" s="6">
        <v>64</v>
      </c>
      <c r="D25" s="6" t="s">
        <v>32</v>
      </c>
      <c r="E25" s="6">
        <v>2</v>
      </c>
      <c r="F25" s="38">
        <f>($C$4*C25*1)+($C$5*C25*1)</f>
        <v>9216</v>
      </c>
      <c r="G25" s="38">
        <v>742</v>
      </c>
      <c r="H25" s="38">
        <f>(F25+G25)</f>
        <v>9958</v>
      </c>
      <c r="I25" s="2"/>
    </row>
    <row r="26" spans="1:9" x14ac:dyDescent="0.25">
      <c r="A26" s="11" t="s">
        <v>34</v>
      </c>
      <c r="B26" s="6"/>
      <c r="C26" s="11"/>
      <c r="D26" s="11"/>
      <c r="E26" s="11"/>
      <c r="F26" s="38"/>
      <c r="G26" s="43"/>
      <c r="H26" s="38"/>
      <c r="I26" s="11"/>
    </row>
    <row r="27" spans="1:9" ht="22.5" customHeight="1" x14ac:dyDescent="0.25">
      <c r="A27" s="13" t="s">
        <v>35</v>
      </c>
      <c r="B27" s="6">
        <v>8</v>
      </c>
      <c r="C27" s="6">
        <v>64</v>
      </c>
      <c r="D27" s="6" t="s">
        <v>79</v>
      </c>
      <c r="E27" s="6">
        <v>2</v>
      </c>
      <c r="F27" s="38">
        <f>($C$3*C27*1)+($C$6*C27*1)</f>
        <v>2944</v>
      </c>
      <c r="G27" s="38">
        <v>147</v>
      </c>
      <c r="H27" s="38">
        <f>(F27+G27)</f>
        <v>3091</v>
      </c>
      <c r="I27" s="2"/>
    </row>
    <row r="28" spans="1:9" x14ac:dyDescent="0.25">
      <c r="A28" s="11" t="s">
        <v>36</v>
      </c>
      <c r="B28" s="6"/>
      <c r="C28" s="11"/>
      <c r="D28" s="11"/>
      <c r="E28" s="11"/>
      <c r="F28" s="38"/>
      <c r="G28" s="43"/>
      <c r="H28" s="38"/>
      <c r="I28" s="11"/>
    </row>
    <row r="29" spans="1:9" x14ac:dyDescent="0.25">
      <c r="A29" s="13" t="s">
        <v>37</v>
      </c>
      <c r="B29" s="6">
        <v>10</v>
      </c>
      <c r="C29" s="6">
        <v>80</v>
      </c>
      <c r="D29" s="6" t="s">
        <v>79</v>
      </c>
      <c r="E29" s="6">
        <v>2</v>
      </c>
      <c r="F29" s="38">
        <f>($C$3*C29*1)+($C$6*C29*1)</f>
        <v>3680</v>
      </c>
      <c r="G29" s="38">
        <v>184</v>
      </c>
      <c r="H29" s="38">
        <f>(F29+G29)</f>
        <v>3864</v>
      </c>
      <c r="I29" s="2"/>
    </row>
    <row r="30" spans="1:9" x14ac:dyDescent="0.25">
      <c r="A30" s="13" t="s">
        <v>38</v>
      </c>
      <c r="B30" s="6">
        <v>11</v>
      </c>
      <c r="C30" s="6">
        <v>88</v>
      </c>
      <c r="D30" s="6" t="s">
        <v>79</v>
      </c>
      <c r="E30" s="6">
        <v>2</v>
      </c>
      <c r="F30" s="38">
        <f>($C$3*C30*1)+($C$6*C30*1)</f>
        <v>4048</v>
      </c>
      <c r="G30" s="38">
        <v>202</v>
      </c>
      <c r="H30" s="38">
        <f>(F30+G30)</f>
        <v>4250</v>
      </c>
      <c r="I30" s="2"/>
    </row>
    <row r="31" spans="1:9" x14ac:dyDescent="0.25">
      <c r="A31" s="13" t="s">
        <v>76</v>
      </c>
      <c r="B31" s="6"/>
      <c r="C31" s="6"/>
      <c r="D31" s="6"/>
      <c r="E31" s="6"/>
      <c r="F31" s="35"/>
      <c r="G31" s="38">
        <v>4000</v>
      </c>
      <c r="H31" s="38">
        <v>4000</v>
      </c>
      <c r="I31" s="50" t="s">
        <v>89</v>
      </c>
    </row>
    <row r="32" spans="1:9" x14ac:dyDescent="0.25">
      <c r="A32" s="24"/>
      <c r="B32" s="24"/>
      <c r="C32" s="24"/>
      <c r="D32" s="45"/>
      <c r="E32" s="24"/>
      <c r="F32" s="39"/>
      <c r="G32" s="39"/>
      <c r="H32" s="39"/>
      <c r="I32" s="24"/>
    </row>
    <row r="33" spans="1:9" x14ac:dyDescent="0.25">
      <c r="A33" s="22" t="s">
        <v>39</v>
      </c>
      <c r="B33" s="22"/>
      <c r="C33" s="22"/>
      <c r="D33" s="22"/>
      <c r="E33" s="22"/>
      <c r="F33" s="37"/>
      <c r="G33" s="37"/>
      <c r="H33" s="37"/>
      <c r="I33" s="22"/>
    </row>
    <row r="34" spans="1:9" x14ac:dyDescent="0.25">
      <c r="A34" s="11" t="s">
        <v>40</v>
      </c>
      <c r="B34" s="6"/>
      <c r="C34" s="11"/>
      <c r="D34" s="11"/>
      <c r="E34" s="11"/>
      <c r="F34" s="38"/>
      <c r="G34" s="43"/>
      <c r="H34" s="38"/>
      <c r="I34" s="11"/>
    </row>
    <row r="35" spans="1:9" ht="23.25" customHeight="1" x14ac:dyDescent="0.25">
      <c r="A35" s="13" t="s">
        <v>41</v>
      </c>
      <c r="B35" s="6">
        <v>12</v>
      </c>
      <c r="C35" s="6">
        <v>96</v>
      </c>
      <c r="D35" s="6" t="s">
        <v>9</v>
      </c>
      <c r="E35" s="6">
        <v>1</v>
      </c>
      <c r="F35" s="38">
        <f>($C$5*C35*E35)</f>
        <v>7008</v>
      </c>
      <c r="G35" s="38">
        <v>432</v>
      </c>
      <c r="H35" s="38">
        <f>(F35+G35)</f>
        <v>7440</v>
      </c>
      <c r="I35" s="2"/>
    </row>
    <row r="36" spans="1:9" ht="21" customHeight="1" x14ac:dyDescent="0.25">
      <c r="A36" s="13" t="s">
        <v>42</v>
      </c>
      <c r="B36" s="6">
        <v>9</v>
      </c>
      <c r="C36" s="6">
        <v>72</v>
      </c>
      <c r="D36" s="6" t="s">
        <v>9</v>
      </c>
      <c r="E36" s="6">
        <v>1</v>
      </c>
      <c r="F36" s="38">
        <f>($C$5*C36*E36)</f>
        <v>5256</v>
      </c>
      <c r="G36" s="38">
        <v>324</v>
      </c>
      <c r="H36" s="38">
        <f>(F36+G36)</f>
        <v>5580</v>
      </c>
      <c r="I36" s="2"/>
    </row>
    <row r="37" spans="1:9" ht="21.75" customHeight="1" x14ac:dyDescent="0.25">
      <c r="A37" s="13" t="s">
        <v>43</v>
      </c>
      <c r="B37" s="6">
        <v>7</v>
      </c>
      <c r="C37" s="3">
        <v>56</v>
      </c>
      <c r="D37" s="3" t="s">
        <v>9</v>
      </c>
      <c r="E37" s="3">
        <v>1</v>
      </c>
      <c r="F37" s="38">
        <f>($C$5*C37*E37)</f>
        <v>4088</v>
      </c>
      <c r="G37" s="33">
        <v>252</v>
      </c>
      <c r="H37" s="38">
        <f>(F37+G37)</f>
        <v>4340</v>
      </c>
      <c r="I37" s="4"/>
    </row>
    <row r="38" spans="1:9" x14ac:dyDescent="0.25">
      <c r="A38" s="11" t="s">
        <v>44</v>
      </c>
      <c r="B38" s="6"/>
      <c r="C38" s="11"/>
      <c r="D38" s="11"/>
      <c r="E38" s="11"/>
      <c r="F38" s="38"/>
      <c r="G38" s="43"/>
      <c r="H38" s="38"/>
      <c r="I38" s="11"/>
    </row>
    <row r="39" spans="1:9" x14ac:dyDescent="0.25">
      <c r="A39" s="13" t="s">
        <v>45</v>
      </c>
      <c r="B39" s="6">
        <v>8</v>
      </c>
      <c r="C39" s="6">
        <v>96</v>
      </c>
      <c r="D39" s="6" t="s">
        <v>7</v>
      </c>
      <c r="E39" s="6">
        <v>1</v>
      </c>
      <c r="F39" s="35">
        <f>($C$4*C39*E39)</f>
        <v>6816</v>
      </c>
      <c r="G39" s="33">
        <v>681</v>
      </c>
      <c r="H39" s="38">
        <f>(F39+G39)</f>
        <v>7497</v>
      </c>
      <c r="I39" s="4"/>
    </row>
    <row r="40" spans="1:9" x14ac:dyDescent="0.25">
      <c r="A40" s="13" t="s">
        <v>46</v>
      </c>
      <c r="B40" s="6">
        <v>7</v>
      </c>
      <c r="C40" s="6">
        <v>56</v>
      </c>
      <c r="D40" s="6" t="s">
        <v>7</v>
      </c>
      <c r="E40" s="6">
        <v>1</v>
      </c>
      <c r="F40" s="35">
        <f>($C$4*C40*E40)</f>
        <v>3976</v>
      </c>
      <c r="G40" s="33">
        <v>397</v>
      </c>
      <c r="H40" s="38">
        <f>(F40+G40)</f>
        <v>4373</v>
      </c>
      <c r="I40" s="4"/>
    </row>
    <row r="41" spans="1:9" x14ac:dyDescent="0.25">
      <c r="A41" s="13" t="s">
        <v>47</v>
      </c>
      <c r="B41" s="6">
        <v>10</v>
      </c>
      <c r="C41" s="6">
        <v>80</v>
      </c>
      <c r="D41" s="6" t="s">
        <v>7</v>
      </c>
      <c r="E41" s="6">
        <v>1</v>
      </c>
      <c r="F41" s="35">
        <f>($C$4*C41*E41)</f>
        <v>5680</v>
      </c>
      <c r="G41" s="33">
        <v>568</v>
      </c>
      <c r="H41" s="38">
        <f>(F41+G41)</f>
        <v>6248</v>
      </c>
      <c r="I41" s="4"/>
    </row>
    <row r="42" spans="1:9" x14ac:dyDescent="0.25">
      <c r="A42" s="11" t="s">
        <v>48</v>
      </c>
      <c r="B42" s="6"/>
      <c r="C42" s="11"/>
      <c r="D42" s="11"/>
      <c r="E42" s="11"/>
      <c r="F42" s="38"/>
      <c r="G42" s="43"/>
      <c r="H42" s="38"/>
      <c r="I42" s="11"/>
    </row>
    <row r="43" spans="1:9" ht="20.25" customHeight="1" x14ac:dyDescent="0.25">
      <c r="A43" s="13" t="s">
        <v>49</v>
      </c>
      <c r="B43" s="6">
        <v>27</v>
      </c>
      <c r="C43" s="6">
        <v>216</v>
      </c>
      <c r="D43" s="6" t="s">
        <v>9</v>
      </c>
      <c r="E43" s="6">
        <v>1</v>
      </c>
      <c r="F43" s="38">
        <f>($C$5*C43*E43)</f>
        <v>15768</v>
      </c>
      <c r="G43" s="38">
        <v>972</v>
      </c>
      <c r="H43" s="38">
        <f>(F43+G43)</f>
        <v>16740</v>
      </c>
      <c r="I43" s="2"/>
    </row>
    <row r="44" spans="1:9" ht="21" customHeight="1" x14ac:dyDescent="0.25">
      <c r="A44" s="13" t="s">
        <v>50</v>
      </c>
      <c r="B44" s="6">
        <v>17</v>
      </c>
      <c r="C44" s="6">
        <v>136</v>
      </c>
      <c r="D44" s="6" t="s">
        <v>9</v>
      </c>
      <c r="E44" s="6">
        <v>1</v>
      </c>
      <c r="F44" s="38">
        <f>($C$5*C44*E44)</f>
        <v>9928</v>
      </c>
      <c r="G44" s="38">
        <v>612</v>
      </c>
      <c r="H44" s="38">
        <f>(F44+G44)</f>
        <v>10540</v>
      </c>
      <c r="I44" s="2"/>
    </row>
    <row r="45" spans="1:9" x14ac:dyDescent="0.25">
      <c r="A45" s="11" t="s">
        <v>51</v>
      </c>
      <c r="B45" s="6"/>
      <c r="C45" s="11"/>
      <c r="D45" s="11"/>
      <c r="E45" s="11"/>
      <c r="F45" s="38"/>
      <c r="G45" s="43"/>
      <c r="H45" s="38"/>
      <c r="I45" s="11"/>
    </row>
    <row r="46" spans="1:9" x14ac:dyDescent="0.25">
      <c r="A46" s="13" t="s">
        <v>52</v>
      </c>
      <c r="B46" s="6">
        <v>10</v>
      </c>
      <c r="C46" s="6">
        <v>80</v>
      </c>
      <c r="D46" s="6" t="s">
        <v>32</v>
      </c>
      <c r="E46" s="6">
        <v>2</v>
      </c>
      <c r="F46" s="35">
        <f>($C$4*C46*1)+($C$5*C46*1)</f>
        <v>11520</v>
      </c>
      <c r="G46" s="38">
        <v>928</v>
      </c>
      <c r="H46" s="38">
        <f>(F46+G46)</f>
        <v>12448</v>
      </c>
      <c r="I46" s="2"/>
    </row>
    <row r="47" spans="1:9" x14ac:dyDescent="0.25">
      <c r="A47" s="13" t="s">
        <v>53</v>
      </c>
      <c r="B47" s="6">
        <v>10</v>
      </c>
      <c r="C47" s="6">
        <v>80</v>
      </c>
      <c r="D47" s="6" t="s">
        <v>32</v>
      </c>
      <c r="E47" s="6">
        <v>2</v>
      </c>
      <c r="F47" s="35">
        <f>($C$4*C47*1)+($C$5*C47*1)</f>
        <v>11520</v>
      </c>
      <c r="G47" s="38">
        <v>928</v>
      </c>
      <c r="H47" s="38">
        <f>(F47+G47)</f>
        <v>12448</v>
      </c>
      <c r="I47" s="2"/>
    </row>
    <row r="48" spans="1:9" x14ac:dyDescent="0.25">
      <c r="A48" s="13" t="s">
        <v>54</v>
      </c>
      <c r="B48" s="6">
        <v>8</v>
      </c>
      <c r="C48" s="3">
        <v>64</v>
      </c>
      <c r="D48" s="3" t="s">
        <v>32</v>
      </c>
      <c r="E48" s="3">
        <v>2</v>
      </c>
      <c r="F48" s="35">
        <f>($C$4*C48*1)+($C$5*C48*1)</f>
        <v>9216</v>
      </c>
      <c r="G48" s="33">
        <v>742</v>
      </c>
      <c r="H48" s="38">
        <f>(F48+G48)</f>
        <v>9958</v>
      </c>
      <c r="I48" s="4"/>
    </row>
    <row r="49" spans="1:9" x14ac:dyDescent="0.25">
      <c r="A49" s="24"/>
      <c r="B49" s="24"/>
      <c r="C49" s="24"/>
      <c r="D49" s="45"/>
      <c r="E49" s="24"/>
      <c r="F49" s="39"/>
      <c r="G49" s="39"/>
      <c r="H49" s="39"/>
      <c r="I49" s="24"/>
    </row>
    <row r="50" spans="1:9" x14ac:dyDescent="0.25">
      <c r="A50" s="22" t="s">
        <v>55</v>
      </c>
      <c r="B50" s="22"/>
      <c r="C50" s="22"/>
      <c r="D50" s="22"/>
      <c r="E50" s="22"/>
      <c r="F50" s="37"/>
      <c r="G50" s="37"/>
      <c r="H50" s="37"/>
      <c r="I50" s="22"/>
    </row>
    <row r="51" spans="1:9" x14ac:dyDescent="0.25">
      <c r="A51" s="11" t="s">
        <v>56</v>
      </c>
      <c r="B51" s="6"/>
      <c r="C51" s="11"/>
      <c r="D51" s="11"/>
      <c r="E51" s="11"/>
      <c r="F51" s="38"/>
      <c r="G51" s="43"/>
      <c r="H51" s="38"/>
      <c r="I51" s="11"/>
    </row>
    <row r="52" spans="1:9" ht="37.5" x14ac:dyDescent="0.25">
      <c r="A52" s="13" t="s">
        <v>57</v>
      </c>
      <c r="B52" s="6">
        <v>18</v>
      </c>
      <c r="C52" s="3">
        <v>144</v>
      </c>
      <c r="D52" s="3" t="s">
        <v>80</v>
      </c>
      <c r="E52" s="3">
        <v>3</v>
      </c>
      <c r="F52" s="35">
        <f>($C$2*C52*1)+ ($C$4*C52*1)+($C$5*C52*1)</f>
        <v>26064</v>
      </c>
      <c r="G52" s="33">
        <v>2203</v>
      </c>
      <c r="H52" s="38">
        <f>(F52+G52)</f>
        <v>28267</v>
      </c>
      <c r="I52" s="4"/>
    </row>
    <row r="53" spans="1:9" x14ac:dyDescent="0.25">
      <c r="A53" s="11" t="s">
        <v>58</v>
      </c>
      <c r="B53" s="6"/>
      <c r="C53" s="11"/>
      <c r="D53" s="11"/>
      <c r="E53" s="11"/>
      <c r="F53" s="38"/>
      <c r="G53" s="43"/>
      <c r="H53" s="38"/>
      <c r="I53" s="11"/>
    </row>
    <row r="54" spans="1:9" ht="37.5" x14ac:dyDescent="0.25">
      <c r="A54" s="13" t="s">
        <v>59</v>
      </c>
      <c r="B54" s="6">
        <v>5</v>
      </c>
      <c r="C54" s="6">
        <v>40</v>
      </c>
      <c r="D54" s="3" t="s">
        <v>72</v>
      </c>
      <c r="E54" s="6">
        <v>3</v>
      </c>
      <c r="F54" s="38">
        <f>($C$2*C54*1)+($C$6*C54*1)+($C$3*C54*1)</f>
        <v>3320</v>
      </c>
      <c r="G54" s="38">
        <v>332</v>
      </c>
      <c r="H54" s="38">
        <f>(F54+G54)</f>
        <v>3652</v>
      </c>
      <c r="I54" s="2"/>
    </row>
    <row r="55" spans="1:9" ht="37.5" x14ac:dyDescent="0.25">
      <c r="A55" s="13" t="s">
        <v>60</v>
      </c>
      <c r="B55" s="6">
        <v>2</v>
      </c>
      <c r="C55" s="6">
        <v>16</v>
      </c>
      <c r="D55" s="3" t="s">
        <v>72</v>
      </c>
      <c r="E55" s="6">
        <v>3</v>
      </c>
      <c r="F55" s="38">
        <f>($C$2*C55*1)+($C$6*C55*1)+($C$3*C55*1)</f>
        <v>1328</v>
      </c>
      <c r="G55" s="38">
        <v>132</v>
      </c>
      <c r="H55" s="38">
        <f>(F55+G55)</f>
        <v>1460</v>
      </c>
      <c r="I55" s="2"/>
    </row>
    <row r="56" spans="1:9" x14ac:dyDescent="0.25">
      <c r="A56" s="11" t="s">
        <v>61</v>
      </c>
      <c r="B56" s="6"/>
      <c r="C56" s="11"/>
      <c r="D56" s="11"/>
      <c r="E56" s="11"/>
      <c r="F56" s="38"/>
      <c r="G56" s="43"/>
      <c r="H56" s="38"/>
      <c r="I56" s="11"/>
    </row>
    <row r="57" spans="1:9" x14ac:dyDescent="0.25">
      <c r="A57" s="13" t="s">
        <v>62</v>
      </c>
      <c r="B57" s="6">
        <v>10</v>
      </c>
      <c r="C57" s="6">
        <v>80</v>
      </c>
      <c r="D57" s="6" t="s">
        <v>29</v>
      </c>
      <c r="E57" s="6">
        <v>2</v>
      </c>
      <c r="F57" s="35">
        <f>($C$2*C57*1)+($C$3*C57*1)</f>
        <v>4800</v>
      </c>
      <c r="G57" s="38">
        <v>480</v>
      </c>
      <c r="H57" s="38">
        <f>(F57+G57)</f>
        <v>5280</v>
      </c>
      <c r="I57" s="2"/>
    </row>
    <row r="58" spans="1:9" x14ac:dyDescent="0.25">
      <c r="A58" s="11" t="s">
        <v>63</v>
      </c>
      <c r="B58" s="6"/>
      <c r="C58" s="11"/>
      <c r="D58" s="11"/>
      <c r="E58" s="11"/>
      <c r="F58" s="38"/>
      <c r="G58" s="43"/>
      <c r="H58" s="38"/>
      <c r="I58" s="11"/>
    </row>
    <row r="59" spans="1:9" x14ac:dyDescent="0.25">
      <c r="A59" s="13" t="s">
        <v>64</v>
      </c>
      <c r="B59" s="6">
        <v>5</v>
      </c>
      <c r="C59" s="6">
        <v>64</v>
      </c>
      <c r="D59" s="6" t="s">
        <v>69</v>
      </c>
      <c r="E59" s="6">
        <v>1</v>
      </c>
      <c r="F59" s="35">
        <f>($C$2*C59*E59)</f>
        <v>2368</v>
      </c>
      <c r="G59" s="38">
        <v>236</v>
      </c>
      <c r="H59" s="38">
        <f>(F59+G59)</f>
        <v>2604</v>
      </c>
      <c r="I59" s="2"/>
    </row>
    <row r="60" spans="1:9" x14ac:dyDescent="0.3">
      <c r="A60" s="13" t="s">
        <v>65</v>
      </c>
      <c r="B60" s="28"/>
      <c r="C60" s="6"/>
      <c r="D60" s="6"/>
      <c r="E60" s="6"/>
      <c r="F60" s="38"/>
      <c r="G60" s="38">
        <v>1000</v>
      </c>
      <c r="H60" s="38">
        <f>(F60+G60)</f>
        <v>1000</v>
      </c>
      <c r="I60" s="2" t="s">
        <v>77</v>
      </c>
    </row>
    <row r="61" spans="1:9" x14ac:dyDescent="0.25">
      <c r="A61" s="22" t="s">
        <v>75</v>
      </c>
      <c r="B61" s="22">
        <f>SUM(B12:B60)</f>
        <v>225</v>
      </c>
      <c r="C61" s="22">
        <f>SUM(C12:C60)</f>
        <v>1856</v>
      </c>
      <c r="D61" s="22"/>
      <c r="E61" s="22">
        <f>SUM(E12:E60)</f>
        <v>45</v>
      </c>
      <c r="F61" s="37">
        <f>SUM(F12:F60)</f>
        <v>166016</v>
      </c>
      <c r="G61" s="37">
        <f>SUM(G1:G60)</f>
        <v>17756</v>
      </c>
      <c r="H61" s="37">
        <f>SUM(H12:H60)</f>
        <v>183772</v>
      </c>
      <c r="I61" s="46"/>
    </row>
    <row r="62" spans="1:9" x14ac:dyDescent="0.25">
      <c r="F62" s="40">
        <f>SUM(F61:G61)</f>
        <v>183772</v>
      </c>
    </row>
  </sheetData>
  <mergeCells count="3">
    <mergeCell ref="B1:C1"/>
    <mergeCell ref="B8:F8"/>
    <mergeCell ref="A10:I10"/>
  </mergeCells>
  <hyperlinks>
    <hyperlink ref="D3" r:id="rId1" xr:uid="{37BB2B14-85CE-4D82-A311-7C27A14144FC}"/>
    <hyperlink ref="D4" r:id="rId2" display="Hardware Engineer Consultant - Hourly Wages" xr:uid="{D206EE2F-7880-4AFB-8674-47241D3904EB}"/>
    <hyperlink ref="D6" r:id="rId3" xr:uid="{D1E3317C-369B-4E4C-96D7-E7756968FE6F}"/>
    <hyperlink ref="D2" r:id="rId4" xr:uid="{0EAF66E3-B6F9-4536-8849-272324C766AA}"/>
    <hyperlink ref="D5" r:id="rId5" xr:uid="{D1271F16-9268-4E19-9289-E7432C50CD26}"/>
    <hyperlink ref="I31" r:id="rId6" xr:uid="{978A80B4-58BB-45B3-9D50-34B5CEBC71F8}"/>
  </hyperlinks>
  <pageMargins left="0.35" right="0.2" top="0.75" bottom="0.75" header="0.3" footer="0.3"/>
  <pageSetup orientation="portrait" r:id="rId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C89F5A8D8B5D429CB7F68162C54741" ma:contentTypeVersion="6" ma:contentTypeDescription="Create a new document." ma:contentTypeScope="" ma:versionID="7f27e4cf814beb3873ef6af47d55b998">
  <xsd:schema xmlns:xsd="http://www.w3.org/2001/XMLSchema" xmlns:xs="http://www.w3.org/2001/XMLSchema" xmlns:p="http://schemas.microsoft.com/office/2006/metadata/properties" xmlns:ns2="724d0fc5-c62e-4bab-a0f1-f92955ce5682" xmlns:ns3="d7895188-08cf-460a-9d26-3acc8ed7af87" targetNamespace="http://schemas.microsoft.com/office/2006/metadata/properties" ma:root="true" ma:fieldsID="833c122500c10a76e8141eb906f97d68" ns2:_="" ns3:_="">
    <xsd:import namespace="724d0fc5-c62e-4bab-a0f1-f92955ce5682"/>
    <xsd:import namespace="d7895188-08cf-460a-9d26-3acc8ed7af8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4d0fc5-c62e-4bab-a0f1-f92955ce56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895188-08cf-460a-9d26-3acc8ed7af8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6FA8D5D-568B-40CA-B09A-F3C4CDF429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4d0fc5-c62e-4bab-a0f1-f92955ce5682"/>
    <ds:schemaRef ds:uri="d7895188-08cf-460a-9d26-3acc8ed7af8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E856FB5-AA73-45D0-9E19-E2FB3225465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F6CDF26-C955-4989-B8CB-92F43650594C}">
  <ds:schemaRefs>
    <ds:schemaRef ds:uri="724d0fc5-c62e-4bab-a0f1-f92955ce5682"/>
    <ds:schemaRef ds:uri="http://purl.org/dc/terms/"/>
    <ds:schemaRef ds:uri="http://schemas.openxmlformats.org/package/2006/metadata/core-properties"/>
    <ds:schemaRef ds:uri="d7895188-08cf-460a-9d26-3acc8ed7af87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Karan</dc:creator>
  <cp:keywords/>
  <dc:description/>
  <cp:lastModifiedBy>Karan Parikh</cp:lastModifiedBy>
  <cp:revision/>
  <dcterms:created xsi:type="dcterms:W3CDTF">2020-07-25T02:49:14Z</dcterms:created>
  <dcterms:modified xsi:type="dcterms:W3CDTF">2020-08-09T21:07:24Z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0x0101005DC89F5A8D8B5D429CB7F68162C54741</vt:lpwstr>
  </property>
</Properties>
</file>