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4855" windowHeight="12525" firstSheet="1" activeTab="6"/>
  </bookViews>
  <sheets>
    <sheet name="QUES_1" sheetId="1" state="hidden" r:id="rId1"/>
    <sheet name="QUES_1_1" sheetId="7" r:id="rId2"/>
    <sheet name="QUES_2" sheetId="2" r:id="rId3"/>
    <sheet name="QUES_3" sheetId="3" r:id="rId4"/>
    <sheet name="QUES_4" sheetId="4" r:id="rId5"/>
    <sheet name="QUES_5" sheetId="5" r:id="rId6"/>
    <sheet name="QUES_6" sheetId="6" r:id="rId7"/>
  </sheets>
  <calcPr calcId="124519"/>
</workbook>
</file>

<file path=xl/calcChain.xml><?xml version="1.0" encoding="utf-8"?>
<calcChain xmlns="http://schemas.openxmlformats.org/spreadsheetml/2006/main">
  <c r="C36" i="7"/>
  <c r="F33"/>
  <c r="E34"/>
  <c r="E33"/>
  <c r="D34"/>
  <c r="D33"/>
  <c r="C30"/>
  <c r="C28"/>
  <c r="C26"/>
  <c r="C24"/>
  <c r="C22"/>
  <c r="C20"/>
  <c r="C18"/>
  <c r="D16"/>
  <c r="C14"/>
  <c r="E14"/>
  <c r="F14"/>
  <c r="I14"/>
  <c r="J14"/>
  <c r="B14"/>
  <c r="J4"/>
  <c r="J5"/>
  <c r="J6"/>
  <c r="J7"/>
  <c r="J8"/>
  <c r="J9"/>
  <c r="J10"/>
  <c r="J11"/>
  <c r="J12"/>
  <c r="J3"/>
  <c r="F4"/>
  <c r="F5"/>
  <c r="F6"/>
  <c r="F7"/>
  <c r="F8"/>
  <c r="F9"/>
  <c r="F10"/>
  <c r="F11"/>
  <c r="F12"/>
  <c r="F3"/>
  <c r="C4"/>
  <c r="C5"/>
  <c r="C6"/>
  <c r="C7"/>
  <c r="C8"/>
  <c r="C9"/>
  <c r="C10"/>
  <c r="C11"/>
  <c r="C12"/>
  <c r="C3"/>
  <c r="C18" i="6"/>
  <c r="C20" i="5"/>
  <c r="C23" i="4"/>
  <c r="B23"/>
  <c r="B21"/>
  <c r="C9"/>
  <c r="C8"/>
  <c r="B21" i="3"/>
  <c r="B20"/>
  <c r="B15"/>
  <c r="C14"/>
  <c r="B14"/>
  <c r="E36" i="2"/>
  <c r="D27"/>
  <c r="D25"/>
  <c r="D23"/>
  <c r="D21"/>
  <c r="E13"/>
  <c r="E27" s="1"/>
  <c r="D13"/>
  <c r="D26" s="1"/>
  <c r="C13"/>
  <c r="C27" s="1"/>
  <c r="B38" i="1"/>
  <c r="I31"/>
  <c r="I18"/>
  <c r="D36"/>
  <c r="G31"/>
  <c r="D30"/>
  <c r="D29"/>
  <c r="D28"/>
  <c r="D27"/>
  <c r="D26"/>
  <c r="D25"/>
  <c r="D24"/>
  <c r="D23"/>
  <c r="D22"/>
  <c r="D21"/>
  <c r="C30"/>
  <c r="C29"/>
  <c r="C28"/>
  <c r="C27"/>
  <c r="C26"/>
  <c r="C25"/>
  <c r="C24"/>
  <c r="C23"/>
  <c r="C22"/>
  <c r="C21"/>
  <c r="B30"/>
  <c r="B29"/>
  <c r="B28"/>
  <c r="B27"/>
  <c r="B26"/>
  <c r="B25"/>
  <c r="B24"/>
  <c r="B23"/>
  <c r="B22"/>
  <c r="B21"/>
  <c r="G18"/>
  <c r="C18"/>
  <c r="D18"/>
  <c r="B18"/>
  <c r="C16"/>
  <c r="D16"/>
  <c r="B16"/>
  <c r="C14"/>
  <c r="D14"/>
  <c r="B14"/>
  <c r="C20" i="2" l="1"/>
  <c r="E20"/>
  <c r="C22"/>
  <c r="E22"/>
  <c r="C24"/>
  <c r="E24"/>
  <c r="C26"/>
  <c r="E26"/>
  <c r="C14"/>
  <c r="E16" s="1"/>
  <c r="D20"/>
  <c r="C21"/>
  <c r="E21"/>
  <c r="D22"/>
  <c r="C23"/>
  <c r="E23"/>
  <c r="D24"/>
  <c r="C25"/>
  <c r="E25"/>
  <c r="C16" l="1"/>
  <c r="G16" s="1"/>
  <c r="K16" s="1"/>
  <c r="M16" s="1"/>
  <c r="D29"/>
  <c r="C29"/>
  <c r="D16"/>
  <c r="E29"/>
  <c r="M33" l="1"/>
  <c r="K29"/>
  <c r="M29" s="1"/>
</calcChain>
</file>

<file path=xl/sharedStrings.xml><?xml version="1.0" encoding="utf-8"?>
<sst xmlns="http://schemas.openxmlformats.org/spreadsheetml/2006/main" count="125" uniqueCount="91">
  <si>
    <t>Variable_1</t>
  </si>
  <si>
    <t>Variable_2</t>
  </si>
  <si>
    <t>Variable_3</t>
  </si>
  <si>
    <t>Mean</t>
  </si>
  <si>
    <t>Group Mean</t>
  </si>
  <si>
    <t>Variance between groups</t>
  </si>
  <si>
    <t>Sum of squares</t>
  </si>
  <si>
    <t>df</t>
  </si>
  <si>
    <t>df (n-1)</t>
  </si>
  <si>
    <t xml:space="preserve">Variance within groups </t>
  </si>
  <si>
    <t>df(n-1)</t>
  </si>
  <si>
    <t>Alpha</t>
  </si>
  <si>
    <t>df1</t>
  </si>
  <si>
    <t>df2</t>
  </si>
  <si>
    <t>Fvalue</t>
  </si>
  <si>
    <t>f- ratio</t>
  </si>
  <si>
    <t>F-ratio &gt; F- critical vlaue</t>
  </si>
  <si>
    <t>Financial</t>
  </si>
  <si>
    <t>Energy</t>
  </si>
  <si>
    <t>Utilities</t>
  </si>
  <si>
    <t>ANOVA</t>
  </si>
  <si>
    <t>Group mean</t>
  </si>
  <si>
    <t>Sum of Square</t>
  </si>
  <si>
    <t xml:space="preserve">n -1 </t>
  </si>
  <si>
    <t>Variance within groups</t>
  </si>
  <si>
    <t>n-1</t>
  </si>
  <si>
    <t>(8 - 1) * 3</t>
  </si>
  <si>
    <t>F-ratio &lt; F- critical vlaue</t>
  </si>
  <si>
    <t>2.077468 &lt; 3.4668</t>
  </si>
  <si>
    <t>Machine1</t>
  </si>
  <si>
    <t>Machine2</t>
  </si>
  <si>
    <t>variance</t>
  </si>
  <si>
    <t>ratio of sample variance</t>
  </si>
  <si>
    <t>alpha</t>
  </si>
  <si>
    <t>F (0.025) (9,9)</t>
  </si>
  <si>
    <t>F(0.975) (9,9)</t>
  </si>
  <si>
    <t>F - Observed</t>
  </si>
  <si>
    <t>Fail to reject Null Hypothesis , (all 3 industries have same average rate of return)</t>
  </si>
  <si>
    <t>n</t>
  </si>
  <si>
    <t>speeds</t>
  </si>
  <si>
    <t>Stdev</t>
  </si>
  <si>
    <t>v (10-1)</t>
  </si>
  <si>
    <t>Mean (x-bar)</t>
  </si>
  <si>
    <t>t (9,0.025, 1.852356 , sqrt(10))</t>
  </si>
  <si>
    <t>x-bar</t>
  </si>
  <si>
    <t xml:space="preserve">95 % coinfidence interval , speeds would range between </t>
  </si>
  <si>
    <t>Hypothesis</t>
  </si>
  <si>
    <t>H0</t>
  </si>
  <si>
    <t>Ha</t>
  </si>
  <si>
    <t>no change in sales - enhancement didn’t work</t>
  </si>
  <si>
    <t>enhancement worked</t>
  </si>
  <si>
    <t>population mean</t>
  </si>
  <si>
    <t>stdev</t>
  </si>
  <si>
    <t>t-value</t>
  </si>
  <si>
    <t>one tail critical t-value</t>
  </si>
  <si>
    <t>calculated t-value doesnot falls under range , reject null hypothesis , enhancement worked</t>
  </si>
  <si>
    <t>(125-105)/(14/sqrt(25))</t>
  </si>
  <si>
    <t xml:space="preserve">population stdev </t>
  </si>
  <si>
    <t>sample mean</t>
  </si>
  <si>
    <t>HA</t>
  </si>
  <si>
    <t>mu = 15</t>
  </si>
  <si>
    <t>mu != 15</t>
  </si>
  <si>
    <t>(16-15)/(14/SQRT(13))</t>
  </si>
  <si>
    <t>Z-value</t>
  </si>
  <si>
    <t>1.645 &gt; 0.9285</t>
  </si>
  <si>
    <t>(fail to reject null hypothesis)</t>
  </si>
  <si>
    <t>National average describes the mean commuting distance for all workers in NY area</t>
  </si>
  <si>
    <t>F - obseved values are within the accepted range , hence failed to reject null hypothesis (population variances are equal)</t>
  </si>
  <si>
    <t>F - ratio</t>
  </si>
  <si>
    <t>population variances are equal</t>
  </si>
  <si>
    <t>population variances are not equal</t>
  </si>
  <si>
    <t>(Reject null hypothesis)</t>
  </si>
  <si>
    <t>square(X)</t>
  </si>
  <si>
    <t>correction term</t>
  </si>
  <si>
    <t>square(500+530+440)/30</t>
  </si>
  <si>
    <t xml:space="preserve">sum of squares </t>
  </si>
  <si>
    <t>sum of squares among groups</t>
  </si>
  <si>
    <t>sum of squares among groups - correction term</t>
  </si>
  <si>
    <t>sum of squares within groups</t>
  </si>
  <si>
    <t>Mean of sum of squares among groups</t>
  </si>
  <si>
    <t>Mean of sum of squares within groups</t>
  </si>
  <si>
    <t>F-ratio</t>
  </si>
  <si>
    <t>Among group</t>
  </si>
  <si>
    <t>Within group</t>
  </si>
  <si>
    <t>ss</t>
  </si>
  <si>
    <t>Mss</t>
  </si>
  <si>
    <t>F- value</t>
  </si>
  <si>
    <t>F-ratio &lt; F-value</t>
  </si>
  <si>
    <t>Significant variation between variances</t>
  </si>
  <si>
    <t>No Significant variation between variances</t>
  </si>
  <si>
    <t>Fail to reject null hypothesis - there is Significant variation between variances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</si>
</sst>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0" borderId="0" xfId="0" applyNumberFormat="1"/>
    <xf numFmtId="0" fontId="0" fillId="3" borderId="1" xfId="0" applyFill="1" applyBorder="1"/>
    <xf numFmtId="0" fontId="1" fillId="3" borderId="1" xfId="0" applyFont="1" applyFill="1" applyBorder="1"/>
    <xf numFmtId="0" fontId="1" fillId="3" borderId="0" xfId="0" applyFont="1" applyFill="1" applyAlignment="1">
      <alignment wrapText="1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2" xfId="0" applyFont="1" applyBorder="1"/>
    <xf numFmtId="0" fontId="1" fillId="3" borderId="3" xfId="0" applyFont="1" applyFill="1" applyBorder="1"/>
    <xf numFmtId="0" fontId="1" fillId="0" borderId="4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542925</xdr:colOff>
      <xdr:row>0</xdr:row>
      <xdr:rowOff>171450</xdr:rowOff>
    </xdr:from>
    <xdr:to>
      <xdr:col>13</xdr:col>
      <xdr:colOff>561975</xdr:colOff>
      <xdr:row>14</xdr:row>
      <xdr:rowOff>145551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4350" y="171450"/>
          <a:ext cx="5867400" cy="26411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146291</xdr:colOff>
      <xdr:row>0</xdr:row>
      <xdr:rowOff>85726</xdr:rowOff>
    </xdr:from>
    <xdr:to>
      <xdr:col>12</xdr:col>
      <xdr:colOff>200025</xdr:colOff>
      <xdr:row>11</xdr:row>
      <xdr:rowOff>104776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84991" y="85726"/>
          <a:ext cx="4025659" cy="2114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9525</xdr:colOff>
      <xdr:row>1</xdr:row>
      <xdr:rowOff>152400</xdr:rowOff>
    </xdr:from>
    <xdr:to>
      <xdr:col>20</xdr:col>
      <xdr:colOff>219075</xdr:colOff>
      <xdr:row>35</xdr:row>
      <xdr:rowOff>85725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125200" y="342900"/>
          <a:ext cx="3867150" cy="644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542926</xdr:colOff>
      <xdr:row>0</xdr:row>
      <xdr:rowOff>85725</xdr:rowOff>
    </xdr:from>
    <xdr:to>
      <xdr:col>16</xdr:col>
      <xdr:colOff>447675</xdr:colOff>
      <xdr:row>21</xdr:row>
      <xdr:rowOff>81399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6" y="85725"/>
          <a:ext cx="6000749" cy="39961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209550</xdr:colOff>
      <xdr:row>7</xdr:row>
      <xdr:rowOff>107336</xdr:rowOff>
    </xdr:from>
    <xdr:to>
      <xdr:col>16</xdr:col>
      <xdr:colOff>466725</xdr:colOff>
      <xdr:row>16</xdr:row>
      <xdr:rowOff>38100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95975" y="1440836"/>
          <a:ext cx="5743575" cy="16452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514350</xdr:colOff>
      <xdr:row>13</xdr:row>
      <xdr:rowOff>76200</xdr:rowOff>
    </xdr:from>
    <xdr:to>
      <xdr:col>7</xdr:col>
      <xdr:colOff>85725</xdr:colOff>
      <xdr:row>17</xdr:row>
      <xdr:rowOff>28575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4350" y="2552700"/>
          <a:ext cx="5257800" cy="714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533400</xdr:colOff>
      <xdr:row>1</xdr:row>
      <xdr:rowOff>38100</xdr:rowOff>
    </xdr:from>
    <xdr:to>
      <xdr:col>17</xdr:col>
      <xdr:colOff>441951</xdr:colOff>
      <xdr:row>11</xdr:row>
      <xdr:rowOff>180975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467475" y="228600"/>
          <a:ext cx="7833351" cy="2047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3</xdr:col>
      <xdr:colOff>762000</xdr:colOff>
      <xdr:row>17</xdr:row>
      <xdr:rowOff>38100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286000"/>
          <a:ext cx="1847850" cy="990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511701</xdr:colOff>
      <xdr:row>0</xdr:row>
      <xdr:rowOff>104775</xdr:rowOff>
    </xdr:from>
    <xdr:to>
      <xdr:col>19</xdr:col>
      <xdr:colOff>200024</xdr:colOff>
      <xdr:row>11</xdr:row>
      <xdr:rowOff>152400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93301" y="104775"/>
          <a:ext cx="7613123" cy="2143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2</xdr:col>
      <xdr:colOff>9525</xdr:colOff>
      <xdr:row>15</xdr:row>
      <xdr:rowOff>57150</xdr:rowOff>
    </xdr:to>
    <xdr:pic>
      <xdr:nvPicPr>
        <xdr:cNvPr id="61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2475" y="2200275"/>
          <a:ext cx="1238250" cy="714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123825</xdr:colOff>
      <xdr:row>13</xdr:row>
      <xdr:rowOff>95250</xdr:rowOff>
    </xdr:from>
    <xdr:to>
      <xdr:col>14</xdr:col>
      <xdr:colOff>419100</xdr:colOff>
      <xdr:row>30</xdr:row>
      <xdr:rowOff>148091</xdr:rowOff>
    </xdr:to>
    <xdr:pic>
      <xdr:nvPicPr>
        <xdr:cNvPr id="61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610475" y="2571750"/>
          <a:ext cx="3343275" cy="32913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40"/>
  <sheetViews>
    <sheetView workbookViewId="0">
      <selection activeCell="B2" sqref="B2:D12"/>
    </sheetView>
  </sheetViews>
  <sheetFormatPr defaultRowHeight="15"/>
  <cols>
    <col min="1" max="1" width="25.42578125" customWidth="1"/>
    <col min="2" max="4" width="10.42578125" bestFit="1" customWidth="1"/>
    <col min="6" max="6" width="14.5703125" bestFit="1" customWidth="1"/>
  </cols>
  <sheetData>
    <row r="2" spans="1:4">
      <c r="B2" s="2" t="s">
        <v>0</v>
      </c>
      <c r="C2" s="2" t="s">
        <v>1</v>
      </c>
      <c r="D2" s="2" t="s">
        <v>2</v>
      </c>
    </row>
    <row r="3" spans="1:4">
      <c r="B3" s="3">
        <v>27</v>
      </c>
      <c r="C3" s="3">
        <v>63</v>
      </c>
      <c r="D3" s="3">
        <v>52</v>
      </c>
    </row>
    <row r="4" spans="1:4">
      <c r="B4" s="3">
        <v>43</v>
      </c>
      <c r="C4" s="3">
        <v>43</v>
      </c>
      <c r="D4" s="3">
        <v>60</v>
      </c>
    </row>
    <row r="5" spans="1:4">
      <c r="B5" s="3">
        <v>64</v>
      </c>
      <c r="C5" s="3">
        <v>52</v>
      </c>
      <c r="D5" s="3">
        <v>37</v>
      </c>
    </row>
    <row r="6" spans="1:4">
      <c r="B6" s="3">
        <v>62</v>
      </c>
      <c r="C6" s="3">
        <v>58</v>
      </c>
      <c r="D6" s="3">
        <v>40</v>
      </c>
    </row>
    <row r="7" spans="1:4">
      <c r="B7" s="3">
        <v>44</v>
      </c>
      <c r="C7" s="3">
        <v>54</v>
      </c>
      <c r="D7" s="3">
        <v>23</v>
      </c>
    </row>
    <row r="8" spans="1:4">
      <c r="B8" s="3">
        <v>54</v>
      </c>
      <c r="C8" s="3">
        <v>50</v>
      </c>
      <c r="D8" s="3">
        <v>39</v>
      </c>
    </row>
    <row r="9" spans="1:4">
      <c r="B9" s="3">
        <v>57</v>
      </c>
      <c r="C9" s="3">
        <v>65</v>
      </c>
      <c r="D9" s="3">
        <v>55</v>
      </c>
    </row>
    <row r="10" spans="1:4">
      <c r="B10" s="3">
        <v>49</v>
      </c>
      <c r="C10" s="3">
        <v>53</v>
      </c>
      <c r="D10" s="3">
        <v>52</v>
      </c>
    </row>
    <row r="11" spans="1:4">
      <c r="B11" s="3">
        <v>31</v>
      </c>
      <c r="C11" s="3">
        <v>43</v>
      </c>
      <c r="D11" s="3">
        <v>43</v>
      </c>
    </row>
    <row r="12" spans="1:4">
      <c r="B12" s="3">
        <v>69</v>
      </c>
      <c r="C12" s="3">
        <v>49</v>
      </c>
      <c r="D12" s="3">
        <v>39</v>
      </c>
    </row>
    <row r="14" spans="1:4">
      <c r="A14" t="s">
        <v>3</v>
      </c>
      <c r="B14">
        <f>AVERAGE(B3:B12)</f>
        <v>50</v>
      </c>
      <c r="C14">
        <f t="shared" ref="C14:D14" si="0">AVERAGE(C3:C12)</f>
        <v>53</v>
      </c>
      <c r="D14">
        <f t="shared" si="0"/>
        <v>44</v>
      </c>
    </row>
    <row r="16" spans="1:4">
      <c r="A16" t="s">
        <v>4</v>
      </c>
      <c r="B16">
        <f>AVERAGE(B14:D14)</f>
        <v>49</v>
      </c>
      <c r="C16">
        <f>AVERAGE(B14:D14)</f>
        <v>49</v>
      </c>
      <c r="D16">
        <f>AVERAGE(B14:D14)</f>
        <v>49</v>
      </c>
    </row>
    <row r="18" spans="1:9">
      <c r="A18" s="6" t="s">
        <v>5</v>
      </c>
      <c r="B18">
        <f>POWER(B14-B16,2)</f>
        <v>1</v>
      </c>
      <c r="C18">
        <f t="shared" ref="C18:D18" si="1">POWER(C14-C16,2)</f>
        <v>16</v>
      </c>
      <c r="D18">
        <f t="shared" si="1"/>
        <v>25</v>
      </c>
      <c r="F18" s="4" t="s">
        <v>6</v>
      </c>
      <c r="G18" s="4">
        <f>SUM(B18:D18)</f>
        <v>42</v>
      </c>
      <c r="I18" s="6">
        <f>G18/G19</f>
        <v>21</v>
      </c>
    </row>
    <row r="19" spans="1:9">
      <c r="F19" s="4" t="s">
        <v>8</v>
      </c>
      <c r="G19" s="5">
        <v>2</v>
      </c>
    </row>
    <row r="21" spans="1:9">
      <c r="A21" s="6" t="s">
        <v>9</v>
      </c>
      <c r="B21">
        <f>POWER(B3-B14,2)</f>
        <v>529</v>
      </c>
      <c r="C21">
        <f>POWER(C3-C14,2)</f>
        <v>100</v>
      </c>
      <c r="D21">
        <f>POWER(D3-D14,2)</f>
        <v>64</v>
      </c>
    </row>
    <row r="22" spans="1:9">
      <c r="B22">
        <f>POWER(B4-B14,2)</f>
        <v>49</v>
      </c>
      <c r="C22">
        <f>POWER(C4-C14,2)</f>
        <v>100</v>
      </c>
      <c r="D22">
        <f>POWER(D4-D14,2)</f>
        <v>256</v>
      </c>
    </row>
    <row r="23" spans="1:9">
      <c r="B23">
        <f>POWER(B5-B14,2)</f>
        <v>196</v>
      </c>
      <c r="C23">
        <f>POWER(C5-C14,2)</f>
        <v>1</v>
      </c>
      <c r="D23">
        <f>POWER(D5-D14,2)</f>
        <v>49</v>
      </c>
    </row>
    <row r="24" spans="1:9">
      <c r="B24">
        <f>POWER(B6-B14,2)</f>
        <v>144</v>
      </c>
      <c r="C24">
        <f>POWER(C6-C14,2)</f>
        <v>25</v>
      </c>
      <c r="D24">
        <f>POWER(D6-D14,2)</f>
        <v>16</v>
      </c>
    </row>
    <row r="25" spans="1:9">
      <c r="B25">
        <f>POWER(B7-B14,2)</f>
        <v>36</v>
      </c>
      <c r="C25">
        <f>POWER(C7-C14,2)</f>
        <v>1</v>
      </c>
      <c r="D25">
        <f>POWER(D7-D14,2)</f>
        <v>441</v>
      </c>
    </row>
    <row r="26" spans="1:9">
      <c r="B26">
        <f>POWER(B8-B14,2)</f>
        <v>16</v>
      </c>
      <c r="C26">
        <f>POWER(C8-C14,2)</f>
        <v>9</v>
      </c>
      <c r="D26">
        <f>POWER(D8-D14,2)</f>
        <v>25</v>
      </c>
    </row>
    <row r="27" spans="1:9">
      <c r="B27">
        <f>POWER(B9-B14,2)</f>
        <v>49</v>
      </c>
      <c r="C27">
        <f>POWER(C9-C14,2)</f>
        <v>144</v>
      </c>
      <c r="D27">
        <f>POWER(D9-D14,2)</f>
        <v>121</v>
      </c>
    </row>
    <row r="28" spans="1:9">
      <c r="B28">
        <f>POWER(B10-B14,2)</f>
        <v>1</v>
      </c>
      <c r="C28">
        <f>POWER(C10-C14,2)</f>
        <v>0</v>
      </c>
      <c r="D28">
        <f>POWER(D10-D14,2)</f>
        <v>64</v>
      </c>
    </row>
    <row r="29" spans="1:9">
      <c r="B29">
        <f>POWER(B11-B14,2)</f>
        <v>361</v>
      </c>
      <c r="C29">
        <f>POWER(C11-C14,2)</f>
        <v>100</v>
      </c>
      <c r="D29">
        <f>POWER(D11-D14,2)</f>
        <v>1</v>
      </c>
    </row>
    <row r="30" spans="1:9">
      <c r="B30">
        <f>POWER(B12-B14,2)</f>
        <v>361</v>
      </c>
      <c r="C30">
        <f>POWER(C12-C14,2)</f>
        <v>16</v>
      </c>
      <c r="D30">
        <f>POWER(D12-D14,2)</f>
        <v>25</v>
      </c>
    </row>
    <row r="31" spans="1:9">
      <c r="F31" s="4" t="s">
        <v>6</v>
      </c>
      <c r="G31" s="4">
        <f>AVERAGE(B21:D30)</f>
        <v>110</v>
      </c>
      <c r="I31" s="6">
        <f>G31/G32</f>
        <v>4.0740740740740744</v>
      </c>
    </row>
    <row r="32" spans="1:9">
      <c r="F32" s="4" t="s">
        <v>10</v>
      </c>
      <c r="G32" s="4">
        <v>27</v>
      </c>
    </row>
    <row r="35" spans="1:4">
      <c r="A35" s="7" t="s">
        <v>11</v>
      </c>
      <c r="B35" s="7" t="s">
        <v>12</v>
      </c>
      <c r="C35" s="7" t="s">
        <v>13</v>
      </c>
      <c r="D35" s="7" t="s">
        <v>14</v>
      </c>
    </row>
    <row r="36" spans="1:4">
      <c r="A36" s="7">
        <v>0.05</v>
      </c>
      <c r="B36" s="7">
        <v>2</v>
      </c>
      <c r="C36" s="7">
        <v>27</v>
      </c>
      <c r="D36" s="7">
        <f>FINV(A36,B36,C36)</f>
        <v>3.3541308285806135</v>
      </c>
    </row>
    <row r="38" spans="1:4">
      <c r="A38" s="7" t="s">
        <v>15</v>
      </c>
      <c r="B38" s="7">
        <f>I18/I31</f>
        <v>5.1545454545454543</v>
      </c>
    </row>
    <row r="40" spans="1:4">
      <c r="A40" s="1" t="s">
        <v>16</v>
      </c>
      <c r="B40" s="1" t="s">
        <v>71</v>
      </c>
      <c r="C4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M39"/>
  <sheetViews>
    <sheetView workbookViewId="0">
      <selection activeCell="B51" sqref="B51"/>
    </sheetView>
  </sheetViews>
  <sheetFormatPr defaultRowHeight="15"/>
  <cols>
    <col min="2" max="2" width="43.5703125" bestFit="1" customWidth="1"/>
    <col min="3" max="3" width="26.5703125" bestFit="1" customWidth="1"/>
    <col min="4" max="4" width="10.42578125" bestFit="1" customWidth="1"/>
    <col min="9" max="9" width="10.42578125" bestFit="1" customWidth="1"/>
    <col min="13" max="13" width="39.7109375" bestFit="1" customWidth="1"/>
  </cols>
  <sheetData>
    <row r="2" spans="2:13">
      <c r="B2" s="2" t="s">
        <v>0</v>
      </c>
      <c r="C2" s="2" t="s">
        <v>72</v>
      </c>
      <c r="E2" s="2" t="s">
        <v>1</v>
      </c>
      <c r="F2" s="2" t="s">
        <v>72</v>
      </c>
      <c r="I2" s="2" t="s">
        <v>2</v>
      </c>
      <c r="J2" s="2" t="s">
        <v>72</v>
      </c>
      <c r="L2" s="2" t="s">
        <v>46</v>
      </c>
      <c r="M2" s="2"/>
    </row>
    <row r="3" spans="2:13">
      <c r="B3" s="3">
        <v>27</v>
      </c>
      <c r="C3" s="3">
        <f>B3*B3</f>
        <v>729</v>
      </c>
      <c r="E3" s="3">
        <v>63</v>
      </c>
      <c r="F3" s="3">
        <f>E3*E3</f>
        <v>3969</v>
      </c>
      <c r="I3" s="3">
        <v>52</v>
      </c>
      <c r="J3" s="3">
        <f>I3*I3</f>
        <v>2704</v>
      </c>
      <c r="L3" s="4" t="s">
        <v>47</v>
      </c>
      <c r="M3" s="4" t="s">
        <v>89</v>
      </c>
    </row>
    <row r="4" spans="2:13">
      <c r="B4" s="3">
        <v>43</v>
      </c>
      <c r="C4" s="3">
        <f t="shared" ref="C4:C12" si="0">B4*B4</f>
        <v>1849</v>
      </c>
      <c r="E4" s="3">
        <v>43</v>
      </c>
      <c r="F4" s="3">
        <f t="shared" ref="F4:F12" si="1">E4*E4</f>
        <v>1849</v>
      </c>
      <c r="I4" s="3">
        <v>60</v>
      </c>
      <c r="J4" s="3">
        <f t="shared" ref="J4:J12" si="2">I4*I4</f>
        <v>3600</v>
      </c>
      <c r="L4" s="4" t="s">
        <v>48</v>
      </c>
      <c r="M4" s="4" t="s">
        <v>88</v>
      </c>
    </row>
    <row r="5" spans="2:13">
      <c r="B5" s="3">
        <v>64</v>
      </c>
      <c r="C5" s="3">
        <f t="shared" si="0"/>
        <v>4096</v>
      </c>
      <c r="E5" s="3">
        <v>52</v>
      </c>
      <c r="F5" s="3">
        <f t="shared" si="1"/>
        <v>2704</v>
      </c>
      <c r="I5" s="3">
        <v>37</v>
      </c>
      <c r="J5" s="3">
        <f t="shared" si="2"/>
        <v>1369</v>
      </c>
    </row>
    <row r="6" spans="2:13">
      <c r="B6" s="3">
        <v>62</v>
      </c>
      <c r="C6" s="3">
        <f t="shared" si="0"/>
        <v>3844</v>
      </c>
      <c r="E6" s="3">
        <v>58</v>
      </c>
      <c r="F6" s="3">
        <f t="shared" si="1"/>
        <v>3364</v>
      </c>
      <c r="I6" s="3">
        <v>40</v>
      </c>
      <c r="J6" s="3">
        <f t="shared" si="2"/>
        <v>1600</v>
      </c>
    </row>
    <row r="7" spans="2:13">
      <c r="B7" s="3">
        <v>44</v>
      </c>
      <c r="C7" s="3">
        <f t="shared" si="0"/>
        <v>1936</v>
      </c>
      <c r="E7" s="3">
        <v>54</v>
      </c>
      <c r="F7" s="3">
        <f t="shared" si="1"/>
        <v>2916</v>
      </c>
      <c r="I7" s="3">
        <v>23</v>
      </c>
      <c r="J7" s="3">
        <f t="shared" si="2"/>
        <v>529</v>
      </c>
    </row>
    <row r="8" spans="2:13">
      <c r="B8" s="3">
        <v>54</v>
      </c>
      <c r="C8" s="3">
        <f t="shared" si="0"/>
        <v>2916</v>
      </c>
      <c r="E8" s="3">
        <v>50</v>
      </c>
      <c r="F8" s="3">
        <f t="shared" si="1"/>
        <v>2500</v>
      </c>
      <c r="I8" s="3">
        <v>39</v>
      </c>
      <c r="J8" s="3">
        <f t="shared" si="2"/>
        <v>1521</v>
      </c>
    </row>
    <row r="9" spans="2:13">
      <c r="B9" s="3">
        <v>57</v>
      </c>
      <c r="C9" s="3">
        <f t="shared" si="0"/>
        <v>3249</v>
      </c>
      <c r="E9" s="3">
        <v>65</v>
      </c>
      <c r="F9" s="3">
        <f t="shared" si="1"/>
        <v>4225</v>
      </c>
      <c r="I9" s="3">
        <v>55</v>
      </c>
      <c r="J9" s="3">
        <f t="shared" si="2"/>
        <v>3025</v>
      </c>
    </row>
    <row r="10" spans="2:13">
      <c r="B10" s="3">
        <v>49</v>
      </c>
      <c r="C10" s="3">
        <f t="shared" si="0"/>
        <v>2401</v>
      </c>
      <c r="E10" s="3">
        <v>53</v>
      </c>
      <c r="F10" s="3">
        <f t="shared" si="1"/>
        <v>2809</v>
      </c>
      <c r="I10" s="3">
        <v>52</v>
      </c>
      <c r="J10" s="3">
        <f t="shared" si="2"/>
        <v>2704</v>
      </c>
    </row>
    <row r="11" spans="2:13">
      <c r="B11" s="3">
        <v>31</v>
      </c>
      <c r="C11" s="3">
        <f t="shared" si="0"/>
        <v>961</v>
      </c>
      <c r="E11" s="3">
        <v>43</v>
      </c>
      <c r="F11" s="3">
        <f t="shared" si="1"/>
        <v>1849</v>
      </c>
      <c r="I11" s="3">
        <v>43</v>
      </c>
      <c r="J11" s="3">
        <f t="shared" si="2"/>
        <v>1849</v>
      </c>
    </row>
    <row r="12" spans="2:13">
      <c r="B12" s="3">
        <v>69</v>
      </c>
      <c r="C12" s="3">
        <f t="shared" si="0"/>
        <v>4761</v>
      </c>
      <c r="E12" s="3">
        <v>49</v>
      </c>
      <c r="F12" s="3">
        <f t="shared" si="1"/>
        <v>2401</v>
      </c>
      <c r="I12" s="3">
        <v>39</v>
      </c>
      <c r="J12" s="3">
        <f t="shared" si="2"/>
        <v>1521</v>
      </c>
    </row>
    <row r="14" spans="2:13">
      <c r="B14">
        <f>SUM(B3:B12)</f>
        <v>500</v>
      </c>
      <c r="C14">
        <f t="shared" ref="C14:J14" si="3">SUM(C3:C12)</f>
        <v>26742</v>
      </c>
      <c r="E14">
        <f t="shared" si="3"/>
        <v>530</v>
      </c>
      <c r="F14">
        <f t="shared" si="3"/>
        <v>28586</v>
      </c>
      <c r="I14">
        <f t="shared" si="3"/>
        <v>440</v>
      </c>
      <c r="J14">
        <f t="shared" si="3"/>
        <v>20422</v>
      </c>
    </row>
    <row r="16" spans="2:13">
      <c r="B16" t="s">
        <v>73</v>
      </c>
      <c r="C16" t="s">
        <v>74</v>
      </c>
      <c r="D16" s="7">
        <f>POWER(B14+E14+I14,2)/30</f>
        <v>72030</v>
      </c>
    </row>
    <row r="18" spans="2:6">
      <c r="B18" t="s">
        <v>75</v>
      </c>
      <c r="C18">
        <f>(C14+F14+J14) - D16</f>
        <v>3720</v>
      </c>
    </row>
    <row r="20" spans="2:6">
      <c r="B20" t="s">
        <v>76</v>
      </c>
      <c r="C20">
        <f>(POWER(B14,2)+POWER(E14,2)+POWER(I14,2)) / 10</f>
        <v>72450</v>
      </c>
    </row>
    <row r="22" spans="2:6">
      <c r="B22" t="s">
        <v>77</v>
      </c>
      <c r="C22">
        <f>C20-D16</f>
        <v>420</v>
      </c>
    </row>
    <row r="24" spans="2:6">
      <c r="B24" t="s">
        <v>78</v>
      </c>
      <c r="C24">
        <f>C18-C22</f>
        <v>3300</v>
      </c>
    </row>
    <row r="26" spans="2:6">
      <c r="B26" t="s">
        <v>79</v>
      </c>
      <c r="C26">
        <f>C22/2</f>
        <v>210</v>
      </c>
    </row>
    <row r="28" spans="2:6">
      <c r="B28" t="s">
        <v>80</v>
      </c>
      <c r="C28">
        <f>C24/27</f>
        <v>122.22222222222223</v>
      </c>
    </row>
    <row r="30" spans="2:6">
      <c r="B30" s="7" t="s">
        <v>81</v>
      </c>
      <c r="C30" s="7">
        <f>C26/C28</f>
        <v>1.718181818181818</v>
      </c>
    </row>
    <row r="32" spans="2:6">
      <c r="C32" t="s">
        <v>7</v>
      </c>
      <c r="D32" t="s">
        <v>84</v>
      </c>
      <c r="E32" t="s">
        <v>85</v>
      </c>
      <c r="F32" t="s">
        <v>81</v>
      </c>
    </row>
    <row r="33" spans="2:8">
      <c r="B33" t="s">
        <v>82</v>
      </c>
      <c r="C33">
        <v>2</v>
      </c>
      <c r="D33">
        <f>C22</f>
        <v>420</v>
      </c>
      <c r="E33">
        <f>C26</f>
        <v>210</v>
      </c>
      <c r="F33">
        <f>E33/E34</f>
        <v>1.718181818181818</v>
      </c>
    </row>
    <row r="34" spans="2:8">
      <c r="B34" t="s">
        <v>83</v>
      </c>
      <c r="C34">
        <v>27</v>
      </c>
      <c r="D34">
        <f>C24</f>
        <v>3300</v>
      </c>
      <c r="E34">
        <f>C28</f>
        <v>122.22222222222223</v>
      </c>
    </row>
    <row r="36" spans="2:8">
      <c r="B36" t="s">
        <v>81</v>
      </c>
      <c r="C36">
        <f>F33</f>
        <v>1.718181818181818</v>
      </c>
    </row>
    <row r="37" spans="2:8">
      <c r="B37" t="s">
        <v>86</v>
      </c>
      <c r="C37">
        <v>3.3540999999999999</v>
      </c>
    </row>
    <row r="39" spans="2:8">
      <c r="B39" s="7" t="s">
        <v>87</v>
      </c>
      <c r="C39" s="8" t="s">
        <v>90</v>
      </c>
      <c r="D39" s="8"/>
      <c r="E39" s="8"/>
      <c r="F39" s="8"/>
      <c r="G39" s="8"/>
      <c r="H3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M39"/>
  <sheetViews>
    <sheetView topLeftCell="A19" workbookViewId="0">
      <selection activeCell="D13" sqref="D13"/>
    </sheetView>
  </sheetViews>
  <sheetFormatPr defaultRowHeight="15"/>
  <cols>
    <col min="2" max="2" width="24" bestFit="1" customWidth="1"/>
    <col min="3" max="3" width="28.28515625" bestFit="1" customWidth="1"/>
    <col min="10" max="10" width="13.85546875" bestFit="1" customWidth="1"/>
  </cols>
  <sheetData>
    <row r="3" spans="2:13">
      <c r="C3" s="4" t="s">
        <v>17</v>
      </c>
      <c r="D3" s="4" t="s">
        <v>18</v>
      </c>
      <c r="E3" s="4" t="s">
        <v>19</v>
      </c>
    </row>
    <row r="4" spans="2:13">
      <c r="C4" s="3">
        <v>10.76</v>
      </c>
      <c r="D4" s="3">
        <v>12.72</v>
      </c>
      <c r="E4" s="3">
        <v>11.88</v>
      </c>
    </row>
    <row r="5" spans="2:13">
      <c r="C5" s="3">
        <v>15.05</v>
      </c>
      <c r="D5" s="3">
        <v>13.91</v>
      </c>
      <c r="E5" s="3">
        <v>5.86</v>
      </c>
    </row>
    <row r="6" spans="2:13">
      <c r="C6" s="3">
        <v>17.010000000000002</v>
      </c>
      <c r="D6" s="3">
        <v>6.43</v>
      </c>
      <c r="E6" s="3">
        <v>13.46</v>
      </c>
    </row>
    <row r="7" spans="2:13">
      <c r="C7" s="3">
        <v>5.07</v>
      </c>
      <c r="D7" s="3">
        <v>11.19</v>
      </c>
      <c r="E7" s="3">
        <v>9.9</v>
      </c>
    </row>
    <row r="8" spans="2:13">
      <c r="C8" s="3">
        <v>19.5</v>
      </c>
      <c r="D8" s="3">
        <v>18.79</v>
      </c>
      <c r="E8" s="3">
        <v>3.95</v>
      </c>
    </row>
    <row r="9" spans="2:13">
      <c r="C9" s="3">
        <v>8.16</v>
      </c>
      <c r="D9" s="3">
        <v>20.73</v>
      </c>
      <c r="E9" s="3">
        <v>3.44</v>
      </c>
    </row>
    <row r="10" spans="2:13">
      <c r="C10" s="3">
        <v>10.38</v>
      </c>
      <c r="D10" s="3">
        <v>9.6</v>
      </c>
      <c r="E10" s="3">
        <v>7.11</v>
      </c>
    </row>
    <row r="11" spans="2:13">
      <c r="C11" s="3">
        <v>6.75</v>
      </c>
      <c r="D11" s="3">
        <v>17.399999999999999</v>
      </c>
      <c r="E11" s="3">
        <v>15.7</v>
      </c>
    </row>
    <row r="13" spans="2:13">
      <c r="B13" s="3" t="s">
        <v>3</v>
      </c>
      <c r="C13" s="3">
        <f>SUM(C4:C11)/COUNT(C4:C11)</f>
        <v>11.585000000000001</v>
      </c>
      <c r="D13" s="3">
        <f t="shared" ref="D13:E13" si="0">SUM(D4:D11)/COUNT(D4:D11)</f>
        <v>13.846249999999998</v>
      </c>
      <c r="E13" s="3">
        <f t="shared" si="0"/>
        <v>8.9124999999999996</v>
      </c>
      <c r="J13" t="s">
        <v>20</v>
      </c>
    </row>
    <row r="14" spans="2:13">
      <c r="B14" s="3" t="s">
        <v>21</v>
      </c>
      <c r="C14" s="3">
        <f>SUM(C13:E13)/3</f>
        <v>11.447916666666666</v>
      </c>
      <c r="D14" s="3"/>
      <c r="E14" s="3"/>
    </row>
    <row r="15" spans="2:13" ht="15.75" thickBot="1"/>
    <row r="16" spans="2:13">
      <c r="B16" t="s">
        <v>5</v>
      </c>
      <c r="C16">
        <f>POWER(C13-C14,2)</f>
        <v>1.8791840277778173E-2</v>
      </c>
      <c r="D16">
        <f>POWER(D13-C14,2)</f>
        <v>5.7520027777777694</v>
      </c>
      <c r="E16">
        <f>POWER(E13-C14,2)</f>
        <v>6.42833767361111</v>
      </c>
      <c r="G16">
        <f>SUM(C16:E16)</f>
        <v>12.199132291666658</v>
      </c>
      <c r="H16">
        <v>8</v>
      </c>
      <c r="J16" s="15" t="s">
        <v>22</v>
      </c>
      <c r="K16" s="16">
        <f>G16*H16</f>
        <v>97.593058333333261</v>
      </c>
      <c r="M16">
        <f>K16/K17</f>
        <v>48.79652916666663</v>
      </c>
    </row>
    <row r="17" spans="2:13" ht="15.75" thickBot="1">
      <c r="B17" t="s">
        <v>23</v>
      </c>
      <c r="C17">
        <v>2</v>
      </c>
      <c r="J17" s="17" t="s">
        <v>7</v>
      </c>
      <c r="K17" s="18">
        <v>2</v>
      </c>
    </row>
    <row r="20" spans="2:13">
      <c r="B20" t="s">
        <v>24</v>
      </c>
      <c r="C20">
        <f>POWER(C4-C13,2)</f>
        <v>0.68062500000000181</v>
      </c>
      <c r="D20">
        <f>POWER(D4-D13,2)</f>
        <v>1.2684390624999935</v>
      </c>
      <c r="E20">
        <f>POWER(E4-E13,2)</f>
        <v>8.8060562500000064</v>
      </c>
    </row>
    <row r="21" spans="2:13">
      <c r="C21">
        <f>POWER(C5-C13,2)</f>
        <v>12.006224999999999</v>
      </c>
      <c r="D21">
        <f>POWER(D5-D13,2)</f>
        <v>4.0640625000003079E-3</v>
      </c>
      <c r="E21">
        <f>POWER(E5-E13,2)</f>
        <v>9.3177562499999951</v>
      </c>
    </row>
    <row r="22" spans="2:13">
      <c r="C22">
        <f>POWER(C6-C13,2)</f>
        <v>29.430625000000006</v>
      </c>
      <c r="D22">
        <f>POWER(D6-D13,2)</f>
        <v>55.000764062499968</v>
      </c>
      <c r="E22">
        <f>POWER(E6-E13,2)</f>
        <v>20.679756250000011</v>
      </c>
    </row>
    <row r="23" spans="2:13">
      <c r="C23">
        <f>POWER(C7-C13,2)</f>
        <v>42.445225000000008</v>
      </c>
      <c r="D23">
        <f>POWER(D7-D13,2)</f>
        <v>7.0556640624999902</v>
      </c>
      <c r="E23">
        <f>POWER(E7-E13,2)</f>
        <v>0.97515625000000139</v>
      </c>
    </row>
    <row r="24" spans="2:13">
      <c r="C24">
        <f>POWER(C8-C13,2)</f>
        <v>62.647224999999985</v>
      </c>
      <c r="D24">
        <f>POWER(D8-D13,2)</f>
        <v>24.440664062500016</v>
      </c>
      <c r="E24">
        <f>POWER(E8-E13,2)</f>
        <v>24.626406249999995</v>
      </c>
    </row>
    <row r="25" spans="2:13">
      <c r="C25">
        <f>POWER(C9-C13,2)</f>
        <v>11.730625000000005</v>
      </c>
      <c r="D25">
        <f>POWER(D9-D13,2)</f>
        <v>47.386014062500038</v>
      </c>
      <c r="E25">
        <f>POWER(E9-E13,2)</f>
        <v>29.94825625</v>
      </c>
    </row>
    <row r="26" spans="2:13">
      <c r="C26">
        <f>POWER(C10-C13,2)</f>
        <v>1.4520250000000001</v>
      </c>
      <c r="D26">
        <f>POWER(D10-D13,2)</f>
        <v>18.030639062499983</v>
      </c>
      <c r="E26">
        <f>POWER(E10-E13,2)</f>
        <v>3.2490062499999977</v>
      </c>
    </row>
    <row r="27" spans="2:13">
      <c r="C27">
        <f>POWER(C11-C13,2)</f>
        <v>23.37722500000001</v>
      </c>
      <c r="D27">
        <f>POWER(D11-D13,2)</f>
        <v>12.629139062500006</v>
      </c>
      <c r="E27">
        <f>POWER(E11-E13,2)</f>
        <v>46.070156249999997</v>
      </c>
    </row>
    <row r="28" spans="2:13" ht="15.75" thickBot="1"/>
    <row r="29" spans="2:13">
      <c r="C29">
        <f>SUM(C20:C27)</f>
        <v>183.7698</v>
      </c>
      <c r="D29">
        <f t="shared" ref="D29:E29" si="1">SUM(D20:D27)</f>
        <v>165.81538749999999</v>
      </c>
      <c r="E29">
        <f t="shared" si="1"/>
        <v>143.67255</v>
      </c>
      <c r="J29" s="15" t="s">
        <v>22</v>
      </c>
      <c r="K29" s="16">
        <f>SUM(C29:E29)</f>
        <v>493.25773749999996</v>
      </c>
      <c r="M29">
        <f>K29/K30</f>
        <v>23.488463690476188</v>
      </c>
    </row>
    <row r="30" spans="2:13" ht="15.75" thickBot="1">
      <c r="B30" t="s">
        <v>25</v>
      </c>
      <c r="C30" t="s">
        <v>26</v>
      </c>
      <c r="J30" s="17" t="s">
        <v>7</v>
      </c>
      <c r="K30" s="18">
        <v>21</v>
      </c>
    </row>
    <row r="33" spans="2:13">
      <c r="K33" s="8" t="s">
        <v>68</v>
      </c>
      <c r="L33" s="7"/>
      <c r="M33" s="7">
        <f>M16/M29</f>
        <v>2.0774678927362986</v>
      </c>
    </row>
    <row r="35" spans="2:13">
      <c r="B35" s="14" t="s">
        <v>11</v>
      </c>
      <c r="C35" s="14" t="s">
        <v>12</v>
      </c>
      <c r="D35" s="14" t="s">
        <v>13</v>
      </c>
      <c r="E35" s="14" t="s">
        <v>14</v>
      </c>
    </row>
    <row r="36" spans="2:13">
      <c r="B36" s="13">
        <v>0.05</v>
      </c>
      <c r="C36" s="13">
        <v>2</v>
      </c>
      <c r="D36" s="13">
        <v>21</v>
      </c>
      <c r="E36" s="13">
        <f>FINV(B36,C36,D36)</f>
        <v>3.4668001115942788</v>
      </c>
    </row>
    <row r="38" spans="2:13">
      <c r="B38" t="s">
        <v>28</v>
      </c>
    </row>
    <row r="39" spans="2:13">
      <c r="B39" s="8" t="s">
        <v>27</v>
      </c>
      <c r="C39" s="8" t="s">
        <v>37</v>
      </c>
      <c r="D39" s="7"/>
      <c r="E39" s="7"/>
      <c r="F39" s="7"/>
      <c r="G39" s="7"/>
      <c r="H39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G24"/>
  <sheetViews>
    <sheetView workbookViewId="0">
      <selection activeCell="N30" sqref="N30"/>
    </sheetView>
  </sheetViews>
  <sheetFormatPr defaultRowHeight="15"/>
  <cols>
    <col min="1" max="1" width="22.5703125" bestFit="1" customWidth="1"/>
    <col min="2" max="3" width="12" bestFit="1" customWidth="1"/>
    <col min="5" max="5" width="10.85546875" bestFit="1" customWidth="1"/>
    <col min="6" max="6" width="32.28515625" bestFit="1" customWidth="1"/>
  </cols>
  <sheetData>
    <row r="2" spans="1:6">
      <c r="B2" s="4" t="s">
        <v>29</v>
      </c>
      <c r="C2" s="4" t="s">
        <v>30</v>
      </c>
      <c r="E2" s="4" t="s">
        <v>46</v>
      </c>
      <c r="F2" s="4"/>
    </row>
    <row r="3" spans="1:6">
      <c r="B3" s="3">
        <v>20.2</v>
      </c>
      <c r="C3" s="3">
        <v>22.1</v>
      </c>
      <c r="E3" s="4" t="s">
        <v>47</v>
      </c>
      <c r="F3" s="4" t="s">
        <v>69</v>
      </c>
    </row>
    <row r="4" spans="1:6">
      <c r="B4" s="3">
        <v>20.9</v>
      </c>
      <c r="C4" s="3">
        <v>21.3</v>
      </c>
      <c r="E4" s="4" t="s">
        <v>59</v>
      </c>
      <c r="F4" s="4" t="s">
        <v>70</v>
      </c>
    </row>
    <row r="5" spans="1:6">
      <c r="B5" s="3">
        <v>22.3</v>
      </c>
      <c r="C5" s="3">
        <v>20.100000000000001</v>
      </c>
    </row>
    <row r="6" spans="1:6">
      <c r="B6" s="3">
        <v>22.8</v>
      </c>
      <c r="C6" s="3">
        <v>22.5</v>
      </c>
    </row>
    <row r="7" spans="1:6">
      <c r="B7" s="3">
        <v>21.5</v>
      </c>
      <c r="C7" s="3">
        <v>20.2</v>
      </c>
    </row>
    <row r="8" spans="1:6">
      <c r="B8" s="3">
        <v>23</v>
      </c>
      <c r="C8" s="3">
        <v>20.3</v>
      </c>
    </row>
    <row r="9" spans="1:6">
      <c r="B9" s="3">
        <v>22.4</v>
      </c>
      <c r="C9" s="3">
        <v>20.399999999999999</v>
      </c>
    </row>
    <row r="10" spans="1:6">
      <c r="B10" s="3">
        <v>21.4</v>
      </c>
      <c r="C10" s="3">
        <v>21.1</v>
      </c>
    </row>
    <row r="11" spans="1:6">
      <c r="B11" s="3">
        <v>21.2</v>
      </c>
      <c r="C11" s="3">
        <v>20.8</v>
      </c>
    </row>
    <row r="12" spans="1:6">
      <c r="B12" s="3">
        <v>21.3</v>
      </c>
      <c r="C12" s="3">
        <v>20.399999999999999</v>
      </c>
    </row>
    <row r="14" spans="1:6">
      <c r="A14" s="4" t="s">
        <v>31</v>
      </c>
      <c r="B14" s="3">
        <f>VAR(B3:B12)</f>
        <v>0.79777777777781012</v>
      </c>
      <c r="C14" s="3">
        <f>VAR(C3:C12)</f>
        <v>0.68844444444433373</v>
      </c>
    </row>
    <row r="15" spans="1:6">
      <c r="A15" s="4" t="s">
        <v>32</v>
      </c>
      <c r="B15" s="3">
        <f>B14/C14</f>
        <v>1.1588121368627253</v>
      </c>
      <c r="C15" s="3"/>
    </row>
    <row r="16" spans="1:6">
      <c r="A16" s="4" t="s">
        <v>8</v>
      </c>
      <c r="B16" s="3">
        <v>9</v>
      </c>
      <c r="C16" s="3"/>
    </row>
    <row r="17" spans="1:7">
      <c r="A17" s="4" t="s">
        <v>33</v>
      </c>
      <c r="B17" s="3"/>
      <c r="C17" s="3"/>
    </row>
    <row r="18" spans="1:7">
      <c r="A18" s="4"/>
      <c r="B18" s="3"/>
      <c r="C18" s="3"/>
    </row>
    <row r="19" spans="1:7">
      <c r="A19" s="4" t="s">
        <v>34</v>
      </c>
      <c r="B19" s="3">
        <v>4.0259999999999998</v>
      </c>
      <c r="C19" s="3"/>
    </row>
    <row r="20" spans="1:7">
      <c r="A20" s="4" t="s">
        <v>35</v>
      </c>
      <c r="B20" s="3">
        <f>1/B19</f>
        <v>0.24838549428713363</v>
      </c>
      <c r="C20" s="3"/>
    </row>
    <row r="21" spans="1:7">
      <c r="A21" s="4" t="s">
        <v>36</v>
      </c>
      <c r="B21" s="3">
        <f>B15</f>
        <v>1.1588121368627253</v>
      </c>
      <c r="C21" s="3"/>
    </row>
    <row r="24" spans="1:7">
      <c r="A24" s="8" t="s">
        <v>67</v>
      </c>
      <c r="B24" s="8"/>
      <c r="C24" s="8"/>
      <c r="D24" s="8"/>
      <c r="E24" s="8"/>
      <c r="F24" s="8"/>
      <c r="G24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6:L23"/>
  <sheetViews>
    <sheetView workbookViewId="0">
      <selection activeCell="D29" sqref="D29"/>
    </sheetView>
  </sheetViews>
  <sheetFormatPr defaultRowHeight="15"/>
  <cols>
    <col min="1" max="1" width="27.140625" bestFit="1" customWidth="1"/>
    <col min="2" max="2" width="12.42578125" bestFit="1" customWidth="1"/>
  </cols>
  <sheetData>
    <row r="6" spans="2:12">
      <c r="B6" s="4" t="s">
        <v>39</v>
      </c>
      <c r="C6" s="3">
        <v>100.5</v>
      </c>
      <c r="D6" s="3">
        <v>101.3</v>
      </c>
      <c r="E6" s="3">
        <v>99.5</v>
      </c>
      <c r="F6" s="3">
        <v>98.6</v>
      </c>
      <c r="G6" s="3">
        <v>104</v>
      </c>
      <c r="H6" s="3">
        <v>103.1</v>
      </c>
      <c r="I6" s="3">
        <v>100.5</v>
      </c>
      <c r="J6" s="3">
        <v>99.8</v>
      </c>
      <c r="K6" s="3">
        <v>98.6</v>
      </c>
      <c r="L6" s="3">
        <v>102.4</v>
      </c>
    </row>
    <row r="8" spans="2:12">
      <c r="B8" s="4" t="s">
        <v>42</v>
      </c>
      <c r="C8" s="3">
        <f>AVERAGE(C6:L6)</f>
        <v>100.83</v>
      </c>
    </row>
    <row r="9" spans="2:12">
      <c r="B9" s="4" t="s">
        <v>40</v>
      </c>
      <c r="C9" s="3">
        <f>STDEV(C6:L6)</f>
        <v>1.8523558573399306</v>
      </c>
    </row>
    <row r="10" spans="2:12">
      <c r="B10" s="4" t="s">
        <v>38</v>
      </c>
      <c r="C10" s="3">
        <v>10</v>
      </c>
    </row>
    <row r="11" spans="2:12">
      <c r="B11" s="4" t="s">
        <v>33</v>
      </c>
      <c r="C11" s="3">
        <v>0.05</v>
      </c>
    </row>
    <row r="12" spans="2:12">
      <c r="B12" s="4" t="s">
        <v>41</v>
      </c>
      <c r="C12" s="3">
        <v>9</v>
      </c>
    </row>
    <row r="20" spans="1:3">
      <c r="A20" t="s">
        <v>44</v>
      </c>
      <c r="B20">
        <v>100.83</v>
      </c>
    </row>
    <row r="21" spans="1:3">
      <c r="A21" t="s">
        <v>43</v>
      </c>
      <c r="B21">
        <f>(2.262*1.852356)/SQRT(10)</f>
        <v>1.3250035962297175</v>
      </c>
    </row>
    <row r="23" spans="1:3" ht="45">
      <c r="A23" s="12" t="s">
        <v>45</v>
      </c>
      <c r="B23" s="8">
        <f>B20-B21</f>
        <v>99.504996403770278</v>
      </c>
      <c r="C23" s="8">
        <f>B20+B21</f>
        <v>102.15500359622972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H25"/>
  <sheetViews>
    <sheetView topLeftCell="B1" workbookViewId="0">
      <selection activeCell="E20" sqref="E20"/>
    </sheetView>
  </sheetViews>
  <sheetFormatPr defaultRowHeight="15"/>
  <cols>
    <col min="2" max="2" width="21" bestFit="1" customWidth="1"/>
    <col min="3" max="3" width="16.28515625" bestFit="1" customWidth="1"/>
    <col min="4" max="4" width="42.5703125" bestFit="1" customWidth="1"/>
  </cols>
  <sheetData>
    <row r="2" spans="2:4">
      <c r="C2" s="1" t="s">
        <v>46</v>
      </c>
    </row>
    <row r="3" spans="2:4">
      <c r="B3" s="9"/>
      <c r="C3" s="4" t="s">
        <v>47</v>
      </c>
      <c r="D3" s="3" t="s">
        <v>49</v>
      </c>
    </row>
    <row r="4" spans="2:4">
      <c r="C4" s="4" t="s">
        <v>48</v>
      </c>
      <c r="D4" s="3" t="s">
        <v>50</v>
      </c>
    </row>
    <row r="5" spans="2:4">
      <c r="C5" s="1"/>
    </row>
    <row r="6" spans="2:4">
      <c r="C6" s="1"/>
    </row>
    <row r="7" spans="2:4">
      <c r="C7" s="1"/>
    </row>
    <row r="8" spans="2:4">
      <c r="C8" s="4" t="s">
        <v>44</v>
      </c>
      <c r="D8" s="3">
        <v>125</v>
      </c>
    </row>
    <row r="9" spans="2:4">
      <c r="C9" s="4" t="s">
        <v>51</v>
      </c>
      <c r="D9" s="3">
        <v>105</v>
      </c>
    </row>
    <row r="10" spans="2:4">
      <c r="C10" s="4" t="s">
        <v>52</v>
      </c>
      <c r="D10" s="3">
        <v>14</v>
      </c>
    </row>
    <row r="11" spans="2:4">
      <c r="C11" s="4" t="s">
        <v>38</v>
      </c>
      <c r="D11" s="3">
        <v>25</v>
      </c>
    </row>
    <row r="20" spans="2:8">
      <c r="B20" s="7" t="s">
        <v>53</v>
      </c>
      <c r="C20" s="7">
        <f>(D8-D9)/(D10/SQRT(25))</f>
        <v>7.1428571428571432</v>
      </c>
      <c r="D20" t="s">
        <v>56</v>
      </c>
    </row>
    <row r="22" spans="2:8">
      <c r="B22" t="s">
        <v>7</v>
      </c>
      <c r="C22">
        <v>24</v>
      </c>
    </row>
    <row r="23" spans="2:8">
      <c r="B23" t="s">
        <v>33</v>
      </c>
      <c r="C23">
        <v>0.05</v>
      </c>
    </row>
    <row r="24" spans="2:8">
      <c r="B24" t="s">
        <v>54</v>
      </c>
      <c r="C24">
        <v>1.71</v>
      </c>
    </row>
    <row r="25" spans="2:8">
      <c r="B25" s="8" t="s">
        <v>55</v>
      </c>
      <c r="C25" s="8"/>
      <c r="D25" s="8"/>
      <c r="E25" s="8"/>
      <c r="F25" s="8"/>
      <c r="G25" s="8"/>
      <c r="H25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C35" sqref="C35"/>
    </sheetView>
  </sheetViews>
  <sheetFormatPr defaultRowHeight="15"/>
  <cols>
    <col min="2" max="2" width="20.5703125" bestFit="1" customWidth="1"/>
    <col min="3" max="3" width="27.7109375" bestFit="1" customWidth="1"/>
  </cols>
  <sheetData>
    <row r="1" spans="2:3">
      <c r="B1" s="4" t="s">
        <v>51</v>
      </c>
      <c r="C1" s="3">
        <v>15</v>
      </c>
    </row>
    <row r="2" spans="2:3">
      <c r="B2" s="4" t="s">
        <v>57</v>
      </c>
      <c r="C2" s="3">
        <v>14</v>
      </c>
    </row>
    <row r="3" spans="2:3">
      <c r="B3" s="4" t="s">
        <v>38</v>
      </c>
      <c r="C3" s="3">
        <v>169</v>
      </c>
    </row>
    <row r="4" spans="2:3">
      <c r="B4" s="4" t="s">
        <v>58</v>
      </c>
      <c r="C4" s="3">
        <v>16</v>
      </c>
    </row>
    <row r="5" spans="2:3">
      <c r="B5" s="11" t="s">
        <v>33</v>
      </c>
      <c r="C5" s="10">
        <v>0.1</v>
      </c>
    </row>
    <row r="8" spans="2:3">
      <c r="B8" s="4" t="s">
        <v>46</v>
      </c>
    </row>
    <row r="9" spans="2:3">
      <c r="B9" s="4" t="s">
        <v>47</v>
      </c>
      <c r="C9" s="3" t="s">
        <v>60</v>
      </c>
    </row>
    <row r="10" spans="2:3">
      <c r="B10" s="4" t="s">
        <v>59</v>
      </c>
      <c r="C10" s="3" t="s">
        <v>61</v>
      </c>
    </row>
    <row r="18" spans="1:6">
      <c r="A18" t="s">
        <v>63</v>
      </c>
      <c r="B18" t="s">
        <v>62</v>
      </c>
      <c r="C18" s="7">
        <f>(16-15)/(14/13)</f>
        <v>0.9285714285714286</v>
      </c>
    </row>
    <row r="20" spans="1:6">
      <c r="B20" s="7" t="s">
        <v>64</v>
      </c>
      <c r="C20" s="8" t="s">
        <v>65</v>
      </c>
    </row>
    <row r="22" spans="1:6">
      <c r="B22" s="8" t="s">
        <v>66</v>
      </c>
      <c r="C22" s="8"/>
      <c r="D22" s="8"/>
      <c r="E22" s="8"/>
      <c r="F22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QUES_1</vt:lpstr>
      <vt:lpstr>QUES_1_1</vt:lpstr>
      <vt:lpstr>QUES_2</vt:lpstr>
      <vt:lpstr>QUES_3</vt:lpstr>
      <vt:lpstr>QUES_4</vt:lpstr>
      <vt:lpstr>QUES_5</vt:lpstr>
      <vt:lpstr>QUES_6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</dc:creator>
  <cp:lastModifiedBy>VENKATESH</cp:lastModifiedBy>
  <dcterms:created xsi:type="dcterms:W3CDTF">2022-04-17T02:41:54Z</dcterms:created>
  <dcterms:modified xsi:type="dcterms:W3CDTF">2022-04-17T04:53:45Z</dcterms:modified>
</cp:coreProperties>
</file>