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xilligencepvtltd-my.sharepoint.com/personal/venkateshwaran_t_xilligence_com/Documents/Documents/TamWeel/Transact-BSDD/Transact-BSDD/"/>
    </mc:Choice>
  </mc:AlternateContent>
  <xr:revisionPtr revIDLastSave="4" documentId="8_{C94D10FC-DEE3-4969-A4D6-BF9EF17170FE}" xr6:coauthVersionLast="47" xr6:coauthVersionMax="47" xr10:uidLastSave="{6A1C506B-7665-4A00-925F-D2475C080985}"/>
  <bookViews>
    <workbookView xWindow="-120" yWindow="-120" windowWidth="20730" windowHeight="11040" firstSheet="5" activeTab="7" xr2:uid="{8C434320-E5BF-44FA-9460-B3184DCF6876}"/>
  </bookViews>
  <sheets>
    <sheet name="Exiting E2E Acct. Ent." sheetId="3" r:id="rId1"/>
    <sheet name="Cancellation &amp; Sadad Acct. Ent." sheetId="26" r:id="rId2"/>
    <sheet name="Deferment" sheetId="27" r:id="rId3"/>
    <sheet name="Partial Settlement" sheetId="28" r:id="rId4"/>
    <sheet name="Partial Settlement (RT)" sheetId="29" r:id="rId5"/>
    <sheet name="Principal Decrease - Ins" sheetId="30" r:id="rId6"/>
    <sheet name="Principal Dec - Term" sheetId="31" r:id="rId7"/>
    <sheet name="Proposed E2E Ent. wo Discount" sheetId="20" r:id="rId8"/>
    <sheet name="Proposed E2E Ent. Discount&amp;Prof" sheetId="25" r:id="rId9"/>
    <sheet name="Proposed E2E Ent. Discount" sheetId="21" r:id="rId10"/>
    <sheet name="DayN-File Upload" sheetId="15" r:id="rId11"/>
    <sheet name="Product Setup" sheetId="24" r:id="rId12"/>
    <sheet name="APR with Flat Rate" sheetId="22" r:id="rId13"/>
    <sheet name="VAT e-Invoice Temp" sheetId="23" r:id="rId14"/>
  </sheets>
  <externalReferences>
    <externalReference r:id="rId15"/>
    <externalReference r:id="rId16"/>
    <externalReference r:id="rId17"/>
  </externalReferences>
  <definedNames>
    <definedName name="a" localSheetId="12">#REF!</definedName>
    <definedName name="a" localSheetId="1">#REF!</definedName>
    <definedName name="a" localSheetId="10">#REF!</definedName>
    <definedName name="a" localSheetId="2">#REF!</definedName>
    <definedName name="a" localSheetId="3">#REF!</definedName>
    <definedName name="a" localSheetId="4">#REF!</definedName>
    <definedName name="a" localSheetId="6">#REF!</definedName>
    <definedName name="a" localSheetId="5">#REF!</definedName>
    <definedName name="a" localSheetId="11">#REF!</definedName>
    <definedName name="a" localSheetId="9">#REF!</definedName>
    <definedName name="a" localSheetId="8">#REF!</definedName>
    <definedName name="a" localSheetId="7">#REF!</definedName>
    <definedName name="a" localSheetId="13">#REF!</definedName>
    <definedName name="a">#REF!</definedName>
    <definedName name="Attendance" comment="Please Select 'N/A' if not applicable, 'No' if a designated attendee was not in attendance and 'Yes' if the attendee was in attendance" localSheetId="10">#REF!</definedName>
    <definedName name="Attendance" comment="Please Select 'N/A' if not applicable, 'No' if a designated attendee was not in attendance and 'Yes' if the attendee was in attendance" localSheetId="9">#REF!</definedName>
    <definedName name="Attendance" comment="Please Select 'N/A' if not applicable, 'No' if a designated attendee was not in attendance and 'Yes' if the attendee was in attendance" localSheetId="8">#REF!</definedName>
    <definedName name="Attendance" comment="Please Select 'N/A' if not applicable, 'No' if a designated attendee was not in attendance and 'Yes' if the attendee was in attendance" localSheetId="7">#REF!</definedName>
    <definedName name="Attendance" comment="Please Select 'N/A' if not applicable, 'No' if a designated attendee was not in attendance and 'Yes' if the attendee was in attendance">#REF!</definedName>
    <definedName name="BSDStatus" localSheetId="10">#REF!</definedName>
    <definedName name="BSDStatus" localSheetId="9">#REF!</definedName>
    <definedName name="BSDStatus" localSheetId="8">#REF!</definedName>
    <definedName name="BSDStatus" localSheetId="7">#REF!</definedName>
    <definedName name="BSDStatus">#REF!</definedName>
    <definedName name="Effort">#REF!</definedName>
    <definedName name="fhgcnhfv">'[1]Drop Down Fields'!$D$16:$D$19</definedName>
    <definedName name="FollowUPCategory" localSheetId="12">#REF!</definedName>
    <definedName name="FollowUPCategory" localSheetId="1">#REF!</definedName>
    <definedName name="FollowUPCategory" localSheetId="10">#REF!</definedName>
    <definedName name="FollowUPCategory" localSheetId="2">#REF!</definedName>
    <definedName name="FollowUPCategory" localSheetId="3">#REF!</definedName>
    <definedName name="FollowUPCategory" localSheetId="4">#REF!</definedName>
    <definedName name="FollowUPCategory" localSheetId="6">#REF!</definedName>
    <definedName name="FollowUPCategory" localSheetId="5">#REF!</definedName>
    <definedName name="FollowUPCategory" localSheetId="11">#REF!</definedName>
    <definedName name="FollowUPCategory" localSheetId="13">#REF!</definedName>
    <definedName name="FollowUPCategory">#REF!</definedName>
    <definedName name="FollowUpStatus" localSheetId="12">#REF!</definedName>
    <definedName name="FollowUpStatus" localSheetId="1">#REF!</definedName>
    <definedName name="FollowUpStatus" localSheetId="10">#REF!</definedName>
    <definedName name="FollowUpStatus" localSheetId="2">#REF!</definedName>
    <definedName name="FollowUpStatus" localSheetId="3">#REF!</definedName>
    <definedName name="FollowUpStatus" localSheetId="4">#REF!</definedName>
    <definedName name="FollowUpStatus" localSheetId="6">#REF!</definedName>
    <definedName name="FollowUpStatus" localSheetId="5">#REF!</definedName>
    <definedName name="FollowUpStatus" localSheetId="11">#REF!</definedName>
    <definedName name="FollowUpStatus" localSheetId="13">#REF!</definedName>
    <definedName name="FollowUpStatus">#REF!</definedName>
    <definedName name="FSDStatus" localSheetId="12">#REF!</definedName>
    <definedName name="FSDStatus" localSheetId="1">#REF!</definedName>
    <definedName name="FSDStatus" localSheetId="10">#REF!</definedName>
    <definedName name="FSDStatus" localSheetId="2">#REF!</definedName>
    <definedName name="FSDStatus" localSheetId="3">#REF!</definedName>
    <definedName name="FSDStatus" localSheetId="4">#REF!</definedName>
    <definedName name="FSDStatus" localSheetId="6">#REF!</definedName>
    <definedName name="FSDStatus" localSheetId="5">#REF!</definedName>
    <definedName name="FSDStatus" localSheetId="11">#REF!</definedName>
    <definedName name="FSDStatus" localSheetId="13">#REF!</definedName>
    <definedName name="FSDStatus">#REF!</definedName>
    <definedName name="GapPriority">#REF!</definedName>
    <definedName name="GapStatus">#REF!</definedName>
    <definedName name="Level">#REF!</definedName>
    <definedName name="MoSCoW">#REF!</definedName>
    <definedName name="NewGapStatus">#REF!</definedName>
    <definedName name="NewGapType">#REF!</definedName>
    <definedName name="Owner">#REF!</definedName>
    <definedName name="Priority">#REF!</definedName>
    <definedName name="ProcessStatus">#REF!</definedName>
    <definedName name="RAG">#REF!</definedName>
    <definedName name="ScopingGapStatus">#REF!</definedName>
    <definedName name="ScopingGapType">#REF!</definedName>
    <definedName name="Statu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17" i="31" l="1"/>
  <c r="O15" i="31"/>
  <c r="O16" i="31" s="1"/>
  <c r="O14" i="30"/>
  <c r="O15" i="30" s="1"/>
  <c r="O13" i="30"/>
  <c r="G133" i="29"/>
  <c r="G134" i="29" s="1"/>
  <c r="E133" i="29"/>
  <c r="G132" i="29"/>
  <c r="E132" i="29"/>
  <c r="G68" i="29"/>
  <c r="E68" i="29"/>
  <c r="P11" i="29"/>
  <c r="P10" i="29"/>
  <c r="P9" i="29"/>
  <c r="G164" i="28"/>
  <c r="F140" i="28"/>
  <c r="G141" i="28" s="1"/>
  <c r="G138" i="28"/>
  <c r="F134" i="28"/>
  <c r="G135" i="28" s="1"/>
  <c r="G132" i="28"/>
  <c r="F131" i="28"/>
  <c r="G129" i="28"/>
  <c r="F123" i="28"/>
  <c r="G124" i="28" s="1"/>
  <c r="G121" i="28"/>
  <c r="F117" i="28"/>
  <c r="G118" i="28" s="1"/>
  <c r="G115" i="28"/>
  <c r="F114" i="28"/>
  <c r="G112" i="28"/>
  <c r="I101" i="28"/>
  <c r="G100" i="28"/>
  <c r="G101" i="28" s="1"/>
  <c r="G99" i="28"/>
  <c r="G25" i="28"/>
  <c r="E25" i="28"/>
  <c r="R17" i="28"/>
  <c r="Q17" i="28"/>
  <c r="R16" i="28"/>
  <c r="R15" i="28"/>
  <c r="R11" i="28"/>
  <c r="R12" i="28" s="1"/>
  <c r="Q11" i="28"/>
  <c r="Q12" i="28" s="1"/>
  <c r="Q10" i="28"/>
  <c r="E134" i="29" l="1"/>
  <c r="E40" i="25"/>
  <c r="E39" i="25"/>
  <c r="E37" i="25"/>
  <c r="E38" i="25" s="1"/>
  <c r="E34" i="25"/>
  <c r="E33" i="25"/>
  <c r="E32" i="25"/>
  <c r="E31" i="25"/>
  <c r="E29" i="25"/>
  <c r="E30" i="25" s="1"/>
  <c r="E28" i="25"/>
  <c r="E25" i="25"/>
  <c r="E35" i="25" s="1"/>
  <c r="E36" i="25" s="1"/>
  <c r="E13" i="25"/>
  <c r="E14" i="25" s="1"/>
  <c r="E8" i="25"/>
  <c r="E10" i="25" s="1"/>
  <c r="E6" i="25"/>
  <c r="B57" i="22"/>
  <c r="C56" i="22"/>
  <c r="D56" i="22" s="1"/>
  <c r="B56" i="22"/>
  <c r="C53" i="22"/>
  <c r="B53" i="22"/>
  <c r="G50" i="22"/>
  <c r="E50" i="22"/>
  <c r="B49" i="22"/>
  <c r="F49" i="22" s="1"/>
  <c r="B48" i="22"/>
  <c r="F48" i="22" s="1"/>
  <c r="B47" i="22"/>
  <c r="F47" i="22" s="1"/>
  <c r="B46" i="22"/>
  <c r="F46" i="22" s="1"/>
  <c r="B45" i="22"/>
  <c r="F45" i="22" s="1"/>
  <c r="B44" i="22"/>
  <c r="F44" i="22" s="1"/>
  <c r="F43" i="22"/>
  <c r="B43" i="22"/>
  <c r="B42" i="22"/>
  <c r="F42" i="22" s="1"/>
  <c r="B41" i="22"/>
  <c r="F41" i="22" s="1"/>
  <c r="B40" i="22"/>
  <c r="F40" i="22" s="1"/>
  <c r="F39" i="22"/>
  <c r="B39" i="22"/>
  <c r="B38" i="22"/>
  <c r="F38" i="22" s="1"/>
  <c r="D33" i="22" s="1"/>
  <c r="C55" i="22" s="1"/>
  <c r="D55" i="22" s="1"/>
  <c r="D34" i="22"/>
  <c r="D31" i="22"/>
  <c r="D30" i="22"/>
  <c r="C54" i="22" s="1"/>
  <c r="D54" i="22" s="1"/>
  <c r="B30" i="22"/>
  <c r="C57" i="22" s="1"/>
  <c r="D57" i="22" s="1"/>
  <c r="I25" i="22"/>
  <c r="H25" i="22"/>
  <c r="F25" i="22"/>
  <c r="E25" i="22"/>
  <c r="B24" i="22"/>
  <c r="G24" i="22" s="1"/>
  <c r="B23" i="22"/>
  <c r="G23" i="22" s="1"/>
  <c r="G22" i="22"/>
  <c r="B22" i="22"/>
  <c r="B21" i="22"/>
  <c r="G21" i="22" s="1"/>
  <c r="B20" i="22"/>
  <c r="G20" i="22" s="1"/>
  <c r="B19" i="22"/>
  <c r="G19" i="22" s="1"/>
  <c r="G18" i="22"/>
  <c r="B18" i="22"/>
  <c r="B17" i="22"/>
  <c r="G17" i="22" s="1"/>
  <c r="B16" i="22"/>
  <c r="G16" i="22" s="1"/>
  <c r="B15" i="22"/>
  <c r="G15" i="22" s="1"/>
  <c r="G14" i="22"/>
  <c r="B14" i="22"/>
  <c r="B13" i="22"/>
  <c r="G13" i="22" s="1"/>
  <c r="D7" i="22" s="1"/>
  <c r="B55" i="22" s="1"/>
  <c r="D8" i="22"/>
  <c r="D5" i="22"/>
  <c r="D4" i="22"/>
  <c r="B54" i="22" s="1"/>
  <c r="E39" i="21"/>
  <c r="E40" i="21" s="1"/>
  <c r="E37" i="21"/>
  <c r="E38" i="21" s="1"/>
  <c r="E32" i="21"/>
  <c r="E31" i="21"/>
  <c r="E29" i="21"/>
  <c r="E34" i="21" s="1"/>
  <c r="E28" i="21"/>
  <c r="E25" i="21"/>
  <c r="E35" i="21" s="1"/>
  <c r="E36" i="21" s="1"/>
  <c r="E13" i="21"/>
  <c r="E14" i="21" s="1"/>
  <c r="E8" i="21"/>
  <c r="E10" i="21" s="1"/>
  <c r="E6" i="21"/>
  <c r="E32" i="20"/>
  <c r="E33" i="20" s="1"/>
  <c r="E30" i="20"/>
  <c r="E31" i="20" s="1"/>
  <c r="E27" i="20"/>
  <c r="E26" i="20"/>
  <c r="E25" i="20"/>
  <c r="E24" i="20"/>
  <c r="E22" i="20"/>
  <c r="E23" i="20" s="1"/>
  <c r="E21" i="20"/>
  <c r="E18" i="20"/>
  <c r="E28" i="20" s="1"/>
  <c r="E29" i="20" s="1"/>
  <c r="E9" i="20"/>
  <c r="E7" i="20"/>
  <c r="E8" i="20" s="1"/>
  <c r="E10" i="20" s="1"/>
  <c r="E5" i="20"/>
  <c r="E26" i="25" l="1"/>
  <c r="E9" i="25"/>
  <c r="B50" i="22"/>
  <c r="E16" i="20"/>
  <c r="E17" i="20" s="1"/>
  <c r="E12" i="20"/>
  <c r="E11" i="20"/>
  <c r="E19" i="20"/>
  <c r="E9" i="21"/>
  <c r="E30" i="21"/>
  <c r="E33" i="21"/>
  <c r="E26" i="21"/>
  <c r="E19" i="25" l="1"/>
  <c r="E11" i="25"/>
  <c r="E11" i="21"/>
  <c r="E19" i="21"/>
  <c r="E14" i="20"/>
  <c r="E15" i="20" s="1"/>
  <c r="E13" i="20"/>
  <c r="E12" i="25" l="1"/>
  <c r="E23" i="25"/>
  <c r="E24" i="25" s="1"/>
  <c r="E21" i="25"/>
  <c r="E22" i="25" s="1"/>
  <c r="E20" i="25"/>
  <c r="E12" i="21"/>
  <c r="E23" i="21"/>
  <c r="E24" i="21" s="1"/>
  <c r="E21" i="21"/>
  <c r="E22" i="21" s="1"/>
  <c r="E20" i="21"/>
  <c r="E41" i="3" l="1"/>
  <c r="E42" i="3" s="1"/>
  <c r="E25" i="3"/>
  <c r="E22" i="3"/>
  <c r="E18" i="3"/>
  <c r="E19" i="3" s="1"/>
  <c r="E17" i="3"/>
  <c r="E11" i="3"/>
  <c r="E23" i="3" s="1"/>
  <c r="E9" i="3"/>
  <c r="J4" i="3"/>
  <c r="E20" i="3" s="1"/>
  <c r="E3" i="3"/>
  <c r="E5" i="3" s="1"/>
  <c r="E29" i="3" l="1"/>
  <c r="E28" i="3"/>
  <c r="E21" i="3"/>
  <c r="E30" i="3"/>
  <c r="E26" i="3"/>
  <c r="E27" i="3"/>
  <c r="E4" i="3"/>
  <c r="E6" i="3" s="1"/>
  <c r="E43" i="3"/>
  <c r="E44" i="3" s="1"/>
  <c r="E31" i="3" l="1"/>
  <c r="E33" i="3" s="1"/>
  <c r="E32" i="3"/>
  <c r="E7" i="3"/>
  <c r="E24" i="3" s="1"/>
  <c r="E12" i="3"/>
  <c r="E13" i="3" s="1"/>
  <c r="E34" i="3"/>
  <c r="E35" i="3" s="1"/>
  <c r="E36" i="3" s="1"/>
  <c r="E37" i="3" l="1"/>
  <c r="E39" i="3" s="1"/>
  <c r="E38" i="3"/>
</calcChain>
</file>

<file path=xl/sharedStrings.xml><?xml version="1.0" encoding="utf-8"?>
<sst xmlns="http://schemas.openxmlformats.org/spreadsheetml/2006/main" count="2605" uniqueCount="1144">
  <si>
    <t>Payment Schedule</t>
  </si>
  <si>
    <t>Date</t>
  </si>
  <si>
    <t>Defer Date</t>
  </si>
  <si>
    <t>Total Due</t>
  </si>
  <si>
    <t>Total Cap</t>
  </si>
  <si>
    <t>Principal</t>
  </si>
  <si>
    <t>Principal Profit</t>
  </si>
  <si>
    <t>REC Profit</t>
  </si>
  <si>
    <t>Charge</t>
  </si>
  <si>
    <t>Tax</t>
  </si>
  <si>
    <t>Total Pymt</t>
  </si>
  <si>
    <t>Outstanding</t>
  </si>
  <si>
    <t>Description</t>
  </si>
  <si>
    <t>Type</t>
  </si>
  <si>
    <t>NA</t>
  </si>
  <si>
    <t>Stage</t>
  </si>
  <si>
    <t>Debit/Credit</t>
  </si>
  <si>
    <t>Accounting Entries</t>
  </si>
  <si>
    <t>Core/ Customized</t>
  </si>
  <si>
    <t>Account Reflection</t>
  </si>
  <si>
    <t>Status - Approval</t>
  </si>
  <si>
    <t>DR</t>
  </si>
  <si>
    <t>GIT</t>
  </si>
  <si>
    <t>Goods in Transit</t>
  </si>
  <si>
    <t>On Balance Sheet</t>
  </si>
  <si>
    <t>Finance Amount</t>
  </si>
  <si>
    <t>CR</t>
  </si>
  <si>
    <t>Purchase Order</t>
  </si>
  <si>
    <t xml:space="preserve">Purchase Order </t>
  </si>
  <si>
    <t>Down Payment</t>
  </si>
  <si>
    <t>Status - Purchase</t>
  </si>
  <si>
    <t>Net Finance Amount</t>
  </si>
  <si>
    <t xml:space="preserve">GIT </t>
  </si>
  <si>
    <t>Term</t>
  </si>
  <si>
    <t>5Y</t>
  </si>
  <si>
    <r>
      <t xml:space="preserve">Purchases </t>
    </r>
    <r>
      <rPr>
        <sz val="11"/>
        <color theme="1"/>
        <rFont val="Aptos Narrow"/>
        <family val="2"/>
        <scheme val="minor"/>
      </rPr>
      <t xml:space="preserve">
Inventory</t>
    </r>
  </si>
  <si>
    <r>
      <rPr>
        <strike/>
        <sz val="11"/>
        <color theme="1"/>
        <rFont val="Aptos Narrow"/>
        <family val="2"/>
        <scheme val="minor"/>
      </rPr>
      <t>Purchase</t>
    </r>
    <r>
      <rPr>
        <sz val="11"/>
        <color theme="1"/>
        <rFont val="Aptos Narrow"/>
        <family val="2"/>
        <scheme val="minor"/>
      </rPr>
      <t xml:space="preserve">
Inventory</t>
    </r>
  </si>
  <si>
    <t>Multisupplier Account</t>
  </si>
  <si>
    <t xml:space="preserve">Internal Account </t>
  </si>
  <si>
    <t>Down Payment by Customer</t>
  </si>
  <si>
    <t>Tamweel A/c. - Al Raji Bank</t>
  </si>
  <si>
    <t>Bank Account</t>
  </si>
  <si>
    <t>Customer Repayment A/c</t>
  </si>
  <si>
    <t>Customer Account</t>
  </si>
  <si>
    <t xml:space="preserve">Down Payment </t>
  </si>
  <si>
    <t>Customer's Account</t>
  </si>
  <si>
    <t>Payment to Vendor</t>
  </si>
  <si>
    <t>Vendor Payable</t>
  </si>
  <si>
    <t xml:space="preserve">Vendor Account </t>
  </si>
  <si>
    <t>Finance / Sale</t>
  </si>
  <si>
    <t>CURACCOUNT</t>
  </si>
  <si>
    <t>AA Arrangeement - ACCOUNT</t>
  </si>
  <si>
    <r>
      <rPr>
        <strike/>
        <sz val="11"/>
        <color theme="1"/>
        <rFont val="Aptos Narrow"/>
        <family val="2"/>
        <scheme val="minor"/>
      </rPr>
      <t>Purchases</t>
    </r>
    <r>
      <rPr>
        <sz val="11"/>
        <color theme="1"/>
        <rFont val="Aptos Narrow"/>
        <family val="2"/>
        <scheme val="minor"/>
      </rPr>
      <t xml:space="preserve">
Inventory</t>
    </r>
  </si>
  <si>
    <t>RECDEFPFT</t>
  </si>
  <si>
    <t xml:space="preserve">Profit Receivable </t>
  </si>
  <si>
    <t>ACCDEFPFT</t>
  </si>
  <si>
    <t>Unearned Accrued Profit</t>
  </si>
  <si>
    <t>Admin Fee Due with VAT</t>
  </si>
  <si>
    <t>Dr</t>
  </si>
  <si>
    <t>DUEADMINFEE</t>
  </si>
  <si>
    <t xml:space="preserve">Admin Fee </t>
  </si>
  <si>
    <t>Cr</t>
  </si>
  <si>
    <t>ACCADMINFEE</t>
  </si>
  <si>
    <t>Unamortise Admin Fee</t>
  </si>
  <si>
    <t>DUEVAT</t>
  </si>
  <si>
    <t>VAT</t>
  </si>
  <si>
    <t>VAT Payable</t>
  </si>
  <si>
    <t>Down Payment Settlement</t>
  </si>
  <si>
    <r>
      <rPr>
        <strike/>
        <sz val="11"/>
        <rFont val="Aptos Narrow"/>
        <family val="2"/>
        <scheme val="minor"/>
      </rPr>
      <t>Purchase</t>
    </r>
    <r>
      <rPr>
        <sz val="11"/>
        <rFont val="Aptos Narrow"/>
        <family val="2"/>
        <scheme val="minor"/>
      </rPr>
      <t xml:space="preserve">
Inventory</t>
    </r>
  </si>
  <si>
    <t>Broker Settlement
(incase of different)</t>
  </si>
  <si>
    <t>Buy Broker's Account</t>
  </si>
  <si>
    <t>Sell Broker's Account</t>
  </si>
  <si>
    <t>Recovery of Admin Fee &amp; VAT</t>
  </si>
  <si>
    <t xml:space="preserve">Disbursment/Repayment Account </t>
  </si>
  <si>
    <t>Actual Repayment to Customer (Net of Financing)</t>
  </si>
  <si>
    <t>BF Account</t>
  </si>
  <si>
    <t>Customer Bank Account</t>
  </si>
  <si>
    <t>XYZ bank account- customer current account</t>
  </si>
  <si>
    <t>Upfront Admin Fee By Customer</t>
  </si>
  <si>
    <t>Actual Repayment to Customer (Full Financing)</t>
  </si>
  <si>
    <t>Daily Amortization Profit based on reducing balance</t>
  </si>
  <si>
    <t>Unearned Accrued  Profit</t>
  </si>
  <si>
    <t>PL/ Income</t>
  </si>
  <si>
    <t>PL Category</t>
  </si>
  <si>
    <t>Daily Amortization of Admin Fee based on reducing balance</t>
  </si>
  <si>
    <t>Unamortised Admin Fee</t>
  </si>
  <si>
    <t xml:space="preserve">On Installment Date </t>
  </si>
  <si>
    <t xml:space="preserve">DUEACCOUNT </t>
  </si>
  <si>
    <t xml:space="preserve">Principal Portion due of Installment </t>
  </si>
  <si>
    <t>By Core</t>
  </si>
  <si>
    <t>AA Arrangement - ACCOUNT</t>
  </si>
  <si>
    <t>DUEDEFPFT</t>
  </si>
  <si>
    <t xml:space="preserve">Profit Portion due of Installment </t>
  </si>
  <si>
    <t>Repayment of Finance</t>
  </si>
  <si>
    <t xml:space="preserve">Customer's Account </t>
  </si>
  <si>
    <t xml:space="preserve">Repayment Account </t>
  </si>
  <si>
    <t>DUEACCOUNT</t>
  </si>
  <si>
    <t>Principal portion of repayment</t>
  </si>
  <si>
    <t>Profit portion of repayment</t>
  </si>
  <si>
    <t>Payoff</t>
  </si>
  <si>
    <t>Outstanding Principal Amount</t>
  </si>
  <si>
    <t>Outstanding Profit Amount</t>
  </si>
  <si>
    <t>Unearned Accrued Profit Amount</t>
  </si>
  <si>
    <t>With Bonus amount if applied</t>
  </si>
  <si>
    <t xml:space="preserve">Multisupplier Account </t>
  </si>
  <si>
    <t>Manual FT</t>
  </si>
  <si>
    <t>Core</t>
  </si>
  <si>
    <t xml:space="preserve">Discount </t>
  </si>
  <si>
    <t>Through FT OFS, Upon the authorization of IS Contract</t>
  </si>
  <si>
    <t>Revenue Discount Received from Dealers</t>
  </si>
  <si>
    <t>Impact P/L</t>
  </si>
  <si>
    <t>VAT OUTPUT (VAT on DP &amp; Fee)</t>
  </si>
  <si>
    <t>It collected from customer which will be payable to Govt.</t>
  </si>
  <si>
    <t>VAT INPUT (VAT on Cost)</t>
  </si>
  <si>
    <t>It is paid by TA and claimable / receivable from Govt.</t>
  </si>
  <si>
    <t>Discount to Customer</t>
  </si>
  <si>
    <t>there is possibility that customer will get discount for example first two instalment are free, means TA will settle these accounts internally from Marketing Expense</t>
  </si>
  <si>
    <t>below is Accouting example</t>
  </si>
  <si>
    <t>the disciunt will always be First Few Instalment and not in end or in b/w</t>
  </si>
  <si>
    <t>Due Date</t>
  </si>
  <si>
    <t>Case 1</t>
  </si>
  <si>
    <t>TA internal Account</t>
  </si>
  <si>
    <t>Loan Receivable</t>
  </si>
  <si>
    <t>Case 2</t>
  </si>
  <si>
    <t>Case 3</t>
  </si>
  <si>
    <t>Month End</t>
  </si>
  <si>
    <t>PL* Marketing Expense</t>
  </si>
  <si>
    <t>CALCULATED</t>
  </si>
  <si>
    <t>Profit Amount</t>
  </si>
  <si>
    <t>Product</t>
  </si>
  <si>
    <t>Product Attributes</t>
  </si>
  <si>
    <t>T24 Table Name</t>
  </si>
  <si>
    <t>T24 Field Name</t>
  </si>
  <si>
    <t>FREquency in which the Interest is Paid/Collected</t>
  </si>
  <si>
    <t>Business Values</t>
  </si>
  <si>
    <t>Is given business rule fixed for all Contracts or can be modified at Contract level</t>
  </si>
  <si>
    <t>If there is a change in the business rule, for example an interest rate change, does it affect existing Contracts also or only new Contracts</t>
  </si>
  <si>
    <t>RESETTING - During any Renewal Activities (for eg : change.product, rollover or reset) the property conditions will be reset from the product.
NON-RESETTING - During any Renewal Activities property conditions will be maintained from the Arrangement level.</t>
  </si>
  <si>
    <t>Comments</t>
  </si>
  <si>
    <t>Currency</t>
  </si>
  <si>
    <t>AA.PRODUCT.DESIGNER</t>
  </si>
  <si>
    <t>CURRENCY</t>
  </si>
  <si>
    <t>Allowed Currency to open contract</t>
  </si>
  <si>
    <t>SAR</t>
  </si>
  <si>
    <t>FIXED</t>
  </si>
  <si>
    <t>Mode of Operation</t>
  </si>
  <si>
    <t>AA.PRD.DES.CUSTOMER</t>
  </si>
  <si>
    <t>CUSTOMER/ROLE</t>
  </si>
  <si>
    <t>Single Person / More than 1 person allowed</t>
  </si>
  <si>
    <t>Single</t>
  </si>
  <si>
    <t>Eligibility</t>
  </si>
  <si>
    <t>AA.PRD.DES.ELIGIBILITY</t>
  </si>
  <si>
    <t>RULE</t>
  </si>
  <si>
    <t>Customer eligibility criteria to get into the Contract like Age,Customer Group etc</t>
  </si>
  <si>
    <t>NO</t>
  </si>
  <si>
    <t>IBAN</t>
  </si>
  <si>
    <t>AA.PRD.DES.ACCOUNT</t>
  </si>
  <si>
    <t>ALD.ID.TYPE</t>
  </si>
  <si>
    <t>Is IBAN applicable</t>
  </si>
  <si>
    <t>Legacy Contract ID</t>
  </si>
  <si>
    <t>Legacy Contract ID (Data Migration)</t>
  </si>
  <si>
    <t>Category</t>
  </si>
  <si>
    <t>CATEGORY</t>
  </si>
  <si>
    <t>GL Category(can be filled later)</t>
  </si>
  <si>
    <t>TO BE SHARED BY FINANCE</t>
  </si>
  <si>
    <t>Base Date</t>
  </si>
  <si>
    <t>BASE.DATE</t>
  </si>
  <si>
    <t>What should be the Base date to considered, Contract Date or Disbursement Date</t>
  </si>
  <si>
    <t>Disbursement Date</t>
  </si>
  <si>
    <t>Date Convention</t>
  </si>
  <si>
    <t>DATE.CONVENTION</t>
  </si>
  <si>
    <t>What should be the days convention to collect the Interest &amp; Charges if the collection days is Holiday like Forward, Backward, Forward Same Month</t>
  </si>
  <si>
    <t>CALENDER</t>
  </si>
  <si>
    <t>NEGOTIABLE</t>
  </si>
  <si>
    <t>Limit</t>
  </si>
  <si>
    <t>AA.PRD.DES.LIMIT</t>
  </si>
  <si>
    <t>LIMIT.REFERENCE</t>
  </si>
  <si>
    <t xml:space="preserve">Is Limit applicable for this product?  </t>
  </si>
  <si>
    <t>YES</t>
  </si>
  <si>
    <t>Negotiable</t>
  </si>
  <si>
    <t>Credit Check</t>
  </si>
  <si>
    <t>AC.BALANCE.TYPE</t>
  </si>
  <si>
    <t>EXCLUDE.CR.CHECK</t>
  </si>
  <si>
    <t>Determines whether Limit should be hit during Transactions like Disbursement, Make Due etc (This should be set in every Balance type created for the Property like Principal, Interest &amp; Charges)</t>
  </si>
  <si>
    <t>only principal</t>
  </si>
  <si>
    <t>Alerts</t>
  </si>
  <si>
    <t>AA.PRD.DES.ALERTS</t>
  </si>
  <si>
    <t>EVENT</t>
  </si>
  <si>
    <t>Mobile Alerts required</t>
  </si>
  <si>
    <t>Messaging/Advices</t>
  </si>
  <si>
    <t>AA.PRD.DES.ACTIVITY.MESSAGING</t>
  </si>
  <si>
    <t>ADVICE</t>
  </si>
  <si>
    <t>Print advices sent to Customer like Loan Sanction Letter, Disbursement, schedule etc</t>
  </si>
  <si>
    <t>Change Product</t>
  </si>
  <si>
    <t>AA.PRD.DES.CHANGE.PRODUCT</t>
  </si>
  <si>
    <t>Config</t>
  </si>
  <si>
    <t>Can this Loan can be modified into other Loan products?</t>
  </si>
  <si>
    <t>N/A</t>
  </si>
  <si>
    <t>Charge Override</t>
  </si>
  <si>
    <t>AA.PRD.DES.CHARGE.OVERRIDE</t>
  </si>
  <si>
    <t>Will the Product allow Charge waive - Fixed Charge ?</t>
  </si>
  <si>
    <t>Constraint/Restriction</t>
  </si>
  <si>
    <t>AA.PRD.DES.CONSTRAINT</t>
  </si>
  <si>
    <t>AA Loan has a privilege of doing Backdated activities, Do you want to allow or Restrict. Setup required to restrict</t>
  </si>
  <si>
    <t>Overdue</t>
  </si>
  <si>
    <t>AA.PRD.DES.OVERDUE</t>
  </si>
  <si>
    <t>Business process of Unpaid Loan Dues</t>
  </si>
  <si>
    <t>Interest/profit</t>
  </si>
  <si>
    <t>Rules</t>
  </si>
  <si>
    <t>Penalty / Charity Interest</t>
  </si>
  <si>
    <t>Accrual Frequency</t>
  </si>
  <si>
    <t>AA.ACCRUAL.FREQUENCY</t>
  </si>
  <si>
    <t>DEFAULT.LCY/FCY</t>
  </si>
  <si>
    <t>Daily or Monthly or Quarterly</t>
  </si>
  <si>
    <t>Daily</t>
  </si>
  <si>
    <t>Interest Schedule</t>
  </si>
  <si>
    <t>AA.PRD.DES.PAYMENT.SCHEDULE</t>
  </si>
  <si>
    <t>FREQUENCY</t>
  </si>
  <si>
    <t>Frequency in which the Interest is Paid/Collected</t>
  </si>
  <si>
    <t>Monthly(EMI)</t>
  </si>
  <si>
    <t>Loan frequency must match with customer salary date</t>
  </si>
  <si>
    <t>Collection Method</t>
  </si>
  <si>
    <t>PAYMENT.METHOD</t>
  </si>
  <si>
    <t>Always Due to collect from the Customer on the Scheduled Date</t>
  </si>
  <si>
    <t>Due</t>
  </si>
  <si>
    <t>Interest Basis</t>
  </si>
  <si>
    <t>AA.PRD.DES.INTEREST</t>
  </si>
  <si>
    <t>DAY.BASIS</t>
  </si>
  <si>
    <t>Interest calculation method 
(360/360, 366/365, 366/360)</t>
  </si>
  <si>
    <t>Actual/365 = E</t>
  </si>
  <si>
    <t>Accrual Rule</t>
  </si>
  <si>
    <t>ACCRUAL.RULE</t>
  </si>
  <si>
    <t>Actual days balance to be included for Accruals (First, Last &amp; Both)</t>
  </si>
  <si>
    <t>First</t>
  </si>
  <si>
    <t>Threshold</t>
  </si>
  <si>
    <t>CALC.THRESHOLD</t>
  </si>
  <si>
    <t>Interest Type</t>
  </si>
  <si>
    <t>Fixed or Floating or Periodic</t>
  </si>
  <si>
    <t>Fixed</t>
  </si>
  <si>
    <t>Fixed Rate</t>
  </si>
  <si>
    <t>will come from LOS</t>
  </si>
  <si>
    <t>Floating Rate(linke to Internal Bank Index)</t>
  </si>
  <si>
    <t xml:space="preserve">Fixed Rate (Linked to External Index such as AEIBOR , or varies according to Amount).  
</t>
  </si>
  <si>
    <t>Rate Type</t>
  </si>
  <si>
    <t>RATE.TYPE</t>
  </si>
  <si>
    <t>Specifies whether Interest definition is based on a rate or amount and in case of rate what type of rate.
Reducing rate, Flat rate, Flat amount, weighted Average Rate.</t>
  </si>
  <si>
    <t>Reducing Rate</t>
  </si>
  <si>
    <t>Tier Type / Interest Calculation method</t>
  </si>
  <si>
    <t>RATE.TIER.TYPE</t>
  </si>
  <si>
    <t>Rules for calculation, please provide example - is it straight forward percentage on the eligible balance, or does the percentage vary depending on the balance?</t>
  </si>
  <si>
    <t>Minimum Interest</t>
  </si>
  <si>
    <t>MIN.INT.AMOUNT</t>
  </si>
  <si>
    <t>Minimum Interest amount  to be paid by the customer, for this product</t>
  </si>
  <si>
    <t>Minimum Interest Waive</t>
  </si>
  <si>
    <t>MIN.INT.WAIVE</t>
  </si>
  <si>
    <t>If the Calculated Interest is lesser than Minimum Interest Amount, whether the Interest is to be collected or not collected from the customer</t>
  </si>
  <si>
    <t>Charges Collection</t>
  </si>
  <si>
    <t>AA.PRD.DES.CHARGE</t>
  </si>
  <si>
    <t>If the Contract does not contain sufficient funds for charges, what is the business process?</t>
  </si>
  <si>
    <t>Fees &amp; Charges</t>
  </si>
  <si>
    <t>Activity</t>
  </si>
  <si>
    <t>Frequency 
(If scheduled)</t>
  </si>
  <si>
    <t>Rules for calculation, if any</t>
  </si>
  <si>
    <t>Transaction Name 
(If Activity Based)</t>
  </si>
  <si>
    <t>Charge Type</t>
  </si>
  <si>
    <t>Fixed Amount</t>
  </si>
  <si>
    <t>Percentage
(If Calculated)</t>
  </si>
  <si>
    <t>Min Charge</t>
  </si>
  <si>
    <t>Max Charge</t>
  </si>
  <si>
    <t>Charge Tier</t>
  </si>
  <si>
    <t>PL Category (Acctng)</t>
  </si>
  <si>
    <t>Upfront Admin Fee</t>
  </si>
  <si>
    <t>Monthly Charges Leived</t>
  </si>
  <si>
    <t>Treatment of PL credit is amortized over the life of contract through straight line method- Activity based</t>
  </si>
  <si>
    <t>1% or Max. of 5000 whichever is lower</t>
  </si>
  <si>
    <t>non tracking</t>
  </si>
  <si>
    <t>Monthly Admin Fee</t>
  </si>
  <si>
    <t>AA.PRD.DES.ACTIVITY.CHARGES</t>
  </si>
  <si>
    <t>Fee charged against the Loan Principal Decrease</t>
  </si>
  <si>
    <t>Monthly Installment</t>
  </si>
  <si>
    <t>1% or Max. of 5000 whichever is lower and divided by No. of Installments</t>
  </si>
  <si>
    <t>Payoff Fee (Early Settlement Fee)</t>
  </si>
  <si>
    <t>Loan Closure charges before Maturity</t>
  </si>
  <si>
    <t>Three months Profit proceeding months if available else remaining days profit</t>
  </si>
  <si>
    <t>Partial Payment Fee</t>
  </si>
  <si>
    <t>Loan repayment installment changes, changes either in Payment Amount or Decrese/Increase in Term</t>
  </si>
  <si>
    <t>Bonus</t>
  </si>
  <si>
    <t xml:space="preserve">rebate </t>
  </si>
  <si>
    <t>Bill Type</t>
  </si>
  <si>
    <t>BILL.TYPE</t>
  </si>
  <si>
    <t>On What bill type that the Overdue processing should Apply EX: Payment Bill (P+I), Activity Charges etc</t>
  </si>
  <si>
    <t>PAYMENT BILL</t>
  </si>
  <si>
    <t>Overdue Status</t>
  </si>
  <si>
    <t>OVERDUE.STATUS</t>
  </si>
  <si>
    <t>List of Overdue Aging Process that the bill should undergo, EBLOOKUP records to be configured</t>
  </si>
  <si>
    <t>RETAIL</t>
  </si>
  <si>
    <t>Grace</t>
  </si>
  <si>
    <t>Bucket 1 - Satge I</t>
  </si>
  <si>
    <t xml:space="preserve">1 to 30 </t>
  </si>
  <si>
    <t>BF need to be confirm whether they go for number of days or bills.</t>
  </si>
  <si>
    <t>Bucket 2 - Stage IIA</t>
  </si>
  <si>
    <t>31 to 60</t>
  </si>
  <si>
    <t>System will recalculate bucket based on repayment of instalment.</t>
  </si>
  <si>
    <t>Bucket 3 - Stage IIB</t>
  </si>
  <si>
    <t>61 to 90</t>
  </si>
  <si>
    <t>Bucket 4 - Stage IIIA</t>
  </si>
  <si>
    <t>91-120</t>
  </si>
  <si>
    <t>Bucket 5 - Stage IIIB</t>
  </si>
  <si>
    <t>121-150</t>
  </si>
  <si>
    <t>Bucket 6 - Stage VIA</t>
  </si>
  <si>
    <t>151-180</t>
  </si>
  <si>
    <t>Bucket N - Stage IVB</t>
  </si>
  <si>
    <t>180+</t>
  </si>
  <si>
    <t>Aging all - Suspend</t>
  </si>
  <si>
    <t>AGE.ALL.BILLS</t>
  </si>
  <si>
    <t>Suspension of Contract is Allowed, ie Accrual are not taken into P&amp;L</t>
  </si>
  <si>
    <t>Suspension will be applied only on upcoming profit and not on overdue bills. We need to make the Property as Suspend. Previous accrual would not be reversed.</t>
  </si>
  <si>
    <t>From which OD Status the Suspension should apply</t>
  </si>
  <si>
    <t>STAGE IIIA - 91-120</t>
  </si>
  <si>
    <t>Arrangement Bill Type</t>
  </si>
  <si>
    <t>ARR.BILL.TYPE</t>
  </si>
  <si>
    <t>Overall Status of the Contract should be Determined by the Bill Type</t>
  </si>
  <si>
    <t>INSTALLMENT for all</t>
  </si>
  <si>
    <t>Payment Rules</t>
  </si>
  <si>
    <t>Payment Type</t>
  </si>
  <si>
    <t>AA.PRD.DES.PAYMENT.RULES</t>
  </si>
  <si>
    <t>APPLICATION.TYPE</t>
  </si>
  <si>
    <t>How the Payment rule should be applied, By Date or By Property or Current Balances</t>
  </si>
  <si>
    <t>Order of Payment</t>
  </si>
  <si>
    <t>APPLICATION.ORDER</t>
  </si>
  <si>
    <t>On what order the Payment Bill should be Paid Ex: Oldest First or Newest First</t>
  </si>
  <si>
    <t>OLDEST</t>
  </si>
  <si>
    <t>Sequence</t>
  </si>
  <si>
    <t>SEQUENCE</t>
  </si>
  <si>
    <t>Sequence in settling the Dues, Like Revenues First followed by the Principal, EX: Charges, Interest, Commisions, Insurance, Principal</t>
  </si>
  <si>
    <t>Charity added in sequence on 16-08-23</t>
  </si>
  <si>
    <t>Remainder Activity</t>
  </si>
  <si>
    <t>REMAINDER.ACTIVITY</t>
  </si>
  <si>
    <t>What should be allocation of Any Excess remittances more than the Loan Due amount</t>
  </si>
  <si>
    <t>not allowed</t>
  </si>
  <si>
    <t>1. After Settling Dues, Do Principal Decrease</t>
  </si>
  <si>
    <t>As per MB</t>
  </si>
  <si>
    <t>2. After Settling Dues, park it as Advance for Future Bill</t>
  </si>
  <si>
    <t>3. After Settling Dues, Park it in Allocated Credit (to Settle Future Bills)</t>
  </si>
  <si>
    <t>4. Do not allow more than the Due Amount</t>
  </si>
  <si>
    <t>Payment Rules must be defined for the Below</t>
  </si>
  <si>
    <t>1. Installment Payment</t>
  </si>
  <si>
    <t>2. Principal Decrease</t>
  </si>
  <si>
    <t>3. Loan Payoff</t>
  </si>
  <si>
    <t>Payout Rules</t>
  </si>
  <si>
    <t>AA.PRD.DES.PAYOUT.RULES</t>
  </si>
  <si>
    <t>How the Payout rule should be applied - Default vaule is By Property for Disbursement</t>
  </si>
  <si>
    <t>as per MB</t>
  </si>
  <si>
    <t>Sequence in Disbursing the Sanctioned Amount with any Bonus, EX: Bonus, Disbursement Amount (Principal)</t>
  </si>
  <si>
    <t>By Default Disburse activity</t>
  </si>
  <si>
    <t>no</t>
  </si>
  <si>
    <t>PAYMENT.TYPE</t>
  </si>
  <si>
    <t>Type of Payment Bill ex: Constant, Liner, Interest Only etc</t>
  </si>
  <si>
    <r>
      <t xml:space="preserve">Constant / Special
</t>
    </r>
    <r>
      <rPr>
        <sz val="9"/>
        <color rgb="FF7030A0"/>
        <rFont val="Aptos Narrow"/>
        <family val="2"/>
        <scheme val="minor"/>
      </rPr>
      <t>Payment Type 1=(Principal + profit)
Payment Type2=Advance Period Profit
Payment Type 3= Miscelleneous Expenses</t>
    </r>
  </si>
  <si>
    <t>Disbursement - For Auto Disbursement activity</t>
  </si>
  <si>
    <t>Auto</t>
  </si>
  <si>
    <t>Payment Method</t>
  </si>
  <si>
    <t>Method of Collecting the Payment - Bill needs to made Due (Default Due for Loan)</t>
  </si>
  <si>
    <t>DUE</t>
  </si>
  <si>
    <t>Payment Frequency</t>
  </si>
  <si>
    <t>PAYMENT.FREQ</t>
  </si>
  <si>
    <t>Frequency of Collecting the Installments Ex: Monthly, Every 3 Months, or @ Defined Frequncy</t>
  </si>
  <si>
    <t>MONTHLY</t>
  </si>
  <si>
    <t>Property</t>
  </si>
  <si>
    <t>PROPERTY</t>
  </si>
  <si>
    <t>Payment split up property wise, Principal, Interest, Penalty, Charges</t>
  </si>
  <si>
    <t>Principal + Profit + Charge (Admin Fee + VAT)</t>
  </si>
  <si>
    <t>BF will confirm whether the Admin Fee be part of repayment schedule in case of monthly admin fee charge</t>
  </si>
  <si>
    <t>Start Date</t>
  </si>
  <si>
    <t>START.DATE</t>
  </si>
  <si>
    <t>Start date of the Loan Installment to begin</t>
  </si>
  <si>
    <t>yes</t>
  </si>
  <si>
    <t>End Date</t>
  </si>
  <si>
    <t>END.DATE</t>
  </si>
  <si>
    <t>End date of the Installment or Maturity</t>
  </si>
  <si>
    <t>Actual Amount</t>
  </si>
  <si>
    <t>ACTUAL.AMT</t>
  </si>
  <si>
    <t>Any Fixed Installment needs to be collected irrespective of Calculated Payment</t>
  </si>
  <si>
    <t>On Activity</t>
  </si>
  <si>
    <t>ON.ACTIVITY</t>
  </si>
  <si>
    <t>List of Activities on which the payment schedule needs to be recalculated. Ex: On Interest changes, whether payment or term of the contract to be recalculated</t>
  </si>
  <si>
    <t>Recalculate</t>
  </si>
  <si>
    <t>RECALCULATE</t>
  </si>
  <si>
    <t>Values to be defined with the Above setup, predefined values Term, Payment, Residual, Nothing</t>
  </si>
  <si>
    <t>Recalculation Frequency</t>
  </si>
  <si>
    <t>RECALC.FREQUENCY</t>
  </si>
  <si>
    <t>Frequency is required if any of the recalution type is set as "Nothing"</t>
  </si>
  <si>
    <t>MONTHLY ( end of the month)</t>
  </si>
  <si>
    <t>Repay from Credit Balance</t>
  </si>
  <si>
    <t>APPLY.PAYMENT</t>
  </si>
  <si>
    <t>Any Allocated Credit available in Loan will be used for settling the Payment bill before debiting the customer Account</t>
  </si>
  <si>
    <t>Yes</t>
  </si>
  <si>
    <t>Expiry Days</t>
  </si>
  <si>
    <t>AA.PRD.DES.PAYOFF</t>
  </si>
  <si>
    <t>EXPIRY.DAYS</t>
  </si>
  <si>
    <t>Days to expire after a Payoff Bill is generated
(After the expiry date, the bill will be deleted)</t>
  </si>
  <si>
    <t>Settlement</t>
  </si>
  <si>
    <t>Payin Payment Type</t>
  </si>
  <si>
    <t>AA.PRD.DES.SETTLEMENT</t>
  </si>
  <si>
    <t>Payment type based on which the Settlement will be processed (This should be same as defined in the Schedule)</t>
  </si>
  <si>
    <r>
      <t xml:space="preserve">constant
</t>
    </r>
    <r>
      <rPr>
        <sz val="9"/>
        <color rgb="FF7030A0"/>
        <rFont val="Aptos Narrow"/>
        <family val="2"/>
        <scheme val="minor"/>
      </rPr>
      <t>Payment Type 1=(Principal + profit)
Payment Type 2= Charges</t>
    </r>
  </si>
  <si>
    <t>Payin Settlement (Active Y/N)</t>
  </si>
  <si>
    <t>PAYIN.SETTLEMENT</t>
  </si>
  <si>
    <t>This is the Switch to turn On or Off the Settlement Processing - What should be the vaule by default</t>
  </si>
  <si>
    <r>
      <rPr>
        <strike/>
        <sz val="9"/>
        <color theme="1"/>
        <rFont val="Aptos Narrow"/>
        <family val="2"/>
        <scheme val="minor"/>
      </rPr>
      <t xml:space="preserve">
</t>
    </r>
    <r>
      <rPr>
        <sz val="9"/>
        <color rgb="FF7030A0"/>
        <rFont val="Aptos Narrow"/>
        <family val="2"/>
        <scheme val="minor"/>
      </rPr>
      <t>YES</t>
    </r>
  </si>
  <si>
    <t>Debit Rule</t>
  </si>
  <si>
    <t>PAYIN.AC.DB.RULE</t>
  </si>
  <si>
    <t>This helps in utilisation of funds available in Customer Account, Full, Partial &amp; None</t>
  </si>
  <si>
    <t xml:space="preserve">PARTIAL </t>
  </si>
  <si>
    <r>
      <t xml:space="preserve"> </t>
    </r>
    <r>
      <rPr>
        <sz val="9"/>
        <color rgb="FF7030A0"/>
        <rFont val="Aptos Narrow"/>
        <family val="2"/>
        <scheme val="minor"/>
      </rPr>
      <t>Negotiable</t>
    </r>
  </si>
  <si>
    <t>RC Condition</t>
  </si>
  <si>
    <t>PAYIN.RC.CONDITION</t>
  </si>
  <si>
    <t>Frequency to retry the settlement process</t>
  </si>
  <si>
    <t xml:space="preserve">RC </t>
  </si>
  <si>
    <t>RC Type</t>
  </si>
  <si>
    <t>PAYIN.RC.TYPE</t>
  </si>
  <si>
    <t>Default will be AA</t>
  </si>
  <si>
    <t>AA</t>
  </si>
  <si>
    <t>Payout Payment Type</t>
  </si>
  <si>
    <t>PAYOUT.PPTY.CLASS</t>
  </si>
  <si>
    <t>Property based on which the Settlement will be processed (This should be same as defined in the Schedule)</t>
  </si>
  <si>
    <t>Account</t>
  </si>
  <si>
    <t>Payout Settlement (Active Y/N)</t>
  </si>
  <si>
    <t>PAYOUT.SETTLEMENT</t>
  </si>
  <si>
    <t>Term Amount</t>
  </si>
  <si>
    <t>Maturity Date Convention</t>
  </si>
  <si>
    <t>AA.PRD.DES.TERM.AMOUNT</t>
  </si>
  <si>
    <t>MAT.DATE.CONVENTION</t>
  </si>
  <si>
    <t>This setup is to determine the Maturity Date when falls on Holiday (If Yes, System will reference date Convention in ACCOUNT property, If NO system will raise Override if end date is HOLIDAY)</t>
  </si>
  <si>
    <t>Calender Date</t>
  </si>
  <si>
    <t>Revolving</t>
  </si>
  <si>
    <t>REVOLVING</t>
  </si>
  <si>
    <t>Field value required if the Facility is of Revolving Nature</t>
  </si>
  <si>
    <t>Non-Revolving</t>
  </si>
  <si>
    <t>Cooling Period</t>
  </si>
  <si>
    <t>COOLING.PERIOD</t>
  </si>
  <si>
    <t>Cooling Period untill the Loan can be disbursed from the creation date</t>
  </si>
  <si>
    <t xml:space="preserve">Maker &amp; Checker is required </t>
  </si>
  <si>
    <t>Cancel Period</t>
  </si>
  <si>
    <t>CANCEL.PERIOD</t>
  </si>
  <si>
    <t>Cancel Period by which the Loan to be disbursed partially, if not system will cancel the Agreement</t>
  </si>
  <si>
    <t>Full Commitment</t>
  </si>
  <si>
    <t>FULL.COMMITMENT.ACTIVITY</t>
  </si>
  <si>
    <t>Determines whether the Loan should be Disbursed fully</t>
  </si>
  <si>
    <t>15% on charge amount</t>
  </si>
  <si>
    <t>RC.PRODUCT.PRIORITY</t>
  </si>
  <si>
    <t>Aa Product Name</t>
  </si>
  <si>
    <t>This field is used to define the priority in order of AA product group. For example LOANS, Deposits etc</t>
  </si>
  <si>
    <t>Aa Contract Party</t>
  </si>
  <si>
    <t xml:space="preserve">
This field is used to link to the transaction level priorities that have been set up in the application RC.CONTRACT.PRIORITY and will be applied.</t>
  </si>
  <si>
    <t>RC.CONTRACT.PRIORITY</t>
  </si>
  <si>
    <t>Due Type.1</t>
  </si>
  <si>
    <t>This field is used to define the a type of priority conditions, which are predefined</t>
  </si>
  <si>
    <t>DUE.RULE</t>
  </si>
  <si>
    <t>This is a predefined list of preferences for each of the values defined in DUE.RULE.</t>
  </si>
  <si>
    <t>ACCOUNT_NO</t>
  </si>
  <si>
    <t>CIF_ID</t>
  </si>
  <si>
    <t>TRAN_DT</t>
  </si>
  <si>
    <t>AMOUNT</t>
  </si>
  <si>
    <t>CONTRACT_NO</t>
  </si>
  <si>
    <t>reference for transaction</t>
  </si>
  <si>
    <t>RECEIVEDFROM</t>
  </si>
  <si>
    <t>Fransi bank</t>
  </si>
  <si>
    <t>TWQ0081815</t>
  </si>
  <si>
    <t>Primary Applicant</t>
  </si>
  <si>
    <t>Direct Bank Transfer Payment</t>
  </si>
  <si>
    <t>SNB bank</t>
  </si>
  <si>
    <t>TWQ0081816</t>
  </si>
  <si>
    <t>Insurance Payment for Total Loss</t>
  </si>
  <si>
    <t>SADAD</t>
  </si>
  <si>
    <t>Alinma bank</t>
  </si>
  <si>
    <t>TWQ0081817</t>
  </si>
  <si>
    <t>Cancelled Contract Payment</t>
  </si>
  <si>
    <t>Credit Card (POS)</t>
  </si>
  <si>
    <t>GIB bank</t>
  </si>
  <si>
    <t>TWQ0081818</t>
  </si>
  <si>
    <t>Payment from NPL Customers</t>
  </si>
  <si>
    <t>Debit Card (POS)</t>
  </si>
  <si>
    <t>AlBilad bank</t>
  </si>
  <si>
    <t>TWQ0081819</t>
  </si>
  <si>
    <t>Early Loan Settlement Payment</t>
  </si>
  <si>
    <t> Credit Note Payment</t>
  </si>
  <si>
    <t>Saud british bank</t>
  </si>
  <si>
    <t>TWQ0081820</t>
  </si>
  <si>
    <t>Court Payment</t>
  </si>
  <si>
    <t> Direct Cheque Payment</t>
  </si>
  <si>
    <t>ANB bank</t>
  </si>
  <si>
    <t>TWQ0081821</t>
  </si>
  <si>
    <t>Third Parties Payment without Template</t>
  </si>
  <si>
    <t>SAIB bank</t>
  </si>
  <si>
    <t>TWQ0081822</t>
  </si>
  <si>
    <t>Third Parties Payment with Template</t>
  </si>
  <si>
    <t>Alrajhi bank</t>
  </si>
  <si>
    <t>TWQ0081823</t>
  </si>
  <si>
    <t>Insurance (Compensation)</t>
  </si>
  <si>
    <t>Riyad bank</t>
  </si>
  <si>
    <t>TWQ0081824</t>
  </si>
  <si>
    <t>Auction</t>
  </si>
  <si>
    <t>Aljazira bank</t>
  </si>
  <si>
    <t>TWQ0081825</t>
  </si>
  <si>
    <t>FEE + PROFIT + PRINCIPAL</t>
  </si>
  <si>
    <t>Simulation Details</t>
  </si>
  <si>
    <t>System Date</t>
  </si>
  <si>
    <t>Amount</t>
  </si>
  <si>
    <t>Profit Start Date</t>
  </si>
  <si>
    <t>Flat Rate</t>
  </si>
  <si>
    <t>Total Profit</t>
  </si>
  <si>
    <t>1Y</t>
  </si>
  <si>
    <t>Instalment Amount</t>
  </si>
  <si>
    <t>1st Instalment Date</t>
  </si>
  <si>
    <t>APR</t>
  </si>
  <si>
    <t>Last Intalment Date</t>
  </si>
  <si>
    <t>IRR</t>
  </si>
  <si>
    <t>Simulation Reference</t>
  </si>
  <si>
    <t># on Accrual Days</t>
  </si>
  <si>
    <t>Arrangement</t>
  </si>
  <si>
    <t xml:space="preserve">Arrangement Details </t>
  </si>
  <si>
    <t>Arrangement Reference</t>
  </si>
  <si>
    <t>AASIM24032TC0MXHSX</t>
  </si>
  <si>
    <t>Variance Analysis</t>
  </si>
  <si>
    <t>Offer Letter</t>
  </si>
  <si>
    <t>Finance Arrangement</t>
  </si>
  <si>
    <t>Difference</t>
  </si>
  <si>
    <r>
      <rPr>
        <b/>
        <sz val="11"/>
        <color theme="1"/>
        <rFont val="Aptos Narrow"/>
        <family val="2"/>
        <scheme val="minor"/>
      </rPr>
      <t>Assumptions:-</t>
    </r>
    <r>
      <rPr>
        <sz val="11"/>
        <color theme="1"/>
        <rFont val="Aptos Narrow"/>
        <family val="2"/>
        <scheme val="minor"/>
      </rPr>
      <t xml:space="preserve">
Admin fee with VAT will ba taken from customer before contract generation.
Contract will not be generated if admin fee is not paid
</t>
    </r>
  </si>
  <si>
    <t>Admin Fee Due with VAT Deposit by customer</t>
  </si>
  <si>
    <t>TA Bank A/c.</t>
  </si>
  <si>
    <t>Tamweel Banl A/c.</t>
  </si>
  <si>
    <t>Rate - Flat</t>
  </si>
  <si>
    <t>Purchase</t>
  </si>
  <si>
    <t xml:space="preserve">Vendor Internal Account </t>
  </si>
  <si>
    <t>Vendor Internal Account</t>
  </si>
  <si>
    <t>Daily Amortization Profit</t>
  </si>
  <si>
    <t>Daily Amortization Admin Fee</t>
  </si>
  <si>
    <r>
      <rPr>
        <b/>
        <sz val="11"/>
        <color theme="1"/>
        <rFont val="Aptos Narrow"/>
        <family val="2"/>
        <scheme val="minor"/>
      </rPr>
      <t>Assumptions:-</t>
    </r>
    <r>
      <rPr>
        <sz val="11"/>
        <color theme="1"/>
        <rFont val="Aptos Narrow"/>
        <family val="2"/>
        <scheme val="minor"/>
      </rPr>
      <t xml:space="preserve">
Admin fee with VAT will ba taken from customer before contract generation.
Contract will not be generated if admin fee is not paid
since it is discounted therefore no interest rate will be applicable.
There is no early termination fee in case of zero rate / discount from vendor.</t>
    </r>
  </si>
  <si>
    <t>discount from vendor</t>
  </si>
  <si>
    <t>AASIM24032MKW7FWGV</t>
  </si>
  <si>
    <t>AA24032X111V</t>
  </si>
  <si>
    <t>Murabaha Finance</t>
  </si>
  <si>
    <t>10 Days</t>
  </si>
  <si>
    <t>Cancellation – Cooling Period</t>
  </si>
  <si>
    <t>Reversal of Admin Fee</t>
  </si>
  <si>
    <t>Income GL</t>
  </si>
  <si>
    <t>Customer A/c.</t>
  </si>
  <si>
    <t>Reversal of Profit</t>
  </si>
  <si>
    <t>Unearned Profit</t>
  </si>
  <si>
    <t>Principal Settlement</t>
  </si>
  <si>
    <t>SADAD ENTRY</t>
  </si>
  <si>
    <t>Recovery Entry 24-04-2024</t>
  </si>
  <si>
    <t>BF Bank Account</t>
  </si>
  <si>
    <t xml:space="preserve">Internal  Account   </t>
  </si>
  <si>
    <t>SADAD Fee Entry - 24-04-2024</t>
  </si>
  <si>
    <t xml:space="preserve">PL - Expense </t>
  </si>
  <si>
    <t xml:space="preserve">Internal  Account    </t>
  </si>
  <si>
    <t>VAT Entry - 24-04-2024</t>
  </si>
  <si>
    <t>VAT Asset</t>
  </si>
  <si>
    <t>Transfer of Funds to Settlement Acocunt 24-04-2024</t>
  </si>
  <si>
    <t>Customer Account - Settlement account</t>
  </si>
  <si>
    <t>Instalment Settlement Entry - 28-04-2024</t>
  </si>
  <si>
    <t>Customer Account - settlement account</t>
  </si>
  <si>
    <t>Receivable (total bill amount) - loan account</t>
  </si>
  <si>
    <t>Deferment - Original</t>
  </si>
  <si>
    <t>Generated Date: 16-Aug-2024 16:24:21</t>
  </si>
  <si>
    <t>O/S Principal + Profit</t>
  </si>
  <si>
    <t>'-100,000.00'</t>
  </si>
  <si>
    <t>'-132,785.38'</t>
  </si>
  <si>
    <t>'-98,755.50'</t>
  </si>
  <si>
    <t>'-130,572.29'</t>
  </si>
  <si>
    <t>'-97,467.06'</t>
  </si>
  <si>
    <t>'-128,359.20'</t>
  </si>
  <si>
    <t>'-96,229.50'</t>
  </si>
  <si>
    <t>'-126,146.11'</t>
  </si>
  <si>
    <t>'-94,948.48'</t>
  </si>
  <si>
    <t>'-123,933.02'</t>
  </si>
  <si>
    <t>'-93,685.71'</t>
  </si>
  <si>
    <t>'-121,719.93'</t>
  </si>
  <si>
    <t>'-92,380.05'</t>
  </si>
  <si>
    <t>'-119,506.84'</t>
  </si>
  <si>
    <t>'-91,091.57'</t>
  </si>
  <si>
    <t>'-117,293.75'</t>
  </si>
  <si>
    <t>'-89,790.20'</t>
  </si>
  <si>
    <t>'-115,080.66'</t>
  </si>
  <si>
    <t>'-88,446.81'</t>
  </si>
  <si>
    <t>'-112,867.57'</t>
  </si>
  <si>
    <t>'-87,118.97'</t>
  </si>
  <si>
    <t>'-110,654.48'</t>
  </si>
  <si>
    <t>'-85,749.71'</t>
  </si>
  <si>
    <t>'-108,441.39'</t>
  </si>
  <si>
    <t>'-84,394.87'</t>
  </si>
  <si>
    <t>'-106,228.30'</t>
  </si>
  <si>
    <t>'-83,026.47'</t>
  </si>
  <si>
    <t>'-104,015.21'</t>
  </si>
  <si>
    <t>'-81,563.96'</t>
  </si>
  <si>
    <t>'-101,802.12'</t>
  </si>
  <si>
    <t>'-80,167.23'</t>
  </si>
  <si>
    <t>'-99,589.03'</t>
  </si>
  <si>
    <t>'-78,730.63'</t>
  </si>
  <si>
    <t>'-97,375.94'</t>
  </si>
  <si>
    <t>'-77,305.54'</t>
  </si>
  <si>
    <t>'-95,162.85'</t>
  </si>
  <si>
    <t>'-75,841.23'</t>
  </si>
  <si>
    <t>'-92,949.76'</t>
  </si>
  <si>
    <t>'-74,387.22'</t>
  </si>
  <si>
    <t>'-90,736.67'</t>
  </si>
  <si>
    <t>'-72,918.66'</t>
  </si>
  <si>
    <t>'-88,523.58'</t>
  </si>
  <si>
    <t>'-71,411.85'</t>
  </si>
  <si>
    <t>'-86,310.49'</t>
  </si>
  <si>
    <t>'-69,913.51'</t>
  </si>
  <si>
    <t>'-84,097.40'</t>
  </si>
  <si>
    <t>'-68,377.60'</t>
  </si>
  <si>
    <t>'-81,884.31'</t>
  </si>
  <si>
    <t>'-66,848.89'</t>
  </si>
  <si>
    <t>'-79,671.22'</t>
  </si>
  <si>
    <t>'-65,304.88'</t>
  </si>
  <si>
    <t>'-77,458.13'</t>
  </si>
  <si>
    <t>'-63,682.16'</t>
  </si>
  <si>
    <t>'-75,245.04'</t>
  </si>
  <si>
    <t>'-62,106.45'</t>
  </si>
  <si>
    <t>'-73,031.95'</t>
  </si>
  <si>
    <t>'-60,494.92'</t>
  </si>
  <si>
    <t>'-70,818.86'</t>
  </si>
  <si>
    <t>'-58,887.31'</t>
  </si>
  <si>
    <t>'-68,605.77'</t>
  </si>
  <si>
    <t>'-57,244.60'</t>
  </si>
  <si>
    <t>'-66,392.68'</t>
  </si>
  <si>
    <t>'-55,604.46'</t>
  </si>
  <si>
    <t>'-64,179.59'</t>
  </si>
  <si>
    <t>'-53,947.90'</t>
  </si>
  <si>
    <t>'-61,966.50'</t>
  </si>
  <si>
    <t>'-52,257.35'</t>
  </si>
  <si>
    <t>'-59,753.41'</t>
  </si>
  <si>
    <t>'-50,567.29'</t>
  </si>
  <si>
    <t>'-57,540.32'</t>
  </si>
  <si>
    <t>'-48,843.99'</t>
  </si>
  <si>
    <t>'-55,327.23'</t>
  </si>
  <si>
    <t>'-47,119.77'</t>
  </si>
  <si>
    <t>'-53,114.14'</t>
  </si>
  <si>
    <t>'-45,378.29'</t>
  </si>
  <si>
    <t>'-50,901.05'</t>
  </si>
  <si>
    <t>'-43,575.43'</t>
  </si>
  <si>
    <t>'-48,687.96'</t>
  </si>
  <si>
    <t>'-41,798.48'</t>
  </si>
  <si>
    <t>'-46,474.87'</t>
  </si>
  <si>
    <t>'-39,990.25'</t>
  </si>
  <si>
    <t>'-44,261.78'</t>
  </si>
  <si>
    <t>'-38,177.41'</t>
  </si>
  <si>
    <t>'-42,048.69'</t>
  </si>
  <si>
    <t>'-36,334.10'</t>
  </si>
  <si>
    <t>'-39,835.60'</t>
  </si>
  <si>
    <t>'-34,484.67'</t>
  </si>
  <si>
    <t>'-37,622.51'</t>
  </si>
  <si>
    <t>'-32,616.73'</t>
  </si>
  <si>
    <t>'-35,409.42'</t>
  </si>
  <si>
    <t>'-30,719.56'</t>
  </si>
  <si>
    <t>'-33,196.33'</t>
  </si>
  <si>
    <t>'-28,813.94'</t>
  </si>
  <si>
    <t>'-30,983.24'</t>
  </si>
  <si>
    <t>'-26,879.94'</t>
  </si>
  <si>
    <t>'-28,770.15'</t>
  </si>
  <si>
    <t>'-24,935.89'</t>
  </si>
  <si>
    <t>'-26,557.06'</t>
  </si>
  <si>
    <t>'-22,972.38'</t>
  </si>
  <si>
    <t>'-24,343.97'</t>
  </si>
  <si>
    <t>'-20,974.38'</t>
  </si>
  <si>
    <t>'-22,130.88'</t>
  </si>
  <si>
    <t>'-18,971.22'</t>
  </si>
  <si>
    <t>'-19,917.79'</t>
  </si>
  <si>
    <t>'-16,941.88'</t>
  </si>
  <si>
    <t>'-17,704.70'</t>
  </si>
  <si>
    <t>'-14,898.36'</t>
  </si>
  <si>
    <t>'-15,491.61'</t>
  </si>
  <si>
    <t>'-12,829.57'</t>
  </si>
  <si>
    <t>'-13,278.52'</t>
  </si>
  <si>
    <t>'-10,744.89'</t>
  </si>
  <si>
    <t>'-11,065.43'</t>
  </si>
  <si>
    <t>'-8,639.34'</t>
  </si>
  <si>
    <t>'-8,852.34'</t>
  </si>
  <si>
    <t>'-6,509.93'</t>
  </si>
  <si>
    <t>'-6,639.25'</t>
  </si>
  <si>
    <t>'-4,362.00'</t>
  </si>
  <si>
    <t>'-4,426.16'</t>
  </si>
  <si>
    <t>'-2,191.16'</t>
  </si>
  <si>
    <t>'-2,213.07'</t>
  </si>
  <si>
    <t>Deferment - Term Increased</t>
  </si>
  <si>
    <t>Generated Date: 16-Aug-2024 16:18:24</t>
  </si>
  <si>
    <t>Profit</t>
  </si>
  <si>
    <t>'-99,307.67'</t>
  </si>
  <si>
    <t>'-98,017.61'</t>
  </si>
  <si>
    <t>'-96,686.17'</t>
  </si>
  <si>
    <t>'-95,371.74'</t>
  </si>
  <si>
    <t>'-94,045.10'</t>
  </si>
  <si>
    <t>'-92,677.93'</t>
  </si>
  <si>
    <t>'-91,326.25'</t>
  </si>
  <si>
    <t>'-89,934.62'</t>
  </si>
  <si>
    <t>'-88,557.44'</t>
  </si>
  <si>
    <t>'-87,167.46'</t>
  </si>
  <si>
    <t>'-85,686.16'</t>
  </si>
  <si>
    <t>'-84,269.49'</t>
  </si>
  <si>
    <t>'-82,814.39'</t>
  </si>
  <si>
    <t>'-81,371.03'</t>
  </si>
  <si>
    <t>'-79,889.86'</t>
  </si>
  <si>
    <t>'-78,419.32'</t>
  </si>
  <si>
    <t>'-76,935.11'</t>
  </si>
  <si>
    <t>'-75,414.04'</t>
  </si>
  <si>
    <t>'-73,901.90'</t>
  </si>
  <si>
    <t>'-72,353.54'</t>
  </si>
  <si>
    <t>'-70,812.95'</t>
  </si>
  <si>
    <t>'-69,258.04'</t>
  </si>
  <si>
    <t>'-67,626.38'</t>
  </si>
  <si>
    <t>'-66,041.85'</t>
  </si>
  <si>
    <t>'-64,422.79'</t>
  </si>
  <si>
    <t>'-62,808.49'</t>
  </si>
  <si>
    <t>'-61,160.35'</t>
  </si>
  <si>
    <t>'-59,515.72'</t>
  </si>
  <si>
    <t>'-57,855.81'</t>
  </si>
  <si>
    <t>'-56,163.12'</t>
  </si>
  <si>
    <t>'-54,472.05'</t>
  </si>
  <si>
    <t>'-52,748.93'</t>
  </si>
  <si>
    <t>'-51,026.12'</t>
  </si>
  <si>
    <t>'-49,287.30'</t>
  </si>
  <si>
    <t>'-47,487.99'</t>
  </si>
  <si>
    <t>'-45,716.28'</t>
  </si>
  <si>
    <t>'-43,914.40'</t>
  </si>
  <si>
    <t>'-42,109.48'</t>
  </si>
  <si>
    <t>'-40,275.16'</t>
  </si>
  <si>
    <t>'-38,436.41'</t>
  </si>
  <si>
    <t>'-36,580.57'</t>
  </si>
  <si>
    <t>'-34,696.52'</t>
  </si>
  <si>
    <t>'-32,805.92'</t>
  </si>
  <si>
    <t>'-30,887.91'</t>
  </si>
  <si>
    <t>'-28,961.91'</t>
  </si>
  <si>
    <t>'-27,018.01'</t>
  </si>
  <si>
    <t>'-25,039.84'</t>
  </si>
  <si>
    <t>'-23,059.49'</t>
  </si>
  <si>
    <t>'-21,053.82'</t>
  </si>
  <si>
    <t>'-19,036.42'</t>
  </si>
  <si>
    <t>'-16,994.56'</t>
  </si>
  <si>
    <t>'-14,939.43'</t>
  </si>
  <si>
    <t>'-12,865.20'</t>
  </si>
  <si>
    <t>'-10,767.83'</t>
  </si>
  <si>
    <t>'-8,654.82'</t>
  </si>
  <si>
    <t>'-6,519.58'</t>
  </si>
  <si>
    <t>'-4,367.09'</t>
  </si>
  <si>
    <t>'-2,194.59'</t>
  </si>
  <si>
    <t>Deferment - Add Residual</t>
  </si>
  <si>
    <t>Generated Date: 16-Aug-2024 16:21:17</t>
  </si>
  <si>
    <t>'-99,309.74'</t>
  </si>
  <si>
    <t>'-98,020.75'</t>
  </si>
  <si>
    <t>'-96,690.34'</t>
  </si>
  <si>
    <t>'-95,376.97'</t>
  </si>
  <si>
    <t>'-94,051.38'</t>
  </si>
  <si>
    <t>'-92,685.22'</t>
  </si>
  <si>
    <t>'-91,334.58'</t>
  </si>
  <si>
    <t>'-89,943.96'</t>
  </si>
  <si>
    <t>'-88,567.82'</t>
  </si>
  <si>
    <t>'-87,178.87'</t>
  </si>
  <si>
    <t>'-85,698.49'</t>
  </si>
  <si>
    <t>'-84,282.84'</t>
  </si>
  <si>
    <t>'-82,828.72'</t>
  </si>
  <si>
    <t>'-81,386.37'</t>
  </si>
  <si>
    <t>'-79,906.17'</t>
  </si>
  <si>
    <t>'-78,436.62'</t>
  </si>
  <si>
    <t>'-76,953.40'</t>
  </si>
  <si>
    <t>'-75,433.28'</t>
  </si>
  <si>
    <t>'-73,922.11'</t>
  </si>
  <si>
    <t>'-72,374.69'</t>
  </si>
  <si>
    <t>'-70,835.06'</t>
  </si>
  <si>
    <t>'-69,281.10'</t>
  </si>
  <si>
    <t>'-67,650.30'</t>
  </si>
  <si>
    <t>'-66,066.71'</t>
  </si>
  <si>
    <t>'-64,448.55'</t>
  </si>
  <si>
    <t>'-62,835.17'</t>
  </si>
  <si>
    <t>'-61,187.91'</t>
  </si>
  <si>
    <t>'-59,544.19'</t>
  </si>
  <si>
    <t>'-57,885.17'</t>
  </si>
  <si>
    <t>'-56,193.34'</t>
  </si>
  <si>
    <t>'-54,503.14'</t>
  </si>
  <si>
    <t>'-52,780.85'</t>
  </si>
  <si>
    <t>'-51,058.90'</t>
  </si>
  <si>
    <t>'-49,320.92'</t>
  </si>
  <si>
    <t>'-47,522.36'</t>
  </si>
  <si>
    <t>'-45,751.47'</t>
  </si>
  <si>
    <t>'-43,950.37'</t>
  </si>
  <si>
    <t>'-42,146.25'</t>
  </si>
  <si>
    <t>'-40,312.69'</t>
  </si>
  <si>
    <t>'-38,474.72'</t>
  </si>
  <si>
    <t>'-36,619.64'</t>
  </si>
  <si>
    <t>'-34,736.31'</t>
  </si>
  <si>
    <t>'-32,846.45'</t>
  </si>
  <si>
    <t>'-30,929.14'</t>
  </si>
  <si>
    <t>'-29,003.85'</t>
  </si>
  <si>
    <t>'-27,060.65'</t>
  </si>
  <si>
    <t>'-25,083.12'</t>
  </si>
  <si>
    <t>'-23,103.43'</t>
  </si>
  <si>
    <t>'-21,098.39'</t>
  </si>
  <si>
    <t>'-19,081.62'</t>
  </si>
  <si>
    <t>'-17,040.36'</t>
  </si>
  <si>
    <t>'-14,985.83'</t>
  </si>
  <si>
    <t>'-12,912.19'</t>
  </si>
  <si>
    <t>'-10,815.37'</t>
  </si>
  <si>
    <t>'-8,702.92'</t>
  </si>
  <si>
    <t>'-7,685.33'</t>
  </si>
  <si>
    <t>PARTIAL SETTLEMENT - ORIGINAL (1 of 3)</t>
  </si>
  <si>
    <t xml:space="preserve">5 INSTALLMENT </t>
  </si>
  <si>
    <t>5 PROFIT</t>
  </si>
  <si>
    <t>5 PRINCIPAL</t>
  </si>
  <si>
    <t>Transaction Amount</t>
  </si>
  <si>
    <t>After 5 Inst. Compression As Advance Installment (2 of 3)</t>
  </si>
  <si>
    <t>Debit</t>
  </si>
  <si>
    <t>Credit</t>
  </si>
  <si>
    <t>Findings</t>
  </si>
  <si>
    <t>ACCDEFERREDPFT</t>
  </si>
  <si>
    <t>Profit reduced by recovered amount in Payment Schedule.</t>
  </si>
  <si>
    <t xml:space="preserve">PL </t>
  </si>
  <si>
    <t>Installment amount recalculated keeping the tenor of deal intact.</t>
  </si>
  <si>
    <t>Recovered profit immediately taken into PL.</t>
  </si>
  <si>
    <t>Arrangement Int. A/c.</t>
  </si>
  <si>
    <t>AA SUSPENSE</t>
  </si>
  <si>
    <t>Profit &amp; Principal being recorded with recovered amount as per stated entries</t>
  </si>
  <si>
    <t>Receivable Profit</t>
  </si>
  <si>
    <t>RECDEFERREDPFT</t>
  </si>
  <si>
    <t>Challenge</t>
  </si>
  <si>
    <t>SETTLEMENT A/C.</t>
  </si>
  <si>
    <t>APR recalculated on revised payment schedule not considering partial payment amount.</t>
  </si>
  <si>
    <t>No reflection of partial payment on schedule</t>
  </si>
  <si>
    <t>Prinaicpal</t>
  </si>
  <si>
    <t>For Financial Institution</t>
  </si>
  <si>
    <t>After Maturity Decrease 5 Months (3 of 3)</t>
  </si>
  <si>
    <t>Partial Settlement (Revised Term)</t>
  </si>
  <si>
    <t>Original</t>
  </si>
  <si>
    <t>3 INSTALLMENTS</t>
  </si>
  <si>
    <t>3 PRINCIPAL</t>
  </si>
  <si>
    <t>3 PROFIT</t>
  </si>
  <si>
    <t>Revised Term</t>
  </si>
  <si>
    <t>Generated Date: 18-Aug-2024 19:58:09</t>
  </si>
  <si>
    <t>'-500,000.00'</t>
  </si>
  <si>
    <t>'-572,552.76'</t>
  </si>
  <si>
    <t>'-492,632.60'</t>
  </si>
  <si>
    <t>'-563,010.21'</t>
  </si>
  <si>
    <t>'-485,233.15'</t>
  </si>
  <si>
    <t>'-553,467.66'</t>
  </si>
  <si>
    <t>'-477,947.09'</t>
  </si>
  <si>
    <t>'-543,925.11'</t>
  </si>
  <si>
    <t>'-470,555.45'</t>
  </si>
  <si>
    <t>'-534,382.56'</t>
  </si>
  <si>
    <t>'-463,201.14'</t>
  </si>
  <si>
    <t>'-524,840.01'</t>
  </si>
  <si>
    <t>'-455,743.14'</t>
  </si>
  <si>
    <t>'-515,297.46'</t>
  </si>
  <si>
    <t>'-448,319.94'</t>
  </si>
  <si>
    <t>'-505,754.91'</t>
  </si>
  <si>
    <t>6 INSTALLMENT</t>
  </si>
  <si>
    <t>'-440,862.22'</t>
  </si>
  <si>
    <t>'-496,212.36'</t>
  </si>
  <si>
    <t>FEE</t>
  </si>
  <si>
    <t>'-433,303.69'</t>
  </si>
  <si>
    <t>'-486,669.81'</t>
  </si>
  <si>
    <t>PRINCIPAL</t>
  </si>
  <si>
    <t>'-425,776.14'</t>
  </si>
  <si>
    <t>'-477,127.26'</t>
  </si>
  <si>
    <t>'-418,149.72'</t>
  </si>
  <si>
    <t>'-467,584.71'</t>
  </si>
  <si>
    <t>'-410,551.70'</t>
  </si>
  <si>
    <t>'-458,042.16'</t>
  </si>
  <si>
    <t>'-402,918.35'</t>
  </si>
  <si>
    <t>'-448,499.61'</t>
  </si>
  <si>
    <t>'-395,068.18'</t>
  </si>
  <si>
    <t>'-438,957.06'</t>
  </si>
  <si>
    <t>'-387,362.83'</t>
  </si>
  <si>
    <t>'-429,414.51'</t>
  </si>
  <si>
    <t>'-379,563.54'</t>
  </si>
  <si>
    <t>'-419,871.96'</t>
  </si>
  <si>
    <t>'-371,786.08'</t>
  </si>
  <si>
    <t>'-410,329.41'</t>
  </si>
  <si>
    <t>'-363,916.69'</t>
  </si>
  <si>
    <t>'-400,786.86'</t>
  </si>
  <si>
    <t>'-356,066.47'</t>
  </si>
  <si>
    <t>'-391,244.31'</t>
  </si>
  <si>
    <t>'-348,179.75'</t>
  </si>
  <si>
    <t>'-381,701.76'</t>
  </si>
  <si>
    <t>'-340,204.12'</t>
  </si>
  <si>
    <t>'-372,159.21'</t>
  </si>
  <si>
    <t>'-332,243.63'</t>
  </si>
  <si>
    <t>'-362,616.66'</t>
  </si>
  <si>
    <t>'-324,196.28'</t>
  </si>
  <si>
    <t>'-353,074.11'</t>
  </si>
  <si>
    <t>'-316,161.35'</t>
  </si>
  <si>
    <t>'-343,531.56'</t>
  </si>
  <si>
    <t>'-308,089.05'</t>
  </si>
  <si>
    <t>'-333,989.01'</t>
  </si>
  <si>
    <t>'-299,840.57'</t>
  </si>
  <si>
    <t>'-324,446.46'</t>
  </si>
  <si>
    <t>'-291,692.38'</t>
  </si>
  <si>
    <t>'-314,903.91'</t>
  </si>
  <si>
    <t>'-283,462.54'</t>
  </si>
  <si>
    <t>'-305,361.36'</t>
  </si>
  <si>
    <t>'-275,238.18'</t>
  </si>
  <si>
    <t>'-295,818.81'</t>
  </si>
  <si>
    <t>'-266,934.29'</t>
  </si>
  <si>
    <t>'-286,276.26'</t>
  </si>
  <si>
    <t>'-258,633.07'</t>
  </si>
  <si>
    <t>'-276,733.71'</t>
  </si>
  <si>
    <t>'-250,293.25'</t>
  </si>
  <si>
    <t>'-267,191.16'</t>
  </si>
  <si>
    <t>'-241,877.10'</t>
  </si>
  <si>
    <t>'-257,648.61'</t>
  </si>
  <si>
    <t>'-233,459.36'</t>
  </si>
  <si>
    <t>'-248,106.06'</t>
  </si>
  <si>
    <t>'-224,967.45'</t>
  </si>
  <si>
    <t>'-238,563.51'</t>
  </si>
  <si>
    <t>'-216,471.07'</t>
  </si>
  <si>
    <t>'-229,020.96'</t>
  </si>
  <si>
    <t>'-207,935.18'</t>
  </si>
  <si>
    <t>'-219,478.41'</t>
  </si>
  <si>
    <t>'-199,266.02'</t>
  </si>
  <si>
    <t>'-209,935.86'</t>
  </si>
  <si>
    <t>'-190,650.12'</t>
  </si>
  <si>
    <t>'-200,393.31'</t>
  </si>
  <si>
    <t>'-181,965.56'</t>
  </si>
  <si>
    <t>'-190,850.76'</t>
  </si>
  <si>
    <t>'-173,269.21'</t>
  </si>
  <si>
    <t>'-181,308.21'</t>
  </si>
  <si>
    <t>'-164,506.43'</t>
  </si>
  <si>
    <t>'-171,765.66'</t>
  </si>
  <si>
    <t>'-155,728.89'</t>
  </si>
  <si>
    <t>'-162,223.11'</t>
  </si>
  <si>
    <t>'-146,910.53'</t>
  </si>
  <si>
    <t>'-152,680.56'</t>
  </si>
  <si>
    <t>'-138,029.12'</t>
  </si>
  <si>
    <t>'-143,138.01'</t>
  </si>
  <si>
    <t>'-129,128.45'</t>
  </si>
  <si>
    <t>'-133,595.46'</t>
  </si>
  <si>
    <t>'-120,167.02'</t>
  </si>
  <si>
    <t>'-124,052.91'</t>
  </si>
  <si>
    <t>'-111,183.29'</t>
  </si>
  <si>
    <t>'-114,510.36'</t>
  </si>
  <si>
    <t>'-102,157.78'</t>
  </si>
  <si>
    <t>'-104,967.81'</t>
  </si>
  <si>
    <t>'-93,059.65'</t>
  </si>
  <si>
    <t>'-95,425.26'</t>
  </si>
  <si>
    <t>'-83,949.86'</t>
  </si>
  <si>
    <t>'-85,882.71'</t>
  </si>
  <si>
    <t>'-74,785.11'</t>
  </si>
  <si>
    <t>'-76,340.16'</t>
  </si>
  <si>
    <t>'-65,590.34'</t>
  </si>
  <si>
    <t>'-66,797.61'</t>
  </si>
  <si>
    <t>'-56,342.97'</t>
  </si>
  <si>
    <t>'-57,255.06'</t>
  </si>
  <si>
    <t>'-47,062.43'</t>
  </si>
  <si>
    <t>'-47,712.51'</t>
  </si>
  <si>
    <t>'-37,738.74'</t>
  </si>
  <si>
    <t>'-38,169.96'</t>
  </si>
  <si>
    <t>'-28,366.03'</t>
  </si>
  <si>
    <t>'-28,627.41'</t>
  </si>
  <si>
    <t>'-18,955.39'</t>
  </si>
  <si>
    <t>'-19,084.86'</t>
  </si>
  <si>
    <t>'-9,498.15'</t>
  </si>
  <si>
    <t>'-9,542.31'</t>
  </si>
  <si>
    <t>Principal Decrease - Installment</t>
  </si>
  <si>
    <t>Generated Date: 18-Aug-2024 20:13:24</t>
  </si>
  <si>
    <t>'-404,571.69'</t>
  </si>
  <si>
    <t>'-464,126.01'</t>
  </si>
  <si>
    <t>'-398,092.85'</t>
  </si>
  <si>
    <t>'-455,531.08'</t>
  </si>
  <si>
    <t>'-391,573.38'</t>
  </si>
  <si>
    <t>'-446,936.15'</t>
  </si>
  <si>
    <t>'-384,954.07'</t>
  </si>
  <si>
    <t>'-438,341.22'</t>
  </si>
  <si>
    <t>'-378,366.11'</t>
  </si>
  <si>
    <t>'-429,746.29'</t>
  </si>
  <si>
    <t>'-371,680.17'</t>
  </si>
  <si>
    <t>'-421,151.36'</t>
  </si>
  <si>
    <t>'-365,023.00'</t>
  </si>
  <si>
    <t>'-412,556.43'</t>
  </si>
  <si>
    <t>'-358,331.12'</t>
  </si>
  <si>
    <t>'-403,961.50'</t>
  </si>
  <si>
    <t>'-351,423.57'</t>
  </si>
  <si>
    <t>'-395,366.57'</t>
  </si>
  <si>
    <t>'-344,660.79'</t>
  </si>
  <si>
    <t>'-386,771.64'</t>
  </si>
  <si>
    <t>'-337,804.79'</t>
  </si>
  <si>
    <t>'-378,176.71'</t>
  </si>
  <si>
    <t>'-330,971.01'</t>
  </si>
  <si>
    <t>'-369,581.78'</t>
  </si>
  <si>
    <t>'-324,045.94'</t>
  </si>
  <si>
    <t>'-360,986.85'</t>
  </si>
  <si>
    <t>'-317,140.43'</t>
  </si>
  <si>
    <t>'-352,391.92'</t>
  </si>
  <si>
    <t>'-310,198.92'</t>
  </si>
  <si>
    <t>'-343,796.99'</t>
  </si>
  <si>
    <t>'-303,169.05'</t>
  </si>
  <si>
    <t>'-335,202.06'</t>
  </si>
  <si>
    <t>'-296,154.70'</t>
  </si>
  <si>
    <t>'-326,607.13'</t>
  </si>
  <si>
    <t>'-289,053.97'</t>
  </si>
  <si>
    <t>'-318,012.20'</t>
  </si>
  <si>
    <t>'-281,966.03'</t>
  </si>
  <si>
    <t>'-309,417.27'</t>
  </si>
  <si>
    <t>'-274,841.14'</t>
  </si>
  <si>
    <t>'-300,822.34'</t>
  </si>
  <si>
    <t>'-267,540.43'</t>
  </si>
  <si>
    <t>'-292,227.41'</t>
  </si>
  <si>
    <t>'-260,340.33'</t>
  </si>
  <si>
    <t>'-283,632.48'</t>
  </si>
  <si>
    <t>'-253,058.91'</t>
  </si>
  <si>
    <t>'-275,037.55'</t>
  </si>
  <si>
    <t>'-245,783.31'</t>
  </si>
  <si>
    <t>'-266,442.62'</t>
  </si>
  <si>
    <t>'-238,428.44'</t>
  </si>
  <si>
    <t>'-257,847.69'</t>
  </si>
  <si>
    <t>'-231,076.56'</t>
  </si>
  <si>
    <t>'-249,252.76'</t>
  </si>
  <si>
    <t>'-223,686.35'</t>
  </si>
  <si>
    <t>'-240,657.83'</t>
  </si>
  <si>
    <t>'-216,219.99'</t>
  </si>
  <si>
    <t>'-232,062.90'</t>
  </si>
  <si>
    <t>'-208,752.33'</t>
  </si>
  <si>
    <t>'-223,467.97'</t>
  </si>
  <si>
    <t>'-201,210.63'</t>
  </si>
  <si>
    <t>'-214,873.04'</t>
  </si>
  <si>
    <t>'-193,664.72'</t>
  </si>
  <si>
    <t>'-206,278.11'</t>
  </si>
  <si>
    <t>'-186,079.46'</t>
  </si>
  <si>
    <t>'-197,683.18'</t>
  </si>
  <si>
    <t>'-178,360.78'</t>
  </si>
  <si>
    <t>'-189,088.25'</t>
  </si>
  <si>
    <t>'-170,695.74'</t>
  </si>
  <si>
    <t>'-180,493.32'</t>
  </si>
  <si>
    <t>'-162,962.03'</t>
  </si>
  <si>
    <t>'-171,898.39'</t>
  </si>
  <si>
    <t>'-155,216.71'</t>
  </si>
  <si>
    <t>'-163,303.46'</t>
  </si>
  <si>
    <t>'-147,404.90'</t>
  </si>
  <si>
    <t>'-154,708.53'</t>
  </si>
  <si>
    <t>'-139,578.47'</t>
  </si>
  <si>
    <t>'-146,113.60'</t>
  </si>
  <si>
    <t>'-131,711.23'</t>
  </si>
  <si>
    <t>'-137,518.67'</t>
  </si>
  <si>
    <t>'-123,780.83'</t>
  </si>
  <si>
    <t>'-128,923.74'</t>
  </si>
  <si>
    <t>'-115,831.23'</t>
  </si>
  <si>
    <t>'-120,328.81'</t>
  </si>
  <si>
    <t>'-107,820.71'</t>
  </si>
  <si>
    <t>'-111,733.88'</t>
  </si>
  <si>
    <t>'-99,787.91'</t>
  </si>
  <si>
    <t>'-103,138.95'</t>
  </si>
  <si>
    <t>'-91,713.23'</t>
  </si>
  <si>
    <t>'-94,544.02'</t>
  </si>
  <si>
    <t>'-83,565.60'</t>
  </si>
  <si>
    <t>'-85,949.09'</t>
  </si>
  <si>
    <t>'-75,406.34'</t>
  </si>
  <si>
    <t>'-77,354.16'</t>
  </si>
  <si>
    <t>'-67,191.86'</t>
  </si>
  <si>
    <t>'-68,759.23'</t>
  </si>
  <si>
    <t>'-58,947.24'</t>
  </si>
  <si>
    <t>'-60,164.30'</t>
  </si>
  <si>
    <t>'-50,649.72'</t>
  </si>
  <si>
    <t>'-51,569.37'</t>
  </si>
  <si>
    <t>'-42,318.85'</t>
  </si>
  <si>
    <t>'-42,974.44'</t>
  </si>
  <si>
    <t>'-33,944.55'</t>
  </si>
  <si>
    <t>'-34,379.51'</t>
  </si>
  <si>
    <t>'-25,520.88'</t>
  </si>
  <si>
    <t>'-25,784.58'</t>
  </si>
  <si>
    <t>'-17,059.00'</t>
  </si>
  <si>
    <t>'-17,189.65'</t>
  </si>
  <si>
    <t>'-8,550.14'</t>
  </si>
  <si>
    <t>'-8,594.72'</t>
  </si>
  <si>
    <t>Generated Date: 18-Aug-2024 16:17:24</t>
  </si>
  <si>
    <t>Fee</t>
  </si>
  <si>
    <t>6 Installment</t>
  </si>
  <si>
    <t>Principal Decrease - Term Reduction</t>
  </si>
  <si>
    <t>Generated Date: 18-Aug-2024 16:28:08</t>
  </si>
  <si>
    <t>'-400,000.00'</t>
  </si>
  <si>
    <t>'-391,037.34'</t>
  </si>
  <si>
    <t>'-394,325.01'</t>
  </si>
  <si>
    <t>'-382,670.60'</t>
  </si>
  <si>
    <t>'-389,841.86'</t>
  </si>
  <si>
    <t>'-374,482.87'</t>
  </si>
  <si>
    <t>'-385,716.73'</t>
  </si>
  <si>
    <t>'-366,079.97'</t>
  </si>
  <si>
    <t>'-381,161.26'</t>
  </si>
  <si>
    <t>'-357,716.11'</t>
  </si>
  <si>
    <t>'-376,683.87'</t>
  </si>
  <si>
    <t>'-349,140.95'</t>
  </si>
  <si>
    <t>'-371,783.88'</t>
  </si>
  <si>
    <t>'-286,095.90'</t>
  </si>
  <si>
    <t>'-308,738.83'</t>
  </si>
  <si>
    <t>'-277,761.66'</t>
  </si>
  <si>
    <t>'-296,488.50'</t>
  </si>
  <si>
    <t>'-269,740.39'</t>
  </si>
  <si>
    <t>'-284,238.17'</t>
  </si>
  <si>
    <t>'-261,464.51'</t>
  </si>
  <si>
    <t>'-271,987.84'</t>
  </si>
  <si>
    <t>'-253,195.10'</t>
  </si>
  <si>
    <t>'-259,737.51'</t>
  </si>
  <si>
    <t>'-244,675.43'</t>
  </si>
  <si>
    <t>'-247,487.18'</t>
  </si>
  <si>
    <t>'-236,150.40'</t>
  </si>
  <si>
    <t>'-235,236.85'</t>
  </si>
  <si>
    <t>'-227,495.58'</t>
  </si>
  <si>
    <t>'-222,986.52'</t>
  </si>
  <si>
    <t>'-218,373.78'</t>
  </si>
  <si>
    <t>'-210,736.19'</t>
  </si>
  <si>
    <t>'-209,448.30'</t>
  </si>
  <si>
    <t>'-198,485.86'</t>
  </si>
  <si>
    <t>'-200,284.05'</t>
  </si>
  <si>
    <t>'-186,235.53'</t>
  </si>
  <si>
    <t>'-191,083.14'</t>
  </si>
  <si>
    <t>'-173,985.20'</t>
  </si>
  <si>
    <t>'-181,648.29'</t>
  </si>
  <si>
    <t>'-161,734.87'</t>
  </si>
  <si>
    <t>'-172,163.64'</t>
  </si>
  <si>
    <t>'-149,484.54'</t>
  </si>
  <si>
    <t>'-162,534.59'</t>
  </si>
  <si>
    <t>'-137,234.21'</t>
  </si>
  <si>
    <t>'-152,679.10'</t>
  </si>
  <si>
    <t>'-124,983.88'</t>
  </si>
  <si>
    <t>'-142,753.38'</t>
  </si>
  <si>
    <t>'-112,733.55'</t>
  </si>
  <si>
    <t>'-132,606.43'</t>
  </si>
  <si>
    <t>'-100,483.22'</t>
  </si>
  <si>
    <t>'-122,375.10'</t>
  </si>
  <si>
    <t>'-88,232.89'</t>
  </si>
  <si>
    <t>'-111,987.99'</t>
  </si>
  <si>
    <t>'-75,982.56'</t>
  </si>
  <si>
    <t>'-101,277.72'</t>
  </si>
  <si>
    <t>'-63,732.23'</t>
  </si>
  <si>
    <t>'-90,569.39'</t>
  </si>
  <si>
    <t>'-51,481.90'</t>
  </si>
  <si>
    <t>'-79,653.54'</t>
  </si>
  <si>
    <t>'-39,231.57'</t>
  </si>
  <si>
    <t>'-68,615.97'</t>
  </si>
  <si>
    <t>'-26,981.24'</t>
  </si>
  <si>
    <t>'-57,376.65'</t>
  </si>
  <si>
    <t>'-14,730.91'</t>
  </si>
  <si>
    <t>'-45,999.91'</t>
  </si>
  <si>
    <t>'-2,480.58'</t>
  </si>
  <si>
    <t>'-34,449.95'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</si>
</sst>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_-* #,##0.00_-;\-* #,##0.00_-;_-* &quot;-&quot;??_-;_-@_-"/>
    <numFmt numFmtId="165" formatCode="_(* #,##0_);_(* \(#,##0\);_(* &quot;-&quot;??_);_(@_)"/>
    <numFmt numFmtId="166" formatCode="[$-409]d\-mmm\-yy;@"/>
    <numFmt numFmtId="167" formatCode="0.0000%"/>
    <numFmt numFmtId="168" formatCode="0.00000%"/>
  </numFmts>
  <fonts count="46"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rgb="FFFF0000"/>
      <name val="Aptos Narrow"/>
      <family val="2"/>
      <scheme val="minor"/>
    </font>
    <font>
      <sz val="11"/>
      <color rgb="FF000000"/>
      <name val="Calibri"/>
      <family val="2"/>
    </font>
    <font>
      <u/>
      <sz val="11"/>
      <color theme="10"/>
      <name val="Aptos Narrow"/>
      <family val="2"/>
      <scheme val="minor"/>
    </font>
    <font>
      <b/>
      <u/>
      <sz val="16"/>
      <color theme="10"/>
      <name val="Aptos Narrow"/>
      <family val="2"/>
      <scheme val="minor"/>
    </font>
    <font>
      <strike/>
      <sz val="11"/>
      <color theme="1"/>
      <name val="Aptos Narrow"/>
      <family val="2"/>
      <scheme val="minor"/>
    </font>
    <font>
      <sz val="11"/>
      <name val="Aptos Narrow"/>
      <family val="2"/>
      <scheme val="minor"/>
    </font>
    <font>
      <strike/>
      <sz val="11"/>
      <name val="Aptos Narrow"/>
      <family val="2"/>
      <scheme val="minor"/>
    </font>
    <font>
      <b/>
      <sz val="11"/>
      <name val="Aptos Narrow"/>
      <family val="2"/>
      <scheme val="minor"/>
    </font>
    <font>
      <sz val="10"/>
      <color theme="1"/>
      <name val="Aptos Narrow"/>
      <family val="2"/>
      <scheme val="minor"/>
    </font>
    <font>
      <b/>
      <sz val="9"/>
      <color theme="1"/>
      <name val="Aptos Narrow"/>
      <family val="2"/>
      <scheme val="minor"/>
    </font>
    <font>
      <sz val="9"/>
      <color theme="1"/>
      <name val="Aptos Narrow"/>
      <family val="2"/>
      <scheme val="minor"/>
    </font>
    <font>
      <sz val="9"/>
      <color rgb="FF002060"/>
      <name val="Aptos Narrow"/>
      <family val="2"/>
      <scheme val="minor"/>
    </font>
    <font>
      <sz val="9"/>
      <color rgb="FFFF0000"/>
      <name val="Aptos Narrow"/>
      <family val="2"/>
      <scheme val="minor"/>
    </font>
    <font>
      <strike/>
      <sz val="9"/>
      <color theme="1"/>
      <name val="Aptos Narrow"/>
      <family val="2"/>
      <scheme val="minor"/>
    </font>
    <font>
      <strike/>
      <sz val="9"/>
      <color rgb="FF002060"/>
      <name val="Aptos Narrow"/>
      <family val="2"/>
      <scheme val="minor"/>
    </font>
    <font>
      <sz val="9"/>
      <color rgb="FF7030A0"/>
      <name val="Aptos Narrow"/>
      <family val="2"/>
      <scheme val="minor"/>
    </font>
    <font>
      <b/>
      <sz val="9"/>
      <color rgb="FF002060"/>
      <name val="Aptos Narrow"/>
      <family val="2"/>
      <scheme val="minor"/>
    </font>
    <font>
      <sz val="11"/>
      <color indexed="8"/>
      <name val="Calibri"/>
      <family val="2"/>
      <charset val="1"/>
    </font>
    <font>
      <b/>
      <sz val="11"/>
      <color indexed="8"/>
      <name val="Calibri"/>
      <family val="2"/>
      <charset val="1"/>
    </font>
    <font>
      <b/>
      <sz val="11"/>
      <color indexed="8"/>
      <name val="Calibri"/>
      <family val="2"/>
    </font>
    <font>
      <sz val="11"/>
      <color theme="1"/>
      <name val="Calibri"/>
      <family val="2"/>
    </font>
    <font>
      <sz val="11"/>
      <name val="Calibri"/>
      <family val="2"/>
    </font>
    <font>
      <sz val="11"/>
      <color indexed="8"/>
      <name val="Calibri"/>
      <family val="2"/>
    </font>
    <font>
      <b/>
      <strike/>
      <sz val="11"/>
      <color theme="1"/>
      <name val="Aptos Narrow"/>
      <family val="2"/>
      <scheme val="minor"/>
    </font>
    <font>
      <b/>
      <sz val="12"/>
      <color theme="1"/>
      <name val="Aptos"/>
      <family val="2"/>
    </font>
    <font>
      <sz val="12"/>
      <color theme="1"/>
      <name val="Aptos"/>
      <family val="2"/>
    </font>
    <font>
      <b/>
      <sz val="9"/>
      <color rgb="FF336699"/>
      <name val="Trebuchet MS"/>
      <family val="2"/>
    </font>
    <font>
      <b/>
      <sz val="16"/>
      <color theme="1"/>
      <name val="Aptos Narrow"/>
      <family val="2"/>
      <scheme val="minor"/>
    </font>
  </fonts>
  <fills count="4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4" tint="0.59999389629810485"/>
        <bgColor indexed="64"/>
      </patternFill>
    </fill>
    <fill>
      <patternFill patternType="solid">
        <fgColor theme="0"/>
        <bgColor indexed="64"/>
      </patternFill>
    </fill>
    <fill>
      <patternFill patternType="solid">
        <fgColor theme="6" tint="0.79998168889431442"/>
        <bgColor indexed="64"/>
      </patternFill>
    </fill>
    <fill>
      <patternFill patternType="solid">
        <fgColor theme="5" tint="0.59999389629810485"/>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rgb="FFFCFBD9"/>
        <bgColor indexed="64"/>
      </patternFill>
    </fill>
    <fill>
      <patternFill patternType="solid">
        <fgColor theme="7" tint="0.59999389629810485"/>
        <bgColor indexed="64"/>
      </patternFill>
    </fill>
    <fill>
      <patternFill patternType="solid">
        <fgColor theme="5"/>
        <bgColor indexed="64"/>
      </patternFill>
    </fill>
  </fills>
  <borders count="6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47">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0" fillId="0" borderId="0" applyNumberForma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0" fontId="35" fillId="0" borderId="0"/>
  </cellStyleXfs>
  <cellXfs count="463">
    <xf numFmtId="0" fontId="0" fillId="0" borderId="0" xfId="0"/>
    <xf numFmtId="0" fontId="0" fillId="0" borderId="10" xfId="0" applyBorder="1"/>
    <xf numFmtId="9" fontId="0" fillId="0" borderId="10" xfId="0" applyNumberFormat="1" applyBorder="1"/>
    <xf numFmtId="0" fontId="0" fillId="0" borderId="10" xfId="0" applyBorder="1" applyAlignment="1">
      <alignment wrapText="1"/>
    </xf>
    <xf numFmtId="0" fontId="0" fillId="0" borderId="16" xfId="0" applyBorder="1"/>
    <xf numFmtId="0" fontId="0" fillId="0" borderId="18" xfId="0" applyBorder="1"/>
    <xf numFmtId="0" fontId="0" fillId="0" borderId="17" xfId="0" applyBorder="1"/>
    <xf numFmtId="0" fontId="0" fillId="0" borderId="10" xfId="0" applyBorder="1" applyAlignment="1">
      <alignment vertical="center"/>
    </xf>
    <xf numFmtId="0" fontId="0" fillId="0" borderId="10" xfId="0" applyBorder="1" applyAlignment="1">
      <alignment horizontal="center" vertical="center" wrapText="1"/>
    </xf>
    <xf numFmtId="0" fontId="0" fillId="0" borderId="10" xfId="0" applyBorder="1" applyAlignment="1">
      <alignment horizontal="center" vertical="center"/>
    </xf>
    <xf numFmtId="0" fontId="0" fillId="0" borderId="10" xfId="0" applyBorder="1" applyAlignment="1">
      <alignment horizontal="left"/>
    </xf>
    <xf numFmtId="0" fontId="0" fillId="0" borderId="10" xfId="0" applyBorder="1" applyAlignment="1">
      <alignment vertical="center" wrapText="1"/>
    </xf>
    <xf numFmtId="0" fontId="16" fillId="34" borderId="13" xfId="0" applyFont="1" applyFill="1" applyBorder="1" applyAlignment="1">
      <alignment horizontal="center" vertical="center"/>
    </xf>
    <xf numFmtId="165" fontId="16" fillId="34" borderId="13" xfId="44" applyNumberFormat="1" applyFont="1" applyFill="1" applyBorder="1" applyAlignment="1">
      <alignment horizontal="center" vertical="center"/>
    </xf>
    <xf numFmtId="0" fontId="21" fillId="0" borderId="0" xfId="43" applyFont="1"/>
    <xf numFmtId="0" fontId="0" fillId="0" borderId="23" xfId="0" applyBorder="1" applyAlignment="1">
      <alignment horizontal="center" vertical="center" wrapText="1"/>
    </xf>
    <xf numFmtId="0" fontId="0" fillId="35" borderId="23" xfId="0" applyFill="1" applyBorder="1" applyAlignment="1">
      <alignment vertical="center"/>
    </xf>
    <xf numFmtId="43" fontId="0" fillId="35" borderId="23" xfId="0" applyNumberFormat="1" applyFill="1" applyBorder="1" applyAlignment="1">
      <alignment horizontal="center" vertical="center" wrapText="1"/>
    </xf>
    <xf numFmtId="0" fontId="0" fillId="35" borderId="24" xfId="0" applyFill="1" applyBorder="1" applyAlignment="1">
      <alignment horizontal="center" vertical="center" wrapText="1"/>
    </xf>
    <xf numFmtId="0" fontId="0" fillId="0" borderId="22" xfId="0" applyBorder="1"/>
    <xf numFmtId="0" fontId="0" fillId="0" borderId="23" xfId="0" applyBorder="1"/>
    <xf numFmtId="43" fontId="0" fillId="0" borderId="24" xfId="44" applyFont="1" applyBorder="1"/>
    <xf numFmtId="0" fontId="0" fillId="0" borderId="25" xfId="0" applyBorder="1" applyAlignment="1">
      <alignment horizontal="center" vertical="center" wrapText="1"/>
    </xf>
    <xf numFmtId="0" fontId="0" fillId="35" borderId="25" xfId="0" applyFill="1" applyBorder="1" applyAlignment="1">
      <alignment vertical="center"/>
    </xf>
    <xf numFmtId="43" fontId="0" fillId="35" borderId="25" xfId="0" applyNumberFormat="1" applyFill="1" applyBorder="1" applyAlignment="1">
      <alignment horizontal="center" vertical="center" wrapText="1"/>
    </xf>
    <xf numFmtId="0" fontId="0" fillId="35" borderId="18" xfId="0" applyFill="1" applyBorder="1" applyAlignment="1">
      <alignment horizontal="center" vertical="center" wrapText="1"/>
    </xf>
    <xf numFmtId="0" fontId="0" fillId="0" borderId="15" xfId="0" applyBorder="1"/>
    <xf numFmtId="43" fontId="0" fillId="0" borderId="16" xfId="0" applyNumberFormat="1" applyBorder="1"/>
    <xf numFmtId="43" fontId="0" fillId="35" borderId="23" xfId="0" applyNumberFormat="1" applyFill="1" applyBorder="1" applyAlignment="1">
      <alignment horizontal="center" vertical="center"/>
    </xf>
    <xf numFmtId="0" fontId="0" fillId="35" borderId="10" xfId="0" applyFill="1" applyBorder="1" applyAlignment="1">
      <alignment vertical="center"/>
    </xf>
    <xf numFmtId="43" fontId="0" fillId="35" borderId="10" xfId="0" applyNumberFormat="1" applyFill="1" applyBorder="1" applyAlignment="1">
      <alignment horizontal="center" vertical="center"/>
    </xf>
    <xf numFmtId="0" fontId="0" fillId="35" borderId="16" xfId="0" applyFill="1" applyBorder="1" applyAlignment="1">
      <alignment horizontal="center" vertical="center" wrapText="1"/>
    </xf>
    <xf numFmtId="0" fontId="22" fillId="35" borderId="10" xfId="0" applyFont="1" applyFill="1" applyBorder="1" applyAlignment="1">
      <alignment vertical="center" wrapText="1"/>
    </xf>
    <xf numFmtId="0" fontId="0" fillId="35" borderId="10" xfId="0" applyFill="1" applyBorder="1" applyAlignment="1">
      <alignment vertical="center" wrapText="1"/>
    </xf>
    <xf numFmtId="0" fontId="0" fillId="35" borderId="13" xfId="0" applyFill="1" applyBorder="1" applyAlignment="1">
      <alignment vertical="center"/>
    </xf>
    <xf numFmtId="43" fontId="0" fillId="35" borderId="25" xfId="0" applyNumberFormat="1" applyFill="1" applyBorder="1" applyAlignment="1">
      <alignment horizontal="center" vertical="center"/>
    </xf>
    <xf numFmtId="9" fontId="0" fillId="0" borderId="25" xfId="0" applyNumberFormat="1" applyBorder="1"/>
    <xf numFmtId="43" fontId="0" fillId="0" borderId="18" xfId="0" applyNumberFormat="1" applyBorder="1"/>
    <xf numFmtId="0" fontId="0" fillId="36" borderId="13" xfId="0" applyFill="1" applyBorder="1" applyAlignment="1">
      <alignment horizontal="center" vertical="center" wrapText="1"/>
    </xf>
    <xf numFmtId="0" fontId="0" fillId="36" borderId="10" xfId="0" applyFill="1" applyBorder="1" applyAlignment="1">
      <alignment vertical="center"/>
    </xf>
    <xf numFmtId="43" fontId="0" fillId="36" borderId="10" xfId="0" applyNumberFormat="1" applyFill="1" applyBorder="1" applyAlignment="1">
      <alignment horizontal="center" vertical="center"/>
    </xf>
    <xf numFmtId="0" fontId="0" fillId="36" borderId="18" xfId="0" applyFill="1" applyBorder="1" applyAlignment="1">
      <alignment horizontal="center" vertical="center" wrapText="1"/>
    </xf>
    <xf numFmtId="9" fontId="0" fillId="0" borderId="0" xfId="0" applyNumberFormat="1"/>
    <xf numFmtId="43" fontId="0" fillId="0" borderId="0" xfId="0" applyNumberFormat="1"/>
    <xf numFmtId="43" fontId="0" fillId="36" borderId="25" xfId="0" applyNumberFormat="1" applyFill="1" applyBorder="1" applyAlignment="1">
      <alignment horizontal="center" vertical="center"/>
    </xf>
    <xf numFmtId="0" fontId="0" fillId="33" borderId="10" xfId="0" applyFill="1" applyBorder="1" applyAlignment="1">
      <alignment horizontal="center" vertical="center" wrapText="1"/>
    </xf>
    <xf numFmtId="0" fontId="23" fillId="33" borderId="14" xfId="0" applyFont="1" applyFill="1" applyBorder="1"/>
    <xf numFmtId="0" fontId="0" fillId="33" borderId="21" xfId="0" applyFill="1" applyBorder="1" applyAlignment="1">
      <alignment vertical="center"/>
    </xf>
    <xf numFmtId="43" fontId="0" fillId="33" borderId="10" xfId="0" applyNumberFormat="1" applyFill="1" applyBorder="1" applyAlignment="1">
      <alignment horizontal="center" vertical="center"/>
    </xf>
    <xf numFmtId="0" fontId="0" fillId="33" borderId="16" xfId="0" applyFill="1" applyBorder="1" applyAlignment="1">
      <alignment horizontal="center" vertical="center" wrapText="1"/>
    </xf>
    <xf numFmtId="0" fontId="0" fillId="33" borderId="0" xfId="0" applyFill="1"/>
    <xf numFmtId="0" fontId="0" fillId="33" borderId="25" xfId="0" applyFill="1" applyBorder="1" applyAlignment="1">
      <alignment horizontal="center" vertical="center" wrapText="1"/>
    </xf>
    <xf numFmtId="0" fontId="0" fillId="33" borderId="25" xfId="0" applyFill="1" applyBorder="1" applyAlignment="1">
      <alignment vertical="center"/>
    </xf>
    <xf numFmtId="43" fontId="0" fillId="33" borderId="25" xfId="0" applyNumberFormat="1" applyFill="1" applyBorder="1" applyAlignment="1">
      <alignment horizontal="center" vertical="center"/>
    </xf>
    <xf numFmtId="0" fontId="0" fillId="33" borderId="18" xfId="0" applyFill="1" applyBorder="1" applyAlignment="1">
      <alignment horizontal="center" vertical="center" wrapText="1"/>
    </xf>
    <xf numFmtId="0" fontId="0" fillId="34" borderId="23" xfId="0" applyFill="1" applyBorder="1" applyAlignment="1">
      <alignment horizontal="center" vertical="center" wrapText="1"/>
    </xf>
    <xf numFmtId="0" fontId="0" fillId="34" borderId="23" xfId="0" applyFill="1" applyBorder="1"/>
    <xf numFmtId="0" fontId="0" fillId="34" borderId="23" xfId="0" applyFill="1" applyBorder="1" applyAlignment="1">
      <alignment vertical="center"/>
    </xf>
    <xf numFmtId="43" fontId="0" fillId="34" borderId="23" xfId="44" applyFont="1" applyFill="1" applyBorder="1" applyAlignment="1">
      <alignment horizontal="center" vertical="center"/>
    </xf>
    <xf numFmtId="0" fontId="0" fillId="34" borderId="24" xfId="0" applyFill="1" applyBorder="1" applyAlignment="1">
      <alignment horizontal="center" vertical="center" wrapText="1"/>
    </xf>
    <xf numFmtId="0" fontId="23" fillId="34" borderId="13" xfId="0" applyFont="1" applyFill="1" applyBorder="1" applyAlignment="1">
      <alignment horizontal="center" vertical="center" wrapText="1"/>
    </xf>
    <xf numFmtId="0" fontId="23" fillId="34" borderId="13" xfId="0" applyFont="1" applyFill="1" applyBorder="1"/>
    <xf numFmtId="0" fontId="23" fillId="34" borderId="13" xfId="0" applyFont="1" applyFill="1" applyBorder="1" applyAlignment="1">
      <alignment vertical="center"/>
    </xf>
    <xf numFmtId="43" fontId="0" fillId="34" borderId="13" xfId="44" applyFont="1" applyFill="1" applyBorder="1" applyAlignment="1">
      <alignment horizontal="center" vertical="center"/>
    </xf>
    <xf numFmtId="0" fontId="0" fillId="34" borderId="29" xfId="0" applyFill="1" applyBorder="1" applyAlignment="1">
      <alignment horizontal="center" vertical="center" wrapText="1"/>
    </xf>
    <xf numFmtId="0" fontId="0" fillId="0" borderId="23" xfId="0" applyBorder="1" applyAlignment="1">
      <alignment vertical="center"/>
    </xf>
    <xf numFmtId="43" fontId="0" fillId="0" borderId="23" xfId="0" applyNumberFormat="1" applyBorder="1" applyAlignment="1">
      <alignment horizontal="center" vertical="center"/>
    </xf>
    <xf numFmtId="0" fontId="0" fillId="0" borderId="24" xfId="0" applyBorder="1" applyAlignment="1">
      <alignment horizontal="center" vertical="center" wrapText="1"/>
    </xf>
    <xf numFmtId="43" fontId="0" fillId="0" borderId="10" xfId="0" applyNumberFormat="1" applyBorder="1" applyAlignment="1">
      <alignment horizontal="center" vertical="center"/>
    </xf>
    <xf numFmtId="0" fontId="0" fillId="0" borderId="25" xfId="0" applyBorder="1" applyAlignment="1">
      <alignment vertical="center"/>
    </xf>
    <xf numFmtId="43" fontId="0" fillId="0" borderId="25" xfId="0" applyNumberFormat="1" applyBorder="1" applyAlignment="1">
      <alignment horizontal="center" vertical="center"/>
    </xf>
    <xf numFmtId="0" fontId="23" fillId="33" borderId="23" xfId="0" applyFont="1" applyFill="1" applyBorder="1" applyAlignment="1">
      <alignment horizontal="center" vertical="center" wrapText="1"/>
    </xf>
    <xf numFmtId="0" fontId="23" fillId="33" borderId="23" xfId="0" applyFont="1" applyFill="1" applyBorder="1"/>
    <xf numFmtId="0" fontId="23" fillId="33" borderId="23" xfId="0" applyFont="1" applyFill="1" applyBorder="1" applyAlignment="1">
      <alignment vertical="center"/>
    </xf>
    <xf numFmtId="43" fontId="0" fillId="33" borderId="23" xfId="44" applyFont="1" applyFill="1" applyBorder="1" applyAlignment="1">
      <alignment horizontal="center" vertical="center"/>
    </xf>
    <xf numFmtId="0" fontId="0" fillId="33" borderId="24" xfId="0" applyFill="1" applyBorder="1" applyAlignment="1">
      <alignment horizontal="center" vertical="center" wrapText="1"/>
    </xf>
    <xf numFmtId="0" fontId="23" fillId="33" borderId="10" xfId="0" applyFont="1" applyFill="1" applyBorder="1" applyAlignment="1">
      <alignment horizontal="center" vertical="center" wrapText="1"/>
    </xf>
    <xf numFmtId="0" fontId="23" fillId="33" borderId="10" xfId="0" applyFont="1" applyFill="1" applyBorder="1"/>
    <xf numFmtId="0" fontId="23" fillId="33" borderId="10" xfId="0" applyFont="1" applyFill="1" applyBorder="1" applyAlignment="1">
      <alignment vertical="center"/>
    </xf>
    <xf numFmtId="43" fontId="0" fillId="33" borderId="10" xfId="44" applyFont="1" applyFill="1" applyBorder="1" applyAlignment="1">
      <alignment horizontal="center" vertical="center"/>
    </xf>
    <xf numFmtId="0" fontId="23" fillId="37" borderId="10" xfId="0" applyFont="1" applyFill="1" applyBorder="1" applyAlignment="1">
      <alignment horizontal="center" vertical="center" wrapText="1"/>
    </xf>
    <xf numFmtId="0" fontId="23" fillId="37" borderId="10" xfId="0" applyFont="1" applyFill="1" applyBorder="1"/>
    <xf numFmtId="0" fontId="23" fillId="37" borderId="10" xfId="0" applyFont="1" applyFill="1" applyBorder="1" applyAlignment="1">
      <alignment vertical="center"/>
    </xf>
    <xf numFmtId="43" fontId="0" fillId="37" borderId="10" xfId="44" applyFont="1" applyFill="1" applyBorder="1" applyAlignment="1">
      <alignment horizontal="center" vertical="center"/>
    </xf>
    <xf numFmtId="0" fontId="0" fillId="37" borderId="16" xfId="0" applyFill="1" applyBorder="1" applyAlignment="1">
      <alignment horizontal="center" vertical="center" wrapText="1"/>
    </xf>
    <xf numFmtId="0" fontId="23" fillId="37" borderId="13" xfId="0" applyFont="1" applyFill="1" applyBorder="1" applyAlignment="1">
      <alignment horizontal="center" vertical="center" wrapText="1"/>
    </xf>
    <xf numFmtId="0" fontId="23" fillId="37" borderId="13" xfId="0" applyFont="1" applyFill="1" applyBorder="1"/>
    <xf numFmtId="0" fontId="23" fillId="37" borderId="13" xfId="0" applyFont="1" applyFill="1" applyBorder="1" applyAlignment="1">
      <alignment vertical="center"/>
    </xf>
    <xf numFmtId="43" fontId="0" fillId="37" borderId="13" xfId="44" applyFont="1" applyFill="1" applyBorder="1" applyAlignment="1">
      <alignment horizontal="center" vertical="center"/>
    </xf>
    <xf numFmtId="0" fontId="0" fillId="37" borderId="29" xfId="0" applyFill="1" applyBorder="1" applyAlignment="1">
      <alignment horizontal="center" vertical="center" wrapText="1"/>
    </xf>
    <xf numFmtId="0" fontId="0" fillId="33" borderId="23" xfId="0" applyFill="1" applyBorder="1" applyAlignment="1">
      <alignment horizontal="center" vertical="center" wrapText="1"/>
    </xf>
    <xf numFmtId="0" fontId="0" fillId="33" borderId="23" xfId="0" applyFill="1" applyBorder="1"/>
    <xf numFmtId="0" fontId="0" fillId="33" borderId="23" xfId="0" applyFill="1" applyBorder="1" applyAlignment="1">
      <alignment vertical="center"/>
    </xf>
    <xf numFmtId="0" fontId="23" fillId="33" borderId="25" xfId="0" applyFont="1" applyFill="1" applyBorder="1" applyAlignment="1">
      <alignment horizontal="center" vertical="center" wrapText="1"/>
    </xf>
    <xf numFmtId="0" fontId="23" fillId="33" borderId="25" xfId="0" applyFont="1" applyFill="1" applyBorder="1" applyAlignment="1">
      <alignment wrapText="1"/>
    </xf>
    <xf numFmtId="0" fontId="23" fillId="33" borderId="25" xfId="0" applyFont="1" applyFill="1" applyBorder="1" applyAlignment="1">
      <alignment vertical="center" wrapText="1"/>
    </xf>
    <xf numFmtId="43" fontId="0" fillId="33" borderId="25" xfId="44" applyFont="1" applyFill="1" applyBorder="1" applyAlignment="1">
      <alignment horizontal="center" vertical="center"/>
    </xf>
    <xf numFmtId="0" fontId="0" fillId="38" borderId="23" xfId="0" applyFill="1" applyBorder="1" applyAlignment="1">
      <alignment horizontal="center" vertical="center" wrapText="1"/>
    </xf>
    <xf numFmtId="0" fontId="0" fillId="38" borderId="23" xfId="0" applyFill="1" applyBorder="1"/>
    <xf numFmtId="0" fontId="0" fillId="38" borderId="23" xfId="0" applyFill="1" applyBorder="1" applyAlignment="1">
      <alignment vertical="center"/>
    </xf>
    <xf numFmtId="43" fontId="0" fillId="38" borderId="23" xfId="0" applyNumberFormat="1" applyFill="1" applyBorder="1" applyAlignment="1">
      <alignment horizontal="center" vertical="center"/>
    </xf>
    <xf numFmtId="0" fontId="0" fillId="38" borderId="24" xfId="0" applyFill="1" applyBorder="1" applyAlignment="1">
      <alignment horizontal="center" vertical="center" wrapText="1"/>
    </xf>
    <xf numFmtId="0" fontId="0" fillId="39" borderId="0" xfId="0" applyFill="1"/>
    <xf numFmtId="0" fontId="0" fillId="38" borderId="25" xfId="0" applyFill="1" applyBorder="1" applyAlignment="1">
      <alignment horizontal="center" vertical="center" wrapText="1"/>
    </xf>
    <xf numFmtId="0" fontId="0" fillId="38" borderId="25" xfId="0" applyFill="1" applyBorder="1"/>
    <xf numFmtId="0" fontId="0" fillId="38" borderId="25" xfId="0" applyFill="1" applyBorder="1" applyAlignment="1">
      <alignment vertical="center"/>
    </xf>
    <xf numFmtId="43" fontId="0" fillId="38" borderId="25" xfId="0" applyNumberFormat="1" applyFill="1" applyBorder="1" applyAlignment="1">
      <alignment horizontal="center" vertical="center"/>
    </xf>
    <xf numFmtId="0" fontId="0" fillId="38" borderId="18" xfId="0" applyFill="1" applyBorder="1" applyAlignment="1">
      <alignment horizontal="center" vertical="center" wrapText="1"/>
    </xf>
    <xf numFmtId="0" fontId="23" fillId="33" borderId="14" xfId="0" applyFont="1" applyFill="1" applyBorder="1" applyAlignment="1">
      <alignment horizontal="center" vertical="center" wrapText="1"/>
    </xf>
    <xf numFmtId="0" fontId="23" fillId="33" borderId="14" xfId="0" applyFont="1" applyFill="1" applyBorder="1" applyAlignment="1">
      <alignment vertical="center"/>
    </xf>
    <xf numFmtId="43" fontId="23" fillId="33" borderId="14" xfId="44" applyFont="1" applyFill="1" applyBorder="1" applyAlignment="1">
      <alignment horizontal="center" vertical="center"/>
    </xf>
    <xf numFmtId="0" fontId="0" fillId="33" borderId="20" xfId="0" applyFill="1" applyBorder="1" applyAlignment="1">
      <alignment horizontal="center" vertical="center" wrapText="1"/>
    </xf>
    <xf numFmtId="43" fontId="23" fillId="33" borderId="10" xfId="44" applyFont="1" applyFill="1" applyBorder="1" applyAlignment="1">
      <alignment horizontal="center" vertical="center"/>
    </xf>
    <xf numFmtId="0" fontId="23" fillId="40" borderId="10" xfId="0" applyFont="1" applyFill="1" applyBorder="1" applyAlignment="1">
      <alignment horizontal="center" vertical="center" wrapText="1"/>
    </xf>
    <xf numFmtId="0" fontId="23" fillId="40" borderId="10" xfId="0" applyFont="1" applyFill="1" applyBorder="1"/>
    <xf numFmtId="0" fontId="23" fillId="40" borderId="10" xfId="0" applyFont="1" applyFill="1" applyBorder="1" applyAlignment="1">
      <alignment vertical="center"/>
    </xf>
    <xf numFmtId="43" fontId="23" fillId="40" borderId="10" xfId="44" applyFont="1" applyFill="1" applyBorder="1" applyAlignment="1">
      <alignment horizontal="center" vertical="center"/>
    </xf>
    <xf numFmtId="0" fontId="0" fillId="40" borderId="16" xfId="0" applyFill="1" applyBorder="1" applyAlignment="1">
      <alignment horizontal="center" vertical="center" wrapText="1"/>
    </xf>
    <xf numFmtId="0" fontId="23" fillId="40" borderId="25" xfId="0" applyFont="1" applyFill="1" applyBorder="1" applyAlignment="1">
      <alignment horizontal="center" vertical="center" wrapText="1"/>
    </xf>
    <xf numFmtId="0" fontId="23" fillId="40" borderId="25" xfId="0" applyFont="1" applyFill="1" applyBorder="1"/>
    <xf numFmtId="0" fontId="23" fillId="40" borderId="25" xfId="0" applyFont="1" applyFill="1" applyBorder="1" applyAlignment="1">
      <alignment vertical="center"/>
    </xf>
    <xf numFmtId="43" fontId="23" fillId="40" borderId="25" xfId="44" applyFont="1" applyFill="1" applyBorder="1" applyAlignment="1">
      <alignment horizontal="center" vertical="center"/>
    </xf>
    <xf numFmtId="0" fontId="0" fillId="40" borderId="18" xfId="0" applyFill="1" applyBorder="1" applyAlignment="1">
      <alignment horizontal="center" vertical="center" wrapText="1"/>
    </xf>
    <xf numFmtId="0" fontId="23" fillId="34" borderId="23" xfId="0" applyFont="1" applyFill="1" applyBorder="1" applyAlignment="1">
      <alignment horizontal="center" vertical="center" wrapText="1"/>
    </xf>
    <xf numFmtId="0" fontId="23" fillId="34" borderId="23" xfId="0" applyFont="1" applyFill="1" applyBorder="1"/>
    <xf numFmtId="0" fontId="23" fillId="34" borderId="23" xfId="0" applyFont="1" applyFill="1" applyBorder="1" applyAlignment="1">
      <alignment vertical="center"/>
    </xf>
    <xf numFmtId="43" fontId="0" fillId="39" borderId="23" xfId="44" applyFont="1" applyFill="1" applyBorder="1" applyAlignment="1">
      <alignment horizontal="center" vertical="center"/>
    </xf>
    <xf numFmtId="0" fontId="23" fillId="34" borderId="10" xfId="0" applyFont="1" applyFill="1" applyBorder="1" applyAlignment="1">
      <alignment horizontal="center" vertical="center" wrapText="1"/>
    </xf>
    <xf numFmtId="0" fontId="23" fillId="34" borderId="10" xfId="0" applyFont="1" applyFill="1" applyBorder="1"/>
    <xf numFmtId="0" fontId="23" fillId="34" borderId="10" xfId="0" applyFont="1" applyFill="1" applyBorder="1" applyAlignment="1">
      <alignment vertical="center"/>
    </xf>
    <xf numFmtId="43" fontId="0" fillId="39" borderId="10" xfId="44" applyFont="1" applyFill="1" applyBorder="1" applyAlignment="1">
      <alignment horizontal="center" vertical="center"/>
    </xf>
    <xf numFmtId="0" fontId="25" fillId="34" borderId="13" xfId="0" applyFont="1" applyFill="1" applyBorder="1" applyAlignment="1">
      <alignment horizontal="center" vertical="center" wrapText="1"/>
    </xf>
    <xf numFmtId="0" fontId="25" fillId="34" borderId="13" xfId="0" applyFont="1" applyFill="1" applyBorder="1"/>
    <xf numFmtId="0" fontId="25" fillId="34" borderId="13" xfId="0" applyFont="1" applyFill="1" applyBorder="1" applyAlignment="1">
      <alignment vertical="center"/>
    </xf>
    <xf numFmtId="43" fontId="23" fillId="39" borderId="13" xfId="44" applyFont="1" applyFill="1" applyBorder="1" applyAlignment="1">
      <alignment horizontal="center" vertical="center"/>
    </xf>
    <xf numFmtId="43" fontId="23" fillId="39" borderId="23" xfId="44" applyFont="1" applyFill="1" applyBorder="1" applyAlignment="1">
      <alignment horizontal="center" vertical="center"/>
    </xf>
    <xf numFmtId="0" fontId="0" fillId="39" borderId="24" xfId="0" applyFill="1" applyBorder="1" applyAlignment="1">
      <alignment horizontal="center" vertical="center" wrapText="1"/>
    </xf>
    <xf numFmtId="0" fontId="23" fillId="34" borderId="25" xfId="0" applyFont="1" applyFill="1" applyBorder="1" applyAlignment="1">
      <alignment horizontal="center" vertical="center" wrapText="1"/>
    </xf>
    <xf numFmtId="0" fontId="23" fillId="34" borderId="25" xfId="0" applyFont="1" applyFill="1" applyBorder="1"/>
    <xf numFmtId="0" fontId="23" fillId="34" borderId="25" xfId="0" applyFont="1" applyFill="1" applyBorder="1" applyAlignment="1">
      <alignment vertical="center"/>
    </xf>
    <xf numFmtId="43" fontId="23" fillId="39" borderId="25" xfId="44" applyFont="1" applyFill="1" applyBorder="1" applyAlignment="1">
      <alignment horizontal="center" vertical="center"/>
    </xf>
    <xf numFmtId="0" fontId="0" fillId="39" borderId="18" xfId="0" applyFill="1" applyBorder="1" applyAlignment="1">
      <alignment horizontal="center" vertical="center" wrapText="1"/>
    </xf>
    <xf numFmtId="0" fontId="23" fillId="34" borderId="14" xfId="0" applyFont="1" applyFill="1" applyBorder="1" applyAlignment="1">
      <alignment horizontal="center" vertical="center" wrapText="1"/>
    </xf>
    <xf numFmtId="0" fontId="23" fillId="34" borderId="14" xfId="0" applyFont="1" applyFill="1" applyBorder="1"/>
    <xf numFmtId="0" fontId="23" fillId="34" borderId="14" xfId="0" applyFont="1" applyFill="1" applyBorder="1" applyAlignment="1">
      <alignment vertical="center"/>
    </xf>
    <xf numFmtId="43" fontId="0" fillId="39" borderId="14" xfId="44" applyFont="1" applyFill="1" applyBorder="1" applyAlignment="1">
      <alignment horizontal="center" vertical="center"/>
    </xf>
    <xf numFmtId="0" fontId="25" fillId="34" borderId="25" xfId="0" applyFont="1" applyFill="1" applyBorder="1" applyAlignment="1">
      <alignment horizontal="center" vertical="center" wrapText="1"/>
    </xf>
    <xf numFmtId="0" fontId="25" fillId="34" borderId="25" xfId="0" applyFont="1" applyFill="1" applyBorder="1"/>
    <xf numFmtId="0" fontId="25" fillId="34" borderId="25" xfId="0" applyFont="1" applyFill="1" applyBorder="1" applyAlignment="1">
      <alignment vertical="center"/>
    </xf>
    <xf numFmtId="43" fontId="0" fillId="33" borderId="23" xfId="44" applyFont="1" applyFill="1" applyBorder="1"/>
    <xf numFmtId="0" fontId="0" fillId="0" borderId="24" xfId="0" applyBorder="1"/>
    <xf numFmtId="0" fontId="0" fillId="33" borderId="25" xfId="0" applyFill="1" applyBorder="1"/>
    <xf numFmtId="43" fontId="0" fillId="33" borderId="25" xfId="0" applyNumberFormat="1" applyFill="1" applyBorder="1"/>
    <xf numFmtId="0" fontId="16" fillId="0" borderId="31" xfId="0" applyFont="1" applyBorder="1" applyAlignment="1">
      <alignment horizontal="center" vertical="center"/>
    </xf>
    <xf numFmtId="0" fontId="0" fillId="0" borderId="21" xfId="0" applyBorder="1" applyAlignment="1">
      <alignment horizontal="center" vertical="center" wrapText="1"/>
    </xf>
    <xf numFmtId="0" fontId="0" fillId="0" borderId="21" xfId="0" applyBorder="1"/>
    <xf numFmtId="0" fontId="0" fillId="0" borderId="21" xfId="0" applyBorder="1" applyAlignment="1">
      <alignment vertical="center"/>
    </xf>
    <xf numFmtId="0" fontId="0" fillId="0" borderId="21" xfId="0" applyBorder="1" applyAlignment="1">
      <alignment horizontal="center" vertical="center"/>
    </xf>
    <xf numFmtId="0" fontId="0" fillId="0" borderId="32" xfId="0" applyBorder="1" applyAlignment="1">
      <alignment horizontal="center" vertical="center" wrapText="1"/>
    </xf>
    <xf numFmtId="0" fontId="0" fillId="35" borderId="23" xfId="0" applyFill="1" applyBorder="1"/>
    <xf numFmtId="0" fontId="0" fillId="0" borderId="23" xfId="0" applyBorder="1" applyAlignment="1">
      <alignment horizontal="center" vertical="center"/>
    </xf>
    <xf numFmtId="0" fontId="0" fillId="35" borderId="10" xfId="0" applyFill="1" applyBorder="1"/>
    <xf numFmtId="0" fontId="0" fillId="0" borderId="25" xfId="0" applyBorder="1"/>
    <xf numFmtId="0" fontId="0" fillId="0" borderId="25" xfId="0" applyBorder="1" applyAlignment="1">
      <alignment horizontal="center" vertical="center"/>
    </xf>
    <xf numFmtId="0" fontId="0" fillId="0" borderId="23" xfId="0" applyBorder="1" applyAlignment="1">
      <alignment vertical="center" wrapText="1"/>
    </xf>
    <xf numFmtId="0" fontId="0" fillId="0" borderId="13" xfId="0" applyBorder="1" applyAlignment="1">
      <alignment vertical="center"/>
    </xf>
    <xf numFmtId="0" fontId="0" fillId="35" borderId="23" xfId="0" applyFill="1" applyBorder="1" applyAlignment="1">
      <alignment horizontal="center" vertical="center" wrapText="1"/>
    </xf>
    <xf numFmtId="0" fontId="0" fillId="35" borderId="10" xfId="0" applyFill="1" applyBorder="1" applyAlignment="1">
      <alignment horizontal="center" vertical="center" wrapText="1"/>
    </xf>
    <xf numFmtId="0" fontId="0" fillId="0" borderId="25" xfId="0" applyBorder="1" applyAlignment="1">
      <alignment vertical="center" wrapText="1"/>
    </xf>
    <xf numFmtId="0" fontId="0" fillId="35" borderId="25" xfId="0" applyFill="1" applyBorder="1" applyAlignment="1">
      <alignment horizontal="center" vertical="center" wrapText="1"/>
    </xf>
    <xf numFmtId="0" fontId="0" fillId="35" borderId="10" xfId="0" applyFill="1" applyBorder="1" applyAlignment="1">
      <alignment horizontal="center" vertical="center"/>
    </xf>
    <xf numFmtId="0" fontId="0" fillId="41" borderId="10" xfId="0" applyFill="1" applyBorder="1" applyAlignment="1">
      <alignment horizontal="center" vertical="center" wrapText="1"/>
    </xf>
    <xf numFmtId="0" fontId="0" fillId="0" borderId="18" xfId="0" applyBorder="1" applyAlignment="1">
      <alignment horizontal="center" vertical="center" wrapText="1"/>
    </xf>
    <xf numFmtId="0" fontId="0" fillId="41" borderId="10" xfId="0" applyFill="1" applyBorder="1" applyAlignment="1">
      <alignment vertical="center"/>
    </xf>
    <xf numFmtId="43" fontId="0" fillId="41" borderId="10" xfId="0" applyNumberFormat="1" applyFill="1" applyBorder="1" applyAlignment="1">
      <alignment horizontal="center" vertical="center"/>
    </xf>
    <xf numFmtId="0" fontId="0" fillId="41" borderId="11" xfId="0" applyFill="1" applyBorder="1" applyAlignment="1">
      <alignment horizontal="center" vertical="center" wrapText="1"/>
    </xf>
    <xf numFmtId="0" fontId="26" fillId="41" borderId="10" xfId="0" applyFont="1" applyFill="1" applyBorder="1" applyAlignment="1">
      <alignment vertical="center"/>
    </xf>
    <xf numFmtId="0" fontId="0" fillId="0" borderId="10" xfId="0" applyBorder="1" applyAlignment="1">
      <alignment horizontal="center"/>
    </xf>
    <xf numFmtId="0" fontId="36" fillId="0" borderId="10" xfId="46" applyFont="1" applyBorder="1"/>
    <xf numFmtId="0" fontId="37" fillId="0" borderId="10" xfId="46" applyFont="1" applyBorder="1"/>
    <xf numFmtId="2" fontId="37" fillId="0" borderId="10" xfId="46" applyNumberFormat="1" applyFont="1" applyBorder="1"/>
    <xf numFmtId="0" fontId="36" fillId="33" borderId="10" xfId="46" applyFont="1" applyFill="1" applyBorder="1"/>
    <xf numFmtId="0" fontId="38" fillId="0" borderId="10" xfId="0" applyFont="1" applyBorder="1" applyAlignment="1">
      <alignment horizontal="center" vertical="center"/>
    </xf>
    <xf numFmtId="166" fontId="38" fillId="0" borderId="10" xfId="0" applyNumberFormat="1" applyFont="1" applyBorder="1" applyAlignment="1">
      <alignment horizontal="center" vertical="center" wrapText="1" readingOrder="2"/>
    </xf>
    <xf numFmtId="2" fontId="39" fillId="0" borderId="10" xfId="0" applyNumberFormat="1" applyFont="1" applyBorder="1" applyAlignment="1">
      <alignment horizontal="center" vertical="center"/>
    </xf>
    <xf numFmtId="0" fontId="40" fillId="0" borderId="10" xfId="46" applyFont="1" applyBorder="1" applyAlignment="1">
      <alignment horizontal="left" vertical="top"/>
    </xf>
    <xf numFmtId="0" fontId="1" fillId="0" borderId="10" xfId="0" applyFont="1" applyBorder="1"/>
    <xf numFmtId="0" fontId="36" fillId="0" borderId="42" xfId="46" applyFont="1" applyBorder="1" applyAlignment="1">
      <alignment horizontal="center"/>
    </xf>
    <xf numFmtId="0" fontId="36" fillId="0" borderId="44" xfId="46" applyFont="1" applyBorder="1" applyAlignment="1">
      <alignment horizontal="center"/>
    </xf>
    <xf numFmtId="0" fontId="38" fillId="0" borderId="0" xfId="0" applyFont="1"/>
    <xf numFmtId="2" fontId="38" fillId="0" borderId="0" xfId="0" applyNumberFormat="1" applyFont="1"/>
    <xf numFmtId="0" fontId="0" fillId="0" borderId="37" xfId="0" applyBorder="1" applyAlignment="1">
      <alignment horizontal="center" vertical="center"/>
    </xf>
    <xf numFmtId="0" fontId="0" fillId="0" borderId="0" xfId="0" applyAlignment="1">
      <alignment horizontal="left" vertical="top" wrapText="1"/>
    </xf>
    <xf numFmtId="0" fontId="28" fillId="42" borderId="10" xfId="0" applyFont="1" applyFill="1" applyBorder="1" applyAlignment="1">
      <alignment horizontal="center" vertical="center" wrapText="1"/>
    </xf>
    <xf numFmtId="0" fontId="0" fillId="0" borderId="0" xfId="0" applyAlignment="1">
      <alignment horizontal="left" vertical="top"/>
    </xf>
    <xf numFmtId="43" fontId="0" fillId="0" borderId="23" xfId="44" applyFont="1" applyFill="1" applyBorder="1" applyAlignment="1">
      <alignment horizontal="center" vertical="center"/>
    </xf>
    <xf numFmtId="0" fontId="23" fillId="0" borderId="25" xfId="0" applyFont="1" applyBorder="1" applyAlignment="1">
      <alignment horizontal="center" vertical="center" wrapText="1"/>
    </xf>
    <xf numFmtId="0" fontId="23" fillId="0" borderId="25" xfId="0" applyFont="1" applyBorder="1"/>
    <xf numFmtId="0" fontId="23" fillId="0" borderId="25" xfId="0" applyFont="1" applyBorder="1" applyAlignment="1">
      <alignment vertical="center"/>
    </xf>
    <xf numFmtId="43" fontId="0" fillId="0" borderId="25" xfId="44" applyFont="1" applyFill="1" applyBorder="1" applyAlignment="1">
      <alignment horizontal="center" vertical="center"/>
    </xf>
    <xf numFmtId="0" fontId="23" fillId="0" borderId="23" xfId="0" applyFont="1" applyBorder="1" applyAlignment="1">
      <alignment horizontal="center" vertical="center" wrapText="1"/>
    </xf>
    <xf numFmtId="0" fontId="23" fillId="0" borderId="23" xfId="0" applyFont="1" applyBorder="1"/>
    <xf numFmtId="0" fontId="23" fillId="0" borderId="23" xfId="0" applyFont="1" applyBorder="1" applyAlignment="1">
      <alignment vertical="center"/>
    </xf>
    <xf numFmtId="0" fontId="23" fillId="0" borderId="10" xfId="0" applyFont="1" applyBorder="1" applyAlignment="1">
      <alignment horizontal="center" vertical="center" wrapText="1"/>
    </xf>
    <xf numFmtId="0" fontId="23" fillId="0" borderId="10" xfId="0" applyFont="1" applyBorder="1"/>
    <xf numFmtId="0" fontId="23" fillId="0" borderId="10" xfId="0" applyFont="1" applyBorder="1" applyAlignment="1">
      <alignment vertical="center"/>
    </xf>
    <xf numFmtId="43" fontId="0" fillId="0" borderId="10" xfId="44" applyFont="1" applyFill="1" applyBorder="1" applyAlignment="1">
      <alignment horizontal="center" vertical="center"/>
    </xf>
    <xf numFmtId="43" fontId="23" fillId="0" borderId="23" xfId="44" applyFont="1" applyFill="1" applyBorder="1" applyAlignment="1">
      <alignment horizontal="center" vertical="center"/>
    </xf>
    <xf numFmtId="43" fontId="23" fillId="0" borderId="10" xfId="44" applyFont="1" applyFill="1" applyBorder="1" applyAlignment="1">
      <alignment horizontal="center" vertical="center"/>
    </xf>
    <xf numFmtId="43" fontId="23" fillId="0" borderId="25" xfId="44" applyFont="1" applyFill="1" applyBorder="1" applyAlignment="1">
      <alignment horizontal="center" vertical="center"/>
    </xf>
    <xf numFmtId="0" fontId="16" fillId="0" borderId="31" xfId="0" applyFont="1" applyBorder="1" applyAlignment="1">
      <alignment horizontal="center" vertical="center" wrapText="1"/>
    </xf>
    <xf numFmtId="43" fontId="0" fillId="0" borderId="21" xfId="0" applyNumberFormat="1" applyBorder="1" applyAlignment="1">
      <alignment horizontal="center" vertical="center"/>
    </xf>
    <xf numFmtId="0" fontId="0" fillId="35" borderId="32" xfId="0" applyFill="1" applyBorder="1" applyAlignment="1">
      <alignment horizontal="center" vertical="center" wrapText="1"/>
    </xf>
    <xf numFmtId="0" fontId="16" fillId="35" borderId="31" xfId="0" applyFont="1" applyFill="1" applyBorder="1" applyAlignment="1">
      <alignment horizontal="center" vertical="center"/>
    </xf>
    <xf numFmtId="0" fontId="0" fillId="35" borderId="21" xfId="0" applyFill="1" applyBorder="1" applyAlignment="1">
      <alignment vertical="center"/>
    </xf>
    <xf numFmtId="43" fontId="0" fillId="35" borderId="21" xfId="0" applyNumberFormat="1" applyFill="1" applyBorder="1" applyAlignment="1">
      <alignment horizontal="center" vertical="center"/>
    </xf>
    <xf numFmtId="0" fontId="22" fillId="0" borderId="10" xfId="0" applyFont="1" applyBorder="1" applyAlignment="1">
      <alignment horizontal="center" vertical="center" wrapText="1"/>
    </xf>
    <xf numFmtId="0" fontId="22" fillId="0" borderId="10" xfId="0" applyFont="1" applyBorder="1" applyAlignment="1">
      <alignment vertical="center"/>
    </xf>
    <xf numFmtId="43" fontId="22" fillId="0" borderId="10" xfId="0" applyNumberFormat="1" applyFont="1" applyBorder="1" applyAlignment="1">
      <alignment horizontal="center" vertical="center"/>
    </xf>
    <xf numFmtId="0" fontId="22" fillId="0" borderId="25" xfId="0" applyFont="1" applyBorder="1" applyAlignment="1">
      <alignment horizontal="center" vertical="center" wrapText="1"/>
    </xf>
    <xf numFmtId="0" fontId="22" fillId="0" borderId="25" xfId="0" applyFont="1" applyBorder="1" applyAlignment="1">
      <alignment vertical="center"/>
    </xf>
    <xf numFmtId="43" fontId="22" fillId="0" borderId="25" xfId="0" applyNumberFormat="1" applyFont="1" applyBorder="1" applyAlignment="1">
      <alignment horizontal="center" vertical="center"/>
    </xf>
    <xf numFmtId="0" fontId="22" fillId="0" borderId="23" xfId="0" applyFont="1" applyBorder="1" applyAlignment="1">
      <alignment horizontal="center" vertical="center" wrapText="1"/>
    </xf>
    <xf numFmtId="0" fontId="22" fillId="0" borderId="23" xfId="0" applyFont="1" applyBorder="1" applyAlignment="1">
      <alignment vertical="center"/>
    </xf>
    <xf numFmtId="43" fontId="22" fillId="0" borderId="23" xfId="0" applyNumberFormat="1" applyFont="1" applyBorder="1" applyAlignment="1">
      <alignment horizontal="center" vertical="center"/>
    </xf>
    <xf numFmtId="0" fontId="22" fillId="35" borderId="24" xfId="0" applyFont="1" applyFill="1" applyBorder="1" applyAlignment="1">
      <alignment horizontal="center" vertical="center" wrapText="1"/>
    </xf>
    <xf numFmtId="0" fontId="22" fillId="35" borderId="18" xfId="0" applyFont="1" applyFill="1" applyBorder="1" applyAlignment="1">
      <alignment horizontal="center" vertical="center" wrapText="1"/>
    </xf>
    <xf numFmtId="0" fontId="22" fillId="0" borderId="10" xfId="0" applyFont="1" applyBorder="1"/>
    <xf numFmtId="0" fontId="22" fillId="0" borderId="10" xfId="0" applyFont="1" applyBorder="1" applyAlignment="1">
      <alignment horizontal="center" vertical="center"/>
    </xf>
    <xf numFmtId="0" fontId="22" fillId="35" borderId="16" xfId="0" applyFont="1" applyFill="1" applyBorder="1" applyAlignment="1">
      <alignment horizontal="center" vertical="center" wrapText="1"/>
    </xf>
    <xf numFmtId="0" fontId="22" fillId="0" borderId="25" xfId="0" applyFont="1" applyBorder="1"/>
    <xf numFmtId="0" fontId="22" fillId="0" borderId="25" xfId="0" applyFont="1" applyBorder="1" applyAlignment="1">
      <alignment horizontal="center" vertical="center"/>
    </xf>
    <xf numFmtId="0" fontId="22" fillId="0" borderId="25" xfId="0" applyFont="1" applyBorder="1" applyAlignment="1">
      <alignment vertical="center" wrapText="1"/>
    </xf>
    <xf numFmtId="0" fontId="22" fillId="35" borderId="25" xfId="0" applyFont="1" applyFill="1" applyBorder="1" applyAlignment="1">
      <alignment horizontal="center" vertical="center" wrapText="1"/>
    </xf>
    <xf numFmtId="0" fontId="22" fillId="35" borderId="10" xfId="0" applyFont="1" applyFill="1" applyBorder="1" applyAlignment="1">
      <alignment horizontal="center" vertical="center"/>
    </xf>
    <xf numFmtId="0" fontId="28" fillId="42" borderId="12" xfId="0" applyFont="1" applyFill="1" applyBorder="1" applyAlignment="1">
      <alignment vertical="center"/>
    </xf>
    <xf numFmtId="0" fontId="27" fillId="33" borderId="12" xfId="0" applyFont="1" applyFill="1" applyBorder="1" applyAlignment="1">
      <alignment horizontal="center" vertical="center" wrapText="1"/>
    </xf>
    <xf numFmtId="0" fontId="27" fillId="33" borderId="11" xfId="0" applyFont="1" applyFill="1" applyBorder="1" applyAlignment="1">
      <alignment horizontal="center" vertical="center" wrapText="1"/>
    </xf>
    <xf numFmtId="0" fontId="30" fillId="0" borderId="0" xfId="0" applyFont="1"/>
    <xf numFmtId="0" fontId="29" fillId="41" borderId="13" xfId="0" applyFont="1" applyFill="1" applyBorder="1" applyAlignment="1">
      <alignment horizontal="center" vertical="center" wrapText="1"/>
    </xf>
    <xf numFmtId="0" fontId="28" fillId="43" borderId="11" xfId="0" applyFont="1" applyFill="1" applyBorder="1" applyAlignment="1">
      <alignment horizontal="center"/>
    </xf>
    <xf numFmtId="0" fontId="27" fillId="33" borderId="35" xfId="0" applyFont="1" applyFill="1" applyBorder="1" applyAlignment="1">
      <alignment horizontal="center" vertical="center" wrapText="1"/>
    </xf>
    <xf numFmtId="0" fontId="28" fillId="43" borderId="12" xfId="0" applyFont="1" applyFill="1" applyBorder="1" applyAlignment="1">
      <alignment horizontal="center"/>
    </xf>
    <xf numFmtId="0" fontId="0" fillId="35" borderId="0" xfId="0" applyFill="1"/>
    <xf numFmtId="0" fontId="28" fillId="45" borderId="13" xfId="0" applyFont="1" applyFill="1" applyBorder="1" applyAlignment="1">
      <alignment horizontal="center" vertical="center" wrapText="1"/>
    </xf>
    <xf numFmtId="0" fontId="28" fillId="33" borderId="11" xfId="0" applyFont="1" applyFill="1" applyBorder="1" applyAlignment="1">
      <alignment horizontal="center"/>
    </xf>
    <xf numFmtId="0" fontId="28" fillId="42" borderId="12" xfId="0" applyFont="1" applyFill="1" applyBorder="1" applyAlignment="1">
      <alignment horizontal="center"/>
    </xf>
    <xf numFmtId="0" fontId="28" fillId="42" borderId="11" xfId="0" applyFont="1" applyFill="1" applyBorder="1" applyAlignment="1">
      <alignment horizontal="center"/>
    </xf>
    <xf numFmtId="0" fontId="27" fillId="0" borderId="0" xfId="0" applyFont="1"/>
    <xf numFmtId="0" fontId="19" fillId="0" borderId="0" xfId="0" applyFont="1" applyAlignment="1">
      <alignment vertical="center" wrapText="1"/>
    </xf>
    <xf numFmtId="0" fontId="28" fillId="33" borderId="12" xfId="0" applyFont="1" applyFill="1" applyBorder="1" applyAlignment="1">
      <alignment horizontal="center"/>
    </xf>
    <xf numFmtId="0" fontId="31" fillId="0" borderId="0" xfId="0" applyFont="1"/>
    <xf numFmtId="0" fontId="29" fillId="44" borderId="0" xfId="0" applyFont="1" applyFill="1" applyAlignment="1">
      <alignment horizontal="center" vertical="center" wrapText="1"/>
    </xf>
    <xf numFmtId="0" fontId="16" fillId="0" borderId="10" xfId="0" applyFont="1" applyBorder="1"/>
    <xf numFmtId="4" fontId="16" fillId="0" borderId="0" xfId="0" applyNumberFormat="1" applyFont="1"/>
    <xf numFmtId="0" fontId="16" fillId="0" borderId="0" xfId="0" applyFont="1"/>
    <xf numFmtId="15" fontId="0" fillId="0" borderId="10" xfId="0" applyNumberFormat="1" applyBorder="1"/>
    <xf numFmtId="0" fontId="0" fillId="0" borderId="0" xfId="0" quotePrefix="1"/>
    <xf numFmtId="4" fontId="0" fillId="0" borderId="0" xfId="0" applyNumberFormat="1"/>
    <xf numFmtId="0" fontId="17" fillId="0" borderId="0" xfId="0" applyFont="1"/>
    <xf numFmtId="15" fontId="0" fillId="0" borderId="0" xfId="0" applyNumberFormat="1"/>
    <xf numFmtId="0" fontId="27" fillId="0" borderId="10" xfId="0" applyFont="1" applyBorder="1" applyAlignment="1">
      <alignment vertical="center"/>
    </xf>
    <xf numFmtId="0" fontId="27" fillId="33" borderId="10" xfId="0" applyFont="1" applyFill="1" applyBorder="1" applyAlignment="1">
      <alignment horizontal="center" vertical="center" wrapText="1"/>
    </xf>
    <xf numFmtId="0" fontId="27" fillId="33" borderId="10" xfId="0" applyFont="1" applyFill="1" applyBorder="1" applyAlignment="1">
      <alignment horizontal="left" vertical="center" wrapText="1"/>
    </xf>
    <xf numFmtId="0" fontId="29" fillId="44" borderId="10" xfId="0" applyFont="1" applyFill="1" applyBorder="1" applyAlignment="1">
      <alignment horizontal="center" vertical="center" wrapText="1"/>
    </xf>
    <xf numFmtId="0" fontId="29" fillId="41" borderId="10" xfId="0" applyFont="1" applyFill="1" applyBorder="1" applyAlignment="1">
      <alignment horizontal="center" vertical="center" wrapText="1"/>
    </xf>
    <xf numFmtId="0" fontId="28" fillId="45" borderId="10" xfId="0" applyFont="1" applyFill="1" applyBorder="1" applyAlignment="1">
      <alignment horizontal="center" vertical="center" wrapText="1"/>
    </xf>
    <xf numFmtId="0" fontId="28" fillId="44" borderId="10" xfId="0" applyFont="1" applyFill="1" applyBorder="1" applyAlignment="1">
      <alignment horizontal="center" vertical="center" wrapText="1"/>
    </xf>
    <xf numFmtId="0" fontId="30" fillId="44" borderId="10" xfId="0" applyFont="1" applyFill="1" applyBorder="1" applyAlignment="1">
      <alignment horizontal="center" vertical="center" wrapText="1"/>
    </xf>
    <xf numFmtId="0" fontId="32" fillId="41" borderId="10" xfId="0" applyFont="1" applyFill="1" applyBorder="1" applyAlignment="1">
      <alignment horizontal="center" vertical="center" wrapText="1"/>
    </xf>
    <xf numFmtId="0" fontId="31" fillId="42" borderId="10" xfId="0" applyFont="1" applyFill="1" applyBorder="1" applyAlignment="1">
      <alignment horizontal="center" vertical="center" wrapText="1"/>
    </xf>
    <xf numFmtId="0" fontId="31" fillId="44" borderId="10" xfId="0" applyFont="1" applyFill="1" applyBorder="1" applyAlignment="1">
      <alignment horizontal="center" vertical="center" wrapText="1"/>
    </xf>
    <xf numFmtId="0" fontId="28" fillId="42" borderId="10" xfId="0" applyFont="1" applyFill="1" applyBorder="1"/>
    <xf numFmtId="0" fontId="28" fillId="42" borderId="10" xfId="0" applyFont="1" applyFill="1" applyBorder="1" applyAlignment="1">
      <alignment wrapText="1"/>
    </xf>
    <xf numFmtId="0" fontId="28" fillId="46" borderId="10" xfId="0" applyFont="1" applyFill="1" applyBorder="1"/>
    <xf numFmtId="9" fontId="28" fillId="42" borderId="10" xfId="0" applyNumberFormat="1" applyFont="1" applyFill="1" applyBorder="1"/>
    <xf numFmtId="0" fontId="28" fillId="43" borderId="10" xfId="0" applyFont="1" applyFill="1" applyBorder="1"/>
    <xf numFmtId="0" fontId="28" fillId="43" borderId="10" xfId="0" applyFont="1" applyFill="1" applyBorder="1" applyAlignment="1">
      <alignment vertical="center"/>
    </xf>
    <xf numFmtId="49" fontId="28" fillId="42" borderId="10" xfId="0" applyNumberFormat="1" applyFont="1" applyFill="1" applyBorder="1" applyAlignment="1">
      <alignment vertical="center" wrapText="1"/>
    </xf>
    <xf numFmtId="0" fontId="28" fillId="42" borderId="10" xfId="0" applyFont="1" applyFill="1" applyBorder="1" applyAlignment="1">
      <alignment vertical="center" wrapText="1"/>
    </xf>
    <xf numFmtId="0" fontId="28" fillId="42" borderId="10" xfId="0" applyFont="1" applyFill="1" applyBorder="1" applyAlignment="1">
      <alignment vertical="center"/>
    </xf>
    <xf numFmtId="9" fontId="28" fillId="42" borderId="10" xfId="0" applyNumberFormat="1" applyFont="1" applyFill="1" applyBorder="1" applyAlignment="1">
      <alignment vertical="center"/>
    </xf>
    <xf numFmtId="10" fontId="28" fillId="42" borderId="10" xfId="0" applyNumberFormat="1" applyFont="1" applyFill="1" applyBorder="1" applyAlignment="1">
      <alignment vertical="center"/>
    </xf>
    <xf numFmtId="0" fontId="33" fillId="42" borderId="10" xfId="0" applyFont="1" applyFill="1" applyBorder="1" applyAlignment="1">
      <alignment vertical="center" wrapText="1"/>
    </xf>
    <xf numFmtId="0" fontId="28" fillId="42" borderId="10" xfId="0" applyFont="1" applyFill="1" applyBorder="1" applyAlignment="1">
      <alignment horizontal="left"/>
    </xf>
    <xf numFmtId="0" fontId="28" fillId="43" borderId="10" xfId="0" applyFont="1" applyFill="1" applyBorder="1" applyAlignment="1">
      <alignment horizontal="left"/>
    </xf>
    <xf numFmtId="0" fontId="28" fillId="45" borderId="10" xfId="0" applyFont="1" applyFill="1" applyBorder="1" applyAlignment="1">
      <alignment horizontal="left" vertical="center" wrapText="1"/>
    </xf>
    <xf numFmtId="0" fontId="30" fillId="45" borderId="10" xfId="0" applyFont="1" applyFill="1" applyBorder="1" applyAlignment="1">
      <alignment horizontal="left" vertical="center" wrapText="1"/>
    </xf>
    <xf numFmtId="0" fontId="29" fillId="33" borderId="10" xfId="0" applyFont="1" applyFill="1" applyBorder="1" applyAlignment="1">
      <alignment horizontal="center" vertical="center" wrapText="1"/>
    </xf>
    <xf numFmtId="0" fontId="28" fillId="33" borderId="10" xfId="0" applyFont="1" applyFill="1" applyBorder="1" applyAlignment="1">
      <alignment horizontal="center" vertical="center" wrapText="1"/>
    </xf>
    <xf numFmtId="0" fontId="28" fillId="33" borderId="10" xfId="0" applyFont="1" applyFill="1" applyBorder="1" applyAlignment="1">
      <alignment vertical="center"/>
    </xf>
    <xf numFmtId="0" fontId="28" fillId="33" borderId="10" xfId="0" applyFont="1" applyFill="1" applyBorder="1" applyAlignment="1">
      <alignment vertical="center" wrapText="1"/>
    </xf>
    <xf numFmtId="0" fontId="28" fillId="0" borderId="0" xfId="0" applyFont="1"/>
    <xf numFmtId="0" fontId="42" fillId="47" borderId="0" xfId="0" applyFont="1" applyFill="1" applyAlignment="1">
      <alignment vertical="center"/>
    </xf>
    <xf numFmtId="0" fontId="43" fillId="0" borderId="0" xfId="0" applyFont="1" applyAlignment="1">
      <alignment vertical="center"/>
    </xf>
    <xf numFmtId="166" fontId="0" fillId="0" borderId="0" xfId="0" applyNumberFormat="1"/>
    <xf numFmtId="165" fontId="0" fillId="0" borderId="0" xfId="44" applyNumberFormat="1" applyFont="1"/>
    <xf numFmtId="166" fontId="0" fillId="33" borderId="0" xfId="0" applyNumberFormat="1" applyFill="1"/>
    <xf numFmtId="10" fontId="0" fillId="0" borderId="0" xfId="0" applyNumberFormat="1"/>
    <xf numFmtId="43" fontId="0" fillId="33" borderId="0" xfId="44" applyFont="1" applyFill="1"/>
    <xf numFmtId="167" fontId="0" fillId="0" borderId="0" xfId="0" applyNumberFormat="1"/>
    <xf numFmtId="10" fontId="0" fillId="0" borderId="0" xfId="1" applyNumberFormat="1" applyFont="1"/>
    <xf numFmtId="0" fontId="44" fillId="33" borderId="0" xfId="0" applyFont="1" applyFill="1"/>
    <xf numFmtId="168" fontId="0" fillId="0" borderId="0" xfId="1" applyNumberFormat="1" applyFont="1"/>
    <xf numFmtId="2" fontId="0" fillId="0" borderId="0" xfId="0" applyNumberFormat="1"/>
    <xf numFmtId="10" fontId="0" fillId="33" borderId="0" xfId="0" applyNumberFormat="1" applyFill="1"/>
    <xf numFmtId="0" fontId="16" fillId="33" borderId="0" xfId="0" applyFont="1" applyFill="1" applyAlignment="1">
      <alignment horizontal="left" vertical="top"/>
    </xf>
    <xf numFmtId="0" fontId="16" fillId="34" borderId="45" xfId="0" applyFont="1" applyFill="1" applyBorder="1" applyAlignment="1">
      <alignment horizontal="left" vertical="top"/>
    </xf>
    <xf numFmtId="0" fontId="16" fillId="34" borderId="46" xfId="0" applyFont="1" applyFill="1" applyBorder="1" applyAlignment="1">
      <alignment horizontal="left" vertical="top"/>
    </xf>
    <xf numFmtId="165" fontId="16" fillId="34" borderId="47" xfId="44" applyNumberFormat="1" applyFont="1" applyFill="1" applyBorder="1" applyAlignment="1">
      <alignment horizontal="left" vertical="top"/>
    </xf>
    <xf numFmtId="0" fontId="0" fillId="0" borderId="23" xfId="0" applyBorder="1" applyAlignment="1">
      <alignment horizontal="left" vertical="top" wrapText="1"/>
    </xf>
    <xf numFmtId="0" fontId="0" fillId="0" borderId="23" xfId="0" applyBorder="1" applyAlignment="1">
      <alignment horizontal="left" vertical="top"/>
    </xf>
    <xf numFmtId="0" fontId="0" fillId="35" borderId="23" xfId="0" applyFill="1" applyBorder="1" applyAlignment="1">
      <alignment horizontal="left" vertical="top"/>
    </xf>
    <xf numFmtId="0" fontId="0" fillId="35" borderId="24" xfId="0" applyFill="1" applyBorder="1" applyAlignment="1">
      <alignment horizontal="left" vertical="top" wrapText="1"/>
    </xf>
    <xf numFmtId="0" fontId="0" fillId="0" borderId="10" xfId="0" applyBorder="1" applyAlignment="1">
      <alignment horizontal="left" vertical="top" wrapText="1"/>
    </xf>
    <xf numFmtId="0" fontId="0" fillId="0" borderId="14" xfId="0" applyBorder="1" applyAlignment="1">
      <alignment horizontal="left" vertical="top"/>
    </xf>
    <xf numFmtId="0" fontId="0" fillId="0" borderId="14" xfId="0" applyBorder="1" applyAlignment="1">
      <alignment horizontal="left" vertical="top" wrapText="1"/>
    </xf>
    <xf numFmtId="0" fontId="0" fillId="35" borderId="10" xfId="0" applyFill="1" applyBorder="1" applyAlignment="1">
      <alignment horizontal="left" vertical="top"/>
    </xf>
    <xf numFmtId="0" fontId="0" fillId="35" borderId="16" xfId="0" applyFill="1" applyBorder="1" applyAlignment="1">
      <alignment horizontal="left" vertical="top" wrapText="1"/>
    </xf>
    <xf numFmtId="0" fontId="0" fillId="35" borderId="14" xfId="0" applyFill="1" applyBorder="1" applyAlignment="1">
      <alignment horizontal="left" vertical="top"/>
    </xf>
    <xf numFmtId="0" fontId="0" fillId="35" borderId="20" xfId="0" applyFill="1" applyBorder="1" applyAlignment="1">
      <alignment horizontal="left" vertical="top" wrapText="1"/>
    </xf>
    <xf numFmtId="0" fontId="0" fillId="0" borderId="25" xfId="0" applyBorder="1" applyAlignment="1">
      <alignment horizontal="left" vertical="top" wrapText="1"/>
    </xf>
    <xf numFmtId="0" fontId="0" fillId="0" borderId="48" xfId="0" applyBorder="1" applyAlignment="1">
      <alignment horizontal="left" vertical="top"/>
    </xf>
    <xf numFmtId="0" fontId="0" fillId="0" borderId="48" xfId="0" applyBorder="1" applyAlignment="1">
      <alignment horizontal="left" vertical="top" wrapText="1"/>
    </xf>
    <xf numFmtId="0" fontId="0" fillId="35" borderId="25" xfId="0" applyFill="1" applyBorder="1" applyAlignment="1">
      <alignment horizontal="left" vertical="top"/>
    </xf>
    <xf numFmtId="0" fontId="0" fillId="35" borderId="18" xfId="0" applyFill="1" applyBorder="1" applyAlignment="1">
      <alignment horizontal="left" vertical="top" wrapText="1"/>
    </xf>
    <xf numFmtId="0" fontId="0" fillId="0" borderId="10" xfId="0" applyBorder="1" applyAlignment="1">
      <alignment horizontal="left" vertical="top"/>
    </xf>
    <xf numFmtId="0" fontId="0" fillId="0" borderId="25" xfId="0" applyBorder="1" applyAlignment="1">
      <alignment horizontal="left" vertical="top"/>
    </xf>
    <xf numFmtId="0" fontId="16" fillId="33" borderId="0" xfId="0" applyFont="1" applyFill="1"/>
    <xf numFmtId="0" fontId="16" fillId="34" borderId="26" xfId="0" applyFont="1" applyFill="1" applyBorder="1" applyAlignment="1">
      <alignment horizontal="center" vertical="center"/>
    </xf>
    <xf numFmtId="0" fontId="16" fillId="34" borderId="49" xfId="0" applyFont="1" applyFill="1" applyBorder="1" applyAlignment="1">
      <alignment horizontal="center" vertical="center"/>
    </xf>
    <xf numFmtId="0" fontId="16" fillId="34" borderId="30" xfId="0" applyFont="1" applyFill="1" applyBorder="1" applyAlignment="1">
      <alignment horizontal="center" vertical="center"/>
    </xf>
    <xf numFmtId="43" fontId="0" fillId="0" borderId="18" xfId="44" applyFont="1" applyBorder="1"/>
    <xf numFmtId="0" fontId="0" fillId="0" borderId="31" xfId="0" applyBorder="1"/>
    <xf numFmtId="43" fontId="0" fillId="0" borderId="32" xfId="44" applyFont="1" applyBorder="1"/>
    <xf numFmtId="0" fontId="0" fillId="0" borderId="19" xfId="0" applyBorder="1"/>
    <xf numFmtId="0" fontId="0" fillId="0" borderId="14" xfId="0" applyBorder="1"/>
    <xf numFmtId="43" fontId="0" fillId="0" borderId="20" xfId="44" applyFont="1" applyBorder="1"/>
    <xf numFmtId="0" fontId="0" fillId="0" borderId="28" xfId="0" applyBorder="1"/>
    <xf numFmtId="0" fontId="0" fillId="0" borderId="13" xfId="0" applyBorder="1"/>
    <xf numFmtId="43" fontId="0" fillId="0" borderId="29" xfId="44" applyFont="1" applyBorder="1"/>
    <xf numFmtId="15" fontId="0" fillId="33" borderId="0" xfId="0" applyNumberFormat="1" applyFill="1"/>
    <xf numFmtId="4" fontId="0" fillId="0" borderId="10" xfId="0" applyNumberFormat="1" applyBorder="1"/>
    <xf numFmtId="15" fontId="23" fillId="0" borderId="10" xfId="0" applyNumberFormat="1" applyFont="1" applyBorder="1"/>
    <xf numFmtId="4" fontId="23" fillId="0" borderId="10" xfId="0" applyNumberFormat="1" applyFont="1" applyBorder="1"/>
    <xf numFmtId="4" fontId="17" fillId="0" borderId="0" xfId="0" applyNumberFormat="1" applyFont="1"/>
    <xf numFmtId="4" fontId="0" fillId="33" borderId="10" xfId="0" applyNumberFormat="1" applyFill="1" applyBorder="1"/>
    <xf numFmtId="43" fontId="0" fillId="0" borderId="0" xfId="44" applyFont="1"/>
    <xf numFmtId="15" fontId="0" fillId="0" borderId="13" xfId="0" applyNumberFormat="1" applyBorder="1"/>
    <xf numFmtId="4" fontId="0" fillId="0" borderId="13" xfId="0" applyNumberFormat="1" applyBorder="1"/>
    <xf numFmtId="15" fontId="0" fillId="0" borderId="22" xfId="0" applyNumberFormat="1" applyBorder="1"/>
    <xf numFmtId="4" fontId="0" fillId="0" borderId="23" xfId="0" applyNumberFormat="1" applyBorder="1"/>
    <xf numFmtId="0" fontId="0" fillId="0" borderId="53" xfId="0" applyBorder="1"/>
    <xf numFmtId="0" fontId="0" fillId="0" borderId="54" xfId="0" applyBorder="1"/>
    <xf numFmtId="4" fontId="16" fillId="0" borderId="10" xfId="0" applyNumberFormat="1" applyFont="1" applyBorder="1"/>
    <xf numFmtId="0" fontId="0" fillId="0" borderId="55" xfId="0" applyBorder="1"/>
    <xf numFmtId="0" fontId="0" fillId="0" borderId="56" xfId="0" applyBorder="1"/>
    <xf numFmtId="0" fontId="0" fillId="0" borderId="57" xfId="0" applyBorder="1"/>
    <xf numFmtId="0" fontId="0" fillId="0" borderId="58" xfId="0" applyBorder="1"/>
    <xf numFmtId="0" fontId="0" fillId="0" borderId="59" xfId="0" applyBorder="1"/>
    <xf numFmtId="15" fontId="0" fillId="0" borderId="56" xfId="0" applyNumberFormat="1" applyBorder="1"/>
    <xf numFmtId="43" fontId="0" fillId="0" borderId="0" xfId="44" applyFont="1" applyBorder="1"/>
    <xf numFmtId="0" fontId="16" fillId="0" borderId="56" xfId="0" applyFont="1" applyBorder="1"/>
    <xf numFmtId="0" fontId="45" fillId="0" borderId="0" xfId="0" applyFont="1"/>
    <xf numFmtId="0" fontId="45" fillId="0" borderId="60" xfId="0" applyFont="1" applyBorder="1"/>
    <xf numFmtId="4" fontId="0" fillId="41" borderId="0" xfId="0" applyNumberFormat="1" applyFill="1"/>
    <xf numFmtId="4" fontId="0" fillId="46" borderId="0" xfId="0" applyNumberFormat="1" applyFill="1"/>
    <xf numFmtId="14" fontId="0" fillId="0" borderId="0" xfId="0" applyNumberFormat="1"/>
    <xf numFmtId="4" fontId="14" fillId="41" borderId="0" xfId="0" applyNumberFormat="1" applyFont="1" applyFill="1"/>
    <xf numFmtId="4" fontId="0" fillId="33" borderId="0" xfId="0" applyNumberFormat="1" applyFill="1"/>
    <xf numFmtId="0" fontId="0" fillId="39" borderId="30" xfId="0" applyFill="1" applyBorder="1" applyAlignment="1">
      <alignment horizontal="center" vertical="center" wrapText="1"/>
    </xf>
    <xf numFmtId="0" fontId="0" fillId="39" borderId="32" xfId="0" applyFill="1" applyBorder="1" applyAlignment="1">
      <alignment horizontal="center" vertical="center" wrapText="1"/>
    </xf>
    <xf numFmtId="0" fontId="16" fillId="35" borderId="22" xfId="0" applyFont="1" applyFill="1" applyBorder="1" applyAlignment="1">
      <alignment horizontal="center" vertical="center" wrapText="1"/>
    </xf>
    <xf numFmtId="0" fontId="16" fillId="35" borderId="17" xfId="0" applyFont="1" applyFill="1" applyBorder="1" applyAlignment="1">
      <alignment horizontal="center" vertical="center" wrapText="1"/>
    </xf>
    <xf numFmtId="0" fontId="16" fillId="35" borderId="22" xfId="0" applyFont="1" applyFill="1" applyBorder="1" applyAlignment="1">
      <alignment horizontal="center" vertical="center"/>
    </xf>
    <xf numFmtId="0" fontId="16" fillId="35" borderId="15" xfId="0" applyFont="1" applyFill="1" applyBorder="1" applyAlignment="1">
      <alignment horizontal="center" vertical="center"/>
    </xf>
    <xf numFmtId="0" fontId="16" fillId="35" borderId="17" xfId="0" applyFont="1" applyFill="1" applyBorder="1" applyAlignment="1">
      <alignment horizontal="center" vertical="center"/>
    </xf>
    <xf numFmtId="0" fontId="16" fillId="36" borderId="26" xfId="0" applyFont="1" applyFill="1" applyBorder="1" applyAlignment="1">
      <alignment horizontal="center" vertical="center"/>
    </xf>
    <xf numFmtId="0" fontId="16" fillId="36" borderId="27" xfId="0" applyFont="1" applyFill="1" applyBorder="1" applyAlignment="1">
      <alignment horizontal="center" vertical="center"/>
    </xf>
    <xf numFmtId="0" fontId="16" fillId="33" borderId="26" xfId="0" applyFont="1" applyFill="1" applyBorder="1" applyAlignment="1">
      <alignment horizontal="center" vertical="center"/>
    </xf>
    <xf numFmtId="0" fontId="16" fillId="33" borderId="27" xfId="0" applyFont="1" applyFill="1" applyBorder="1" applyAlignment="1">
      <alignment horizontal="center" vertical="center"/>
    </xf>
    <xf numFmtId="0" fontId="16" fillId="34" borderId="22" xfId="0" applyFont="1" applyFill="1" applyBorder="1" applyAlignment="1">
      <alignment horizontal="center" vertical="center"/>
    </xf>
    <xf numFmtId="0" fontId="16" fillId="34" borderId="28" xfId="0" applyFont="1" applyFill="1" applyBorder="1" applyAlignment="1">
      <alignment horizontal="center" vertical="center"/>
    </xf>
    <xf numFmtId="0" fontId="16" fillId="0" borderId="22" xfId="0" applyFont="1" applyBorder="1" applyAlignment="1">
      <alignment horizontal="center" vertical="center" wrapText="1"/>
    </xf>
    <xf numFmtId="0" fontId="16" fillId="0" borderId="15" xfId="0" applyFont="1" applyBorder="1" applyAlignment="1">
      <alignment horizontal="center" vertical="center" wrapText="1"/>
    </xf>
    <xf numFmtId="0" fontId="16" fillId="0" borderId="17" xfId="0" applyFont="1" applyBorder="1" applyAlignment="1">
      <alignment horizontal="center" vertical="center" wrapText="1"/>
    </xf>
    <xf numFmtId="0" fontId="16" fillId="37" borderId="22" xfId="0" applyFont="1" applyFill="1" applyBorder="1" applyAlignment="1">
      <alignment horizontal="center" vertical="center"/>
    </xf>
    <xf numFmtId="0" fontId="16" fillId="37" borderId="15" xfId="0" applyFont="1" applyFill="1" applyBorder="1" applyAlignment="1">
      <alignment horizontal="center" vertical="center"/>
    </xf>
    <xf numFmtId="0" fontId="16" fillId="37" borderId="28" xfId="0" applyFont="1" applyFill="1" applyBorder="1" applyAlignment="1">
      <alignment horizontal="center" vertical="center"/>
    </xf>
    <xf numFmtId="0" fontId="16" fillId="33" borderId="22" xfId="0" applyFont="1" applyFill="1" applyBorder="1" applyAlignment="1">
      <alignment horizontal="center" vertical="center"/>
    </xf>
    <xf numFmtId="0" fontId="16" fillId="33" borderId="17" xfId="0" applyFont="1" applyFill="1" applyBorder="1" applyAlignment="1">
      <alignment horizontal="center" vertical="center"/>
    </xf>
    <xf numFmtId="0" fontId="16" fillId="38" borderId="22" xfId="0" applyFont="1" applyFill="1" applyBorder="1" applyAlignment="1">
      <alignment horizontal="center" vertical="center" wrapText="1"/>
    </xf>
    <xf numFmtId="0" fontId="16" fillId="38" borderId="17" xfId="0" applyFont="1" applyFill="1" applyBorder="1" applyAlignment="1">
      <alignment horizontal="center" vertical="center"/>
    </xf>
    <xf numFmtId="0" fontId="16" fillId="40" borderId="19" xfId="0" applyFont="1" applyFill="1" applyBorder="1" applyAlignment="1">
      <alignment horizontal="center" vertical="center"/>
    </xf>
    <xf numFmtId="0" fontId="16" fillId="40" borderId="15" xfId="0" applyFont="1" applyFill="1" applyBorder="1" applyAlignment="1">
      <alignment horizontal="center" vertical="center"/>
    </xf>
    <xf numFmtId="0" fontId="16" fillId="40" borderId="17" xfId="0" applyFont="1" applyFill="1" applyBorder="1" applyAlignment="1">
      <alignment horizontal="center" vertical="center"/>
    </xf>
    <xf numFmtId="0" fontId="16" fillId="39" borderId="26" xfId="0" applyFont="1" applyFill="1" applyBorder="1" applyAlignment="1">
      <alignment horizontal="center" vertical="center" wrapText="1"/>
    </xf>
    <xf numFmtId="0" fontId="16" fillId="39" borderId="31" xfId="0" applyFont="1" applyFill="1" applyBorder="1" applyAlignment="1">
      <alignment horizontal="center" vertical="center" wrapText="1"/>
    </xf>
    <xf numFmtId="0" fontId="16" fillId="0" borderId="22" xfId="0" applyFont="1" applyBorder="1" applyAlignment="1">
      <alignment horizontal="center" vertical="center"/>
    </xf>
    <xf numFmtId="0" fontId="16" fillId="0" borderId="15" xfId="0" applyFont="1" applyBorder="1" applyAlignment="1">
      <alignment horizontal="center" vertical="center"/>
    </xf>
    <xf numFmtId="0" fontId="16" fillId="0" borderId="17" xfId="0" applyFont="1" applyBorder="1" applyAlignment="1">
      <alignment horizontal="center" vertical="center"/>
    </xf>
    <xf numFmtId="0" fontId="16" fillId="39" borderId="22" xfId="0" applyFont="1" applyFill="1" applyBorder="1" applyAlignment="1">
      <alignment horizontal="center" vertical="center" wrapText="1"/>
    </xf>
    <xf numFmtId="0" fontId="16" fillId="39" borderId="17" xfId="0" applyFont="1" applyFill="1" applyBorder="1" applyAlignment="1">
      <alignment horizontal="center" vertical="center" wrapText="1"/>
    </xf>
    <xf numFmtId="0" fontId="16" fillId="39" borderId="27" xfId="0" applyFont="1" applyFill="1" applyBorder="1" applyAlignment="1">
      <alignment horizontal="center" vertical="center" wrapText="1"/>
    </xf>
    <xf numFmtId="0" fontId="0" fillId="39" borderId="33" xfId="0" applyFill="1" applyBorder="1" applyAlignment="1">
      <alignment horizontal="center" vertical="center" wrapText="1"/>
    </xf>
    <xf numFmtId="0" fontId="0" fillId="0" borderId="22" xfId="0" applyBorder="1" applyAlignment="1">
      <alignment horizontal="center" vertical="center" wrapText="1"/>
    </xf>
    <xf numFmtId="0" fontId="0" fillId="0" borderId="17" xfId="0" applyBorder="1" applyAlignment="1">
      <alignment horizontal="center" vertical="center" wrapText="1"/>
    </xf>
    <xf numFmtId="0" fontId="16" fillId="0" borderId="26" xfId="0" applyFont="1" applyBorder="1" applyAlignment="1">
      <alignment horizontal="left" vertical="top"/>
    </xf>
    <xf numFmtId="0" fontId="16" fillId="0" borderId="31" xfId="0" applyFont="1" applyBorder="1" applyAlignment="1">
      <alignment horizontal="left" vertical="top"/>
    </xf>
    <xf numFmtId="0" fontId="16" fillId="0" borderId="27" xfId="0" applyFont="1" applyBorder="1" applyAlignment="1">
      <alignment horizontal="left" vertical="top"/>
    </xf>
    <xf numFmtId="0" fontId="0" fillId="0" borderId="22" xfId="0" applyBorder="1" applyAlignment="1">
      <alignment horizontal="center" vertical="center"/>
    </xf>
    <xf numFmtId="0" fontId="0" fillId="0" borderId="17" xfId="0" applyBorder="1" applyAlignment="1">
      <alignment horizontal="center" vertical="center"/>
    </xf>
    <xf numFmtId="0" fontId="45" fillId="0" borderId="50" xfId="0" applyFont="1" applyBorder="1" applyAlignment="1">
      <alignment horizontal="center"/>
    </xf>
    <xf numFmtId="0" fontId="45" fillId="0" borderId="51" xfId="0" applyFont="1" applyBorder="1" applyAlignment="1">
      <alignment horizontal="center"/>
    </xf>
    <xf numFmtId="0" fontId="45" fillId="0" borderId="52" xfId="0" applyFont="1" applyBorder="1" applyAlignment="1">
      <alignment horizontal="center"/>
    </xf>
    <xf numFmtId="0" fontId="0" fillId="0" borderId="36" xfId="0" applyBorder="1" applyAlignment="1">
      <alignment horizontal="center" vertical="center"/>
    </xf>
    <xf numFmtId="0" fontId="0" fillId="0" borderId="37" xfId="0" applyBorder="1" applyAlignment="1">
      <alignment horizontal="center" vertical="center"/>
    </xf>
    <xf numFmtId="0" fontId="0" fillId="0" borderId="38" xfId="0" applyBorder="1" applyAlignment="1">
      <alignment horizontal="center" vertical="center"/>
    </xf>
    <xf numFmtId="0" fontId="0" fillId="0" borderId="0" xfId="0" applyAlignment="1">
      <alignment horizontal="left" vertical="top" wrapText="1"/>
    </xf>
    <xf numFmtId="0" fontId="0" fillId="0" borderId="0" xfId="0" applyAlignment="1">
      <alignment horizontal="left" vertical="top"/>
    </xf>
    <xf numFmtId="0" fontId="16" fillId="0" borderId="26" xfId="0" applyFont="1" applyBorder="1" applyAlignment="1">
      <alignment horizontal="center" vertical="center"/>
    </xf>
    <xf numFmtId="0" fontId="16" fillId="0" borderId="31" xfId="0" applyFont="1" applyBorder="1" applyAlignment="1">
      <alignment horizontal="center" vertical="center"/>
    </xf>
    <xf numFmtId="0" fontId="16" fillId="0" borderId="27" xfId="0" applyFont="1" applyBorder="1" applyAlignment="1">
      <alignment horizontal="center" vertical="center"/>
    </xf>
    <xf numFmtId="0" fontId="0" fillId="0" borderId="0" xfId="0" applyAlignment="1">
      <alignment horizontal="left" wrapText="1"/>
    </xf>
    <xf numFmtId="0" fontId="0" fillId="0" borderId="0" xfId="0" applyAlignment="1">
      <alignment horizontal="left"/>
    </xf>
    <xf numFmtId="0" fontId="0" fillId="0" borderId="34" xfId="0" applyBorder="1" applyAlignment="1">
      <alignment horizontal="left"/>
    </xf>
    <xf numFmtId="0" fontId="16" fillId="35" borderId="10" xfId="0" applyFont="1" applyFill="1" applyBorder="1" applyAlignment="1">
      <alignment horizontal="center" vertical="center"/>
    </xf>
    <xf numFmtId="0" fontId="0" fillId="41" borderId="36" xfId="0" applyFill="1" applyBorder="1" applyAlignment="1">
      <alignment horizontal="center" vertical="center" wrapText="1"/>
    </xf>
    <xf numFmtId="0" fontId="0" fillId="41" borderId="37" xfId="0" applyFill="1" applyBorder="1" applyAlignment="1">
      <alignment horizontal="center" vertical="center" wrapText="1"/>
    </xf>
    <xf numFmtId="0" fontId="0" fillId="41" borderId="38" xfId="0" applyFill="1" applyBorder="1" applyAlignment="1">
      <alignment horizontal="center" vertical="center" wrapText="1"/>
    </xf>
    <xf numFmtId="0" fontId="41" fillId="0" borderId="22" xfId="0" applyFont="1" applyBorder="1" applyAlignment="1">
      <alignment horizontal="center" vertical="center" wrapText="1"/>
    </xf>
    <xf numFmtId="0" fontId="41" fillId="0" borderId="17" xfId="0" applyFont="1" applyBorder="1" applyAlignment="1">
      <alignment horizontal="center" vertical="center" wrapText="1"/>
    </xf>
    <xf numFmtId="0" fontId="36" fillId="0" borderId="40" xfId="46" applyFont="1" applyBorder="1" applyAlignment="1">
      <alignment horizontal="center"/>
    </xf>
    <xf numFmtId="0" fontId="36" fillId="0" borderId="43" xfId="46" applyFont="1" applyBorder="1" applyAlignment="1">
      <alignment horizontal="center"/>
    </xf>
    <xf numFmtId="0" fontId="36" fillId="0" borderId="42" xfId="46" applyFont="1" applyBorder="1" applyAlignment="1">
      <alignment horizontal="center"/>
    </xf>
    <xf numFmtId="0" fontId="36" fillId="0" borderId="39" xfId="46" applyFont="1" applyBorder="1" applyAlignment="1">
      <alignment horizontal="center"/>
    </xf>
    <xf numFmtId="0" fontId="36" fillId="0" borderId="34" xfId="46" applyFont="1" applyBorder="1" applyAlignment="1">
      <alignment horizontal="center"/>
    </xf>
    <xf numFmtId="0" fontId="36" fillId="0" borderId="44" xfId="46" applyFont="1" applyBorder="1" applyAlignment="1">
      <alignment horizontal="center"/>
    </xf>
    <xf numFmtId="0" fontId="28" fillId="43" borderId="11" xfId="0" applyFont="1" applyFill="1" applyBorder="1" applyAlignment="1">
      <alignment horizontal="center" vertical="center" wrapText="1"/>
    </xf>
    <xf numFmtId="0" fontId="28" fillId="43" borderId="12" xfId="0" applyFont="1" applyFill="1" applyBorder="1" applyAlignment="1">
      <alignment horizontal="center" vertical="center" wrapText="1"/>
    </xf>
    <xf numFmtId="0" fontId="18" fillId="35" borderId="34" xfId="0" applyFont="1" applyFill="1" applyBorder="1" applyAlignment="1">
      <alignment horizontal="center"/>
    </xf>
    <xf numFmtId="0" fontId="27" fillId="33" borderId="11" xfId="0" applyFont="1" applyFill="1" applyBorder="1" applyAlignment="1">
      <alignment horizontal="center" vertical="center" wrapText="1"/>
    </xf>
    <xf numFmtId="0" fontId="27" fillId="33" borderId="12" xfId="0" applyFont="1" applyFill="1" applyBorder="1" applyAlignment="1">
      <alignment horizontal="center" vertical="center" wrapText="1"/>
    </xf>
    <xf numFmtId="0" fontId="28" fillId="42" borderId="10" xfId="0" applyFont="1" applyFill="1" applyBorder="1" applyAlignment="1">
      <alignment horizontal="center" vertical="center" wrapText="1"/>
    </xf>
    <xf numFmtId="0" fontId="28" fillId="43" borderId="10" xfId="0" applyFont="1" applyFill="1" applyBorder="1" applyAlignment="1">
      <alignment horizontal="center" vertical="center" wrapText="1"/>
    </xf>
    <xf numFmtId="0" fontId="28" fillId="46" borderId="11" xfId="0" applyFont="1" applyFill="1" applyBorder="1" applyAlignment="1">
      <alignment horizontal="center" vertical="center" wrapText="1"/>
    </xf>
    <xf numFmtId="0" fontId="28" fillId="46" borderId="12" xfId="0" applyFont="1" applyFill="1" applyBorder="1" applyAlignment="1">
      <alignment horizontal="center" vertical="center" wrapText="1"/>
    </xf>
    <xf numFmtId="0" fontId="28" fillId="43" borderId="11" xfId="0" applyFont="1" applyFill="1" applyBorder="1" applyAlignment="1">
      <alignment horizontal="center"/>
    </xf>
    <xf numFmtId="0" fontId="28" fillId="43" borderId="12" xfId="0" applyFont="1" applyFill="1" applyBorder="1" applyAlignment="1">
      <alignment horizontal="center"/>
    </xf>
    <xf numFmtId="0" fontId="28" fillId="0" borderId="41" xfId="0" applyFont="1" applyBorder="1" applyAlignment="1">
      <alignment horizontal="center" vertical="center" wrapText="1"/>
    </xf>
    <xf numFmtId="0" fontId="28" fillId="42" borderId="11" xfId="0" applyFont="1" applyFill="1" applyBorder="1" applyAlignment="1">
      <alignment horizontal="center" vertical="center"/>
    </xf>
    <xf numFmtId="0" fontId="28" fillId="42" borderId="12" xfId="0" applyFont="1" applyFill="1" applyBorder="1" applyAlignment="1">
      <alignment horizontal="center" vertical="center"/>
    </xf>
    <xf numFmtId="0" fontId="28" fillId="42" borderId="40" xfId="0" applyFont="1" applyFill="1" applyBorder="1" applyAlignment="1">
      <alignment horizontal="center" vertical="center"/>
    </xf>
    <xf numFmtId="0" fontId="28" fillId="42" borderId="42" xfId="0" applyFont="1" applyFill="1" applyBorder="1" applyAlignment="1">
      <alignment horizontal="center" vertical="center"/>
    </xf>
    <xf numFmtId="0" fontId="34" fillId="41" borderId="10" xfId="0" applyFont="1" applyFill="1" applyBorder="1" applyAlignment="1">
      <alignment horizontal="center" vertical="center" wrapText="1"/>
    </xf>
    <xf numFmtId="0" fontId="28" fillId="42" borderId="11" xfId="0" applyFont="1" applyFill="1" applyBorder="1" applyAlignment="1">
      <alignment horizontal="center"/>
    </xf>
    <xf numFmtId="0" fontId="28" fillId="42" borderId="12" xfId="0" applyFont="1" applyFill="1" applyBorder="1" applyAlignment="1">
      <alignment horizontal="center"/>
    </xf>
    <xf numFmtId="0" fontId="28" fillId="42" borderId="11" xfId="0" applyFont="1" applyFill="1" applyBorder="1" applyAlignment="1">
      <alignment horizontal="center" wrapText="1"/>
    </xf>
    <xf numFmtId="0" fontId="28" fillId="42" borderId="10" xfId="0" applyFont="1" applyFill="1" applyBorder="1" applyAlignment="1">
      <alignment horizontal="center" wrapText="1"/>
    </xf>
    <xf numFmtId="0" fontId="28" fillId="42" borderId="10" xfId="0" applyFont="1" applyFill="1" applyBorder="1" applyAlignment="1">
      <alignment horizontal="center"/>
    </xf>
    <xf numFmtId="0" fontId="33" fillId="42" borderId="10" xfId="0" applyFont="1" applyFill="1" applyBorder="1" applyAlignment="1">
      <alignment horizontal="center" wrapText="1"/>
    </xf>
    <xf numFmtId="0" fontId="28" fillId="43" borderId="11" xfId="0" applyFont="1" applyFill="1" applyBorder="1" applyAlignment="1">
      <alignment horizontal="center" wrapText="1"/>
    </xf>
    <xf numFmtId="0" fontId="28" fillId="43" borderId="12" xfId="0" applyFont="1" applyFill="1" applyBorder="1" applyAlignment="1">
      <alignment horizontal="center" wrapText="1"/>
    </xf>
  </cellXfs>
  <cellStyles count="47">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2" xfId="44" xr:uid="{545FF447-CC62-45FA-8510-C1884AD1D580}"/>
    <cellStyle name="Comma 3" xfId="45" xr:uid="{F66D3CBB-87B7-481E-AF78-278285D8D92F}"/>
    <cellStyle name="Excel Built-in Normal" xfId="46" xr:uid="{F40650F0-9838-45F4-9CC6-8D17F185C18F}"/>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Hyperlink" xfId="43" builtinId="8"/>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2" Type="http://schemas.openxmlformats.org/officeDocument/2006/relationships/hyperlink" Target="https://www.temenos.com/us/insights/webinars/how-banks-can-win-new-small-business-customers/" TargetMode="External"/><Relationship Id="rId1" Type="http://schemas.openxmlformats.org/officeDocument/2006/relationships/image" Target="../media/image10.jpeg"/></Relationships>
</file>

<file path=xl/drawings/_rels/drawing3.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12</xdr:col>
      <xdr:colOff>429491</xdr:colOff>
      <xdr:row>23</xdr:row>
      <xdr:rowOff>152401</xdr:rowOff>
    </xdr:from>
    <xdr:to>
      <xdr:col>25</xdr:col>
      <xdr:colOff>372340</xdr:colOff>
      <xdr:row>49</xdr:row>
      <xdr:rowOff>78816</xdr:rowOff>
    </xdr:to>
    <xdr:pic>
      <xdr:nvPicPr>
        <xdr:cNvPr id="2" name="Picture 1">
          <a:extLst>
            <a:ext uri="{FF2B5EF4-FFF2-40B4-BE49-F238E27FC236}">
              <a16:creationId xmlns:a16="http://schemas.microsoft.com/office/drawing/2014/main" id="{268141F8-88BC-4788-BDC1-23B58DA7354A}"/>
            </a:ext>
          </a:extLst>
        </xdr:cNvPr>
        <xdr:cNvPicPr>
          <a:picLocks noChangeAspect="1"/>
        </xdr:cNvPicPr>
      </xdr:nvPicPr>
      <xdr:blipFill>
        <a:blip xmlns:r="http://schemas.openxmlformats.org/officeDocument/2006/relationships" r:embed="rId1"/>
        <a:stretch>
          <a:fillRect/>
        </a:stretch>
      </xdr:blipFill>
      <xdr:spPr>
        <a:xfrm>
          <a:off x="9748751" y="4290061"/>
          <a:ext cx="8736329" cy="4483175"/>
        </a:xfrm>
        <a:prstGeom prst="rect">
          <a:avLst/>
        </a:prstGeom>
      </xdr:spPr>
    </xdr:pic>
    <xdr:clientData/>
  </xdr:twoCellAnchor>
  <xdr:twoCellAnchor editAs="oneCell">
    <xdr:from>
      <xdr:col>0</xdr:col>
      <xdr:colOff>0</xdr:colOff>
      <xdr:row>49</xdr:row>
      <xdr:rowOff>124692</xdr:rowOff>
    </xdr:from>
    <xdr:to>
      <xdr:col>12</xdr:col>
      <xdr:colOff>166948</xdr:colOff>
      <xdr:row>72</xdr:row>
      <xdr:rowOff>872</xdr:rowOff>
    </xdr:to>
    <xdr:pic>
      <xdr:nvPicPr>
        <xdr:cNvPr id="3" name="Picture 2">
          <a:extLst>
            <a:ext uri="{FF2B5EF4-FFF2-40B4-BE49-F238E27FC236}">
              <a16:creationId xmlns:a16="http://schemas.microsoft.com/office/drawing/2014/main" id="{02AB20B0-C79A-4CD8-9F51-C6D4CC74EF39}"/>
            </a:ext>
          </a:extLst>
        </xdr:cNvPr>
        <xdr:cNvPicPr>
          <a:picLocks noChangeAspect="1"/>
        </xdr:cNvPicPr>
      </xdr:nvPicPr>
      <xdr:blipFill>
        <a:blip xmlns:r="http://schemas.openxmlformats.org/officeDocument/2006/relationships" r:embed="rId2"/>
        <a:stretch>
          <a:fillRect/>
        </a:stretch>
      </xdr:blipFill>
      <xdr:spPr>
        <a:xfrm>
          <a:off x="0" y="8819112"/>
          <a:ext cx="9486208" cy="3907160"/>
        </a:xfrm>
        <a:prstGeom prst="rect">
          <a:avLst/>
        </a:prstGeom>
      </xdr:spPr>
    </xdr:pic>
    <xdr:clientData/>
  </xdr:twoCellAnchor>
  <xdr:twoCellAnchor editAs="oneCell">
    <xdr:from>
      <xdr:col>0</xdr:col>
      <xdr:colOff>0</xdr:colOff>
      <xdr:row>23</xdr:row>
      <xdr:rowOff>152400</xdr:rowOff>
    </xdr:from>
    <xdr:to>
      <xdr:col>11</xdr:col>
      <xdr:colOff>788591</xdr:colOff>
      <xdr:row>49</xdr:row>
      <xdr:rowOff>83127</xdr:rowOff>
    </xdr:to>
    <xdr:pic>
      <xdr:nvPicPr>
        <xdr:cNvPr id="4" name="Picture 3">
          <a:extLst>
            <a:ext uri="{FF2B5EF4-FFF2-40B4-BE49-F238E27FC236}">
              <a16:creationId xmlns:a16="http://schemas.microsoft.com/office/drawing/2014/main" id="{5DE81344-14CB-465E-9D6D-63C189FEC679}"/>
            </a:ext>
          </a:extLst>
        </xdr:cNvPr>
        <xdr:cNvPicPr>
          <a:picLocks noChangeAspect="1"/>
        </xdr:cNvPicPr>
      </xdr:nvPicPr>
      <xdr:blipFill>
        <a:blip xmlns:r="http://schemas.openxmlformats.org/officeDocument/2006/relationships" r:embed="rId3"/>
        <a:stretch>
          <a:fillRect/>
        </a:stretch>
      </xdr:blipFill>
      <xdr:spPr>
        <a:xfrm>
          <a:off x="0" y="4290060"/>
          <a:ext cx="8873411" cy="4487487"/>
        </a:xfrm>
        <a:prstGeom prst="rect">
          <a:avLst/>
        </a:prstGeom>
      </xdr:spPr>
    </xdr:pic>
    <xdr:clientData/>
  </xdr:twoCellAnchor>
  <xdr:twoCellAnchor editAs="oneCell">
    <xdr:from>
      <xdr:col>13</xdr:col>
      <xdr:colOff>65809</xdr:colOff>
      <xdr:row>75</xdr:row>
      <xdr:rowOff>28056</xdr:rowOff>
    </xdr:from>
    <xdr:to>
      <xdr:col>25</xdr:col>
      <xdr:colOff>304800</xdr:colOff>
      <xdr:row>99</xdr:row>
      <xdr:rowOff>86601</xdr:rowOff>
    </xdr:to>
    <xdr:pic>
      <xdr:nvPicPr>
        <xdr:cNvPr id="5" name="Picture 4">
          <a:extLst>
            <a:ext uri="{FF2B5EF4-FFF2-40B4-BE49-F238E27FC236}">
              <a16:creationId xmlns:a16="http://schemas.microsoft.com/office/drawing/2014/main" id="{A02E4502-2A63-4D15-9795-7DAFC54B2120}"/>
            </a:ext>
          </a:extLst>
        </xdr:cNvPr>
        <xdr:cNvPicPr>
          <a:picLocks noChangeAspect="1"/>
        </xdr:cNvPicPr>
      </xdr:nvPicPr>
      <xdr:blipFill>
        <a:blip xmlns:r="http://schemas.openxmlformats.org/officeDocument/2006/relationships" r:embed="rId4"/>
        <a:stretch>
          <a:fillRect/>
        </a:stretch>
      </xdr:blipFill>
      <xdr:spPr>
        <a:xfrm>
          <a:off x="10055629" y="13393536"/>
          <a:ext cx="8361911" cy="4264785"/>
        </a:xfrm>
        <a:prstGeom prst="rect">
          <a:avLst/>
        </a:prstGeom>
      </xdr:spPr>
    </xdr:pic>
    <xdr:clientData/>
  </xdr:twoCellAnchor>
  <xdr:twoCellAnchor editAs="oneCell">
    <xdr:from>
      <xdr:col>41</xdr:col>
      <xdr:colOff>63384</xdr:colOff>
      <xdr:row>75</xdr:row>
      <xdr:rowOff>28056</xdr:rowOff>
    </xdr:from>
    <xdr:to>
      <xdr:col>52</xdr:col>
      <xdr:colOff>430091</xdr:colOff>
      <xdr:row>99</xdr:row>
      <xdr:rowOff>2410</xdr:rowOff>
    </xdr:to>
    <xdr:pic>
      <xdr:nvPicPr>
        <xdr:cNvPr id="6" name="Picture 5">
          <a:extLst>
            <a:ext uri="{FF2B5EF4-FFF2-40B4-BE49-F238E27FC236}">
              <a16:creationId xmlns:a16="http://schemas.microsoft.com/office/drawing/2014/main" id="{3BEA447A-62A4-41FE-B676-5FCF5D842D38}"/>
            </a:ext>
          </a:extLst>
        </xdr:cNvPr>
        <xdr:cNvPicPr>
          <a:picLocks noChangeAspect="1"/>
        </xdr:cNvPicPr>
      </xdr:nvPicPr>
      <xdr:blipFill>
        <a:blip xmlns:r="http://schemas.openxmlformats.org/officeDocument/2006/relationships" r:embed="rId5"/>
        <a:stretch>
          <a:fillRect/>
        </a:stretch>
      </xdr:blipFill>
      <xdr:spPr>
        <a:xfrm>
          <a:off x="28905084" y="13393536"/>
          <a:ext cx="7742867" cy="4180594"/>
        </a:xfrm>
        <a:prstGeom prst="rect">
          <a:avLst/>
        </a:prstGeom>
      </xdr:spPr>
    </xdr:pic>
    <xdr:clientData/>
  </xdr:twoCellAnchor>
  <xdr:twoCellAnchor editAs="oneCell">
    <xdr:from>
      <xdr:col>12</xdr:col>
      <xdr:colOff>653934</xdr:colOff>
      <xdr:row>99</xdr:row>
      <xdr:rowOff>169372</xdr:rowOff>
    </xdr:from>
    <xdr:to>
      <xdr:col>30</xdr:col>
      <xdr:colOff>487582</xdr:colOff>
      <xdr:row>107</xdr:row>
      <xdr:rowOff>34995</xdr:rowOff>
    </xdr:to>
    <xdr:pic>
      <xdr:nvPicPr>
        <xdr:cNvPr id="7" name="Picture 6">
          <a:extLst>
            <a:ext uri="{FF2B5EF4-FFF2-40B4-BE49-F238E27FC236}">
              <a16:creationId xmlns:a16="http://schemas.microsoft.com/office/drawing/2014/main" id="{1D486267-6174-4686-847F-74E8F145C354}"/>
            </a:ext>
          </a:extLst>
        </xdr:cNvPr>
        <xdr:cNvPicPr>
          <a:picLocks noChangeAspect="1"/>
        </xdr:cNvPicPr>
      </xdr:nvPicPr>
      <xdr:blipFill>
        <a:blip xmlns:r="http://schemas.openxmlformats.org/officeDocument/2006/relationships" r:embed="rId6"/>
        <a:stretch>
          <a:fillRect/>
        </a:stretch>
      </xdr:blipFill>
      <xdr:spPr>
        <a:xfrm>
          <a:off x="9973194" y="17741092"/>
          <a:ext cx="11979928" cy="1267703"/>
        </a:xfrm>
        <a:prstGeom prst="rect">
          <a:avLst/>
        </a:prstGeom>
      </xdr:spPr>
    </xdr:pic>
    <xdr:clientData/>
  </xdr:twoCellAnchor>
  <xdr:twoCellAnchor editAs="oneCell">
    <xdr:from>
      <xdr:col>25</xdr:col>
      <xdr:colOff>383424</xdr:colOff>
      <xdr:row>74</xdr:row>
      <xdr:rowOff>261505</xdr:rowOff>
    </xdr:from>
    <xdr:to>
      <xdr:col>41</xdr:col>
      <xdr:colOff>5113</xdr:colOff>
      <xdr:row>99</xdr:row>
      <xdr:rowOff>11431</xdr:rowOff>
    </xdr:to>
    <xdr:pic>
      <xdr:nvPicPr>
        <xdr:cNvPr id="8" name="Picture 7">
          <a:extLst>
            <a:ext uri="{FF2B5EF4-FFF2-40B4-BE49-F238E27FC236}">
              <a16:creationId xmlns:a16="http://schemas.microsoft.com/office/drawing/2014/main" id="{3F9819C3-3A71-4155-AFB0-01176F003797}"/>
            </a:ext>
          </a:extLst>
        </xdr:cNvPr>
        <xdr:cNvPicPr>
          <a:picLocks noChangeAspect="1"/>
        </xdr:cNvPicPr>
      </xdr:nvPicPr>
      <xdr:blipFill>
        <a:blip xmlns:r="http://schemas.openxmlformats.org/officeDocument/2006/relationships" r:embed="rId7"/>
        <a:stretch>
          <a:fillRect/>
        </a:stretch>
      </xdr:blipFill>
      <xdr:spPr>
        <a:xfrm>
          <a:off x="18496164" y="13352665"/>
          <a:ext cx="10350649" cy="4230486"/>
        </a:xfrm>
        <a:prstGeom prst="rect">
          <a:avLst/>
        </a:prstGeom>
      </xdr:spPr>
    </xdr:pic>
    <xdr:clientData/>
  </xdr:twoCellAnchor>
  <xdr:twoCellAnchor editAs="oneCell">
    <xdr:from>
      <xdr:col>30</xdr:col>
      <xdr:colOff>653934</xdr:colOff>
      <xdr:row>99</xdr:row>
      <xdr:rowOff>70312</xdr:rowOff>
    </xdr:from>
    <xdr:to>
      <xdr:col>48</xdr:col>
      <xdr:colOff>563782</xdr:colOff>
      <xdr:row>114</xdr:row>
      <xdr:rowOff>15430</xdr:rowOff>
    </xdr:to>
    <xdr:pic>
      <xdr:nvPicPr>
        <xdr:cNvPr id="9" name="Picture 8">
          <a:extLst>
            <a:ext uri="{FF2B5EF4-FFF2-40B4-BE49-F238E27FC236}">
              <a16:creationId xmlns:a16="http://schemas.microsoft.com/office/drawing/2014/main" id="{74F3EB44-3F4E-429C-BE41-650761A5A9FE}"/>
            </a:ext>
          </a:extLst>
        </xdr:cNvPr>
        <xdr:cNvPicPr>
          <a:picLocks noChangeAspect="1"/>
        </xdr:cNvPicPr>
      </xdr:nvPicPr>
      <xdr:blipFill>
        <a:blip xmlns:r="http://schemas.openxmlformats.org/officeDocument/2006/relationships" r:embed="rId8"/>
        <a:stretch>
          <a:fillRect/>
        </a:stretch>
      </xdr:blipFill>
      <xdr:spPr>
        <a:xfrm>
          <a:off x="22119474" y="17642032"/>
          <a:ext cx="11979928" cy="2574018"/>
        </a:xfrm>
        <a:prstGeom prst="rect">
          <a:avLst/>
        </a:prstGeom>
      </xdr:spPr>
    </xdr:pic>
    <xdr:clientData/>
  </xdr:twoCellAnchor>
  <xdr:twoCellAnchor editAs="oneCell">
    <xdr:from>
      <xdr:col>30</xdr:col>
      <xdr:colOff>623454</xdr:colOff>
      <xdr:row>114</xdr:row>
      <xdr:rowOff>146166</xdr:rowOff>
    </xdr:from>
    <xdr:to>
      <xdr:col>46</xdr:col>
      <xdr:colOff>655546</xdr:colOff>
      <xdr:row>121</xdr:row>
      <xdr:rowOff>73106</xdr:rowOff>
    </xdr:to>
    <xdr:pic>
      <xdr:nvPicPr>
        <xdr:cNvPr id="10" name="Picture 9">
          <a:extLst>
            <a:ext uri="{FF2B5EF4-FFF2-40B4-BE49-F238E27FC236}">
              <a16:creationId xmlns:a16="http://schemas.microsoft.com/office/drawing/2014/main" id="{418A45C7-4BB4-4004-BBDC-580645F62A2A}"/>
            </a:ext>
          </a:extLst>
        </xdr:cNvPr>
        <xdr:cNvPicPr>
          <a:picLocks noChangeAspect="1"/>
        </xdr:cNvPicPr>
      </xdr:nvPicPr>
      <xdr:blipFill>
        <a:blip xmlns:r="http://schemas.openxmlformats.org/officeDocument/2006/relationships" r:embed="rId9"/>
        <a:stretch>
          <a:fillRect/>
        </a:stretch>
      </xdr:blipFill>
      <xdr:spPr>
        <a:xfrm>
          <a:off x="22088994" y="20346786"/>
          <a:ext cx="10761052" cy="115376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5</xdr:col>
      <xdr:colOff>131737</xdr:colOff>
      <xdr:row>0</xdr:row>
      <xdr:rowOff>76200</xdr:rowOff>
    </xdr:from>
    <xdr:ext cx="3657307" cy="758040"/>
    <xdr:pic>
      <xdr:nvPicPr>
        <xdr:cNvPr id="2" name="Picture 1">
          <a:extLst>
            <a:ext uri="{FF2B5EF4-FFF2-40B4-BE49-F238E27FC236}">
              <a16:creationId xmlns:a16="http://schemas.microsoft.com/office/drawing/2014/main" id="{19127C58-C974-4086-9381-7899EE6CA2E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8254657" y="76200"/>
          <a:ext cx="3657307" cy="75804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12</xdr:col>
      <xdr:colOff>579120</xdr:colOff>
      <xdr:row>4</xdr:row>
      <xdr:rowOff>22860</xdr:rowOff>
    </xdr:from>
    <xdr:to>
      <xdr:col>29</xdr:col>
      <xdr:colOff>22860</xdr:colOff>
      <xdr:row>25</xdr:row>
      <xdr:rowOff>165742</xdr:rowOff>
    </xdr:to>
    <xdr:pic>
      <xdr:nvPicPr>
        <xdr:cNvPr id="2" name="Picture 1">
          <a:extLst>
            <a:ext uri="{FF2B5EF4-FFF2-40B4-BE49-F238E27FC236}">
              <a16:creationId xmlns:a16="http://schemas.microsoft.com/office/drawing/2014/main" id="{970D4D8D-9BB2-4950-AE24-0A6D6770D397}"/>
            </a:ext>
          </a:extLst>
        </xdr:cNvPr>
        <xdr:cNvPicPr>
          <a:picLocks noChangeAspect="1"/>
        </xdr:cNvPicPr>
      </xdr:nvPicPr>
      <xdr:blipFill>
        <a:blip xmlns:r="http://schemas.openxmlformats.org/officeDocument/2006/relationships" r:embed="rId1"/>
        <a:stretch>
          <a:fillRect/>
        </a:stretch>
      </xdr:blipFill>
      <xdr:spPr>
        <a:xfrm>
          <a:off x="12512040" y="792480"/>
          <a:ext cx="10934700" cy="3884302"/>
        </a:xfrm>
        <a:prstGeom prst="rect">
          <a:avLst/>
        </a:prstGeom>
      </xdr:spPr>
    </xdr:pic>
    <xdr:clientData/>
  </xdr:twoCellAnchor>
  <xdr:twoCellAnchor editAs="oneCell">
    <xdr:from>
      <xdr:col>13</xdr:col>
      <xdr:colOff>1</xdr:colOff>
      <xdr:row>31</xdr:row>
      <xdr:rowOff>1</xdr:rowOff>
    </xdr:from>
    <xdr:to>
      <xdr:col>29</xdr:col>
      <xdr:colOff>378568</xdr:colOff>
      <xdr:row>53</xdr:row>
      <xdr:rowOff>76200</xdr:rowOff>
    </xdr:to>
    <xdr:pic>
      <xdr:nvPicPr>
        <xdr:cNvPr id="3" name="Picture 2">
          <a:extLst>
            <a:ext uri="{FF2B5EF4-FFF2-40B4-BE49-F238E27FC236}">
              <a16:creationId xmlns:a16="http://schemas.microsoft.com/office/drawing/2014/main" id="{D57A40EC-E154-40AC-A35E-89DCC0910BCA}"/>
            </a:ext>
          </a:extLst>
        </xdr:cNvPr>
        <xdr:cNvPicPr>
          <a:picLocks noChangeAspect="1"/>
        </xdr:cNvPicPr>
      </xdr:nvPicPr>
      <xdr:blipFill>
        <a:blip xmlns:r="http://schemas.openxmlformats.org/officeDocument/2006/relationships" r:embed="rId2"/>
        <a:stretch>
          <a:fillRect/>
        </a:stretch>
      </xdr:blipFill>
      <xdr:spPr>
        <a:xfrm>
          <a:off x="12694921" y="5646421"/>
          <a:ext cx="11107527" cy="400049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10</xdr:col>
      <xdr:colOff>137647</xdr:colOff>
      <xdr:row>39</xdr:row>
      <xdr:rowOff>8223</xdr:rowOff>
    </xdr:to>
    <xdr:pic>
      <xdr:nvPicPr>
        <xdr:cNvPr id="2" name="Picture 1">
          <a:extLst>
            <a:ext uri="{FF2B5EF4-FFF2-40B4-BE49-F238E27FC236}">
              <a16:creationId xmlns:a16="http://schemas.microsoft.com/office/drawing/2014/main" id="{DCAC474D-0482-491C-8582-D7FD5609394A}"/>
            </a:ext>
          </a:extLst>
        </xdr:cNvPr>
        <xdr:cNvPicPr>
          <a:picLocks noChangeAspect="1"/>
        </xdr:cNvPicPr>
      </xdr:nvPicPr>
      <xdr:blipFill>
        <a:blip xmlns:r="http://schemas.openxmlformats.org/officeDocument/2006/relationships" r:embed="rId1"/>
        <a:stretch>
          <a:fillRect/>
        </a:stretch>
      </xdr:blipFill>
      <xdr:spPr>
        <a:xfrm>
          <a:off x="670560" y="175260"/>
          <a:ext cx="6172687" cy="666810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ndctech-my.sharepoint.com/Users/Administrator/AppData/Local/Microsoft/Windows/Temporary%20Internet%20Files/Content.Outlook/T15337AG/WS01-02-BANK_Customer_BPR_Reference_Sheet.V1%20(00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ersonal/fahad_mismail_systemsltd_com/Documents/Projects/Tamweel%20Aloula/Tawarruq/Received%20from%20KU/Day-5/Partial%20Settlement%20-%20Installment-TA.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ersonal/fahad_mismail_systemsltd_com/Documents/Projects/Tamweel%20Aloula/Tawarruq/Received%20from%20KU/Day-5/Partial%20Settlement%20-%20Revise%20Term-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KPI Dashboard"/>
      <sheetName val="Data Control Sheet"/>
      <sheetName val="Products"/>
      <sheetName val="Processes Details"/>
      <sheetName val="Deliverables Inventory"/>
      <sheetName val="Scoping Gaps"/>
      <sheetName val="Followup Sheet"/>
      <sheetName val="BRD DOC Details"/>
      <sheetName val="KPI Source 1"/>
      <sheetName val="KPI Source 2"/>
      <sheetName val="New Gaps"/>
      <sheetName val="BRD Planning Details"/>
      <sheetName val="FSD Doc Details"/>
      <sheetName val="Resource Attendees"/>
      <sheetName val="Drop Down Fields"/>
      <sheetName val="Sheet1"/>
      <sheetName val="Sheet2"/>
      <sheetName val="Sheet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3">
          <cell r="B3" t="str">
            <v>MUST Have</v>
          </cell>
        </row>
        <row r="16">
          <cell r="D16" t="str">
            <v>Not Started</v>
          </cell>
        </row>
        <row r="17">
          <cell r="D17" t="str">
            <v>In Progress</v>
          </cell>
        </row>
        <row r="18">
          <cell r="D18" t="str">
            <v>Completed</v>
          </cell>
        </row>
        <row r="19">
          <cell r="D19" t="str">
            <v>Deffered</v>
          </cell>
        </row>
      </sheetData>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 to Compression"/>
      <sheetName val="After 5 Inst. Compression"/>
      <sheetName val="After Maturity Dec. 5Month"/>
    </sheetNames>
    <sheetDataSet>
      <sheetData sheetId="0"/>
      <sheetData sheetId="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iginal"/>
      <sheetName val="Post Partial Settlement"/>
    </sheetNames>
    <sheetDataSet>
      <sheetData sheetId="0"/>
      <sheetData sheetId="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B172A-CAA9-433A-9ECD-5632B795D58F}">
  <dimension ref="A1:J61"/>
  <sheetViews>
    <sheetView topLeftCell="A17" zoomScale="110" zoomScaleNormal="110" workbookViewId="0">
      <selection activeCell="C12" sqref="C12"/>
    </sheetView>
  </sheetViews>
  <sheetFormatPr defaultRowHeight="15" x14ac:dyDescent="0.25"/>
  <cols>
    <col min="1" max="1" width="27.42578125" bestFit="1" customWidth="1"/>
    <col min="2" max="2" width="11.28515625" bestFit="1" customWidth="1"/>
    <col min="3" max="3" width="27" customWidth="1"/>
    <col min="4" max="4" width="39.5703125" bestFit="1" customWidth="1"/>
    <col min="5" max="5" width="16.140625" bestFit="1" customWidth="1"/>
    <col min="6" max="6" width="18.42578125" bestFit="1" customWidth="1"/>
    <col min="7" max="7" width="11.85546875" bestFit="1" customWidth="1"/>
    <col min="8" max="8" width="17.7109375" bestFit="1" customWidth="1"/>
    <col min="10" max="10" width="11.140625" bestFit="1" customWidth="1"/>
    <col min="11" max="11" width="10.140625" bestFit="1" customWidth="1"/>
  </cols>
  <sheetData>
    <row r="1" spans="1:10" ht="21.75" thickBot="1" x14ac:dyDescent="0.4">
      <c r="A1" s="12" t="s">
        <v>15</v>
      </c>
      <c r="B1" s="12" t="s">
        <v>16</v>
      </c>
      <c r="C1" s="12" t="s">
        <v>17</v>
      </c>
      <c r="D1" s="12" t="s">
        <v>12</v>
      </c>
      <c r="E1" s="12" t="s">
        <v>18</v>
      </c>
      <c r="F1" s="13" t="s">
        <v>19</v>
      </c>
      <c r="G1" s="14"/>
    </row>
    <row r="2" spans="1:10" x14ac:dyDescent="0.25">
      <c r="A2" s="372" t="s">
        <v>20</v>
      </c>
      <c r="B2" s="15" t="s">
        <v>21</v>
      </c>
      <c r="C2" s="16" t="s">
        <v>22</v>
      </c>
      <c r="D2" s="16" t="s">
        <v>23</v>
      </c>
      <c r="E2" s="17">
        <v>-500000</v>
      </c>
      <c r="F2" s="18" t="s">
        <v>24</v>
      </c>
      <c r="H2" s="19" t="s">
        <v>25</v>
      </c>
      <c r="I2" s="20"/>
      <c r="J2" s="21">
        <v>500000</v>
      </c>
    </row>
    <row r="3" spans="1:10" ht="15.75" thickBot="1" x14ac:dyDescent="0.3">
      <c r="A3" s="373"/>
      <c r="B3" s="22" t="s">
        <v>26</v>
      </c>
      <c r="C3" s="23" t="s">
        <v>27</v>
      </c>
      <c r="D3" s="23" t="s">
        <v>28</v>
      </c>
      <c r="E3" s="24">
        <f>-E2</f>
        <v>500000</v>
      </c>
      <c r="F3" s="25" t="s">
        <v>24</v>
      </c>
      <c r="H3" s="26" t="s">
        <v>29</v>
      </c>
      <c r="I3" s="1"/>
      <c r="J3" s="27">
        <v>50000</v>
      </c>
    </row>
    <row r="4" spans="1:10" x14ac:dyDescent="0.25">
      <c r="A4" s="374" t="s">
        <v>30</v>
      </c>
      <c r="B4" s="15" t="s">
        <v>21</v>
      </c>
      <c r="C4" s="16" t="s">
        <v>27</v>
      </c>
      <c r="D4" s="16" t="s">
        <v>28</v>
      </c>
      <c r="E4" s="28">
        <f>-E3</f>
        <v>-500000</v>
      </c>
      <c r="F4" s="18" t="s">
        <v>24</v>
      </c>
      <c r="H4" s="26" t="s">
        <v>31</v>
      </c>
      <c r="I4" s="1"/>
      <c r="J4" s="27">
        <f>+J2-J3</f>
        <v>450000</v>
      </c>
    </row>
    <row r="5" spans="1:10" x14ac:dyDescent="0.25">
      <c r="A5" s="375"/>
      <c r="B5" s="8" t="s">
        <v>26</v>
      </c>
      <c r="C5" s="29" t="s">
        <v>32</v>
      </c>
      <c r="D5" s="29" t="s">
        <v>23</v>
      </c>
      <c r="E5" s="30">
        <f>E3</f>
        <v>500000</v>
      </c>
      <c r="F5" s="31" t="s">
        <v>24</v>
      </c>
      <c r="H5" s="26" t="s">
        <v>33</v>
      </c>
      <c r="I5" s="1"/>
      <c r="J5" s="27" t="s">
        <v>34</v>
      </c>
    </row>
    <row r="6" spans="1:10" ht="45" x14ac:dyDescent="0.25">
      <c r="A6" s="375"/>
      <c r="B6" s="8" t="s">
        <v>21</v>
      </c>
      <c r="C6" s="32" t="s">
        <v>35</v>
      </c>
      <c r="D6" s="33" t="s">
        <v>36</v>
      </c>
      <c r="E6" s="30">
        <f>+E4</f>
        <v>-500000</v>
      </c>
      <c r="F6" s="31" t="s">
        <v>24</v>
      </c>
      <c r="H6" s="26"/>
      <c r="I6" s="1"/>
      <c r="J6" s="4"/>
    </row>
    <row r="7" spans="1:10" ht="15.75" thickBot="1" x14ac:dyDescent="0.3">
      <c r="A7" s="376"/>
      <c r="B7" s="22" t="s">
        <v>26</v>
      </c>
      <c r="C7" s="34" t="s">
        <v>37</v>
      </c>
      <c r="D7" s="34" t="s">
        <v>38</v>
      </c>
      <c r="E7" s="35">
        <f>-E6</f>
        <v>500000</v>
      </c>
      <c r="F7" s="25" t="s">
        <v>24</v>
      </c>
      <c r="H7" s="6"/>
      <c r="I7" s="36"/>
      <c r="J7" s="37"/>
    </row>
    <row r="8" spans="1:10" ht="15.75" thickBot="1" x14ac:dyDescent="0.3">
      <c r="A8" s="377" t="s">
        <v>39</v>
      </c>
      <c r="B8" s="38" t="s">
        <v>21</v>
      </c>
      <c r="C8" s="39" t="s">
        <v>40</v>
      </c>
      <c r="D8" s="39" t="s">
        <v>41</v>
      </c>
      <c r="E8" s="40">
        <v>-50000</v>
      </c>
      <c r="F8" s="41" t="s">
        <v>24</v>
      </c>
      <c r="I8" s="42"/>
      <c r="J8" s="43"/>
    </row>
    <row r="9" spans="1:10" ht="15.75" thickBot="1" x14ac:dyDescent="0.3">
      <c r="A9" s="378"/>
      <c r="B9" s="38" t="s">
        <v>26</v>
      </c>
      <c r="C9" s="39" t="s">
        <v>42</v>
      </c>
      <c r="D9" s="39" t="s">
        <v>43</v>
      </c>
      <c r="E9" s="44">
        <f>-E8</f>
        <v>50000</v>
      </c>
      <c r="F9" s="41" t="s">
        <v>24</v>
      </c>
      <c r="I9" s="42"/>
      <c r="J9" s="43"/>
    </row>
    <row r="10" spans="1:10" s="50" customFormat="1" x14ac:dyDescent="0.25">
      <c r="A10" s="379" t="s">
        <v>44</v>
      </c>
      <c r="B10" s="45" t="s">
        <v>21</v>
      </c>
      <c r="C10" s="46" t="s">
        <v>45</v>
      </c>
      <c r="D10" s="47" t="s">
        <v>43</v>
      </c>
      <c r="E10" s="48">
        <v>-50000</v>
      </c>
      <c r="F10" s="49" t="s">
        <v>24</v>
      </c>
    </row>
    <row r="11" spans="1:10" s="50" customFormat="1" ht="15.75" thickBot="1" x14ac:dyDescent="0.3">
      <c r="A11" s="380"/>
      <c r="B11" s="51" t="s">
        <v>26</v>
      </c>
      <c r="C11" s="47" t="s">
        <v>44</v>
      </c>
      <c r="D11" s="52" t="s">
        <v>38</v>
      </c>
      <c r="E11" s="53">
        <f>-E10</f>
        <v>50000</v>
      </c>
      <c r="F11" s="54" t="s">
        <v>24</v>
      </c>
    </row>
    <row r="12" spans="1:10" x14ac:dyDescent="0.25">
      <c r="A12" s="381" t="s">
        <v>46</v>
      </c>
      <c r="B12" s="55" t="s">
        <v>21</v>
      </c>
      <c r="C12" s="56" t="s">
        <v>37</v>
      </c>
      <c r="D12" s="57" t="s">
        <v>38</v>
      </c>
      <c r="E12" s="58">
        <f>+E6</f>
        <v>-500000</v>
      </c>
      <c r="F12" s="59" t="s">
        <v>24</v>
      </c>
    </row>
    <row r="13" spans="1:10" ht="15.75" thickBot="1" x14ac:dyDescent="0.3">
      <c r="A13" s="382"/>
      <c r="B13" s="60" t="s">
        <v>26</v>
      </c>
      <c r="C13" s="61" t="s">
        <v>47</v>
      </c>
      <c r="D13" s="62" t="s">
        <v>48</v>
      </c>
      <c r="E13" s="63">
        <f>-E12</f>
        <v>500000</v>
      </c>
      <c r="F13" s="64" t="s">
        <v>24</v>
      </c>
    </row>
    <row r="14" spans="1:10" x14ac:dyDescent="0.25">
      <c r="A14" s="383" t="s">
        <v>49</v>
      </c>
      <c r="B14" s="15" t="s">
        <v>21</v>
      </c>
      <c r="C14" s="65" t="s">
        <v>50</v>
      </c>
      <c r="D14" s="65" t="s">
        <v>51</v>
      </c>
      <c r="E14" s="66">
        <v>-450000</v>
      </c>
      <c r="F14" s="67" t="s">
        <v>24</v>
      </c>
    </row>
    <row r="15" spans="1:10" ht="45" x14ac:dyDescent="0.25">
      <c r="A15" s="384"/>
      <c r="B15" s="8" t="s">
        <v>26</v>
      </c>
      <c r="C15" s="11" t="s">
        <v>52</v>
      </c>
      <c r="D15" s="11" t="s">
        <v>36</v>
      </c>
      <c r="E15" s="68">
        <v>450000</v>
      </c>
      <c r="F15" s="31" t="s">
        <v>24</v>
      </c>
    </row>
    <row r="16" spans="1:10" x14ac:dyDescent="0.25">
      <c r="A16" s="384"/>
      <c r="B16" s="8" t="s">
        <v>21</v>
      </c>
      <c r="C16" s="7" t="s">
        <v>53</v>
      </c>
      <c r="D16" s="7" t="s">
        <v>54</v>
      </c>
      <c r="E16" s="68">
        <v>-270443.84000000003</v>
      </c>
      <c r="F16" s="31" t="s">
        <v>24</v>
      </c>
    </row>
    <row r="17" spans="1:6" ht="15.75" thickBot="1" x14ac:dyDescent="0.3">
      <c r="A17" s="385"/>
      <c r="B17" s="22" t="s">
        <v>26</v>
      </c>
      <c r="C17" s="69" t="s">
        <v>55</v>
      </c>
      <c r="D17" s="69" t="s">
        <v>56</v>
      </c>
      <c r="E17" s="70">
        <f>-E16</f>
        <v>270443.84000000003</v>
      </c>
      <c r="F17" s="25" t="s">
        <v>24</v>
      </c>
    </row>
    <row r="18" spans="1:6" ht="15.75" hidden="1" thickBot="1" x14ac:dyDescent="0.3">
      <c r="A18" s="386" t="s">
        <v>57</v>
      </c>
      <c r="B18" s="71" t="s">
        <v>58</v>
      </c>
      <c r="C18" s="72" t="s">
        <v>59</v>
      </c>
      <c r="D18" s="73" t="s">
        <v>60</v>
      </c>
      <c r="E18" s="74">
        <f>-J3</f>
        <v>-50000</v>
      </c>
      <c r="F18" s="75"/>
    </row>
    <row r="19" spans="1:6" ht="15.75" hidden="1" thickBot="1" x14ac:dyDescent="0.3">
      <c r="A19" s="387"/>
      <c r="B19" s="76" t="s">
        <v>61</v>
      </c>
      <c r="C19" s="77" t="s">
        <v>62</v>
      </c>
      <c r="D19" s="78" t="s">
        <v>63</v>
      </c>
      <c r="E19" s="79">
        <f>-E18</f>
        <v>50000</v>
      </c>
      <c r="F19" s="49"/>
    </row>
    <row r="20" spans="1:6" ht="15.75" hidden="1" thickBot="1" x14ac:dyDescent="0.3">
      <c r="A20" s="387"/>
      <c r="B20" s="80" t="s">
        <v>58</v>
      </c>
      <c r="C20" s="81" t="s">
        <v>64</v>
      </c>
      <c r="D20" s="82" t="s">
        <v>65</v>
      </c>
      <c r="E20" s="83">
        <f>-J4</f>
        <v>-450000</v>
      </c>
      <c r="F20" s="84"/>
    </row>
    <row r="21" spans="1:6" ht="15.75" hidden="1" thickBot="1" x14ac:dyDescent="0.3">
      <c r="A21" s="388"/>
      <c r="B21" s="85" t="s">
        <v>61</v>
      </c>
      <c r="C21" s="86" t="s">
        <v>66</v>
      </c>
      <c r="D21" s="87"/>
      <c r="E21" s="88">
        <f>-E20</f>
        <v>450000</v>
      </c>
      <c r="F21" s="89"/>
    </row>
    <row r="22" spans="1:6" x14ac:dyDescent="0.25">
      <c r="A22" s="389" t="s">
        <v>67</v>
      </c>
      <c r="B22" s="90" t="s">
        <v>21</v>
      </c>
      <c r="C22" s="91" t="s">
        <v>44</v>
      </c>
      <c r="D22" s="92" t="s">
        <v>38</v>
      </c>
      <c r="E22" s="74">
        <f>+E10</f>
        <v>-50000</v>
      </c>
      <c r="F22" s="75" t="s">
        <v>24</v>
      </c>
    </row>
    <row r="23" spans="1:6" ht="45.75" thickBot="1" x14ac:dyDescent="0.3">
      <c r="A23" s="390"/>
      <c r="B23" s="93" t="s">
        <v>26</v>
      </c>
      <c r="C23" s="94" t="s">
        <v>68</v>
      </c>
      <c r="D23" s="95" t="s">
        <v>68</v>
      </c>
      <c r="E23" s="96">
        <f>+E11</f>
        <v>50000</v>
      </c>
      <c r="F23" s="54" t="s">
        <v>24</v>
      </c>
    </row>
    <row r="24" spans="1:6" s="102" customFormat="1" hidden="1" x14ac:dyDescent="0.25">
      <c r="A24" s="391" t="s">
        <v>69</v>
      </c>
      <c r="B24" s="97" t="s">
        <v>21</v>
      </c>
      <c r="C24" s="98" t="s">
        <v>70</v>
      </c>
      <c r="D24" s="99" t="s">
        <v>38</v>
      </c>
      <c r="E24" s="100">
        <f>-E7</f>
        <v>-500000</v>
      </c>
      <c r="F24" s="101" t="s">
        <v>24</v>
      </c>
    </row>
    <row r="25" spans="1:6" s="102" customFormat="1" ht="15.75" hidden="1" thickBot="1" x14ac:dyDescent="0.3">
      <c r="A25" s="392"/>
      <c r="B25" s="103" t="s">
        <v>26</v>
      </c>
      <c r="C25" s="104" t="s">
        <v>71</v>
      </c>
      <c r="D25" s="105" t="s">
        <v>38</v>
      </c>
      <c r="E25" s="106">
        <f>-E22</f>
        <v>50000</v>
      </c>
      <c r="F25" s="107" t="s">
        <v>24</v>
      </c>
    </row>
    <row r="26" spans="1:6" s="102" customFormat="1" hidden="1" x14ac:dyDescent="0.25">
      <c r="A26" s="393" t="s">
        <v>72</v>
      </c>
      <c r="B26" s="108" t="s">
        <v>58</v>
      </c>
      <c r="C26" s="46" t="s">
        <v>45</v>
      </c>
      <c r="D26" s="109" t="s">
        <v>73</v>
      </c>
      <c r="E26" s="110">
        <f>E18</f>
        <v>-50000</v>
      </c>
      <c r="F26" s="111"/>
    </row>
    <row r="27" spans="1:6" s="102" customFormat="1" hidden="1" x14ac:dyDescent="0.25">
      <c r="A27" s="394"/>
      <c r="B27" s="76" t="s">
        <v>61</v>
      </c>
      <c r="C27" s="77" t="s">
        <v>59</v>
      </c>
      <c r="D27" s="78" t="s">
        <v>60</v>
      </c>
      <c r="E27" s="112">
        <f>-E18</f>
        <v>50000</v>
      </c>
      <c r="F27" s="49"/>
    </row>
    <row r="28" spans="1:6" s="102" customFormat="1" hidden="1" x14ac:dyDescent="0.25">
      <c r="A28" s="394"/>
      <c r="B28" s="113" t="s">
        <v>58</v>
      </c>
      <c r="C28" s="114" t="s">
        <v>45</v>
      </c>
      <c r="D28" s="115" t="s">
        <v>73</v>
      </c>
      <c r="E28" s="116">
        <f>E20</f>
        <v>-450000</v>
      </c>
      <c r="F28" s="117"/>
    </row>
    <row r="29" spans="1:6" s="102" customFormat="1" ht="15.75" hidden="1" thickBot="1" x14ac:dyDescent="0.3">
      <c r="A29" s="395"/>
      <c r="B29" s="118" t="s">
        <v>61</v>
      </c>
      <c r="C29" s="119" t="s">
        <v>64</v>
      </c>
      <c r="D29" s="120" t="s">
        <v>65</v>
      </c>
      <c r="E29" s="121">
        <f>-E20</f>
        <v>450000</v>
      </c>
      <c r="F29" s="122"/>
    </row>
    <row r="30" spans="1:6" s="102" customFormat="1" hidden="1" x14ac:dyDescent="0.25">
      <c r="A30" s="396" t="s">
        <v>74</v>
      </c>
      <c r="B30" s="123" t="s">
        <v>58</v>
      </c>
      <c r="C30" s="124" t="s">
        <v>45</v>
      </c>
      <c r="D30" s="125" t="s">
        <v>73</v>
      </c>
      <c r="E30" s="126">
        <f>E23+E26+E28</f>
        <v>-450000</v>
      </c>
      <c r="F30" s="370"/>
    </row>
    <row r="31" spans="1:6" s="102" customFormat="1" hidden="1" x14ac:dyDescent="0.25">
      <c r="A31" s="397"/>
      <c r="B31" s="127" t="s">
        <v>61</v>
      </c>
      <c r="C31" s="128" t="s">
        <v>75</v>
      </c>
      <c r="D31" s="129" t="s">
        <v>38</v>
      </c>
      <c r="E31" s="130">
        <f>-E30</f>
        <v>450000</v>
      </c>
      <c r="F31" s="371"/>
    </row>
    <row r="32" spans="1:6" s="102" customFormat="1" hidden="1" x14ac:dyDescent="0.25">
      <c r="A32" s="397"/>
      <c r="B32" s="127" t="s">
        <v>58</v>
      </c>
      <c r="C32" s="128" t="s">
        <v>75</v>
      </c>
      <c r="D32" s="129" t="s">
        <v>38</v>
      </c>
      <c r="E32" s="130">
        <f>E30</f>
        <v>-450000</v>
      </c>
      <c r="F32" s="371"/>
    </row>
    <row r="33" spans="1:6" s="102" customFormat="1" hidden="1" x14ac:dyDescent="0.25">
      <c r="A33" s="397"/>
      <c r="B33" s="131" t="s">
        <v>61</v>
      </c>
      <c r="C33" s="132" t="s">
        <v>76</v>
      </c>
      <c r="D33" s="133" t="s">
        <v>77</v>
      </c>
      <c r="E33" s="134">
        <f>E31</f>
        <v>450000</v>
      </c>
      <c r="F33" s="371"/>
    </row>
    <row r="34" spans="1:6" s="102" customFormat="1" hidden="1" x14ac:dyDescent="0.25">
      <c r="A34" s="401" t="s">
        <v>78</v>
      </c>
      <c r="B34" s="123" t="s">
        <v>58</v>
      </c>
      <c r="C34" s="124" t="s">
        <v>75</v>
      </c>
      <c r="D34" s="125" t="s">
        <v>38</v>
      </c>
      <c r="E34" s="135">
        <f>E26+E28</f>
        <v>-500000</v>
      </c>
      <c r="F34" s="136"/>
    </row>
    <row r="35" spans="1:6" s="102" customFormat="1" ht="15.75" hidden="1" thickBot="1" x14ac:dyDescent="0.3">
      <c r="A35" s="402"/>
      <c r="B35" s="137" t="s">
        <v>61</v>
      </c>
      <c r="C35" s="138" t="s">
        <v>45</v>
      </c>
      <c r="D35" s="139" t="s">
        <v>73</v>
      </c>
      <c r="E35" s="140">
        <f>-E34</f>
        <v>500000</v>
      </c>
      <c r="F35" s="141"/>
    </row>
    <row r="36" spans="1:6" s="102" customFormat="1" hidden="1" x14ac:dyDescent="0.25">
      <c r="A36" s="397" t="s">
        <v>79</v>
      </c>
      <c r="B36" s="142" t="s">
        <v>58</v>
      </c>
      <c r="C36" s="143" t="s">
        <v>45</v>
      </c>
      <c r="D36" s="144" t="s">
        <v>73</v>
      </c>
      <c r="E36" s="145">
        <f>E23+E26+E28+E35</f>
        <v>50000</v>
      </c>
      <c r="F36" s="371"/>
    </row>
    <row r="37" spans="1:6" s="102" customFormat="1" hidden="1" x14ac:dyDescent="0.25">
      <c r="A37" s="397"/>
      <c r="B37" s="127" t="s">
        <v>61</v>
      </c>
      <c r="C37" s="128" t="s">
        <v>75</v>
      </c>
      <c r="D37" s="129" t="s">
        <v>38</v>
      </c>
      <c r="E37" s="130">
        <f>-E36</f>
        <v>-50000</v>
      </c>
      <c r="F37" s="371"/>
    </row>
    <row r="38" spans="1:6" s="102" customFormat="1" hidden="1" x14ac:dyDescent="0.25">
      <c r="A38" s="397"/>
      <c r="B38" s="127" t="s">
        <v>58</v>
      </c>
      <c r="C38" s="128" t="s">
        <v>75</v>
      </c>
      <c r="D38" s="129" t="s">
        <v>38</v>
      </c>
      <c r="E38" s="130">
        <f>E36</f>
        <v>50000</v>
      </c>
      <c r="F38" s="371"/>
    </row>
    <row r="39" spans="1:6" s="102" customFormat="1" ht="15.75" hidden="1" thickBot="1" x14ac:dyDescent="0.3">
      <c r="A39" s="403"/>
      <c r="B39" s="146" t="s">
        <v>61</v>
      </c>
      <c r="C39" s="147" t="s">
        <v>76</v>
      </c>
      <c r="D39" s="148" t="s">
        <v>77</v>
      </c>
      <c r="E39" s="140">
        <f>E37</f>
        <v>-50000</v>
      </c>
      <c r="F39" s="404"/>
    </row>
    <row r="40" spans="1:6" ht="15.75" thickBot="1" x14ac:dyDescent="0.3"/>
    <row r="41" spans="1:6" x14ac:dyDescent="0.25">
      <c r="A41" s="383" t="s">
        <v>80</v>
      </c>
      <c r="B41" s="15" t="s">
        <v>21</v>
      </c>
      <c r="C41" s="65" t="s">
        <v>55</v>
      </c>
      <c r="D41" s="65" t="s">
        <v>81</v>
      </c>
      <c r="E41" s="66">
        <f>E16/(5*365)</f>
        <v>-148.18840547945206</v>
      </c>
      <c r="F41" s="18" t="s">
        <v>24</v>
      </c>
    </row>
    <row r="42" spans="1:6" ht="15.75" thickBot="1" x14ac:dyDescent="0.3">
      <c r="A42" s="385"/>
      <c r="B42" s="22" t="s">
        <v>26</v>
      </c>
      <c r="C42" s="69" t="s">
        <v>82</v>
      </c>
      <c r="D42" s="69" t="s">
        <v>83</v>
      </c>
      <c r="E42" s="70">
        <f>-E41</f>
        <v>148.18840547945206</v>
      </c>
      <c r="F42" s="25" t="s">
        <v>24</v>
      </c>
    </row>
    <row r="43" spans="1:6" hidden="1" x14ac:dyDescent="0.25">
      <c r="A43" s="383" t="s">
        <v>84</v>
      </c>
      <c r="B43" s="91" t="s">
        <v>21</v>
      </c>
      <c r="C43" s="91" t="s">
        <v>62</v>
      </c>
      <c r="D43" s="91" t="s">
        <v>85</v>
      </c>
      <c r="E43" s="149">
        <f>E18/365</f>
        <v>-136.98630136986301</v>
      </c>
      <c r="F43" s="150"/>
    </row>
    <row r="44" spans="1:6" ht="15.75" hidden="1" thickBot="1" x14ac:dyDescent="0.3">
      <c r="A44" s="385"/>
      <c r="B44" s="151" t="s">
        <v>26</v>
      </c>
      <c r="C44" s="151" t="s">
        <v>82</v>
      </c>
      <c r="D44" s="151" t="s">
        <v>83</v>
      </c>
      <c r="E44" s="152">
        <f>-E43</f>
        <v>136.98630136986301</v>
      </c>
      <c r="F44" s="5"/>
    </row>
    <row r="45" spans="1:6" x14ac:dyDescent="0.25">
      <c r="A45" s="153"/>
      <c r="B45" s="154"/>
      <c r="C45" s="155"/>
      <c r="D45" s="156"/>
      <c r="E45" s="157"/>
      <c r="F45" s="158"/>
    </row>
    <row r="46" spans="1:6" ht="15.75" thickBot="1" x14ac:dyDescent="0.3">
      <c r="A46" s="153"/>
      <c r="B46" s="154"/>
      <c r="C46" s="155"/>
      <c r="D46" s="156"/>
      <c r="E46" s="157"/>
      <c r="F46" s="158"/>
    </row>
    <row r="47" spans="1:6" x14ac:dyDescent="0.25">
      <c r="A47" s="398" t="s">
        <v>86</v>
      </c>
      <c r="B47" s="15" t="s">
        <v>21</v>
      </c>
      <c r="C47" s="159" t="s">
        <v>87</v>
      </c>
      <c r="D47" s="159" t="s">
        <v>88</v>
      </c>
      <c r="E47" s="160" t="s">
        <v>89</v>
      </c>
      <c r="F47" s="18" t="s">
        <v>24</v>
      </c>
    </row>
    <row r="48" spans="1:6" x14ac:dyDescent="0.25">
      <c r="A48" s="399"/>
      <c r="B48" s="8" t="s">
        <v>26</v>
      </c>
      <c r="C48" s="161" t="s">
        <v>50</v>
      </c>
      <c r="D48" s="161" t="s">
        <v>90</v>
      </c>
      <c r="E48" s="9" t="s">
        <v>89</v>
      </c>
      <c r="F48" s="31" t="s">
        <v>24</v>
      </c>
    </row>
    <row r="49" spans="1:6" x14ac:dyDescent="0.25">
      <c r="A49" s="399"/>
      <c r="B49" s="8" t="s">
        <v>21</v>
      </c>
      <c r="C49" s="1" t="s">
        <v>91</v>
      </c>
      <c r="D49" s="1" t="s">
        <v>92</v>
      </c>
      <c r="E49" s="9" t="s">
        <v>89</v>
      </c>
      <c r="F49" s="31" t="s">
        <v>24</v>
      </c>
    </row>
    <row r="50" spans="1:6" ht="15.75" thickBot="1" x14ac:dyDescent="0.3">
      <c r="A50" s="400"/>
      <c r="B50" s="22" t="s">
        <v>26</v>
      </c>
      <c r="C50" s="162" t="s">
        <v>53</v>
      </c>
      <c r="D50" s="162" t="s">
        <v>54</v>
      </c>
      <c r="E50" s="163" t="s">
        <v>89</v>
      </c>
      <c r="F50" s="25" t="s">
        <v>24</v>
      </c>
    </row>
    <row r="51" spans="1:6" x14ac:dyDescent="0.25">
      <c r="A51" s="398" t="s">
        <v>93</v>
      </c>
      <c r="B51" s="15" t="s">
        <v>21</v>
      </c>
      <c r="C51" s="164" t="s">
        <v>94</v>
      </c>
      <c r="D51" s="165" t="s">
        <v>95</v>
      </c>
      <c r="E51" s="166" t="s">
        <v>89</v>
      </c>
      <c r="F51" s="18" t="s">
        <v>24</v>
      </c>
    </row>
    <row r="52" spans="1:6" x14ac:dyDescent="0.25">
      <c r="A52" s="399"/>
      <c r="B52" s="8" t="s">
        <v>26</v>
      </c>
      <c r="C52" s="3" t="s">
        <v>96</v>
      </c>
      <c r="D52" s="11" t="s">
        <v>97</v>
      </c>
      <c r="E52" s="167" t="s">
        <v>89</v>
      </c>
      <c r="F52" s="31" t="s">
        <v>24</v>
      </c>
    </row>
    <row r="53" spans="1:6" ht="15.75" thickBot="1" x14ac:dyDescent="0.3">
      <c r="A53" s="400"/>
      <c r="B53" s="22" t="s">
        <v>26</v>
      </c>
      <c r="C53" s="162" t="s">
        <v>91</v>
      </c>
      <c r="D53" s="168" t="s">
        <v>98</v>
      </c>
      <c r="E53" s="169" t="s">
        <v>89</v>
      </c>
      <c r="F53" s="25" t="s">
        <v>24</v>
      </c>
    </row>
    <row r="54" spans="1:6" x14ac:dyDescent="0.25">
      <c r="A54" s="383" t="s">
        <v>99</v>
      </c>
      <c r="B54" s="15" t="s">
        <v>21</v>
      </c>
      <c r="C54" s="65" t="s">
        <v>45</v>
      </c>
      <c r="D54" s="65" t="s">
        <v>100</v>
      </c>
      <c r="E54" s="166" t="s">
        <v>89</v>
      </c>
      <c r="F54" s="18" t="s">
        <v>24</v>
      </c>
    </row>
    <row r="55" spans="1:6" x14ac:dyDescent="0.25">
      <c r="A55" s="384"/>
      <c r="B55" s="8" t="s">
        <v>26</v>
      </c>
      <c r="C55" s="7" t="s">
        <v>50</v>
      </c>
      <c r="D55" s="7" t="s">
        <v>100</v>
      </c>
      <c r="E55" s="167" t="s">
        <v>89</v>
      </c>
      <c r="F55" s="31" t="s">
        <v>24</v>
      </c>
    </row>
    <row r="56" spans="1:6" x14ac:dyDescent="0.25">
      <c r="A56" s="384"/>
      <c r="B56" s="8" t="s">
        <v>21</v>
      </c>
      <c r="C56" s="7" t="s">
        <v>45</v>
      </c>
      <c r="D56" s="7" t="s">
        <v>101</v>
      </c>
      <c r="E56" s="170" t="s">
        <v>89</v>
      </c>
      <c r="F56" s="31" t="s">
        <v>24</v>
      </c>
    </row>
    <row r="57" spans="1:6" x14ac:dyDescent="0.25">
      <c r="A57" s="384"/>
      <c r="B57" s="8" t="s">
        <v>26</v>
      </c>
      <c r="C57" s="7" t="s">
        <v>53</v>
      </c>
      <c r="D57" s="7" t="s">
        <v>101</v>
      </c>
      <c r="E57" s="170" t="s">
        <v>89</v>
      </c>
      <c r="F57" s="31" t="s">
        <v>24</v>
      </c>
    </row>
    <row r="58" spans="1:6" x14ac:dyDescent="0.25">
      <c r="A58" s="384"/>
      <c r="B58" s="8" t="s">
        <v>21</v>
      </c>
      <c r="C58" s="7" t="s">
        <v>55</v>
      </c>
      <c r="D58" s="7" t="s">
        <v>102</v>
      </c>
      <c r="E58" s="170" t="s">
        <v>89</v>
      </c>
      <c r="F58" s="31" t="s">
        <v>24</v>
      </c>
    </row>
    <row r="59" spans="1:6" x14ac:dyDescent="0.25">
      <c r="A59" s="384"/>
      <c r="B59" s="8" t="s">
        <v>26</v>
      </c>
      <c r="C59" s="7" t="s">
        <v>82</v>
      </c>
      <c r="D59" s="7" t="s">
        <v>102</v>
      </c>
      <c r="E59" s="170" t="s">
        <v>89</v>
      </c>
      <c r="F59" s="31" t="s">
        <v>24</v>
      </c>
    </row>
    <row r="60" spans="1:6" x14ac:dyDescent="0.25">
      <c r="A60" s="384"/>
      <c r="B60" s="8" t="s">
        <v>21</v>
      </c>
      <c r="C60" s="7" t="s">
        <v>82</v>
      </c>
      <c r="D60" s="7" t="s">
        <v>103</v>
      </c>
      <c r="E60" s="9" t="s">
        <v>89</v>
      </c>
      <c r="F60" s="31" t="s">
        <v>24</v>
      </c>
    </row>
    <row r="61" spans="1:6" ht="15.75" thickBot="1" x14ac:dyDescent="0.3">
      <c r="A61" s="385"/>
      <c r="B61" s="22" t="s">
        <v>26</v>
      </c>
      <c r="C61" s="69" t="s">
        <v>45</v>
      </c>
      <c r="D61" s="69" t="s">
        <v>103</v>
      </c>
      <c r="E61" s="163" t="s">
        <v>89</v>
      </c>
      <c r="F61" s="25" t="s">
        <v>24</v>
      </c>
    </row>
  </sheetData>
  <mergeCells count="20">
    <mergeCell ref="A51:A53"/>
    <mergeCell ref="A54:A61"/>
    <mergeCell ref="A34:A35"/>
    <mergeCell ref="A36:A39"/>
    <mergeCell ref="F36:F39"/>
    <mergeCell ref="A41:A42"/>
    <mergeCell ref="A43:A44"/>
    <mergeCell ref="A47:A50"/>
    <mergeCell ref="F30:F33"/>
    <mergeCell ref="A2:A3"/>
    <mergeCell ref="A4:A7"/>
    <mergeCell ref="A8:A9"/>
    <mergeCell ref="A10:A11"/>
    <mergeCell ref="A12:A13"/>
    <mergeCell ref="A14:A17"/>
    <mergeCell ref="A18:A21"/>
    <mergeCell ref="A22:A23"/>
    <mergeCell ref="A24:A25"/>
    <mergeCell ref="A26:A29"/>
    <mergeCell ref="A30:A3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2BE59-55D9-467C-A731-CFC662A6381A}">
  <sheetPr>
    <pageSetUpPr autoPageBreaks="0"/>
  </sheetPr>
  <dimension ref="A1:F31"/>
  <sheetViews>
    <sheetView topLeftCell="A3" workbookViewId="0">
      <selection activeCell="D10" sqref="D10"/>
    </sheetView>
  </sheetViews>
  <sheetFormatPr defaultRowHeight="15" x14ac:dyDescent="0.25"/>
  <cols>
    <col min="1" max="1" width="23.28515625" bestFit="1" customWidth="1"/>
    <col min="2" max="2" width="10.28515625" bestFit="1" customWidth="1"/>
    <col min="3" max="3" width="15.140625" bestFit="1" customWidth="1"/>
    <col min="4" max="4" width="36.28515625" bestFit="1" customWidth="1"/>
    <col min="5" max="5" width="14.28515625" bestFit="1" customWidth="1"/>
    <col min="6" max="6" width="16.7109375" bestFit="1" customWidth="1"/>
  </cols>
  <sheetData>
    <row r="1" spans="1:6" ht="15.75" thickBot="1" x14ac:dyDescent="0.3">
      <c r="A1" s="306" t="s">
        <v>544</v>
      </c>
      <c r="B1" s="194"/>
      <c r="C1" s="194"/>
      <c r="D1" s="194"/>
      <c r="E1" s="194"/>
      <c r="F1" s="194"/>
    </row>
    <row r="2" spans="1:6" ht="15.75" thickBot="1" x14ac:dyDescent="0.3">
      <c r="A2" s="307" t="s">
        <v>15</v>
      </c>
      <c r="B2" s="308" t="s">
        <v>16</v>
      </c>
      <c r="C2" s="308" t="s">
        <v>17</v>
      </c>
      <c r="D2" s="308" t="s">
        <v>12</v>
      </c>
      <c r="E2" s="308" t="s">
        <v>18</v>
      </c>
      <c r="F2" s="309" t="s">
        <v>19</v>
      </c>
    </row>
    <row r="3" spans="1:6" ht="31.9" customHeight="1" x14ac:dyDescent="0.25">
      <c r="A3" s="407" t="s">
        <v>545</v>
      </c>
      <c r="B3" s="310" t="s">
        <v>21</v>
      </c>
      <c r="C3" s="311" t="s">
        <v>82</v>
      </c>
      <c r="D3" s="310" t="s">
        <v>546</v>
      </c>
      <c r="E3" s="312" t="s">
        <v>89</v>
      </c>
      <c r="F3" s="313" t="s">
        <v>24</v>
      </c>
    </row>
    <row r="4" spans="1:6" ht="31.9" customHeight="1" x14ac:dyDescent="0.25">
      <c r="A4" s="408"/>
      <c r="B4" s="314" t="s">
        <v>26</v>
      </c>
      <c r="C4" s="315" t="s">
        <v>547</v>
      </c>
      <c r="D4" s="316" t="s">
        <v>73</v>
      </c>
      <c r="E4" s="317" t="s">
        <v>89</v>
      </c>
      <c r="F4" s="318" t="s">
        <v>24</v>
      </c>
    </row>
    <row r="5" spans="1:6" ht="31.9" customHeight="1" x14ac:dyDescent="0.25">
      <c r="A5" s="408"/>
      <c r="B5" s="316" t="s">
        <v>21</v>
      </c>
      <c r="C5" s="315" t="s">
        <v>66</v>
      </c>
      <c r="D5" s="316" t="s">
        <v>66</v>
      </c>
      <c r="E5" s="319" t="s">
        <v>89</v>
      </c>
      <c r="F5" s="320" t="s">
        <v>24</v>
      </c>
    </row>
    <row r="6" spans="1:6" ht="31.9" customHeight="1" thickBot="1" x14ac:dyDescent="0.3">
      <c r="A6" s="409"/>
      <c r="B6" s="321" t="s">
        <v>26</v>
      </c>
      <c r="C6" s="322" t="s">
        <v>547</v>
      </c>
      <c r="D6" s="323" t="s">
        <v>73</v>
      </c>
      <c r="E6" s="324" t="s">
        <v>89</v>
      </c>
      <c r="F6" s="325" t="s">
        <v>24</v>
      </c>
    </row>
    <row r="7" spans="1:6" ht="31.9" customHeight="1" x14ac:dyDescent="0.25">
      <c r="A7" s="407" t="s">
        <v>548</v>
      </c>
      <c r="B7" s="310" t="s">
        <v>21</v>
      </c>
      <c r="C7" s="311" t="s">
        <v>82</v>
      </c>
      <c r="D7" s="311" t="s">
        <v>83</v>
      </c>
      <c r="E7" s="312" t="s">
        <v>89</v>
      </c>
      <c r="F7" s="313" t="s">
        <v>24</v>
      </c>
    </row>
    <row r="8" spans="1:6" ht="31.9" customHeight="1" x14ac:dyDescent="0.25">
      <c r="A8" s="408"/>
      <c r="B8" s="314" t="s">
        <v>26</v>
      </c>
      <c r="C8" s="326" t="s">
        <v>55</v>
      </c>
      <c r="D8" s="317" t="s">
        <v>549</v>
      </c>
      <c r="E8" s="317" t="s">
        <v>89</v>
      </c>
      <c r="F8" s="318" t="s">
        <v>24</v>
      </c>
    </row>
    <row r="9" spans="1:6" ht="31.9" customHeight="1" x14ac:dyDescent="0.25">
      <c r="A9" s="408"/>
      <c r="B9" s="314" t="s">
        <v>21</v>
      </c>
      <c r="C9" s="326" t="s">
        <v>55</v>
      </c>
      <c r="D9" s="317" t="s">
        <v>549</v>
      </c>
      <c r="E9" s="317" t="s">
        <v>89</v>
      </c>
      <c r="F9" s="318" t="s">
        <v>24</v>
      </c>
    </row>
    <row r="10" spans="1:6" ht="31.9" customHeight="1" thickBot="1" x14ac:dyDescent="0.3">
      <c r="A10" s="409"/>
      <c r="B10" s="321" t="s">
        <v>26</v>
      </c>
      <c r="C10" s="327" t="s">
        <v>53</v>
      </c>
      <c r="D10" s="327" t="s">
        <v>54</v>
      </c>
      <c r="E10" s="324" t="s">
        <v>89</v>
      </c>
      <c r="F10" s="325" t="s">
        <v>24</v>
      </c>
    </row>
    <row r="11" spans="1:6" ht="31.9" customHeight="1" x14ac:dyDescent="0.25">
      <c r="A11" s="407" t="s">
        <v>550</v>
      </c>
      <c r="B11" s="310" t="s">
        <v>21</v>
      </c>
      <c r="C11" s="311" t="s">
        <v>547</v>
      </c>
      <c r="D11" s="310" t="s">
        <v>73</v>
      </c>
      <c r="E11" s="312" t="s">
        <v>89</v>
      </c>
      <c r="F11" s="313" t="s">
        <v>24</v>
      </c>
    </row>
    <row r="12" spans="1:6" ht="31.9" customHeight="1" thickBot="1" x14ac:dyDescent="0.3">
      <c r="A12" s="409"/>
      <c r="B12" s="321" t="s">
        <v>26</v>
      </c>
      <c r="C12" s="321" t="s">
        <v>50</v>
      </c>
      <c r="D12" s="327" t="s">
        <v>100</v>
      </c>
      <c r="E12" s="324" t="s">
        <v>89</v>
      </c>
      <c r="F12" s="325" t="s">
        <v>24</v>
      </c>
    </row>
    <row r="14" spans="1:6" ht="15.75" thickBot="1" x14ac:dyDescent="0.3">
      <c r="A14" s="328" t="s">
        <v>551</v>
      </c>
    </row>
    <row r="15" spans="1:6" ht="15.75" thickBot="1" x14ac:dyDescent="0.3">
      <c r="A15" s="329" t="s">
        <v>15</v>
      </c>
      <c r="B15" s="330" t="s">
        <v>16</v>
      </c>
      <c r="C15" s="330" t="s">
        <v>17</v>
      </c>
      <c r="D15" s="330" t="s">
        <v>12</v>
      </c>
      <c r="E15" s="331" t="s">
        <v>18</v>
      </c>
    </row>
    <row r="16" spans="1:6" x14ac:dyDescent="0.25">
      <c r="A16" s="405" t="s">
        <v>552</v>
      </c>
      <c r="B16" s="20" t="s">
        <v>21</v>
      </c>
      <c r="C16" s="20"/>
      <c r="D16" s="20" t="s">
        <v>553</v>
      </c>
      <c r="E16" s="21">
        <v>-14988.5</v>
      </c>
    </row>
    <row r="17" spans="1:5" ht="15.75" thickBot="1" x14ac:dyDescent="0.3">
      <c r="A17" s="406"/>
      <c r="B17" s="162" t="s">
        <v>26</v>
      </c>
      <c r="C17" s="162"/>
      <c r="D17" s="162" t="s">
        <v>554</v>
      </c>
      <c r="E17" s="332">
        <v>14988.5</v>
      </c>
    </row>
    <row r="18" spans="1:5" ht="15.75" thickBot="1" x14ac:dyDescent="0.3">
      <c r="A18" s="333"/>
      <c r="B18" s="155"/>
      <c r="C18" s="155"/>
      <c r="D18" s="155"/>
      <c r="E18" s="334"/>
    </row>
    <row r="19" spans="1:5" x14ac:dyDescent="0.25">
      <c r="A19" s="405" t="s">
        <v>555</v>
      </c>
      <c r="B19" s="20" t="s">
        <v>21</v>
      </c>
      <c r="C19" s="20"/>
      <c r="D19" s="20" t="s">
        <v>556</v>
      </c>
      <c r="E19" s="21">
        <v>-10</v>
      </c>
    </row>
    <row r="20" spans="1:5" ht="15.75" thickBot="1" x14ac:dyDescent="0.3">
      <c r="A20" s="406"/>
      <c r="B20" s="162" t="s">
        <v>26</v>
      </c>
      <c r="C20" s="162"/>
      <c r="D20" s="162" t="s">
        <v>557</v>
      </c>
      <c r="E20" s="332">
        <v>10</v>
      </c>
    </row>
    <row r="21" spans="1:5" ht="15.75" thickBot="1" x14ac:dyDescent="0.3">
      <c r="A21" s="333"/>
      <c r="B21" s="155"/>
      <c r="C21" s="155"/>
      <c r="D21" s="155"/>
      <c r="E21" s="334"/>
    </row>
    <row r="22" spans="1:5" x14ac:dyDescent="0.25">
      <c r="A22" s="410" t="s">
        <v>558</v>
      </c>
      <c r="B22" s="20" t="s">
        <v>21</v>
      </c>
      <c r="C22" s="20"/>
      <c r="D22" s="20" t="s">
        <v>559</v>
      </c>
      <c r="E22" s="21">
        <v>-1.5</v>
      </c>
    </row>
    <row r="23" spans="1:5" ht="15.75" thickBot="1" x14ac:dyDescent="0.3">
      <c r="A23" s="411"/>
      <c r="B23" s="162" t="s">
        <v>26</v>
      </c>
      <c r="C23" s="162"/>
      <c r="D23" s="162" t="s">
        <v>554</v>
      </c>
      <c r="E23" s="332">
        <v>1.5</v>
      </c>
    </row>
    <row r="24" spans="1:5" x14ac:dyDescent="0.25">
      <c r="A24" s="335"/>
      <c r="B24" s="336"/>
      <c r="C24" s="336"/>
      <c r="D24" s="336"/>
      <c r="E24" s="337"/>
    </row>
    <row r="25" spans="1:5" ht="15.75" thickBot="1" x14ac:dyDescent="0.3">
      <c r="A25" s="338"/>
      <c r="B25" s="339"/>
      <c r="C25" s="339"/>
      <c r="D25" s="339"/>
      <c r="E25" s="340"/>
    </row>
    <row r="26" spans="1:5" x14ac:dyDescent="0.25">
      <c r="A26" s="405" t="s">
        <v>560</v>
      </c>
      <c r="B26" s="20" t="s">
        <v>21</v>
      </c>
      <c r="C26" s="20"/>
      <c r="D26" s="20" t="s">
        <v>38</v>
      </c>
      <c r="E26" s="21">
        <v>-15000</v>
      </c>
    </row>
    <row r="27" spans="1:5" ht="15.75" thickBot="1" x14ac:dyDescent="0.3">
      <c r="A27" s="406"/>
      <c r="B27" s="162" t="s">
        <v>26</v>
      </c>
      <c r="C27" s="162"/>
      <c r="D27" s="162" t="s">
        <v>561</v>
      </c>
      <c r="E27" s="332">
        <v>15000</v>
      </c>
    </row>
    <row r="28" spans="1:5" x14ac:dyDescent="0.25">
      <c r="A28" s="335"/>
      <c r="B28" s="336"/>
      <c r="C28" s="336"/>
      <c r="D28" s="336"/>
      <c r="E28" s="337"/>
    </row>
    <row r="29" spans="1:5" ht="15.75" thickBot="1" x14ac:dyDescent="0.3">
      <c r="A29" s="338"/>
      <c r="B29" s="339"/>
      <c r="C29" s="339"/>
      <c r="D29" s="339"/>
      <c r="E29" s="340"/>
    </row>
    <row r="30" spans="1:5" x14ac:dyDescent="0.25">
      <c r="A30" s="405" t="s">
        <v>562</v>
      </c>
      <c r="B30" s="20" t="s">
        <v>21</v>
      </c>
      <c r="C30" s="20"/>
      <c r="D30" s="20" t="s">
        <v>563</v>
      </c>
      <c r="E30" s="21">
        <v>-15000</v>
      </c>
    </row>
    <row r="31" spans="1:5" ht="15.75" thickBot="1" x14ac:dyDescent="0.3">
      <c r="A31" s="406"/>
      <c r="B31" s="162" t="s">
        <v>26</v>
      </c>
      <c r="C31" s="162"/>
      <c r="D31" s="162" t="s">
        <v>564</v>
      </c>
      <c r="E31" s="332">
        <v>15000</v>
      </c>
    </row>
  </sheetData>
  <mergeCells count="8">
    <mergeCell ref="A26:A27"/>
    <mergeCell ref="A30:A31"/>
    <mergeCell ref="A3:A6"/>
    <mergeCell ref="A7:A10"/>
    <mergeCell ref="A11:A12"/>
    <mergeCell ref="A16:A17"/>
    <mergeCell ref="A19:A20"/>
    <mergeCell ref="A22:A23"/>
  </mergeCells>
  <pageMargins left="0.7" right="0.7" top="0.75" bottom="0.75" header="0.3" footer="0.3"/>
  <pageSetup paperSize="9" orientation="portrait" r:id="rId1"/>
  <headerFooter>
    <oddFooter>&amp;L&amp;"Calibri Light,Regular"&amp;09&amp;K00C000Public</oddFooter>
    <evenFooter>&amp;L&amp;"Calibri Light,Regular"&amp;09&amp;K00C000Public</evenFooter>
    <firstFooter>&amp;L&amp;"Calibri Light,Regular"&amp;09&amp;K00C000Public</first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208EB-F369-4895-95AC-D641897A3F26}">
  <sheetPr>
    <pageSetUpPr autoPageBreaks="0"/>
  </sheetPr>
  <dimension ref="A1:M205"/>
  <sheetViews>
    <sheetView workbookViewId="0">
      <selection activeCell="I99" sqref="I99"/>
    </sheetView>
  </sheetViews>
  <sheetFormatPr defaultRowHeight="15" x14ac:dyDescent="0.25"/>
  <cols>
    <col min="1" max="1" width="15.42578125" bestFit="1" customWidth="1"/>
    <col min="2" max="2" width="9.140625" bestFit="1" customWidth="1"/>
    <col min="3" max="3" width="9.7109375" bestFit="1" customWidth="1"/>
    <col min="4" max="4" width="8.28515625" bestFit="1" customWidth="1"/>
    <col min="5" max="5" width="9.7109375" bestFit="1" customWidth="1"/>
    <col min="6" max="6" width="11.85546875" bestFit="1" customWidth="1"/>
    <col min="7" max="7" width="9" bestFit="1" customWidth="1"/>
    <col min="8" max="8" width="7.7109375" bestFit="1" customWidth="1"/>
    <col min="9" max="9" width="9.7109375" bestFit="1" customWidth="1"/>
    <col min="10" max="10" width="10.85546875" bestFit="1" customWidth="1"/>
    <col min="11" max="11" width="32" bestFit="1" customWidth="1"/>
    <col min="12" max="12" width="17" bestFit="1" customWidth="1"/>
    <col min="13" max="13" width="32" bestFit="1" customWidth="1"/>
  </cols>
  <sheetData>
    <row r="1" spans="1:13" ht="21.75" thickBot="1" x14ac:dyDescent="0.4">
      <c r="A1" s="412" t="s">
        <v>565</v>
      </c>
      <c r="B1" s="413"/>
      <c r="C1" s="414"/>
    </row>
    <row r="4" spans="1:13" x14ac:dyDescent="0.25">
      <c r="A4" t="s">
        <v>0</v>
      </c>
      <c r="M4" t="s">
        <v>566</v>
      </c>
    </row>
    <row r="6" spans="1:13" x14ac:dyDescent="0.25">
      <c r="A6" t="s">
        <v>1</v>
      </c>
      <c r="B6" t="s">
        <v>2</v>
      </c>
      <c r="C6" t="s">
        <v>3</v>
      </c>
      <c r="D6" t="s">
        <v>4</v>
      </c>
      <c r="E6" t="s">
        <v>5</v>
      </c>
      <c r="F6" t="s">
        <v>6</v>
      </c>
      <c r="G6" t="s">
        <v>7</v>
      </c>
      <c r="H6" t="s">
        <v>8</v>
      </c>
      <c r="I6" t="s">
        <v>9</v>
      </c>
      <c r="J6" t="s">
        <v>10</v>
      </c>
      <c r="K6" t="s">
        <v>11</v>
      </c>
      <c r="L6" t="s">
        <v>567</v>
      </c>
    </row>
    <row r="7" spans="1:13" x14ac:dyDescent="0.25">
      <c r="A7" s="260">
        <v>45320</v>
      </c>
      <c r="C7" s="258">
        <v>1150</v>
      </c>
      <c r="D7">
        <v>0</v>
      </c>
      <c r="E7" s="258">
        <v>100000</v>
      </c>
      <c r="H7" s="258">
        <v>1000</v>
      </c>
      <c r="I7">
        <v>150</v>
      </c>
      <c r="J7" s="258">
        <v>100000</v>
      </c>
      <c r="K7" t="s">
        <v>568</v>
      </c>
      <c r="L7" t="s">
        <v>569</v>
      </c>
    </row>
    <row r="8" spans="1:13" x14ac:dyDescent="0.25">
      <c r="A8" s="260">
        <v>45350</v>
      </c>
      <c r="C8" s="258">
        <v>2213.09</v>
      </c>
      <c r="D8">
        <v>0</v>
      </c>
      <c r="E8" s="258">
        <v>1244.5</v>
      </c>
      <c r="G8">
        <v>968.59</v>
      </c>
      <c r="H8">
        <v>0</v>
      </c>
      <c r="K8" t="s">
        <v>570</v>
      </c>
      <c r="L8" t="s">
        <v>571</v>
      </c>
    </row>
    <row r="9" spans="1:13" x14ac:dyDescent="0.25">
      <c r="A9" s="260">
        <v>45379</v>
      </c>
      <c r="C9" s="258">
        <v>2213.09</v>
      </c>
      <c r="D9">
        <v>0</v>
      </c>
      <c r="E9" s="258">
        <v>1288.44</v>
      </c>
      <c r="G9">
        <v>924.65</v>
      </c>
      <c r="H9">
        <v>0</v>
      </c>
      <c r="K9" t="s">
        <v>572</v>
      </c>
      <c r="L9" t="s">
        <v>573</v>
      </c>
    </row>
    <row r="10" spans="1:13" x14ac:dyDescent="0.25">
      <c r="A10" s="260">
        <v>45410</v>
      </c>
      <c r="C10" s="258">
        <v>2213.09</v>
      </c>
      <c r="D10">
        <v>0</v>
      </c>
      <c r="E10" s="258">
        <v>1237.56</v>
      </c>
      <c r="G10">
        <v>975.53</v>
      </c>
      <c r="H10">
        <v>0</v>
      </c>
      <c r="K10" t="s">
        <v>574</v>
      </c>
      <c r="L10" t="s">
        <v>575</v>
      </c>
    </row>
    <row r="11" spans="1:13" x14ac:dyDescent="0.25">
      <c r="A11" s="260">
        <v>45440</v>
      </c>
      <c r="C11" s="258">
        <v>2213.09</v>
      </c>
      <c r="D11">
        <v>0</v>
      </c>
      <c r="E11" s="258">
        <v>1281.02</v>
      </c>
      <c r="G11">
        <v>932.07</v>
      </c>
      <c r="H11">
        <v>0</v>
      </c>
      <c r="K11" t="s">
        <v>576</v>
      </c>
      <c r="L11" t="s">
        <v>577</v>
      </c>
    </row>
    <row r="12" spans="1:13" x14ac:dyDescent="0.25">
      <c r="A12" s="260">
        <v>45471</v>
      </c>
      <c r="C12" s="258">
        <v>2213.09</v>
      </c>
      <c r="D12">
        <v>0</v>
      </c>
      <c r="E12" s="258">
        <v>1262.77</v>
      </c>
      <c r="G12">
        <v>950.32</v>
      </c>
      <c r="H12">
        <v>0</v>
      </c>
      <c r="K12" t="s">
        <v>578</v>
      </c>
      <c r="L12" t="s">
        <v>579</v>
      </c>
    </row>
    <row r="13" spans="1:13" x14ac:dyDescent="0.25">
      <c r="A13" s="260">
        <v>45501</v>
      </c>
      <c r="C13" s="258">
        <v>2213.09</v>
      </c>
      <c r="D13">
        <v>0</v>
      </c>
      <c r="E13" s="258">
        <v>1305.6600000000001</v>
      </c>
      <c r="G13">
        <v>907.43</v>
      </c>
      <c r="H13">
        <v>0</v>
      </c>
      <c r="K13" t="s">
        <v>580</v>
      </c>
      <c r="L13" t="s">
        <v>581</v>
      </c>
    </row>
    <row r="14" spans="1:13" x14ac:dyDescent="0.25">
      <c r="A14" s="260">
        <v>45532</v>
      </c>
      <c r="C14" s="258">
        <v>2213.09</v>
      </c>
      <c r="D14">
        <v>0</v>
      </c>
      <c r="E14" s="258">
        <v>1288.48</v>
      </c>
      <c r="G14">
        <v>924.61</v>
      </c>
      <c r="H14">
        <v>0</v>
      </c>
      <c r="K14" t="s">
        <v>582</v>
      </c>
      <c r="L14" t="s">
        <v>583</v>
      </c>
    </row>
    <row r="15" spans="1:13" x14ac:dyDescent="0.25">
      <c r="A15" s="260">
        <v>45563</v>
      </c>
      <c r="C15" s="258">
        <v>2213.09</v>
      </c>
      <c r="D15">
        <v>0</v>
      </c>
      <c r="E15" s="258">
        <v>1301.3699999999999</v>
      </c>
      <c r="G15">
        <v>911.72</v>
      </c>
      <c r="H15">
        <v>0</v>
      </c>
      <c r="K15" t="s">
        <v>584</v>
      </c>
      <c r="L15" t="s">
        <v>585</v>
      </c>
    </row>
    <row r="16" spans="1:13" x14ac:dyDescent="0.25">
      <c r="A16" s="260">
        <v>45593</v>
      </c>
      <c r="C16" s="258">
        <v>2213.09</v>
      </c>
      <c r="D16">
        <v>0</v>
      </c>
      <c r="E16" s="258">
        <v>1343.39</v>
      </c>
      <c r="G16">
        <v>869.7</v>
      </c>
      <c r="H16">
        <v>0</v>
      </c>
      <c r="K16" t="s">
        <v>586</v>
      </c>
      <c r="L16" t="s">
        <v>587</v>
      </c>
    </row>
    <row r="17" spans="1:12" x14ac:dyDescent="0.25">
      <c r="A17" s="260">
        <v>45624</v>
      </c>
      <c r="C17" s="258">
        <v>2213.09</v>
      </c>
      <c r="D17">
        <v>0</v>
      </c>
      <c r="E17" s="258">
        <v>1327.84</v>
      </c>
      <c r="G17">
        <v>885.25</v>
      </c>
      <c r="H17">
        <v>0</v>
      </c>
      <c r="K17" t="s">
        <v>588</v>
      </c>
      <c r="L17" t="s">
        <v>589</v>
      </c>
    </row>
    <row r="18" spans="1:12" x14ac:dyDescent="0.25">
      <c r="A18" s="260">
        <v>45654</v>
      </c>
      <c r="C18" s="258">
        <v>2213.09</v>
      </c>
      <c r="D18">
        <v>0</v>
      </c>
      <c r="E18" s="258">
        <v>1369.26</v>
      </c>
      <c r="G18">
        <v>843.83</v>
      </c>
      <c r="H18">
        <v>0</v>
      </c>
      <c r="K18" t="s">
        <v>590</v>
      </c>
      <c r="L18" t="s">
        <v>591</v>
      </c>
    </row>
    <row r="19" spans="1:12" x14ac:dyDescent="0.25">
      <c r="A19" s="260">
        <v>45685</v>
      </c>
      <c r="C19" s="258">
        <v>2213.09</v>
      </c>
      <c r="D19">
        <v>0</v>
      </c>
      <c r="E19" s="258">
        <v>1354.84</v>
      </c>
      <c r="G19">
        <v>858.25</v>
      </c>
      <c r="H19">
        <v>0</v>
      </c>
      <c r="K19" t="s">
        <v>592</v>
      </c>
      <c r="L19" t="s">
        <v>593</v>
      </c>
    </row>
    <row r="20" spans="1:12" x14ac:dyDescent="0.25">
      <c r="A20" s="260">
        <v>45716</v>
      </c>
      <c r="C20" s="258">
        <v>2213.09</v>
      </c>
      <c r="D20">
        <v>0</v>
      </c>
      <c r="E20" s="258">
        <v>1368.4</v>
      </c>
      <c r="G20">
        <v>844.69</v>
      </c>
      <c r="H20">
        <v>0</v>
      </c>
      <c r="K20" t="s">
        <v>594</v>
      </c>
      <c r="L20" t="s">
        <v>595</v>
      </c>
    </row>
    <row r="21" spans="1:12" x14ac:dyDescent="0.25">
      <c r="A21" s="260">
        <v>45744</v>
      </c>
      <c r="C21" s="258">
        <v>2213.09</v>
      </c>
      <c r="D21">
        <v>0</v>
      </c>
      <c r="E21" s="258">
        <v>1462.51</v>
      </c>
      <c r="G21">
        <v>750.58</v>
      </c>
      <c r="H21">
        <v>0</v>
      </c>
      <c r="K21" t="s">
        <v>596</v>
      </c>
      <c r="L21" t="s">
        <v>597</v>
      </c>
    </row>
    <row r="22" spans="1:12" x14ac:dyDescent="0.25">
      <c r="A22" s="260">
        <v>45775</v>
      </c>
      <c r="C22" s="258">
        <v>2213.09</v>
      </c>
      <c r="D22">
        <v>0</v>
      </c>
      <c r="E22" s="258">
        <v>1396.73</v>
      </c>
      <c r="G22">
        <v>816.36</v>
      </c>
      <c r="H22">
        <v>0</v>
      </c>
      <c r="K22" t="s">
        <v>598</v>
      </c>
      <c r="L22" t="s">
        <v>599</v>
      </c>
    </row>
    <row r="23" spans="1:12" x14ac:dyDescent="0.25">
      <c r="A23" s="260">
        <v>45805</v>
      </c>
      <c r="C23" s="258">
        <v>2213.09</v>
      </c>
      <c r="D23">
        <v>0</v>
      </c>
      <c r="E23" s="258">
        <v>1436.6</v>
      </c>
      <c r="G23">
        <v>776.49</v>
      </c>
      <c r="H23">
        <v>0</v>
      </c>
      <c r="K23" t="s">
        <v>600</v>
      </c>
      <c r="L23" t="s">
        <v>601</v>
      </c>
    </row>
    <row r="24" spans="1:12" x14ac:dyDescent="0.25">
      <c r="A24" s="260">
        <v>45836</v>
      </c>
      <c r="C24" s="258">
        <v>2213.09</v>
      </c>
      <c r="D24">
        <v>0</v>
      </c>
      <c r="E24" s="258">
        <v>1425.09</v>
      </c>
      <c r="G24">
        <v>788</v>
      </c>
      <c r="H24">
        <v>0</v>
      </c>
      <c r="K24" t="s">
        <v>602</v>
      </c>
      <c r="L24" t="s">
        <v>603</v>
      </c>
    </row>
    <row r="25" spans="1:12" x14ac:dyDescent="0.25">
      <c r="A25" s="260">
        <v>45866</v>
      </c>
      <c r="C25" s="258">
        <v>2213.09</v>
      </c>
      <c r="D25">
        <v>0</v>
      </c>
      <c r="E25" s="258">
        <v>1464.31</v>
      </c>
      <c r="G25">
        <v>748.78</v>
      </c>
      <c r="H25">
        <v>0</v>
      </c>
      <c r="K25" t="s">
        <v>604</v>
      </c>
      <c r="L25" t="s">
        <v>605</v>
      </c>
    </row>
    <row r="26" spans="1:12" x14ac:dyDescent="0.25">
      <c r="A26" s="260">
        <v>45897</v>
      </c>
      <c r="C26" s="258">
        <v>2213.09</v>
      </c>
      <c r="D26">
        <v>0</v>
      </c>
      <c r="E26" s="258">
        <v>1454.01</v>
      </c>
      <c r="G26">
        <v>759.08</v>
      </c>
      <c r="H26">
        <v>0</v>
      </c>
      <c r="K26" t="s">
        <v>606</v>
      </c>
      <c r="L26" t="s">
        <v>607</v>
      </c>
    </row>
    <row r="27" spans="1:12" x14ac:dyDescent="0.25">
      <c r="A27" s="260">
        <v>45928</v>
      </c>
      <c r="C27" s="258">
        <v>2213.09</v>
      </c>
      <c r="D27">
        <v>0</v>
      </c>
      <c r="E27" s="258">
        <v>1468.56</v>
      </c>
      <c r="G27">
        <v>744.53</v>
      </c>
      <c r="H27">
        <v>0</v>
      </c>
      <c r="K27" t="s">
        <v>608</v>
      </c>
      <c r="L27" t="s">
        <v>609</v>
      </c>
    </row>
    <row r="28" spans="1:12" x14ac:dyDescent="0.25">
      <c r="A28" s="260">
        <v>45958</v>
      </c>
      <c r="C28" s="258">
        <v>2213.09</v>
      </c>
      <c r="D28">
        <v>0</v>
      </c>
      <c r="E28" s="258">
        <v>1506.81</v>
      </c>
      <c r="G28">
        <v>706.28</v>
      </c>
      <c r="H28">
        <v>0</v>
      </c>
      <c r="K28" t="s">
        <v>610</v>
      </c>
      <c r="L28" t="s">
        <v>611</v>
      </c>
    </row>
    <row r="29" spans="1:12" x14ac:dyDescent="0.25">
      <c r="A29" s="260">
        <v>45989</v>
      </c>
      <c r="C29" s="258">
        <v>2213.09</v>
      </c>
      <c r="D29">
        <v>0</v>
      </c>
      <c r="E29" s="258">
        <v>1498.34</v>
      </c>
      <c r="G29">
        <v>714.75</v>
      </c>
      <c r="H29">
        <v>0</v>
      </c>
      <c r="K29" t="s">
        <v>612</v>
      </c>
      <c r="L29" t="s">
        <v>613</v>
      </c>
    </row>
    <row r="30" spans="1:12" x14ac:dyDescent="0.25">
      <c r="A30" s="260">
        <v>46019</v>
      </c>
      <c r="C30" s="258">
        <v>2213.09</v>
      </c>
      <c r="D30">
        <v>0</v>
      </c>
      <c r="E30" s="258">
        <v>1535.91</v>
      </c>
      <c r="G30">
        <v>677.18</v>
      </c>
      <c r="H30">
        <v>0</v>
      </c>
      <c r="K30" t="s">
        <v>614</v>
      </c>
      <c r="L30" t="s">
        <v>615</v>
      </c>
    </row>
    <row r="31" spans="1:12" x14ac:dyDescent="0.25">
      <c r="A31" s="260">
        <v>46050</v>
      </c>
      <c r="C31" s="258">
        <v>2213.09</v>
      </c>
      <c r="D31">
        <v>0</v>
      </c>
      <c r="E31" s="258">
        <v>1528.71</v>
      </c>
      <c r="G31">
        <v>684.38</v>
      </c>
      <c r="H31">
        <v>0</v>
      </c>
      <c r="K31" t="s">
        <v>616</v>
      </c>
      <c r="L31" t="s">
        <v>617</v>
      </c>
    </row>
    <row r="32" spans="1:12" x14ac:dyDescent="0.25">
      <c r="A32" s="260">
        <v>46081</v>
      </c>
      <c r="C32" s="258">
        <v>2213.09</v>
      </c>
      <c r="D32">
        <v>0</v>
      </c>
      <c r="E32" s="258">
        <v>1544.01</v>
      </c>
      <c r="G32">
        <v>669.08</v>
      </c>
      <c r="H32">
        <v>0</v>
      </c>
      <c r="K32" t="s">
        <v>618</v>
      </c>
      <c r="L32" t="s">
        <v>619</v>
      </c>
    </row>
    <row r="33" spans="1:12" x14ac:dyDescent="0.25">
      <c r="A33" s="260">
        <v>46109</v>
      </c>
      <c r="C33" s="258">
        <v>2213.09</v>
      </c>
      <c r="D33">
        <v>0</v>
      </c>
      <c r="E33" s="258">
        <v>1622.72</v>
      </c>
      <c r="G33">
        <v>590.37</v>
      </c>
      <c r="H33">
        <v>0</v>
      </c>
      <c r="K33" t="s">
        <v>620</v>
      </c>
      <c r="L33" t="s">
        <v>621</v>
      </c>
    </row>
    <row r="34" spans="1:12" x14ac:dyDescent="0.25">
      <c r="A34" s="260">
        <v>46140</v>
      </c>
      <c r="C34" s="258">
        <v>2213.09</v>
      </c>
      <c r="D34">
        <v>0</v>
      </c>
      <c r="E34" s="258">
        <v>1575.71</v>
      </c>
      <c r="G34">
        <v>637.38</v>
      </c>
      <c r="H34">
        <v>0</v>
      </c>
      <c r="K34" t="s">
        <v>622</v>
      </c>
      <c r="L34" t="s">
        <v>623</v>
      </c>
    </row>
    <row r="35" spans="1:12" x14ac:dyDescent="0.25">
      <c r="A35" s="260">
        <v>46170</v>
      </c>
      <c r="C35" s="258">
        <v>2213.09</v>
      </c>
      <c r="D35">
        <v>0</v>
      </c>
      <c r="E35" s="258">
        <v>1611.53</v>
      </c>
      <c r="G35">
        <v>601.55999999999995</v>
      </c>
      <c r="H35">
        <v>0</v>
      </c>
      <c r="K35" t="s">
        <v>624</v>
      </c>
      <c r="L35" t="s">
        <v>625</v>
      </c>
    </row>
    <row r="36" spans="1:12" x14ac:dyDescent="0.25">
      <c r="A36" s="260">
        <v>46201</v>
      </c>
      <c r="C36" s="258">
        <v>2213.09</v>
      </c>
      <c r="D36">
        <v>0</v>
      </c>
      <c r="E36" s="258">
        <v>1607.61</v>
      </c>
      <c r="G36">
        <v>605.48</v>
      </c>
      <c r="H36">
        <v>0</v>
      </c>
      <c r="K36" t="s">
        <v>626</v>
      </c>
      <c r="L36" t="s">
        <v>627</v>
      </c>
    </row>
    <row r="37" spans="1:12" x14ac:dyDescent="0.25">
      <c r="A37" s="260">
        <v>46231</v>
      </c>
      <c r="C37" s="258">
        <v>2213.09</v>
      </c>
      <c r="D37">
        <v>0</v>
      </c>
      <c r="E37" s="258">
        <v>1642.71</v>
      </c>
      <c r="G37">
        <v>570.38</v>
      </c>
      <c r="H37">
        <v>0</v>
      </c>
      <c r="K37" t="s">
        <v>628</v>
      </c>
      <c r="L37" t="s">
        <v>629</v>
      </c>
    </row>
    <row r="38" spans="1:12" x14ac:dyDescent="0.25">
      <c r="A38" s="260">
        <v>46262</v>
      </c>
      <c r="C38" s="258">
        <v>2213.09</v>
      </c>
      <c r="D38">
        <v>0</v>
      </c>
      <c r="E38" s="258">
        <v>1640.14</v>
      </c>
      <c r="G38">
        <v>572.95000000000005</v>
      </c>
      <c r="H38">
        <v>0</v>
      </c>
      <c r="K38" t="s">
        <v>630</v>
      </c>
      <c r="L38" t="s">
        <v>631</v>
      </c>
    </row>
    <row r="39" spans="1:12" x14ac:dyDescent="0.25">
      <c r="A39" s="260">
        <v>46293</v>
      </c>
      <c r="C39" s="258">
        <v>2213.09</v>
      </c>
      <c r="D39">
        <v>0</v>
      </c>
      <c r="E39" s="258">
        <v>1656.56</v>
      </c>
      <c r="G39">
        <v>556.53</v>
      </c>
      <c r="H39">
        <v>0</v>
      </c>
      <c r="K39" t="s">
        <v>632</v>
      </c>
      <c r="L39" t="s">
        <v>633</v>
      </c>
    </row>
    <row r="40" spans="1:12" x14ac:dyDescent="0.25">
      <c r="A40" s="260">
        <v>46323</v>
      </c>
      <c r="C40" s="258">
        <v>2213.09</v>
      </c>
      <c r="D40">
        <v>0</v>
      </c>
      <c r="E40" s="258">
        <v>1690.55</v>
      </c>
      <c r="G40">
        <v>522.54</v>
      </c>
      <c r="H40">
        <v>0</v>
      </c>
      <c r="K40" t="s">
        <v>634</v>
      </c>
      <c r="L40" t="s">
        <v>635</v>
      </c>
    </row>
    <row r="41" spans="1:12" x14ac:dyDescent="0.25">
      <c r="A41" s="260">
        <v>46354</v>
      </c>
      <c r="C41" s="258">
        <v>2213.09</v>
      </c>
      <c r="D41">
        <v>0</v>
      </c>
      <c r="E41" s="258">
        <v>1690.06</v>
      </c>
      <c r="G41">
        <v>523.03</v>
      </c>
      <c r="H41">
        <v>0</v>
      </c>
      <c r="K41" t="s">
        <v>636</v>
      </c>
      <c r="L41" t="s">
        <v>637</v>
      </c>
    </row>
    <row r="42" spans="1:12" x14ac:dyDescent="0.25">
      <c r="A42" s="260">
        <v>46384</v>
      </c>
      <c r="C42" s="258">
        <v>2213.09</v>
      </c>
      <c r="D42">
        <v>0</v>
      </c>
      <c r="E42" s="258">
        <v>1723.3</v>
      </c>
      <c r="G42">
        <v>489.79</v>
      </c>
      <c r="H42">
        <v>0</v>
      </c>
      <c r="K42" t="s">
        <v>638</v>
      </c>
      <c r="L42" t="s">
        <v>639</v>
      </c>
    </row>
    <row r="43" spans="1:12" x14ac:dyDescent="0.25">
      <c r="A43" s="260">
        <v>46415</v>
      </c>
      <c r="C43" s="258">
        <v>2213.09</v>
      </c>
      <c r="D43">
        <v>0</v>
      </c>
      <c r="E43" s="258">
        <v>1724.22</v>
      </c>
      <c r="G43">
        <v>488.87</v>
      </c>
      <c r="H43">
        <v>0</v>
      </c>
      <c r="K43" t="s">
        <v>640</v>
      </c>
      <c r="L43" t="s">
        <v>641</v>
      </c>
    </row>
    <row r="44" spans="1:12" x14ac:dyDescent="0.25">
      <c r="A44" s="260">
        <v>46446</v>
      </c>
      <c r="C44" s="258">
        <v>2213.09</v>
      </c>
      <c r="D44">
        <v>0</v>
      </c>
      <c r="E44" s="258">
        <v>1741.48</v>
      </c>
      <c r="G44">
        <v>471.61</v>
      </c>
      <c r="H44">
        <v>0</v>
      </c>
      <c r="K44" t="s">
        <v>642</v>
      </c>
      <c r="L44" t="s">
        <v>643</v>
      </c>
    </row>
    <row r="45" spans="1:12" x14ac:dyDescent="0.25">
      <c r="A45" s="260">
        <v>46474</v>
      </c>
      <c r="C45" s="258">
        <v>2213.09</v>
      </c>
      <c r="D45">
        <v>0</v>
      </c>
      <c r="E45" s="258">
        <v>1802.86</v>
      </c>
      <c r="G45">
        <v>410.23</v>
      </c>
      <c r="H45">
        <v>0</v>
      </c>
      <c r="K45" t="s">
        <v>644</v>
      </c>
      <c r="L45" t="s">
        <v>645</v>
      </c>
    </row>
    <row r="46" spans="1:12" x14ac:dyDescent="0.25">
      <c r="A46" s="260">
        <v>46505</v>
      </c>
      <c r="C46" s="258">
        <v>2213.09</v>
      </c>
      <c r="D46">
        <v>0</v>
      </c>
      <c r="E46" s="258">
        <v>1776.95</v>
      </c>
      <c r="G46">
        <v>436.14</v>
      </c>
      <c r="H46">
        <v>0</v>
      </c>
      <c r="K46" t="s">
        <v>646</v>
      </c>
      <c r="L46" t="s">
        <v>647</v>
      </c>
    </row>
    <row r="47" spans="1:12" x14ac:dyDescent="0.25">
      <c r="A47" s="260">
        <v>46535</v>
      </c>
      <c r="C47" s="258">
        <v>2213.09</v>
      </c>
      <c r="D47">
        <v>0</v>
      </c>
      <c r="E47" s="258">
        <v>1808.23</v>
      </c>
      <c r="G47">
        <v>404.86</v>
      </c>
      <c r="H47">
        <v>0</v>
      </c>
      <c r="K47" t="s">
        <v>648</v>
      </c>
      <c r="L47" t="s">
        <v>649</v>
      </c>
    </row>
    <row r="48" spans="1:12" x14ac:dyDescent="0.25">
      <c r="A48" s="260">
        <v>46566</v>
      </c>
      <c r="C48" s="258">
        <v>2213.09</v>
      </c>
      <c r="D48">
        <v>0</v>
      </c>
      <c r="E48" s="258">
        <v>1812.84</v>
      </c>
      <c r="G48">
        <v>400.25</v>
      </c>
      <c r="H48">
        <v>0</v>
      </c>
      <c r="K48" t="s">
        <v>650</v>
      </c>
      <c r="L48" t="s">
        <v>651</v>
      </c>
    </row>
    <row r="49" spans="1:12" x14ac:dyDescent="0.25">
      <c r="A49" s="260">
        <v>46596</v>
      </c>
      <c r="C49" s="258">
        <v>2213.09</v>
      </c>
      <c r="D49">
        <v>0</v>
      </c>
      <c r="E49" s="258">
        <v>1843.31</v>
      </c>
      <c r="G49">
        <v>369.78</v>
      </c>
      <c r="H49">
        <v>0</v>
      </c>
      <c r="K49" t="s">
        <v>652</v>
      </c>
      <c r="L49" t="s">
        <v>653</v>
      </c>
    </row>
    <row r="50" spans="1:12" x14ac:dyDescent="0.25">
      <c r="A50" s="260">
        <v>46627</v>
      </c>
      <c r="C50" s="258">
        <v>2213.09</v>
      </c>
      <c r="D50">
        <v>0</v>
      </c>
      <c r="E50" s="258">
        <v>1849.43</v>
      </c>
      <c r="G50">
        <v>363.66</v>
      </c>
      <c r="H50">
        <v>0</v>
      </c>
      <c r="K50" t="s">
        <v>654</v>
      </c>
      <c r="L50" t="s">
        <v>655</v>
      </c>
    </row>
    <row r="51" spans="1:12" x14ac:dyDescent="0.25">
      <c r="A51" s="260">
        <v>46658</v>
      </c>
      <c r="C51" s="258">
        <v>2213.09</v>
      </c>
      <c r="D51">
        <v>0</v>
      </c>
      <c r="E51" s="258">
        <v>1867.94</v>
      </c>
      <c r="G51">
        <v>345.15</v>
      </c>
      <c r="H51">
        <v>0</v>
      </c>
      <c r="K51" t="s">
        <v>656</v>
      </c>
      <c r="L51" t="s">
        <v>657</v>
      </c>
    </row>
    <row r="52" spans="1:12" x14ac:dyDescent="0.25">
      <c r="A52" s="260">
        <v>46688</v>
      </c>
      <c r="C52" s="258">
        <v>2213.09</v>
      </c>
      <c r="D52">
        <v>0</v>
      </c>
      <c r="E52" s="258">
        <v>1897.17</v>
      </c>
      <c r="G52">
        <v>315.92</v>
      </c>
      <c r="H52">
        <v>0</v>
      </c>
      <c r="K52" t="s">
        <v>658</v>
      </c>
      <c r="L52" t="s">
        <v>659</v>
      </c>
    </row>
    <row r="53" spans="1:12" x14ac:dyDescent="0.25">
      <c r="A53" s="260">
        <v>46719</v>
      </c>
      <c r="C53" s="258">
        <v>2213.09</v>
      </c>
      <c r="D53">
        <v>0</v>
      </c>
      <c r="E53" s="258">
        <v>1905.62</v>
      </c>
      <c r="G53">
        <v>307.47000000000003</v>
      </c>
      <c r="H53">
        <v>0</v>
      </c>
      <c r="K53" t="s">
        <v>660</v>
      </c>
      <c r="L53" t="s">
        <v>661</v>
      </c>
    </row>
    <row r="54" spans="1:12" x14ac:dyDescent="0.25">
      <c r="A54" s="260">
        <v>46749</v>
      </c>
      <c r="C54" s="258">
        <v>2213.09</v>
      </c>
      <c r="D54">
        <v>0</v>
      </c>
      <c r="E54" s="258">
        <v>1934</v>
      </c>
      <c r="G54">
        <v>279.08999999999997</v>
      </c>
      <c r="H54">
        <v>0</v>
      </c>
      <c r="K54" t="s">
        <v>662</v>
      </c>
      <c r="L54" t="s">
        <v>663</v>
      </c>
    </row>
    <row r="55" spans="1:12" x14ac:dyDescent="0.25">
      <c r="A55" s="260">
        <v>46780</v>
      </c>
      <c r="C55" s="258">
        <v>2213.09</v>
      </c>
      <c r="D55">
        <v>0</v>
      </c>
      <c r="E55" s="258">
        <v>1944.05</v>
      </c>
      <c r="G55">
        <v>269.04000000000002</v>
      </c>
      <c r="H55">
        <v>0</v>
      </c>
      <c r="K55" t="s">
        <v>664</v>
      </c>
      <c r="L55" t="s">
        <v>665</v>
      </c>
    </row>
    <row r="56" spans="1:12" x14ac:dyDescent="0.25">
      <c r="A56" s="260">
        <v>46811</v>
      </c>
      <c r="C56" s="258">
        <v>2213.09</v>
      </c>
      <c r="D56">
        <v>0</v>
      </c>
      <c r="E56" s="258">
        <v>1963.51</v>
      </c>
      <c r="G56">
        <v>249.58</v>
      </c>
      <c r="H56">
        <v>0</v>
      </c>
      <c r="K56" t="s">
        <v>666</v>
      </c>
      <c r="L56" t="s">
        <v>667</v>
      </c>
    </row>
    <row r="57" spans="1:12" x14ac:dyDescent="0.25">
      <c r="A57" s="260">
        <v>46840</v>
      </c>
      <c r="C57" s="258">
        <v>2213.09</v>
      </c>
      <c r="D57">
        <v>0</v>
      </c>
      <c r="E57" s="258">
        <v>1998</v>
      </c>
      <c r="G57">
        <v>215.09</v>
      </c>
      <c r="H57">
        <v>0</v>
      </c>
      <c r="K57" t="s">
        <v>668</v>
      </c>
      <c r="L57" t="s">
        <v>669</v>
      </c>
    </row>
    <row r="58" spans="1:12" x14ac:dyDescent="0.25">
      <c r="A58" s="260">
        <v>46871</v>
      </c>
      <c r="C58" s="258">
        <v>2213.09</v>
      </c>
      <c r="D58">
        <v>0</v>
      </c>
      <c r="E58" s="258">
        <v>2003.16</v>
      </c>
      <c r="G58">
        <v>209.93</v>
      </c>
      <c r="H58">
        <v>0</v>
      </c>
      <c r="K58" t="s">
        <v>670</v>
      </c>
      <c r="L58" t="s">
        <v>671</v>
      </c>
    </row>
    <row r="59" spans="1:12" x14ac:dyDescent="0.25">
      <c r="A59" s="260">
        <v>46901</v>
      </c>
      <c r="C59" s="258">
        <v>2213.09</v>
      </c>
      <c r="D59">
        <v>0</v>
      </c>
      <c r="E59" s="258">
        <v>2029.34</v>
      </c>
      <c r="G59">
        <v>183.75</v>
      </c>
      <c r="H59">
        <v>0</v>
      </c>
      <c r="K59" t="s">
        <v>672</v>
      </c>
      <c r="L59" t="s">
        <v>673</v>
      </c>
    </row>
    <row r="60" spans="1:12" x14ac:dyDescent="0.25">
      <c r="A60" s="260">
        <v>46932</v>
      </c>
      <c r="C60" s="258">
        <v>2213.09</v>
      </c>
      <c r="D60">
        <v>0</v>
      </c>
      <c r="E60" s="258">
        <v>2043.52</v>
      </c>
      <c r="G60">
        <v>169.57</v>
      </c>
      <c r="H60">
        <v>0</v>
      </c>
      <c r="K60" t="s">
        <v>674</v>
      </c>
      <c r="L60" t="s">
        <v>675</v>
      </c>
    </row>
    <row r="61" spans="1:12" x14ac:dyDescent="0.25">
      <c r="A61" s="260">
        <v>46962</v>
      </c>
      <c r="C61" s="258">
        <v>2213.09</v>
      </c>
      <c r="D61">
        <v>0</v>
      </c>
      <c r="E61" s="258">
        <v>2068.79</v>
      </c>
      <c r="G61">
        <v>144.30000000000001</v>
      </c>
      <c r="H61">
        <v>0</v>
      </c>
      <c r="K61" t="s">
        <v>676</v>
      </c>
      <c r="L61" t="s">
        <v>677</v>
      </c>
    </row>
    <row r="62" spans="1:12" x14ac:dyDescent="0.25">
      <c r="A62" s="260">
        <v>46993</v>
      </c>
      <c r="C62" s="258">
        <v>2213.09</v>
      </c>
      <c r="D62">
        <v>0</v>
      </c>
      <c r="E62" s="258">
        <v>2084.6799999999998</v>
      </c>
      <c r="G62">
        <v>128.41</v>
      </c>
      <c r="H62">
        <v>0</v>
      </c>
      <c r="K62" t="s">
        <v>678</v>
      </c>
      <c r="L62" t="s">
        <v>679</v>
      </c>
    </row>
    <row r="63" spans="1:12" x14ac:dyDescent="0.25">
      <c r="A63" s="260">
        <v>47024</v>
      </c>
      <c r="C63" s="258">
        <v>2213.09</v>
      </c>
      <c r="D63">
        <v>0</v>
      </c>
      <c r="E63" s="258">
        <v>2105.5500000000002</v>
      </c>
      <c r="G63">
        <v>107.54</v>
      </c>
      <c r="H63">
        <v>0</v>
      </c>
      <c r="K63" t="s">
        <v>680</v>
      </c>
      <c r="L63" t="s">
        <v>681</v>
      </c>
    </row>
    <row r="64" spans="1:12" x14ac:dyDescent="0.25">
      <c r="A64" s="260">
        <v>47054</v>
      </c>
      <c r="C64" s="258">
        <v>2213.09</v>
      </c>
      <c r="D64">
        <v>0</v>
      </c>
      <c r="E64" s="258">
        <v>2129.41</v>
      </c>
      <c r="G64">
        <v>83.68</v>
      </c>
      <c r="H64">
        <v>0</v>
      </c>
      <c r="K64" t="s">
        <v>682</v>
      </c>
      <c r="L64" t="s">
        <v>683</v>
      </c>
    </row>
    <row r="65" spans="1:12" x14ac:dyDescent="0.25">
      <c r="A65" s="260">
        <v>47085</v>
      </c>
      <c r="C65" s="258">
        <v>2213.09</v>
      </c>
      <c r="D65">
        <v>0</v>
      </c>
      <c r="E65" s="258">
        <v>2147.9299999999998</v>
      </c>
      <c r="G65">
        <v>65.16</v>
      </c>
      <c r="H65">
        <v>0</v>
      </c>
      <c r="K65" t="s">
        <v>684</v>
      </c>
      <c r="L65" t="s">
        <v>685</v>
      </c>
    </row>
    <row r="66" spans="1:12" x14ac:dyDescent="0.25">
      <c r="A66" s="260">
        <v>47115</v>
      </c>
      <c r="C66" s="258">
        <v>2213.09</v>
      </c>
      <c r="D66">
        <v>0</v>
      </c>
      <c r="E66" s="258">
        <v>2170.84</v>
      </c>
      <c r="G66">
        <v>42.25</v>
      </c>
      <c r="H66">
        <v>0</v>
      </c>
      <c r="K66" t="s">
        <v>686</v>
      </c>
      <c r="L66" t="s">
        <v>687</v>
      </c>
    </row>
    <row r="67" spans="1:12" x14ac:dyDescent="0.25">
      <c r="A67" s="260">
        <v>47146</v>
      </c>
      <c r="C67" s="258">
        <v>2213.0700000000002</v>
      </c>
      <c r="D67">
        <v>0</v>
      </c>
      <c r="E67" s="258">
        <v>2191.16</v>
      </c>
      <c r="G67">
        <v>21.91</v>
      </c>
      <c r="H67">
        <v>0</v>
      </c>
      <c r="K67">
        <v>0</v>
      </c>
      <c r="L67">
        <v>0</v>
      </c>
    </row>
    <row r="69" spans="1:12" ht="15.75" thickBot="1" x14ac:dyDescent="0.3"/>
    <row r="70" spans="1:12" ht="21.75" thickBot="1" x14ac:dyDescent="0.4">
      <c r="A70" s="412" t="s">
        <v>688</v>
      </c>
      <c r="B70" s="413"/>
      <c r="C70" s="413"/>
      <c r="D70" s="414"/>
    </row>
    <row r="72" spans="1:12" x14ac:dyDescent="0.25">
      <c r="A72" t="s">
        <v>0</v>
      </c>
      <c r="K72" t="s">
        <v>689</v>
      </c>
    </row>
    <row r="74" spans="1:12" x14ac:dyDescent="0.25">
      <c r="A74" t="s">
        <v>1</v>
      </c>
      <c r="B74" t="s">
        <v>2</v>
      </c>
      <c r="C74" t="s">
        <v>3</v>
      </c>
      <c r="D74" t="s">
        <v>4</v>
      </c>
      <c r="E74" t="s">
        <v>5</v>
      </c>
      <c r="F74" t="s">
        <v>690</v>
      </c>
      <c r="G74" t="s">
        <v>8</v>
      </c>
      <c r="H74" t="s">
        <v>9</v>
      </c>
      <c r="I74" t="s">
        <v>10</v>
      </c>
      <c r="J74" t="s">
        <v>11</v>
      </c>
    </row>
    <row r="75" spans="1:12" x14ac:dyDescent="0.25">
      <c r="A75" s="260">
        <v>45320</v>
      </c>
      <c r="C75" s="258">
        <v>101150</v>
      </c>
      <c r="D75">
        <v>0</v>
      </c>
      <c r="E75" s="258">
        <v>100000</v>
      </c>
      <c r="G75" s="258">
        <v>1000</v>
      </c>
      <c r="H75">
        <v>150</v>
      </c>
      <c r="I75" s="258">
        <v>100000</v>
      </c>
      <c r="J75" t="s">
        <v>568</v>
      </c>
    </row>
    <row r="76" spans="1:12" x14ac:dyDescent="0.25">
      <c r="A76" s="341">
        <v>45350</v>
      </c>
      <c r="B76" s="50"/>
      <c r="C76" s="50">
        <v>0</v>
      </c>
      <c r="D76" s="50">
        <v>0</v>
      </c>
      <c r="E76" s="50"/>
      <c r="F76" s="50"/>
      <c r="G76" s="50">
        <v>0</v>
      </c>
      <c r="H76" s="50"/>
      <c r="I76" s="50"/>
      <c r="J76" s="50" t="s">
        <v>568</v>
      </c>
    </row>
    <row r="77" spans="1:12" x14ac:dyDescent="0.25">
      <c r="A77" s="341">
        <v>45379</v>
      </c>
      <c r="B77" s="50"/>
      <c r="C77" s="50">
        <v>0</v>
      </c>
      <c r="D77" s="50">
        <v>0</v>
      </c>
      <c r="E77" s="50"/>
      <c r="F77" s="50"/>
      <c r="G77" s="50">
        <v>0</v>
      </c>
      <c r="H77" s="50"/>
      <c r="I77" s="50"/>
      <c r="J77" s="50" t="s">
        <v>568</v>
      </c>
    </row>
    <row r="78" spans="1:12" x14ac:dyDescent="0.25">
      <c r="A78" s="260">
        <v>45410</v>
      </c>
      <c r="C78" s="258">
        <v>2213.09</v>
      </c>
      <c r="D78">
        <v>0</v>
      </c>
      <c r="E78">
        <v>0</v>
      </c>
      <c r="G78">
        <v>0</v>
      </c>
      <c r="J78" t="s">
        <v>568</v>
      </c>
    </row>
    <row r="79" spans="1:12" x14ac:dyDescent="0.25">
      <c r="A79" s="260">
        <v>45440</v>
      </c>
      <c r="C79" s="258">
        <v>2213.09</v>
      </c>
      <c r="D79">
        <v>0</v>
      </c>
      <c r="E79">
        <v>692.33</v>
      </c>
      <c r="G79">
        <v>0</v>
      </c>
      <c r="J79" t="s">
        <v>691</v>
      </c>
    </row>
    <row r="80" spans="1:12" x14ac:dyDescent="0.25">
      <c r="A80" s="260">
        <v>45471</v>
      </c>
      <c r="C80" s="258">
        <v>2213.09</v>
      </c>
      <c r="D80">
        <v>0</v>
      </c>
      <c r="E80" s="258">
        <v>1290.06</v>
      </c>
      <c r="G80">
        <v>0</v>
      </c>
      <c r="J80" t="s">
        <v>692</v>
      </c>
    </row>
    <row r="81" spans="1:10" x14ac:dyDescent="0.25">
      <c r="A81" s="260">
        <v>45501</v>
      </c>
      <c r="C81" s="258">
        <v>2213.09</v>
      </c>
      <c r="D81">
        <v>0</v>
      </c>
      <c r="E81" s="258">
        <v>1331.44</v>
      </c>
      <c r="G81">
        <v>0</v>
      </c>
      <c r="J81" t="s">
        <v>693</v>
      </c>
    </row>
    <row r="82" spans="1:10" x14ac:dyDescent="0.25">
      <c r="A82" s="260">
        <v>45532</v>
      </c>
      <c r="C82" s="258">
        <v>2213.09</v>
      </c>
      <c r="D82">
        <v>0</v>
      </c>
      <c r="E82" s="258">
        <v>1314.43</v>
      </c>
      <c r="G82">
        <v>0</v>
      </c>
      <c r="J82" t="s">
        <v>694</v>
      </c>
    </row>
    <row r="83" spans="1:10" x14ac:dyDescent="0.25">
      <c r="A83" s="260">
        <v>45563</v>
      </c>
      <c r="C83" s="258">
        <v>2213.09</v>
      </c>
      <c r="D83">
        <v>0</v>
      </c>
      <c r="E83" s="258">
        <v>1326.64</v>
      </c>
      <c r="G83">
        <v>0</v>
      </c>
      <c r="J83" t="s">
        <v>695</v>
      </c>
    </row>
    <row r="84" spans="1:10" x14ac:dyDescent="0.25">
      <c r="A84" s="260">
        <v>45593</v>
      </c>
      <c r="C84" s="258">
        <v>2213.09</v>
      </c>
      <c r="D84">
        <v>0</v>
      </c>
      <c r="E84" s="258">
        <v>1367.17</v>
      </c>
      <c r="G84">
        <v>0</v>
      </c>
      <c r="J84" t="s">
        <v>696</v>
      </c>
    </row>
    <row r="85" spans="1:10" x14ac:dyDescent="0.25">
      <c r="A85" s="260">
        <v>45624</v>
      </c>
      <c r="C85" s="258">
        <v>2213.09</v>
      </c>
      <c r="D85">
        <v>0</v>
      </c>
      <c r="E85" s="258">
        <v>1351.68</v>
      </c>
      <c r="G85">
        <v>0</v>
      </c>
      <c r="J85" t="s">
        <v>697</v>
      </c>
    </row>
    <row r="86" spans="1:10" x14ac:dyDescent="0.25">
      <c r="A86" s="260">
        <v>45654</v>
      </c>
      <c r="C86" s="258">
        <v>2213.09</v>
      </c>
      <c r="D86">
        <v>0</v>
      </c>
      <c r="E86" s="258">
        <v>1391.63</v>
      </c>
      <c r="G86">
        <v>0</v>
      </c>
      <c r="J86" t="s">
        <v>698</v>
      </c>
    </row>
    <row r="87" spans="1:10" x14ac:dyDescent="0.25">
      <c r="A87" s="260">
        <v>45685</v>
      </c>
      <c r="C87" s="258">
        <v>2213.09</v>
      </c>
      <c r="D87">
        <v>0</v>
      </c>
      <c r="E87" s="258">
        <v>1377.18</v>
      </c>
      <c r="G87">
        <v>0</v>
      </c>
      <c r="J87" t="s">
        <v>699</v>
      </c>
    </row>
    <row r="88" spans="1:10" x14ac:dyDescent="0.25">
      <c r="A88" s="260">
        <v>45716</v>
      </c>
      <c r="C88" s="258">
        <v>2213.09</v>
      </c>
      <c r="D88">
        <v>0</v>
      </c>
      <c r="E88" s="258">
        <v>1389.98</v>
      </c>
      <c r="G88">
        <v>0</v>
      </c>
      <c r="J88" t="s">
        <v>700</v>
      </c>
    </row>
    <row r="89" spans="1:10" x14ac:dyDescent="0.25">
      <c r="A89" s="260">
        <v>45744</v>
      </c>
      <c r="C89" s="258">
        <v>2213.09</v>
      </c>
      <c r="D89">
        <v>0</v>
      </c>
      <c r="E89" s="258">
        <v>1481.3</v>
      </c>
      <c r="G89">
        <v>0</v>
      </c>
      <c r="J89" t="s">
        <v>701</v>
      </c>
    </row>
    <row r="90" spans="1:10" x14ac:dyDescent="0.25">
      <c r="A90" s="260">
        <v>45775</v>
      </c>
      <c r="C90" s="258">
        <v>2213.09</v>
      </c>
      <c r="D90">
        <v>0</v>
      </c>
      <c r="E90" s="258">
        <v>1416.67</v>
      </c>
      <c r="G90">
        <v>0</v>
      </c>
      <c r="J90" t="s">
        <v>702</v>
      </c>
    </row>
    <row r="91" spans="1:10" x14ac:dyDescent="0.25">
      <c r="A91" s="260">
        <v>45805</v>
      </c>
      <c r="C91" s="258">
        <v>2213.09</v>
      </c>
      <c r="D91">
        <v>0</v>
      </c>
      <c r="E91" s="258">
        <v>1455.1</v>
      </c>
      <c r="G91">
        <v>0</v>
      </c>
      <c r="J91" t="s">
        <v>703</v>
      </c>
    </row>
    <row r="92" spans="1:10" x14ac:dyDescent="0.25">
      <c r="A92" s="260">
        <v>45836</v>
      </c>
      <c r="C92" s="258">
        <v>2213.09</v>
      </c>
      <c r="D92">
        <v>0</v>
      </c>
      <c r="E92" s="258">
        <v>1443.36</v>
      </c>
      <c r="G92">
        <v>0</v>
      </c>
      <c r="J92" t="s">
        <v>704</v>
      </c>
    </row>
    <row r="93" spans="1:10" x14ac:dyDescent="0.25">
      <c r="A93" s="260">
        <v>45866</v>
      </c>
      <c r="C93" s="258">
        <v>2213.09</v>
      </c>
      <c r="D93">
        <v>0</v>
      </c>
      <c r="E93" s="258">
        <v>1481.17</v>
      </c>
      <c r="G93">
        <v>0</v>
      </c>
      <c r="J93" t="s">
        <v>705</v>
      </c>
    </row>
    <row r="94" spans="1:10" x14ac:dyDescent="0.25">
      <c r="A94" s="260">
        <v>45897</v>
      </c>
      <c r="C94" s="258">
        <v>2213.09</v>
      </c>
      <c r="D94">
        <v>0</v>
      </c>
      <c r="E94" s="258">
        <v>1470.54</v>
      </c>
      <c r="G94">
        <v>0</v>
      </c>
      <c r="J94" t="s">
        <v>706</v>
      </c>
    </row>
    <row r="95" spans="1:10" x14ac:dyDescent="0.25">
      <c r="A95" s="260">
        <v>45928</v>
      </c>
      <c r="C95" s="258">
        <v>2213.09</v>
      </c>
      <c r="D95">
        <v>0</v>
      </c>
      <c r="E95" s="258">
        <v>1484.21</v>
      </c>
      <c r="G95">
        <v>0</v>
      </c>
      <c r="J95" t="s">
        <v>707</v>
      </c>
    </row>
    <row r="96" spans="1:10" x14ac:dyDescent="0.25">
      <c r="A96" s="260">
        <v>45958</v>
      </c>
      <c r="C96" s="258">
        <v>2213.09</v>
      </c>
      <c r="D96">
        <v>0</v>
      </c>
      <c r="E96" s="258">
        <v>1521.07</v>
      </c>
      <c r="G96">
        <v>0</v>
      </c>
      <c r="J96" t="s">
        <v>708</v>
      </c>
    </row>
    <row r="97" spans="1:10" x14ac:dyDescent="0.25">
      <c r="A97" s="260">
        <v>45989</v>
      </c>
      <c r="C97" s="258">
        <v>2213.09</v>
      </c>
      <c r="D97">
        <v>0</v>
      </c>
      <c r="E97" s="258">
        <v>1512.14</v>
      </c>
      <c r="G97">
        <v>0</v>
      </c>
      <c r="J97" t="s">
        <v>709</v>
      </c>
    </row>
    <row r="98" spans="1:10" x14ac:dyDescent="0.25">
      <c r="A98" s="260">
        <v>46019</v>
      </c>
      <c r="C98" s="258">
        <v>2213.09</v>
      </c>
      <c r="D98">
        <v>0</v>
      </c>
      <c r="E98" s="258">
        <v>1548.36</v>
      </c>
      <c r="G98">
        <v>0</v>
      </c>
      <c r="J98" t="s">
        <v>710</v>
      </c>
    </row>
    <row r="99" spans="1:10" x14ac:dyDescent="0.25">
      <c r="A99" s="260">
        <v>46050</v>
      </c>
      <c r="C99" s="258">
        <v>2213.09</v>
      </c>
      <c r="D99">
        <v>0</v>
      </c>
      <c r="E99" s="258">
        <v>1540.59</v>
      </c>
      <c r="G99">
        <v>0</v>
      </c>
      <c r="J99" t="s">
        <v>711</v>
      </c>
    </row>
    <row r="100" spans="1:10" x14ac:dyDescent="0.25">
      <c r="A100" s="260">
        <v>46081</v>
      </c>
      <c r="C100" s="258">
        <v>2213.09</v>
      </c>
      <c r="D100">
        <v>0</v>
      </c>
      <c r="E100" s="258">
        <v>1554.91</v>
      </c>
      <c r="G100">
        <v>0</v>
      </c>
      <c r="J100" t="s">
        <v>712</v>
      </c>
    </row>
    <row r="101" spans="1:10" x14ac:dyDescent="0.25">
      <c r="A101" s="260">
        <v>46109</v>
      </c>
      <c r="C101" s="258">
        <v>2213.09</v>
      </c>
      <c r="D101">
        <v>0</v>
      </c>
      <c r="E101" s="258">
        <v>1631.66</v>
      </c>
      <c r="G101">
        <v>0</v>
      </c>
      <c r="J101" t="s">
        <v>713</v>
      </c>
    </row>
    <row r="102" spans="1:10" x14ac:dyDescent="0.25">
      <c r="A102" s="260">
        <v>46140</v>
      </c>
      <c r="C102" s="258">
        <v>2213.09</v>
      </c>
      <c r="D102">
        <v>0</v>
      </c>
      <c r="E102" s="258">
        <v>1584.53</v>
      </c>
      <c r="G102">
        <v>0</v>
      </c>
      <c r="J102" t="s">
        <v>714</v>
      </c>
    </row>
    <row r="103" spans="1:10" x14ac:dyDescent="0.25">
      <c r="A103" s="260">
        <v>46170</v>
      </c>
      <c r="C103" s="258">
        <v>2213.09</v>
      </c>
      <c r="D103">
        <v>0</v>
      </c>
      <c r="E103" s="258">
        <v>1619.06</v>
      </c>
      <c r="G103">
        <v>0</v>
      </c>
      <c r="J103" t="s">
        <v>715</v>
      </c>
    </row>
    <row r="104" spans="1:10" x14ac:dyDescent="0.25">
      <c r="A104" s="260">
        <v>46201</v>
      </c>
      <c r="C104" s="258">
        <v>2213.09</v>
      </c>
      <c r="D104">
        <v>0</v>
      </c>
      <c r="E104" s="258">
        <v>1614.3</v>
      </c>
      <c r="G104">
        <v>0</v>
      </c>
      <c r="J104" t="s">
        <v>716</v>
      </c>
    </row>
    <row r="105" spans="1:10" x14ac:dyDescent="0.25">
      <c r="A105" s="260">
        <v>46231</v>
      </c>
      <c r="C105" s="258">
        <v>2213.09</v>
      </c>
      <c r="D105">
        <v>0</v>
      </c>
      <c r="E105" s="258">
        <v>1648.14</v>
      </c>
      <c r="G105">
        <v>0</v>
      </c>
      <c r="J105" t="s">
        <v>717</v>
      </c>
    </row>
    <row r="106" spans="1:10" x14ac:dyDescent="0.25">
      <c r="A106" s="260">
        <v>46262</v>
      </c>
      <c r="C106" s="258">
        <v>2213.09</v>
      </c>
      <c r="D106">
        <v>0</v>
      </c>
      <c r="E106" s="258">
        <v>1644.63</v>
      </c>
      <c r="G106">
        <v>0</v>
      </c>
      <c r="J106" t="s">
        <v>718</v>
      </c>
    </row>
    <row r="107" spans="1:10" x14ac:dyDescent="0.25">
      <c r="A107" s="260">
        <v>46293</v>
      </c>
      <c r="C107" s="258">
        <v>2213.09</v>
      </c>
      <c r="D107">
        <v>0</v>
      </c>
      <c r="E107" s="258">
        <v>1659.91</v>
      </c>
      <c r="G107">
        <v>0</v>
      </c>
      <c r="J107" t="s">
        <v>719</v>
      </c>
    </row>
    <row r="108" spans="1:10" x14ac:dyDescent="0.25">
      <c r="A108" s="260">
        <v>46323</v>
      </c>
      <c r="C108" s="258">
        <v>2213.09</v>
      </c>
      <c r="D108">
        <v>0</v>
      </c>
      <c r="E108" s="258">
        <v>1692.69</v>
      </c>
      <c r="G108">
        <v>0</v>
      </c>
      <c r="J108" t="s">
        <v>720</v>
      </c>
    </row>
    <row r="109" spans="1:10" x14ac:dyDescent="0.25">
      <c r="A109" s="260">
        <v>46354</v>
      </c>
      <c r="C109" s="258">
        <v>2213.09</v>
      </c>
      <c r="D109">
        <v>0</v>
      </c>
      <c r="E109" s="258">
        <v>1691.07</v>
      </c>
      <c r="G109">
        <v>0</v>
      </c>
      <c r="J109" t="s">
        <v>721</v>
      </c>
    </row>
    <row r="110" spans="1:10" x14ac:dyDescent="0.25">
      <c r="A110" s="260">
        <v>46384</v>
      </c>
      <c r="C110" s="258">
        <v>2213.09</v>
      </c>
      <c r="D110">
        <v>0</v>
      </c>
      <c r="E110" s="258">
        <v>1723.12</v>
      </c>
      <c r="G110">
        <v>0</v>
      </c>
      <c r="J110" t="s">
        <v>722</v>
      </c>
    </row>
    <row r="111" spans="1:10" x14ac:dyDescent="0.25">
      <c r="A111" s="260">
        <v>46415</v>
      </c>
      <c r="C111" s="258">
        <v>2213.09</v>
      </c>
      <c r="D111">
        <v>0</v>
      </c>
      <c r="E111" s="258">
        <v>1722.81</v>
      </c>
      <c r="G111">
        <v>0</v>
      </c>
      <c r="J111" t="s">
        <v>723</v>
      </c>
    </row>
    <row r="112" spans="1:10" x14ac:dyDescent="0.25">
      <c r="A112" s="260">
        <v>46446</v>
      </c>
      <c r="C112" s="258">
        <v>2213.09</v>
      </c>
      <c r="D112">
        <v>0</v>
      </c>
      <c r="E112" s="258">
        <v>1738.82</v>
      </c>
      <c r="G112">
        <v>0</v>
      </c>
      <c r="J112" t="s">
        <v>724</v>
      </c>
    </row>
    <row r="113" spans="1:10" x14ac:dyDescent="0.25">
      <c r="A113" s="260">
        <v>46474</v>
      </c>
      <c r="C113" s="258">
        <v>2213.09</v>
      </c>
      <c r="D113">
        <v>0</v>
      </c>
      <c r="E113" s="258">
        <v>1799.31</v>
      </c>
      <c r="G113">
        <v>0</v>
      </c>
      <c r="J113" t="s">
        <v>725</v>
      </c>
    </row>
    <row r="114" spans="1:10" x14ac:dyDescent="0.25">
      <c r="A114" s="260">
        <v>46505</v>
      </c>
      <c r="C114" s="258">
        <v>2213.09</v>
      </c>
      <c r="D114">
        <v>0</v>
      </c>
      <c r="E114" s="258">
        <v>1771.71</v>
      </c>
      <c r="G114">
        <v>0</v>
      </c>
      <c r="J114" t="s">
        <v>726</v>
      </c>
    </row>
    <row r="115" spans="1:10" x14ac:dyDescent="0.25">
      <c r="A115" s="260">
        <v>46535</v>
      </c>
      <c r="C115" s="258">
        <v>2213.09</v>
      </c>
      <c r="D115">
        <v>0</v>
      </c>
      <c r="E115" s="258">
        <v>1801.88</v>
      </c>
      <c r="G115">
        <v>0</v>
      </c>
      <c r="J115" t="s">
        <v>727</v>
      </c>
    </row>
    <row r="116" spans="1:10" x14ac:dyDescent="0.25">
      <c r="A116" s="260">
        <v>46566</v>
      </c>
      <c r="C116" s="258">
        <v>2213.09</v>
      </c>
      <c r="D116">
        <v>0</v>
      </c>
      <c r="E116" s="258">
        <v>1804.92</v>
      </c>
      <c r="G116">
        <v>0</v>
      </c>
      <c r="J116" t="s">
        <v>728</v>
      </c>
    </row>
    <row r="117" spans="1:10" x14ac:dyDescent="0.25">
      <c r="A117" s="260">
        <v>46596</v>
      </c>
      <c r="C117" s="258">
        <v>2213.09</v>
      </c>
      <c r="D117">
        <v>0</v>
      </c>
      <c r="E117" s="258">
        <v>1834.32</v>
      </c>
      <c r="G117">
        <v>0</v>
      </c>
      <c r="J117" t="s">
        <v>729</v>
      </c>
    </row>
    <row r="118" spans="1:10" x14ac:dyDescent="0.25">
      <c r="A118" s="260">
        <v>46627</v>
      </c>
      <c r="C118" s="258">
        <v>2213.09</v>
      </c>
      <c r="D118">
        <v>0</v>
      </c>
      <c r="E118" s="258">
        <v>1838.75</v>
      </c>
      <c r="G118">
        <v>0</v>
      </c>
      <c r="J118" t="s">
        <v>730</v>
      </c>
    </row>
    <row r="119" spans="1:10" x14ac:dyDescent="0.25">
      <c r="A119" s="260">
        <v>46658</v>
      </c>
      <c r="C119" s="258">
        <v>2213.09</v>
      </c>
      <c r="D119">
        <v>0</v>
      </c>
      <c r="E119" s="258">
        <v>1855.84</v>
      </c>
      <c r="G119">
        <v>0</v>
      </c>
      <c r="J119" t="s">
        <v>731</v>
      </c>
    </row>
    <row r="120" spans="1:10" x14ac:dyDescent="0.25">
      <c r="A120" s="260">
        <v>46688</v>
      </c>
      <c r="C120" s="258">
        <v>2213.09</v>
      </c>
      <c r="D120">
        <v>0</v>
      </c>
      <c r="E120" s="258">
        <v>1884.05</v>
      </c>
      <c r="G120">
        <v>0</v>
      </c>
      <c r="J120" t="s">
        <v>732</v>
      </c>
    </row>
    <row r="121" spans="1:10" x14ac:dyDescent="0.25">
      <c r="A121" s="260">
        <v>46719</v>
      </c>
      <c r="C121" s="258">
        <v>2213.09</v>
      </c>
      <c r="D121">
        <v>0</v>
      </c>
      <c r="E121" s="258">
        <v>1890.6</v>
      </c>
      <c r="G121">
        <v>0</v>
      </c>
      <c r="J121" t="s">
        <v>733</v>
      </c>
    </row>
    <row r="122" spans="1:10" x14ac:dyDescent="0.25">
      <c r="A122" s="260">
        <v>46749</v>
      </c>
      <c r="C122" s="258">
        <v>2213.09</v>
      </c>
      <c r="D122">
        <v>0</v>
      </c>
      <c r="E122" s="258">
        <v>1918.01</v>
      </c>
      <c r="G122">
        <v>0</v>
      </c>
      <c r="J122" t="s">
        <v>734</v>
      </c>
    </row>
    <row r="123" spans="1:10" x14ac:dyDescent="0.25">
      <c r="A123" s="260">
        <v>46780</v>
      </c>
      <c r="C123" s="258">
        <v>2213.09</v>
      </c>
      <c r="D123">
        <v>0</v>
      </c>
      <c r="E123" s="258">
        <v>1926</v>
      </c>
      <c r="G123">
        <v>0</v>
      </c>
      <c r="J123" t="s">
        <v>735</v>
      </c>
    </row>
    <row r="124" spans="1:10" x14ac:dyDescent="0.25">
      <c r="A124" s="260">
        <v>46811</v>
      </c>
      <c r="C124" s="258">
        <v>2213.09</v>
      </c>
      <c r="D124">
        <v>0</v>
      </c>
      <c r="E124" s="258">
        <v>1943.9</v>
      </c>
      <c r="G124">
        <v>0</v>
      </c>
      <c r="J124" t="s">
        <v>736</v>
      </c>
    </row>
    <row r="125" spans="1:10" x14ac:dyDescent="0.25">
      <c r="A125" s="260">
        <v>46840</v>
      </c>
      <c r="C125" s="258">
        <v>2213.09</v>
      </c>
      <c r="D125">
        <v>0</v>
      </c>
      <c r="E125" s="258">
        <v>1978.17</v>
      </c>
      <c r="G125">
        <v>0</v>
      </c>
      <c r="J125" t="s">
        <v>737</v>
      </c>
    </row>
    <row r="126" spans="1:10" x14ac:dyDescent="0.25">
      <c r="A126" s="260">
        <v>46871</v>
      </c>
      <c r="C126" s="258">
        <v>2213.09</v>
      </c>
      <c r="D126">
        <v>0</v>
      </c>
      <c r="E126" s="258">
        <v>1980.35</v>
      </c>
      <c r="G126">
        <v>0</v>
      </c>
      <c r="J126" t="s">
        <v>738</v>
      </c>
    </row>
    <row r="127" spans="1:10" x14ac:dyDescent="0.25">
      <c r="A127" s="260">
        <v>46901</v>
      </c>
      <c r="C127" s="258">
        <v>2213.09</v>
      </c>
      <c r="D127">
        <v>0</v>
      </c>
      <c r="E127" s="258">
        <v>2005.67</v>
      </c>
      <c r="G127">
        <v>0</v>
      </c>
      <c r="J127" t="s">
        <v>739</v>
      </c>
    </row>
    <row r="128" spans="1:10" x14ac:dyDescent="0.25">
      <c r="A128" s="260">
        <v>46932</v>
      </c>
      <c r="C128" s="258">
        <v>2213.09</v>
      </c>
      <c r="D128">
        <v>0</v>
      </c>
      <c r="E128" s="258">
        <v>2017.4</v>
      </c>
      <c r="G128">
        <v>0</v>
      </c>
      <c r="J128" t="s">
        <v>740</v>
      </c>
    </row>
    <row r="129" spans="1:11" x14ac:dyDescent="0.25">
      <c r="A129" s="260">
        <v>46962</v>
      </c>
      <c r="C129" s="258">
        <v>2213.09</v>
      </c>
      <c r="D129">
        <v>0</v>
      </c>
      <c r="E129" s="258">
        <v>2041.86</v>
      </c>
      <c r="G129">
        <v>0</v>
      </c>
      <c r="J129" t="s">
        <v>741</v>
      </c>
    </row>
    <row r="130" spans="1:11" x14ac:dyDescent="0.25">
      <c r="A130" s="260">
        <v>46993</v>
      </c>
      <c r="C130" s="258">
        <v>2213.09</v>
      </c>
      <c r="D130">
        <v>0</v>
      </c>
      <c r="E130" s="258">
        <v>2055.13</v>
      </c>
      <c r="G130">
        <v>0</v>
      </c>
      <c r="J130" t="s">
        <v>742</v>
      </c>
    </row>
    <row r="131" spans="1:11" x14ac:dyDescent="0.25">
      <c r="A131" s="260">
        <v>47024</v>
      </c>
      <c r="C131" s="258">
        <v>2213.09</v>
      </c>
      <c r="D131">
        <v>0</v>
      </c>
      <c r="E131" s="258">
        <v>2074.23</v>
      </c>
      <c r="G131">
        <v>0</v>
      </c>
      <c r="J131" t="s">
        <v>743</v>
      </c>
    </row>
    <row r="132" spans="1:11" x14ac:dyDescent="0.25">
      <c r="A132" s="260">
        <v>47054</v>
      </c>
      <c r="C132" s="258">
        <v>2213.09</v>
      </c>
      <c r="D132">
        <v>0</v>
      </c>
      <c r="E132" s="258">
        <v>2097.37</v>
      </c>
      <c r="G132">
        <v>0</v>
      </c>
      <c r="J132" t="s">
        <v>744</v>
      </c>
    </row>
    <row r="133" spans="1:11" x14ac:dyDescent="0.25">
      <c r="A133" s="260">
        <v>47085</v>
      </c>
      <c r="C133" s="258">
        <v>2213.09</v>
      </c>
      <c r="D133">
        <v>0</v>
      </c>
      <c r="E133" s="258">
        <v>2113.0100000000002</v>
      </c>
      <c r="G133">
        <v>0</v>
      </c>
      <c r="J133" t="s">
        <v>745</v>
      </c>
    </row>
    <row r="134" spans="1:11" x14ac:dyDescent="0.25">
      <c r="A134" s="260">
        <v>47115</v>
      </c>
      <c r="C134" s="258">
        <v>2213.09</v>
      </c>
      <c r="D134">
        <v>0</v>
      </c>
      <c r="E134" s="258">
        <v>2135.2399999999998</v>
      </c>
      <c r="G134">
        <v>0</v>
      </c>
      <c r="J134" t="s">
        <v>746</v>
      </c>
    </row>
    <row r="135" spans="1:11" x14ac:dyDescent="0.25">
      <c r="A135" s="260">
        <v>47146</v>
      </c>
      <c r="C135" s="258">
        <v>2213.09</v>
      </c>
      <c r="D135">
        <v>0</v>
      </c>
      <c r="E135" s="258">
        <v>2152.4899999999998</v>
      </c>
      <c r="G135">
        <v>0</v>
      </c>
      <c r="J135" t="s">
        <v>747</v>
      </c>
    </row>
    <row r="136" spans="1:11" x14ac:dyDescent="0.25">
      <c r="A136" s="260">
        <v>47177</v>
      </c>
      <c r="C136" s="258">
        <v>2213.09</v>
      </c>
      <c r="D136">
        <v>0</v>
      </c>
      <c r="E136" s="258">
        <v>2172.5</v>
      </c>
      <c r="G136">
        <v>0</v>
      </c>
      <c r="J136" t="s">
        <v>748</v>
      </c>
    </row>
    <row r="137" spans="1:11" x14ac:dyDescent="0.25">
      <c r="A137" s="260">
        <v>47205</v>
      </c>
      <c r="C137" s="258">
        <v>2213.0700000000002</v>
      </c>
      <c r="D137">
        <v>0</v>
      </c>
      <c r="E137" s="258">
        <v>2194.59</v>
      </c>
      <c r="G137">
        <v>0</v>
      </c>
      <c r="J137">
        <v>0</v>
      </c>
    </row>
    <row r="139" spans="1:11" ht="15.75" thickBot="1" x14ac:dyDescent="0.3"/>
    <row r="140" spans="1:11" ht="21.75" thickBot="1" x14ac:dyDescent="0.4">
      <c r="A140" s="412" t="s">
        <v>749</v>
      </c>
      <c r="B140" s="413"/>
      <c r="C140" s="413"/>
      <c r="D140" s="414"/>
    </row>
    <row r="142" spans="1:11" x14ac:dyDescent="0.25">
      <c r="A142" t="s">
        <v>0</v>
      </c>
      <c r="K142" t="s">
        <v>750</v>
      </c>
    </row>
    <row r="144" spans="1:11" x14ac:dyDescent="0.25">
      <c r="A144" t="s">
        <v>1</v>
      </c>
      <c r="B144" t="s">
        <v>2</v>
      </c>
      <c r="C144" t="s">
        <v>3</v>
      </c>
      <c r="D144" t="s">
        <v>4</v>
      </c>
      <c r="E144" t="s">
        <v>5</v>
      </c>
      <c r="F144" t="s">
        <v>690</v>
      </c>
      <c r="G144" t="s">
        <v>8</v>
      </c>
      <c r="H144" t="s">
        <v>9</v>
      </c>
      <c r="I144" t="s">
        <v>10</v>
      </c>
      <c r="J144" t="s">
        <v>11</v>
      </c>
    </row>
    <row r="145" spans="1:11" x14ac:dyDescent="0.25">
      <c r="A145" s="260">
        <v>45320</v>
      </c>
      <c r="C145" s="258">
        <v>101150</v>
      </c>
      <c r="D145">
        <v>0</v>
      </c>
      <c r="E145" s="258">
        <v>100000</v>
      </c>
      <c r="G145" s="258">
        <v>1000</v>
      </c>
      <c r="H145">
        <v>150</v>
      </c>
      <c r="I145" s="258">
        <v>100000</v>
      </c>
      <c r="J145" t="s">
        <v>568</v>
      </c>
    </row>
    <row r="146" spans="1:11" x14ac:dyDescent="0.25">
      <c r="A146" s="341">
        <v>45350</v>
      </c>
      <c r="B146" s="50"/>
      <c r="C146" s="50">
        <v>0</v>
      </c>
      <c r="D146" s="50">
        <v>0</v>
      </c>
      <c r="E146" s="50"/>
      <c r="F146" s="50"/>
      <c r="G146" s="50">
        <v>0</v>
      </c>
      <c r="H146" s="50"/>
      <c r="I146" s="50"/>
      <c r="J146" s="50" t="s">
        <v>568</v>
      </c>
      <c r="K146" s="50"/>
    </row>
    <row r="147" spans="1:11" x14ac:dyDescent="0.25">
      <c r="A147" s="341">
        <v>45379</v>
      </c>
      <c r="B147" s="50"/>
      <c r="C147" s="50">
        <v>0</v>
      </c>
      <c r="D147" s="50">
        <v>0</v>
      </c>
      <c r="E147" s="50"/>
      <c r="F147" s="50"/>
      <c r="G147" s="50">
        <v>0</v>
      </c>
      <c r="H147" s="50"/>
      <c r="I147" s="50"/>
      <c r="J147" s="50" t="s">
        <v>568</v>
      </c>
      <c r="K147" s="50"/>
    </row>
    <row r="148" spans="1:11" x14ac:dyDescent="0.25">
      <c r="A148" s="260">
        <v>45410</v>
      </c>
      <c r="C148" s="258">
        <v>2213.09</v>
      </c>
      <c r="D148">
        <v>0</v>
      </c>
      <c r="E148">
        <v>0</v>
      </c>
      <c r="G148">
        <v>0</v>
      </c>
      <c r="J148" t="s">
        <v>568</v>
      </c>
    </row>
    <row r="149" spans="1:11" x14ac:dyDescent="0.25">
      <c r="A149" s="260">
        <v>45440</v>
      </c>
      <c r="C149" s="258">
        <v>2213.09</v>
      </c>
      <c r="D149">
        <v>0</v>
      </c>
      <c r="E149">
        <v>690.26</v>
      </c>
      <c r="G149">
        <v>0</v>
      </c>
      <c r="J149" t="s">
        <v>751</v>
      </c>
    </row>
    <row r="150" spans="1:11" x14ac:dyDescent="0.25">
      <c r="A150" s="260">
        <v>45471</v>
      </c>
      <c r="C150" s="258">
        <v>2213.09</v>
      </c>
      <c r="D150">
        <v>0</v>
      </c>
      <c r="E150" s="258">
        <v>1288.99</v>
      </c>
      <c r="G150">
        <v>0</v>
      </c>
      <c r="J150" t="s">
        <v>752</v>
      </c>
    </row>
    <row r="151" spans="1:11" x14ac:dyDescent="0.25">
      <c r="A151" s="260">
        <v>45501</v>
      </c>
      <c r="C151" s="258">
        <v>2213.09</v>
      </c>
      <c r="D151">
        <v>0</v>
      </c>
      <c r="E151" s="258">
        <v>1330.41</v>
      </c>
      <c r="G151">
        <v>0</v>
      </c>
      <c r="J151" t="s">
        <v>753</v>
      </c>
    </row>
    <row r="152" spans="1:11" x14ac:dyDescent="0.25">
      <c r="A152" s="260">
        <v>45532</v>
      </c>
      <c r="C152" s="258">
        <v>2213.09</v>
      </c>
      <c r="D152">
        <v>0</v>
      </c>
      <c r="E152" s="258">
        <v>1313.37</v>
      </c>
      <c r="G152">
        <v>0</v>
      </c>
      <c r="J152" t="s">
        <v>754</v>
      </c>
    </row>
    <row r="153" spans="1:11" x14ac:dyDescent="0.25">
      <c r="A153" s="260">
        <v>45563</v>
      </c>
      <c r="C153" s="258">
        <v>2213.09</v>
      </c>
      <c r="D153">
        <v>0</v>
      </c>
      <c r="E153" s="258">
        <v>1325.59</v>
      </c>
      <c r="G153">
        <v>0</v>
      </c>
      <c r="J153" t="s">
        <v>755</v>
      </c>
    </row>
    <row r="154" spans="1:11" x14ac:dyDescent="0.25">
      <c r="A154" s="260">
        <v>45593</v>
      </c>
      <c r="C154" s="258">
        <v>2213.09</v>
      </c>
      <c r="D154">
        <v>0</v>
      </c>
      <c r="E154" s="258">
        <v>1366.16</v>
      </c>
      <c r="G154">
        <v>0</v>
      </c>
      <c r="J154" t="s">
        <v>756</v>
      </c>
    </row>
    <row r="155" spans="1:11" x14ac:dyDescent="0.25">
      <c r="A155" s="260">
        <v>45624</v>
      </c>
      <c r="C155" s="258">
        <v>2213.09</v>
      </c>
      <c r="D155">
        <v>0</v>
      </c>
      <c r="E155" s="258">
        <v>1350.64</v>
      </c>
      <c r="G155">
        <v>0</v>
      </c>
      <c r="J155" t="s">
        <v>757</v>
      </c>
    </row>
    <row r="156" spans="1:11" x14ac:dyDescent="0.25">
      <c r="A156" s="260">
        <v>45654</v>
      </c>
      <c r="C156" s="258">
        <v>2213.09</v>
      </c>
      <c r="D156">
        <v>0</v>
      </c>
      <c r="E156" s="258">
        <v>1390.62</v>
      </c>
      <c r="G156">
        <v>0</v>
      </c>
      <c r="J156" t="s">
        <v>758</v>
      </c>
    </row>
    <row r="157" spans="1:11" x14ac:dyDescent="0.25">
      <c r="A157" s="260">
        <v>45685</v>
      </c>
      <c r="C157" s="258">
        <v>2213.09</v>
      </c>
      <c r="D157">
        <v>0</v>
      </c>
      <c r="E157" s="258">
        <v>1376.14</v>
      </c>
      <c r="G157">
        <v>0</v>
      </c>
      <c r="J157" t="s">
        <v>759</v>
      </c>
    </row>
    <row r="158" spans="1:11" x14ac:dyDescent="0.25">
      <c r="A158" s="260">
        <v>45716</v>
      </c>
      <c r="C158" s="258">
        <v>2213.09</v>
      </c>
      <c r="D158">
        <v>0</v>
      </c>
      <c r="E158" s="258">
        <v>1388.95</v>
      </c>
      <c r="G158">
        <v>0</v>
      </c>
      <c r="J158" t="s">
        <v>760</v>
      </c>
    </row>
    <row r="159" spans="1:11" x14ac:dyDescent="0.25">
      <c r="A159" s="260">
        <v>45744</v>
      </c>
      <c r="C159" s="258">
        <v>2213.09</v>
      </c>
      <c r="D159">
        <v>0</v>
      </c>
      <c r="E159" s="258">
        <v>1480.38</v>
      </c>
      <c r="G159">
        <v>0</v>
      </c>
      <c r="J159" t="s">
        <v>761</v>
      </c>
    </row>
    <row r="160" spans="1:11" x14ac:dyDescent="0.25">
      <c r="A160" s="260">
        <v>45775</v>
      </c>
      <c r="C160" s="258">
        <v>2213.09</v>
      </c>
      <c r="D160">
        <v>0</v>
      </c>
      <c r="E160" s="258">
        <v>1415.65</v>
      </c>
      <c r="G160">
        <v>0</v>
      </c>
      <c r="J160" t="s">
        <v>762</v>
      </c>
    </row>
    <row r="161" spans="1:10" x14ac:dyDescent="0.25">
      <c r="A161" s="260">
        <v>45805</v>
      </c>
      <c r="C161" s="258">
        <v>2213.09</v>
      </c>
      <c r="D161">
        <v>0</v>
      </c>
      <c r="E161" s="258">
        <v>1454.12</v>
      </c>
      <c r="G161">
        <v>0</v>
      </c>
      <c r="J161" t="s">
        <v>763</v>
      </c>
    </row>
    <row r="162" spans="1:10" x14ac:dyDescent="0.25">
      <c r="A162" s="260">
        <v>45836</v>
      </c>
      <c r="C162" s="258">
        <v>2213.09</v>
      </c>
      <c r="D162">
        <v>0</v>
      </c>
      <c r="E162" s="258">
        <v>1442.35</v>
      </c>
      <c r="G162">
        <v>0</v>
      </c>
      <c r="J162" t="s">
        <v>764</v>
      </c>
    </row>
    <row r="163" spans="1:10" x14ac:dyDescent="0.25">
      <c r="A163" s="260">
        <v>45866</v>
      </c>
      <c r="C163" s="258">
        <v>2213.09</v>
      </c>
      <c r="D163">
        <v>0</v>
      </c>
      <c r="E163" s="258">
        <v>1480.2</v>
      </c>
      <c r="G163">
        <v>0</v>
      </c>
      <c r="J163" t="s">
        <v>765</v>
      </c>
    </row>
    <row r="164" spans="1:10" x14ac:dyDescent="0.25">
      <c r="A164" s="260">
        <v>45897</v>
      </c>
      <c r="C164" s="258">
        <v>2213.09</v>
      </c>
      <c r="D164">
        <v>0</v>
      </c>
      <c r="E164" s="258">
        <v>1469.55</v>
      </c>
      <c r="G164">
        <v>0</v>
      </c>
      <c r="J164" t="s">
        <v>766</v>
      </c>
    </row>
    <row r="165" spans="1:10" x14ac:dyDescent="0.25">
      <c r="A165" s="260">
        <v>45928</v>
      </c>
      <c r="C165" s="258">
        <v>2213.09</v>
      </c>
      <c r="D165">
        <v>0</v>
      </c>
      <c r="E165" s="258">
        <v>1483.22</v>
      </c>
      <c r="G165">
        <v>0</v>
      </c>
      <c r="J165" t="s">
        <v>767</v>
      </c>
    </row>
    <row r="166" spans="1:10" x14ac:dyDescent="0.25">
      <c r="A166" s="260">
        <v>45958</v>
      </c>
      <c r="C166" s="258">
        <v>2213.09</v>
      </c>
      <c r="D166">
        <v>0</v>
      </c>
      <c r="E166" s="258">
        <v>1520.12</v>
      </c>
      <c r="G166">
        <v>0</v>
      </c>
      <c r="J166" t="s">
        <v>768</v>
      </c>
    </row>
    <row r="167" spans="1:10" x14ac:dyDescent="0.25">
      <c r="A167" s="260">
        <v>45989</v>
      </c>
      <c r="C167" s="258">
        <v>2213.09</v>
      </c>
      <c r="D167">
        <v>0</v>
      </c>
      <c r="E167" s="258">
        <v>1511.17</v>
      </c>
      <c r="G167">
        <v>0</v>
      </c>
      <c r="J167" t="s">
        <v>769</v>
      </c>
    </row>
    <row r="168" spans="1:10" x14ac:dyDescent="0.25">
      <c r="A168" s="260">
        <v>46019</v>
      </c>
      <c r="C168" s="258">
        <v>2213.09</v>
      </c>
      <c r="D168">
        <v>0</v>
      </c>
      <c r="E168" s="258">
        <v>1547.42</v>
      </c>
      <c r="G168">
        <v>0</v>
      </c>
      <c r="J168" t="s">
        <v>770</v>
      </c>
    </row>
    <row r="169" spans="1:10" x14ac:dyDescent="0.25">
      <c r="A169" s="260">
        <v>46050</v>
      </c>
      <c r="C169" s="258">
        <v>2213.09</v>
      </c>
      <c r="D169">
        <v>0</v>
      </c>
      <c r="E169" s="258">
        <v>1539.63</v>
      </c>
      <c r="G169">
        <v>0</v>
      </c>
      <c r="J169" t="s">
        <v>771</v>
      </c>
    </row>
    <row r="170" spans="1:10" x14ac:dyDescent="0.25">
      <c r="A170" s="260">
        <v>46081</v>
      </c>
      <c r="C170" s="258">
        <v>2213.09</v>
      </c>
      <c r="D170">
        <v>0</v>
      </c>
      <c r="E170" s="258">
        <v>1553.96</v>
      </c>
      <c r="G170">
        <v>0</v>
      </c>
      <c r="J170" t="s">
        <v>772</v>
      </c>
    </row>
    <row r="171" spans="1:10" x14ac:dyDescent="0.25">
      <c r="A171" s="260">
        <v>46109</v>
      </c>
      <c r="C171" s="258">
        <v>2213.09</v>
      </c>
      <c r="D171">
        <v>0</v>
      </c>
      <c r="E171" s="258">
        <v>1630.8</v>
      </c>
      <c r="G171">
        <v>0</v>
      </c>
      <c r="J171" t="s">
        <v>773</v>
      </c>
    </row>
    <row r="172" spans="1:10" x14ac:dyDescent="0.25">
      <c r="A172" s="260">
        <v>46140</v>
      </c>
      <c r="C172" s="258">
        <v>2213.09</v>
      </c>
      <c r="D172">
        <v>0</v>
      </c>
      <c r="E172" s="258">
        <v>1583.59</v>
      </c>
      <c r="G172">
        <v>0</v>
      </c>
      <c r="J172" t="s">
        <v>774</v>
      </c>
    </row>
    <row r="173" spans="1:10" x14ac:dyDescent="0.25">
      <c r="A173" s="260">
        <v>46170</v>
      </c>
      <c r="C173" s="258">
        <v>2213.09</v>
      </c>
      <c r="D173">
        <v>0</v>
      </c>
      <c r="E173" s="258">
        <v>1618.16</v>
      </c>
      <c r="G173">
        <v>0</v>
      </c>
      <c r="J173" t="s">
        <v>775</v>
      </c>
    </row>
    <row r="174" spans="1:10" x14ac:dyDescent="0.25">
      <c r="A174" s="260">
        <v>46201</v>
      </c>
      <c r="C174" s="258">
        <v>2213.09</v>
      </c>
      <c r="D174">
        <v>0</v>
      </c>
      <c r="E174" s="258">
        <v>1613.38</v>
      </c>
      <c r="G174">
        <v>0</v>
      </c>
      <c r="J174" t="s">
        <v>776</v>
      </c>
    </row>
    <row r="175" spans="1:10" x14ac:dyDescent="0.25">
      <c r="A175" s="260">
        <v>46231</v>
      </c>
      <c r="C175" s="258">
        <v>2213.09</v>
      </c>
      <c r="D175">
        <v>0</v>
      </c>
      <c r="E175" s="258">
        <v>1647.26</v>
      </c>
      <c r="G175">
        <v>0</v>
      </c>
      <c r="J175" t="s">
        <v>777</v>
      </c>
    </row>
    <row r="176" spans="1:10" x14ac:dyDescent="0.25">
      <c r="A176" s="260">
        <v>46262</v>
      </c>
      <c r="C176" s="258">
        <v>2213.09</v>
      </c>
      <c r="D176">
        <v>0</v>
      </c>
      <c r="E176" s="258">
        <v>1643.72</v>
      </c>
      <c r="G176">
        <v>0</v>
      </c>
      <c r="J176" t="s">
        <v>778</v>
      </c>
    </row>
    <row r="177" spans="1:10" x14ac:dyDescent="0.25">
      <c r="A177" s="260">
        <v>46293</v>
      </c>
      <c r="C177" s="258">
        <v>2213.09</v>
      </c>
      <c r="D177">
        <v>0</v>
      </c>
      <c r="E177" s="258">
        <v>1659.02</v>
      </c>
      <c r="G177">
        <v>0</v>
      </c>
      <c r="J177" t="s">
        <v>779</v>
      </c>
    </row>
    <row r="178" spans="1:10" x14ac:dyDescent="0.25">
      <c r="A178" s="260">
        <v>46323</v>
      </c>
      <c r="C178" s="258">
        <v>2213.09</v>
      </c>
      <c r="D178">
        <v>0</v>
      </c>
      <c r="E178" s="258">
        <v>1691.83</v>
      </c>
      <c r="G178">
        <v>0</v>
      </c>
      <c r="J178" t="s">
        <v>780</v>
      </c>
    </row>
    <row r="179" spans="1:10" x14ac:dyDescent="0.25">
      <c r="A179" s="260">
        <v>46354</v>
      </c>
      <c r="C179" s="258">
        <v>2213.09</v>
      </c>
      <c r="D179">
        <v>0</v>
      </c>
      <c r="E179" s="258">
        <v>1690.2</v>
      </c>
      <c r="G179">
        <v>0</v>
      </c>
      <c r="J179" t="s">
        <v>781</v>
      </c>
    </row>
    <row r="180" spans="1:10" x14ac:dyDescent="0.25">
      <c r="A180" s="260">
        <v>46384</v>
      </c>
      <c r="C180" s="258">
        <v>2213.09</v>
      </c>
      <c r="D180">
        <v>0</v>
      </c>
      <c r="E180" s="258">
        <v>1722.29</v>
      </c>
      <c r="G180">
        <v>0</v>
      </c>
      <c r="J180" t="s">
        <v>782</v>
      </c>
    </row>
    <row r="181" spans="1:10" x14ac:dyDescent="0.25">
      <c r="A181" s="260">
        <v>46415</v>
      </c>
      <c r="C181" s="258">
        <v>2213.09</v>
      </c>
      <c r="D181">
        <v>0</v>
      </c>
      <c r="E181" s="258">
        <v>1721.95</v>
      </c>
      <c r="G181">
        <v>0</v>
      </c>
      <c r="J181" t="s">
        <v>783</v>
      </c>
    </row>
    <row r="182" spans="1:10" x14ac:dyDescent="0.25">
      <c r="A182" s="260">
        <v>46446</v>
      </c>
      <c r="C182" s="258">
        <v>2213.09</v>
      </c>
      <c r="D182">
        <v>0</v>
      </c>
      <c r="E182" s="258">
        <v>1737.98</v>
      </c>
      <c r="G182">
        <v>0</v>
      </c>
      <c r="J182" t="s">
        <v>784</v>
      </c>
    </row>
    <row r="183" spans="1:10" x14ac:dyDescent="0.25">
      <c r="A183" s="260">
        <v>46474</v>
      </c>
      <c r="C183" s="258">
        <v>2213.09</v>
      </c>
      <c r="D183">
        <v>0</v>
      </c>
      <c r="E183" s="258">
        <v>1798.56</v>
      </c>
      <c r="G183">
        <v>0</v>
      </c>
      <c r="J183" t="s">
        <v>785</v>
      </c>
    </row>
    <row r="184" spans="1:10" x14ac:dyDescent="0.25">
      <c r="A184" s="260">
        <v>46505</v>
      </c>
      <c r="C184" s="258">
        <v>2213.09</v>
      </c>
      <c r="D184">
        <v>0</v>
      </c>
      <c r="E184" s="258">
        <v>1770.89</v>
      </c>
      <c r="G184">
        <v>0</v>
      </c>
      <c r="J184" t="s">
        <v>786</v>
      </c>
    </row>
    <row r="185" spans="1:10" x14ac:dyDescent="0.25">
      <c r="A185" s="260">
        <v>46535</v>
      </c>
      <c r="C185" s="258">
        <v>2213.09</v>
      </c>
      <c r="D185">
        <v>0</v>
      </c>
      <c r="E185" s="258">
        <v>1801.1</v>
      </c>
      <c r="G185">
        <v>0</v>
      </c>
      <c r="J185" t="s">
        <v>787</v>
      </c>
    </row>
    <row r="186" spans="1:10" x14ac:dyDescent="0.25">
      <c r="A186" s="260">
        <v>46566</v>
      </c>
      <c r="C186" s="258">
        <v>2213.09</v>
      </c>
      <c r="D186">
        <v>0</v>
      </c>
      <c r="E186" s="258">
        <v>1804.12</v>
      </c>
      <c r="G186">
        <v>0</v>
      </c>
      <c r="J186" t="s">
        <v>788</v>
      </c>
    </row>
    <row r="187" spans="1:10" x14ac:dyDescent="0.25">
      <c r="A187" s="260">
        <v>46596</v>
      </c>
      <c r="C187" s="258">
        <v>2213.09</v>
      </c>
      <c r="D187">
        <v>0</v>
      </c>
      <c r="E187" s="258">
        <v>1833.56</v>
      </c>
      <c r="G187">
        <v>0</v>
      </c>
      <c r="J187" t="s">
        <v>789</v>
      </c>
    </row>
    <row r="188" spans="1:10" x14ac:dyDescent="0.25">
      <c r="A188" s="260">
        <v>46627</v>
      </c>
      <c r="C188" s="258">
        <v>2213.09</v>
      </c>
      <c r="D188">
        <v>0</v>
      </c>
      <c r="E188" s="258">
        <v>1837.97</v>
      </c>
      <c r="G188">
        <v>0</v>
      </c>
      <c r="J188" t="s">
        <v>790</v>
      </c>
    </row>
    <row r="189" spans="1:10" x14ac:dyDescent="0.25">
      <c r="A189" s="260">
        <v>46658</v>
      </c>
      <c r="C189" s="258">
        <v>2213.09</v>
      </c>
      <c r="D189">
        <v>0</v>
      </c>
      <c r="E189" s="258">
        <v>1855.08</v>
      </c>
      <c r="G189">
        <v>0</v>
      </c>
      <c r="J189" t="s">
        <v>791</v>
      </c>
    </row>
    <row r="190" spans="1:10" x14ac:dyDescent="0.25">
      <c r="A190" s="260">
        <v>46688</v>
      </c>
      <c r="C190" s="258">
        <v>2213.09</v>
      </c>
      <c r="D190">
        <v>0</v>
      </c>
      <c r="E190" s="258">
        <v>1883.33</v>
      </c>
      <c r="G190">
        <v>0</v>
      </c>
      <c r="J190" t="s">
        <v>792</v>
      </c>
    </row>
    <row r="191" spans="1:10" x14ac:dyDescent="0.25">
      <c r="A191" s="260">
        <v>46719</v>
      </c>
      <c r="C191" s="258">
        <v>2213.09</v>
      </c>
      <c r="D191">
        <v>0</v>
      </c>
      <c r="E191" s="258">
        <v>1889.86</v>
      </c>
      <c r="G191">
        <v>0</v>
      </c>
      <c r="J191" t="s">
        <v>793</v>
      </c>
    </row>
    <row r="192" spans="1:10" x14ac:dyDescent="0.25">
      <c r="A192" s="260">
        <v>46749</v>
      </c>
      <c r="C192" s="258">
        <v>2213.09</v>
      </c>
      <c r="D192">
        <v>0</v>
      </c>
      <c r="E192" s="258">
        <v>1917.31</v>
      </c>
      <c r="G192">
        <v>0</v>
      </c>
      <c r="J192" t="s">
        <v>794</v>
      </c>
    </row>
    <row r="193" spans="1:10" x14ac:dyDescent="0.25">
      <c r="A193" s="260">
        <v>46780</v>
      </c>
      <c r="C193" s="258">
        <v>2213.09</v>
      </c>
      <c r="D193">
        <v>0</v>
      </c>
      <c r="E193" s="258">
        <v>1925.29</v>
      </c>
      <c r="G193">
        <v>0</v>
      </c>
      <c r="J193" t="s">
        <v>795</v>
      </c>
    </row>
    <row r="194" spans="1:10" x14ac:dyDescent="0.25">
      <c r="A194" s="260">
        <v>46811</v>
      </c>
      <c r="C194" s="258">
        <v>2213.09</v>
      </c>
      <c r="D194">
        <v>0</v>
      </c>
      <c r="E194" s="258">
        <v>1943.2</v>
      </c>
      <c r="G194">
        <v>0</v>
      </c>
      <c r="J194" t="s">
        <v>796</v>
      </c>
    </row>
    <row r="195" spans="1:10" x14ac:dyDescent="0.25">
      <c r="A195" s="260">
        <v>46840</v>
      </c>
      <c r="C195" s="258">
        <v>2213.09</v>
      </c>
      <c r="D195">
        <v>0</v>
      </c>
      <c r="E195" s="258">
        <v>1977.53</v>
      </c>
      <c r="G195">
        <v>0</v>
      </c>
      <c r="J195" t="s">
        <v>797</v>
      </c>
    </row>
    <row r="196" spans="1:10" x14ac:dyDescent="0.25">
      <c r="A196" s="260">
        <v>46871</v>
      </c>
      <c r="C196" s="258">
        <v>2213.09</v>
      </c>
      <c r="D196">
        <v>0</v>
      </c>
      <c r="E196" s="258">
        <v>1979.69</v>
      </c>
      <c r="G196">
        <v>0</v>
      </c>
      <c r="J196" t="s">
        <v>798</v>
      </c>
    </row>
    <row r="197" spans="1:10" x14ac:dyDescent="0.25">
      <c r="A197" s="260">
        <v>46901</v>
      </c>
      <c r="C197" s="258">
        <v>2213.09</v>
      </c>
      <c r="D197">
        <v>0</v>
      </c>
      <c r="E197" s="258">
        <v>2005.04</v>
      </c>
      <c r="G197">
        <v>0</v>
      </c>
      <c r="J197" t="s">
        <v>799</v>
      </c>
    </row>
    <row r="198" spans="1:10" x14ac:dyDescent="0.25">
      <c r="A198" s="260">
        <v>46932</v>
      </c>
      <c r="C198" s="258">
        <v>2213.09</v>
      </c>
      <c r="D198">
        <v>0</v>
      </c>
      <c r="E198" s="258">
        <v>2016.77</v>
      </c>
      <c r="G198">
        <v>0</v>
      </c>
      <c r="J198" t="s">
        <v>800</v>
      </c>
    </row>
    <row r="199" spans="1:10" x14ac:dyDescent="0.25">
      <c r="A199" s="260">
        <v>46962</v>
      </c>
      <c r="C199" s="258">
        <v>2213.09</v>
      </c>
      <c r="D199">
        <v>0</v>
      </c>
      <c r="E199" s="258">
        <v>2041.26</v>
      </c>
      <c r="G199">
        <v>0</v>
      </c>
      <c r="J199" t="s">
        <v>801</v>
      </c>
    </row>
    <row r="200" spans="1:10" x14ac:dyDescent="0.25">
      <c r="A200" s="260">
        <v>46993</v>
      </c>
      <c r="C200" s="258">
        <v>2213.09</v>
      </c>
      <c r="D200">
        <v>0</v>
      </c>
      <c r="E200" s="258">
        <v>2054.5300000000002</v>
      </c>
      <c r="G200">
        <v>0</v>
      </c>
      <c r="J200" t="s">
        <v>802</v>
      </c>
    </row>
    <row r="201" spans="1:10" x14ac:dyDescent="0.25">
      <c r="A201" s="260">
        <v>47024</v>
      </c>
      <c r="C201" s="258">
        <v>2213.09</v>
      </c>
      <c r="D201">
        <v>0</v>
      </c>
      <c r="E201" s="258">
        <v>2073.64</v>
      </c>
      <c r="G201">
        <v>0</v>
      </c>
      <c r="J201" t="s">
        <v>803</v>
      </c>
    </row>
    <row r="202" spans="1:10" x14ac:dyDescent="0.25">
      <c r="A202" s="260">
        <v>47054</v>
      </c>
      <c r="C202" s="258">
        <v>2213.09</v>
      </c>
      <c r="D202">
        <v>0</v>
      </c>
      <c r="E202" s="258">
        <v>2096.8200000000002</v>
      </c>
      <c r="G202">
        <v>0</v>
      </c>
      <c r="J202" t="s">
        <v>804</v>
      </c>
    </row>
    <row r="203" spans="1:10" x14ac:dyDescent="0.25">
      <c r="A203" s="260">
        <v>47085</v>
      </c>
      <c r="C203" s="258">
        <v>2213.09</v>
      </c>
      <c r="D203">
        <v>0</v>
      </c>
      <c r="E203" s="258">
        <v>2112.4499999999998</v>
      </c>
      <c r="G203">
        <v>0</v>
      </c>
      <c r="J203" t="s">
        <v>805</v>
      </c>
    </row>
    <row r="204" spans="1:10" x14ac:dyDescent="0.25">
      <c r="A204" s="260">
        <v>47115</v>
      </c>
      <c r="C204" s="258">
        <v>1095.96</v>
      </c>
      <c r="D204">
        <v>0</v>
      </c>
      <c r="E204" s="258">
        <v>1017.59</v>
      </c>
      <c r="G204">
        <v>0</v>
      </c>
      <c r="J204" t="s">
        <v>806</v>
      </c>
    </row>
    <row r="205" spans="1:10" x14ac:dyDescent="0.25">
      <c r="A205" s="260">
        <v>47146</v>
      </c>
      <c r="C205" s="258">
        <v>7756.38</v>
      </c>
      <c r="D205">
        <v>0</v>
      </c>
      <c r="E205" s="258">
        <v>7685.33</v>
      </c>
      <c r="G205">
        <v>0</v>
      </c>
      <c r="J205">
        <v>0</v>
      </c>
    </row>
  </sheetData>
  <mergeCells count="3">
    <mergeCell ref="A1:C1"/>
    <mergeCell ref="A70:D70"/>
    <mergeCell ref="A140:D140"/>
  </mergeCells>
  <pageMargins left="0.7" right="0.7" top="0.75" bottom="0.75" header="0.3" footer="0.3"/>
  <pageSetup paperSize="9" orientation="portrait" r:id="rId1"/>
  <headerFooter>
    <oddFooter>&amp;L&amp;"Calibri Light,Regular"&amp;09&amp;K00C000Public</oddFooter>
    <evenFooter>&amp;L&amp;"Calibri Light,Regular"&amp;09&amp;K00C000Public</evenFooter>
    <firstFooter>&amp;L&amp;"Calibri Light,Regular"&amp;09&amp;K00C000Public</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53893-4860-474C-AA59-464025DCBDD6}">
  <sheetPr>
    <pageSetUpPr autoPageBreaks="0"/>
  </sheetPr>
  <dimension ref="A1:BA165"/>
  <sheetViews>
    <sheetView topLeftCell="A5" zoomScaleNormal="100" workbookViewId="0">
      <selection activeCell="G14" sqref="G14"/>
    </sheetView>
  </sheetViews>
  <sheetFormatPr defaultRowHeight="15" x14ac:dyDescent="0.25"/>
  <cols>
    <col min="1" max="1" width="14.28515625" bestFit="1" customWidth="1"/>
    <col min="5" max="5" width="9.85546875" bestFit="1" customWidth="1"/>
    <col min="6" max="6" width="12.140625" hidden="1" customWidth="1"/>
    <col min="7" max="7" width="11.85546875" customWidth="1"/>
    <col min="10" max="10" width="14.7109375" customWidth="1"/>
    <col min="11" max="11" width="11.28515625" bestFit="1" customWidth="1"/>
    <col min="12" max="12" width="16.28515625" bestFit="1" customWidth="1"/>
    <col min="17" max="17" width="9.7109375" bestFit="1" customWidth="1"/>
  </cols>
  <sheetData>
    <row r="1" spans="1:18" ht="21.75" thickBot="1" x14ac:dyDescent="0.4">
      <c r="A1" s="412" t="s">
        <v>807</v>
      </c>
      <c r="B1" s="413"/>
      <c r="C1" s="413"/>
      <c r="D1" s="413"/>
      <c r="E1" s="413"/>
      <c r="F1" s="413"/>
      <c r="G1" s="413"/>
      <c r="H1" s="413"/>
      <c r="I1" s="414"/>
    </row>
    <row r="4" spans="1:18" x14ac:dyDescent="0.25">
      <c r="A4" s="255" t="s">
        <v>0</v>
      </c>
      <c r="B4" s="255"/>
      <c r="C4" s="255"/>
      <c r="D4" s="255"/>
      <c r="E4" s="255"/>
      <c r="F4" s="255"/>
      <c r="G4" s="255"/>
      <c r="H4" s="255"/>
      <c r="I4" s="255"/>
      <c r="J4" s="255"/>
      <c r="K4" s="255"/>
      <c r="L4" s="255"/>
    </row>
    <row r="5" spans="1:18" x14ac:dyDescent="0.25">
      <c r="A5" s="253" t="s">
        <v>1</v>
      </c>
      <c r="B5" s="253" t="s">
        <v>2</v>
      </c>
      <c r="C5" s="253" t="s">
        <v>3</v>
      </c>
      <c r="D5" s="253" t="s">
        <v>4</v>
      </c>
      <c r="E5" s="253" t="s">
        <v>5</v>
      </c>
      <c r="F5" s="253" t="s">
        <v>6</v>
      </c>
      <c r="G5" s="253" t="s">
        <v>7</v>
      </c>
      <c r="H5" s="253" t="s">
        <v>8</v>
      </c>
      <c r="I5" s="253" t="s">
        <v>9</v>
      </c>
      <c r="J5" s="253" t="s">
        <v>10</v>
      </c>
      <c r="K5" s="253" t="s">
        <v>11</v>
      </c>
      <c r="L5" s="253" t="s">
        <v>567</v>
      </c>
    </row>
    <row r="6" spans="1:18" x14ac:dyDescent="0.25">
      <c r="A6" s="256">
        <v>44944</v>
      </c>
      <c r="B6" s="1"/>
      <c r="C6" s="342">
        <v>2000</v>
      </c>
      <c r="D6" s="1">
        <v>0</v>
      </c>
      <c r="E6" s="342">
        <v>200000</v>
      </c>
      <c r="F6" s="1"/>
      <c r="G6" s="1"/>
      <c r="H6" s="342">
        <v>2000</v>
      </c>
      <c r="I6" s="1"/>
      <c r="J6" s="342">
        <v>200000</v>
      </c>
      <c r="K6" s="342">
        <v>-200000</v>
      </c>
      <c r="L6" s="342">
        <v>-235967.12</v>
      </c>
    </row>
    <row r="7" spans="1:18" x14ac:dyDescent="0.25">
      <c r="A7" s="256">
        <v>44975</v>
      </c>
      <c r="B7" s="1"/>
      <c r="C7" s="342">
        <v>13109.28</v>
      </c>
      <c r="D7" s="1">
        <v>0</v>
      </c>
      <c r="E7" s="342">
        <v>9427.43</v>
      </c>
      <c r="F7" s="1"/>
      <c r="G7" s="342">
        <v>3681.85</v>
      </c>
      <c r="H7" s="1"/>
      <c r="I7" s="1"/>
      <c r="J7" s="1"/>
      <c r="K7" s="342">
        <v>-190572.57</v>
      </c>
      <c r="L7" s="342">
        <v>-222857.84</v>
      </c>
    </row>
    <row r="8" spans="1:18" x14ac:dyDescent="0.25">
      <c r="A8" s="256">
        <v>45003</v>
      </c>
      <c r="B8" s="1"/>
      <c r="C8" s="342">
        <v>13109.28</v>
      </c>
      <c r="D8" s="1">
        <v>0</v>
      </c>
      <c r="E8" s="342">
        <v>9940.5</v>
      </c>
      <c r="F8" s="1"/>
      <c r="G8" s="342">
        <v>3168.78</v>
      </c>
      <c r="H8" s="1"/>
      <c r="I8" s="1"/>
      <c r="J8" s="1"/>
      <c r="K8" s="342">
        <v>-180632.07</v>
      </c>
      <c r="L8" s="342">
        <v>-209748.56</v>
      </c>
    </row>
    <row r="9" spans="1:18" x14ac:dyDescent="0.25">
      <c r="A9" s="343">
        <v>45034</v>
      </c>
      <c r="B9" s="204"/>
      <c r="C9" s="344">
        <v>13109.28</v>
      </c>
      <c r="D9" s="204">
        <v>0</v>
      </c>
      <c r="E9" s="344">
        <v>9783.98</v>
      </c>
      <c r="F9" s="204"/>
      <c r="G9" s="344">
        <v>3325.3</v>
      </c>
      <c r="H9" s="204"/>
      <c r="I9" s="204"/>
      <c r="J9" s="204"/>
      <c r="K9" s="344">
        <v>-170848.09</v>
      </c>
      <c r="L9" s="344">
        <v>-196639.28</v>
      </c>
      <c r="M9" t="s">
        <v>507</v>
      </c>
    </row>
    <row r="10" spans="1:18" x14ac:dyDescent="0.25">
      <c r="A10" s="256">
        <v>45064</v>
      </c>
      <c r="B10" s="1"/>
      <c r="C10" s="342">
        <v>13109.28</v>
      </c>
      <c r="D10" s="1">
        <v>0</v>
      </c>
      <c r="E10" s="342">
        <v>10065.56</v>
      </c>
      <c r="F10" s="1"/>
      <c r="G10" s="342">
        <v>3043.72</v>
      </c>
      <c r="H10" s="1"/>
      <c r="I10" s="1"/>
      <c r="J10" s="1"/>
      <c r="K10" s="342">
        <v>-160782.53</v>
      </c>
      <c r="L10" s="342">
        <v>-183530</v>
      </c>
      <c r="O10" s="259" t="s">
        <v>808</v>
      </c>
      <c r="P10" s="259"/>
      <c r="Q10" s="345">
        <f>SUM(C10:C14)</f>
        <v>65546.400000000009</v>
      </c>
    </row>
    <row r="11" spans="1:18" x14ac:dyDescent="0.25">
      <c r="A11" s="256">
        <v>45095</v>
      </c>
      <c r="B11" s="1"/>
      <c r="C11" s="346">
        <v>13109.28</v>
      </c>
      <c r="D11" s="1">
        <v>0</v>
      </c>
      <c r="E11" s="346">
        <v>10149.4</v>
      </c>
      <c r="F11" s="1"/>
      <c r="G11" s="346">
        <v>2959.88</v>
      </c>
      <c r="H11" s="1"/>
      <c r="I11" s="1"/>
      <c r="J11" s="1"/>
      <c r="K11" s="342">
        <v>-150633.13</v>
      </c>
      <c r="L11" s="342">
        <v>-170420.72</v>
      </c>
      <c r="O11" s="259" t="s">
        <v>809</v>
      </c>
      <c r="P11" s="259"/>
      <c r="Q11" s="345">
        <f>SUM(G11:G15)</f>
        <v>12731.130000000001</v>
      </c>
      <c r="R11" s="345">
        <f>SUM(G10:G14)</f>
        <v>13655.580000000002</v>
      </c>
    </row>
    <row r="12" spans="1:18" x14ac:dyDescent="0.25">
      <c r="A12" s="256">
        <v>45125</v>
      </c>
      <c r="B12" s="1"/>
      <c r="C12" s="346">
        <v>13109.28</v>
      </c>
      <c r="D12" s="1">
        <v>0</v>
      </c>
      <c r="E12" s="346">
        <v>10425.700000000001</v>
      </c>
      <c r="F12" s="1"/>
      <c r="G12" s="346">
        <v>2683.58</v>
      </c>
      <c r="H12" s="1"/>
      <c r="I12" s="1"/>
      <c r="J12" s="1"/>
      <c r="K12" s="342">
        <v>-140207.43</v>
      </c>
      <c r="L12" s="342">
        <v>-157311.44</v>
      </c>
      <c r="O12" s="259" t="s">
        <v>810</v>
      </c>
      <c r="P12" s="259"/>
      <c r="Q12" s="345">
        <f>Q10-Q11</f>
        <v>52815.270000000004</v>
      </c>
      <c r="R12" s="345">
        <f>+Q10-R11</f>
        <v>51890.820000000007</v>
      </c>
    </row>
    <row r="13" spans="1:18" x14ac:dyDescent="0.25">
      <c r="A13" s="256">
        <v>45156</v>
      </c>
      <c r="B13" s="1"/>
      <c r="C13" s="346">
        <v>13109.28</v>
      </c>
      <c r="D13" s="1">
        <v>0</v>
      </c>
      <c r="E13" s="346">
        <v>10528.17</v>
      </c>
      <c r="F13" s="1"/>
      <c r="G13" s="346">
        <v>2581.11</v>
      </c>
      <c r="H13" s="1"/>
      <c r="I13" s="1"/>
      <c r="J13" s="1"/>
      <c r="K13" s="342">
        <v>-129679.26</v>
      </c>
      <c r="L13" s="342">
        <v>-144202.16</v>
      </c>
    </row>
    <row r="14" spans="1:18" x14ac:dyDescent="0.25">
      <c r="A14" s="256">
        <v>45187</v>
      </c>
      <c r="B14" s="1"/>
      <c r="C14" s="346">
        <v>13109.28</v>
      </c>
      <c r="D14" s="1">
        <v>0</v>
      </c>
      <c r="E14" s="346">
        <v>10721.99</v>
      </c>
      <c r="F14" s="1"/>
      <c r="G14" s="346">
        <v>2387.29</v>
      </c>
      <c r="H14" s="1"/>
      <c r="I14" s="1"/>
      <c r="J14" s="1"/>
      <c r="K14" s="342">
        <v>-118957.27</v>
      </c>
      <c r="L14" s="342">
        <v>-131092.88</v>
      </c>
    </row>
    <row r="15" spans="1:18" x14ac:dyDescent="0.25">
      <c r="A15" s="256">
        <v>45217</v>
      </c>
      <c r="B15" s="1"/>
      <c r="C15" s="346">
        <v>13109.28</v>
      </c>
      <c r="D15" s="1">
        <v>0</v>
      </c>
      <c r="E15" s="346">
        <v>10990.01</v>
      </c>
      <c r="F15" s="1"/>
      <c r="G15" s="346">
        <v>2119.27</v>
      </c>
      <c r="H15" s="1"/>
      <c r="I15" s="1"/>
      <c r="J15" s="1"/>
      <c r="K15" s="342">
        <v>-107967.26</v>
      </c>
      <c r="L15" s="342">
        <v>-117983.6</v>
      </c>
      <c r="O15" t="s">
        <v>810</v>
      </c>
      <c r="Q15" s="347">
        <v>52815.27</v>
      </c>
      <c r="R15" s="258">
        <f>SUM(E11:E15)</f>
        <v>52815.27</v>
      </c>
    </row>
    <row r="16" spans="1:18" x14ac:dyDescent="0.25">
      <c r="A16" s="256">
        <v>45248</v>
      </c>
      <c r="B16" s="1"/>
      <c r="C16" s="342">
        <v>13109.28</v>
      </c>
      <c r="D16" s="1">
        <v>0</v>
      </c>
      <c r="E16" s="342">
        <v>11121.69</v>
      </c>
      <c r="F16" s="1"/>
      <c r="G16" s="342">
        <v>1987.59</v>
      </c>
      <c r="H16" s="1"/>
      <c r="I16" s="1"/>
      <c r="J16" s="1"/>
      <c r="K16" s="342">
        <v>-96845.57</v>
      </c>
      <c r="L16" s="342">
        <v>-104874.32</v>
      </c>
      <c r="O16" t="s">
        <v>809</v>
      </c>
      <c r="Q16" s="347">
        <v>12731.13</v>
      </c>
      <c r="R16" s="258">
        <f>SUM(G11:G15)</f>
        <v>12731.130000000001</v>
      </c>
    </row>
    <row r="17" spans="1:27" x14ac:dyDescent="0.25">
      <c r="A17" s="256">
        <v>45278</v>
      </c>
      <c r="B17" s="1"/>
      <c r="C17" s="342">
        <v>13109.28</v>
      </c>
      <c r="D17" s="1">
        <v>0</v>
      </c>
      <c r="E17" s="342">
        <v>11383.94</v>
      </c>
      <c r="F17" s="1"/>
      <c r="G17" s="342">
        <v>1725.34</v>
      </c>
      <c r="H17" s="1"/>
      <c r="I17" s="1"/>
      <c r="J17" s="1"/>
      <c r="K17" s="342">
        <v>-85461.63</v>
      </c>
      <c r="L17" s="342">
        <v>-91765.04</v>
      </c>
      <c r="O17" t="s">
        <v>808</v>
      </c>
      <c r="Q17" s="347">
        <f>SUM(Q15:Q16)</f>
        <v>65546.399999999994</v>
      </c>
      <c r="R17" s="258">
        <f>SUM(C11:C15)</f>
        <v>65546.400000000009</v>
      </c>
      <c r="S17" t="s">
        <v>811</v>
      </c>
    </row>
    <row r="18" spans="1:27" x14ac:dyDescent="0.25">
      <c r="A18" s="256">
        <v>45309</v>
      </c>
      <c r="B18" s="1"/>
      <c r="C18" s="342">
        <v>13109.28</v>
      </c>
      <c r="D18" s="1">
        <v>0</v>
      </c>
      <c r="E18" s="342">
        <v>11536</v>
      </c>
      <c r="F18" s="1"/>
      <c r="G18" s="342">
        <v>1573.28</v>
      </c>
      <c r="H18" s="1"/>
      <c r="I18" s="1"/>
      <c r="J18" s="1"/>
      <c r="K18" s="342">
        <v>-73925.63</v>
      </c>
      <c r="L18" s="342">
        <v>-78655.759999999995</v>
      </c>
    </row>
    <row r="19" spans="1:27" x14ac:dyDescent="0.25">
      <c r="A19" s="256">
        <v>45340</v>
      </c>
      <c r="B19" s="1"/>
      <c r="C19" s="342">
        <v>13109.28</v>
      </c>
      <c r="D19" s="1">
        <v>0</v>
      </c>
      <c r="E19" s="342">
        <v>11748.37</v>
      </c>
      <c r="F19" s="1"/>
      <c r="G19" s="342">
        <v>1360.91</v>
      </c>
      <c r="H19" s="1"/>
      <c r="I19" s="1"/>
      <c r="J19" s="1"/>
      <c r="K19" s="342">
        <v>-62177.26</v>
      </c>
      <c r="L19" s="342">
        <v>-65546.48</v>
      </c>
    </row>
    <row r="20" spans="1:27" x14ac:dyDescent="0.25">
      <c r="A20" s="256">
        <v>45369</v>
      </c>
      <c r="B20" s="1"/>
      <c r="C20" s="342">
        <v>13109.28</v>
      </c>
      <c r="D20" s="1">
        <v>0</v>
      </c>
      <c r="E20" s="342">
        <v>12038.49</v>
      </c>
      <c r="F20" s="1"/>
      <c r="G20" s="342">
        <v>1070.79</v>
      </c>
      <c r="H20" s="1"/>
      <c r="I20" s="1"/>
      <c r="J20" s="1"/>
      <c r="K20" s="342">
        <v>-50138.77</v>
      </c>
      <c r="L20" s="342">
        <v>-52437.2</v>
      </c>
    </row>
    <row r="21" spans="1:27" x14ac:dyDescent="0.25">
      <c r="A21" s="256">
        <v>45400</v>
      </c>
      <c r="B21" s="1"/>
      <c r="C21" s="342">
        <v>13109.28</v>
      </c>
      <c r="D21" s="1">
        <v>0</v>
      </c>
      <c r="E21" s="342">
        <v>12186.26</v>
      </c>
      <c r="F21" s="1"/>
      <c r="G21" s="1">
        <v>923.02</v>
      </c>
      <c r="H21" s="1"/>
      <c r="I21" s="1"/>
      <c r="J21" s="1"/>
      <c r="K21" s="342">
        <v>-37952.51</v>
      </c>
      <c r="L21" s="342">
        <v>-39327.919999999998</v>
      </c>
    </row>
    <row r="22" spans="1:27" x14ac:dyDescent="0.25">
      <c r="A22" s="256">
        <v>45430</v>
      </c>
      <c r="B22" s="1"/>
      <c r="C22" s="342">
        <v>13109.28</v>
      </c>
      <c r="D22" s="1">
        <v>0</v>
      </c>
      <c r="E22" s="342">
        <v>12433.14</v>
      </c>
      <c r="F22" s="1"/>
      <c r="G22" s="1">
        <v>676.14</v>
      </c>
      <c r="H22" s="1"/>
      <c r="I22" s="1"/>
      <c r="J22" s="1"/>
      <c r="K22" s="342">
        <v>-25519.37</v>
      </c>
      <c r="L22" s="342">
        <v>-26218.639999999999</v>
      </c>
    </row>
    <row r="23" spans="1:27" ht="15.75" thickBot="1" x14ac:dyDescent="0.3">
      <c r="A23" s="348">
        <v>45461</v>
      </c>
      <c r="B23" s="339"/>
      <c r="C23" s="349">
        <v>13109.28</v>
      </c>
      <c r="D23" s="339">
        <v>0</v>
      </c>
      <c r="E23" s="349">
        <v>12639.49</v>
      </c>
      <c r="F23" s="339"/>
      <c r="G23" s="339">
        <v>469.79</v>
      </c>
      <c r="H23" s="339"/>
      <c r="I23" s="339"/>
      <c r="J23" s="339"/>
      <c r="K23" s="349">
        <v>-12879.88</v>
      </c>
      <c r="L23" s="349">
        <v>-13109.36</v>
      </c>
    </row>
    <row r="24" spans="1:27" x14ac:dyDescent="0.25">
      <c r="A24" s="350">
        <v>45491</v>
      </c>
      <c r="B24" s="20"/>
      <c r="C24" s="351">
        <v>13109.36</v>
      </c>
      <c r="D24" s="20">
        <v>0</v>
      </c>
      <c r="E24" s="351">
        <v>12879.88</v>
      </c>
      <c r="F24" s="20"/>
      <c r="G24" s="20">
        <v>229.48</v>
      </c>
      <c r="H24" s="20"/>
      <c r="I24" s="20"/>
      <c r="J24" s="20"/>
      <c r="K24" s="20">
        <v>0</v>
      </c>
      <c r="L24" s="20">
        <v>0</v>
      </c>
      <c r="M24" s="352"/>
      <c r="N24" s="352"/>
      <c r="O24" s="352"/>
      <c r="P24" s="352"/>
      <c r="Q24" s="352"/>
      <c r="R24" s="352"/>
      <c r="S24" s="352"/>
      <c r="T24" s="352"/>
      <c r="U24" s="352"/>
      <c r="V24" s="352"/>
      <c r="W24" s="352"/>
      <c r="X24" s="352"/>
      <c r="Y24" s="352"/>
      <c r="Z24" s="352"/>
      <c r="AA24" s="353"/>
    </row>
    <row r="25" spans="1:27" x14ac:dyDescent="0.25">
      <c r="A25" s="26"/>
      <c r="B25" s="1"/>
      <c r="C25" s="1"/>
      <c r="D25" s="1"/>
      <c r="E25" s="354">
        <f>SUM(E7:E24)</f>
        <v>200000</v>
      </c>
      <c r="F25" s="1"/>
      <c r="G25" s="354">
        <f>SUM(G7:G24)</f>
        <v>35967.120000000003</v>
      </c>
      <c r="H25" s="1"/>
      <c r="I25" s="1"/>
      <c r="J25" s="1"/>
      <c r="K25" s="1"/>
      <c r="L25" s="1"/>
      <c r="AA25" s="355"/>
    </row>
    <row r="26" spans="1:27" x14ac:dyDescent="0.25">
      <c r="A26" s="356"/>
      <c r="AA26" s="355"/>
    </row>
    <row r="27" spans="1:27" x14ac:dyDescent="0.25">
      <c r="A27" s="356"/>
      <c r="AA27" s="355"/>
    </row>
    <row r="28" spans="1:27" x14ac:dyDescent="0.25">
      <c r="A28" s="356"/>
      <c r="AA28" s="355"/>
    </row>
    <row r="29" spans="1:27" x14ac:dyDescent="0.25">
      <c r="A29" s="356"/>
      <c r="AA29" s="355"/>
    </row>
    <row r="30" spans="1:27" x14ac:dyDescent="0.25">
      <c r="A30" s="356"/>
      <c r="AA30" s="355"/>
    </row>
    <row r="31" spans="1:27" x14ac:dyDescent="0.25">
      <c r="A31" s="356"/>
      <c r="AA31" s="355"/>
    </row>
    <row r="32" spans="1:27" x14ac:dyDescent="0.25">
      <c r="A32" s="356"/>
      <c r="AA32" s="355"/>
    </row>
    <row r="33" spans="1:27" x14ac:dyDescent="0.25">
      <c r="A33" s="356"/>
      <c r="AA33" s="355"/>
    </row>
    <row r="34" spans="1:27" x14ac:dyDescent="0.25">
      <c r="A34" s="356"/>
      <c r="AA34" s="355"/>
    </row>
    <row r="35" spans="1:27" x14ac:dyDescent="0.25">
      <c r="A35" s="356"/>
      <c r="AA35" s="355"/>
    </row>
    <row r="36" spans="1:27" x14ac:dyDescent="0.25">
      <c r="A36" s="356"/>
      <c r="AA36" s="355"/>
    </row>
    <row r="37" spans="1:27" x14ac:dyDescent="0.25">
      <c r="A37" s="356"/>
      <c r="AA37" s="355"/>
    </row>
    <row r="38" spans="1:27" x14ac:dyDescent="0.25">
      <c r="A38" s="356"/>
      <c r="AA38" s="355"/>
    </row>
    <row r="39" spans="1:27" x14ac:dyDescent="0.25">
      <c r="A39" s="356"/>
      <c r="AA39" s="355"/>
    </row>
    <row r="40" spans="1:27" x14ac:dyDescent="0.25">
      <c r="A40" s="356"/>
      <c r="AA40" s="355"/>
    </row>
    <row r="41" spans="1:27" x14ac:dyDescent="0.25">
      <c r="A41" s="356"/>
      <c r="AA41" s="355"/>
    </row>
    <row r="42" spans="1:27" x14ac:dyDescent="0.25">
      <c r="A42" s="356"/>
      <c r="AA42" s="355"/>
    </row>
    <row r="43" spans="1:27" x14ac:dyDescent="0.25">
      <c r="A43" s="356"/>
      <c r="AA43" s="355"/>
    </row>
    <row r="44" spans="1:27" x14ac:dyDescent="0.25">
      <c r="A44" s="356"/>
      <c r="AA44" s="355"/>
    </row>
    <row r="45" spans="1:27" x14ac:dyDescent="0.25">
      <c r="A45" s="356"/>
      <c r="AA45" s="355"/>
    </row>
    <row r="46" spans="1:27" x14ac:dyDescent="0.25">
      <c r="A46" s="356"/>
      <c r="AA46" s="355"/>
    </row>
    <row r="47" spans="1:27" x14ac:dyDescent="0.25">
      <c r="A47" s="356"/>
      <c r="AA47" s="355"/>
    </row>
    <row r="48" spans="1:27" x14ac:dyDescent="0.25">
      <c r="A48" s="356"/>
      <c r="AA48" s="355"/>
    </row>
    <row r="49" spans="1:27" x14ac:dyDescent="0.25">
      <c r="A49" s="356"/>
      <c r="AA49" s="355"/>
    </row>
    <row r="50" spans="1:27" x14ac:dyDescent="0.25">
      <c r="A50" s="356"/>
      <c r="AA50" s="355"/>
    </row>
    <row r="51" spans="1:27" x14ac:dyDescent="0.25">
      <c r="A51" s="356"/>
      <c r="AA51" s="355"/>
    </row>
    <row r="52" spans="1:27" x14ac:dyDescent="0.25">
      <c r="A52" s="356"/>
      <c r="AA52" s="355"/>
    </row>
    <row r="53" spans="1:27" x14ac:dyDescent="0.25">
      <c r="A53" s="356"/>
      <c r="AA53" s="355"/>
    </row>
    <row r="54" spans="1:27" x14ac:dyDescent="0.25">
      <c r="A54" s="356"/>
      <c r="AA54" s="355"/>
    </row>
    <row r="55" spans="1:27" x14ac:dyDescent="0.25">
      <c r="A55" s="356"/>
      <c r="AA55" s="355"/>
    </row>
    <row r="56" spans="1:27" x14ac:dyDescent="0.25">
      <c r="A56" s="356"/>
      <c r="AA56" s="355"/>
    </row>
    <row r="57" spans="1:27" x14ac:dyDescent="0.25">
      <c r="A57" s="356"/>
      <c r="AA57" s="355"/>
    </row>
    <row r="58" spans="1:27" x14ac:dyDescent="0.25">
      <c r="A58" s="356"/>
      <c r="AA58" s="355"/>
    </row>
    <row r="59" spans="1:27" x14ac:dyDescent="0.25">
      <c r="A59" s="356"/>
      <c r="AA59" s="355"/>
    </row>
    <row r="60" spans="1:27" x14ac:dyDescent="0.25">
      <c r="A60" s="356"/>
      <c r="AA60" s="355"/>
    </row>
    <row r="61" spans="1:27" x14ac:dyDescent="0.25">
      <c r="A61" s="356"/>
      <c r="AA61" s="355"/>
    </row>
    <row r="62" spans="1:27" x14ac:dyDescent="0.25">
      <c r="A62" s="356"/>
      <c r="AA62" s="355"/>
    </row>
    <row r="63" spans="1:27" x14ac:dyDescent="0.25">
      <c r="A63" s="356"/>
      <c r="AA63" s="355"/>
    </row>
    <row r="64" spans="1:27" x14ac:dyDescent="0.25">
      <c r="A64" s="356"/>
      <c r="AA64" s="355"/>
    </row>
    <row r="65" spans="1:53" x14ac:dyDescent="0.25">
      <c r="A65" s="356"/>
      <c r="AA65" s="355"/>
    </row>
    <row r="66" spans="1:53" x14ac:dyDescent="0.25">
      <c r="A66" s="356"/>
      <c r="AA66" s="355"/>
    </row>
    <row r="67" spans="1:53" x14ac:dyDescent="0.25">
      <c r="A67" s="356"/>
      <c r="AA67" s="355"/>
    </row>
    <row r="68" spans="1:53" x14ac:dyDescent="0.25">
      <c r="A68" s="356"/>
      <c r="AA68" s="355"/>
    </row>
    <row r="69" spans="1:53" x14ac:dyDescent="0.25">
      <c r="A69" s="356"/>
      <c r="AA69" s="355"/>
    </row>
    <row r="70" spans="1:53" x14ac:dyDescent="0.25">
      <c r="A70" s="356"/>
      <c r="AA70" s="355"/>
    </row>
    <row r="71" spans="1:53" x14ac:dyDescent="0.25">
      <c r="A71" s="356"/>
      <c r="AA71" s="355"/>
    </row>
    <row r="72" spans="1:53" x14ac:dyDescent="0.25">
      <c r="A72" s="356"/>
      <c r="AA72" s="355"/>
    </row>
    <row r="73" spans="1:53" ht="15.75" thickBot="1" x14ac:dyDescent="0.3">
      <c r="A73" s="357"/>
      <c r="B73" s="358"/>
      <c r="C73" s="358"/>
      <c r="D73" s="358"/>
      <c r="E73" s="358"/>
      <c r="F73" s="358"/>
      <c r="G73" s="358"/>
      <c r="H73" s="358"/>
      <c r="I73" s="358"/>
      <c r="J73" s="358"/>
      <c r="K73" s="358"/>
      <c r="L73" s="358"/>
      <c r="M73" s="358"/>
      <c r="N73" s="358"/>
      <c r="O73" s="358"/>
      <c r="P73" s="358"/>
      <c r="Q73" s="358"/>
      <c r="R73" s="358"/>
      <c r="S73" s="358"/>
      <c r="T73" s="358"/>
      <c r="U73" s="358"/>
      <c r="V73" s="358"/>
      <c r="W73" s="358"/>
      <c r="X73" s="358"/>
      <c r="Y73" s="358"/>
      <c r="Z73" s="358"/>
      <c r="AA73" s="359"/>
    </row>
    <row r="74" spans="1:53" ht="15.75" thickBot="1" x14ac:dyDescent="0.3"/>
    <row r="75" spans="1:53" ht="21.75" thickBot="1" x14ac:dyDescent="0.4">
      <c r="A75" s="412" t="s">
        <v>812</v>
      </c>
      <c r="B75" s="413"/>
      <c r="C75" s="413"/>
      <c r="D75" s="413"/>
      <c r="E75" s="413"/>
      <c r="F75" s="413"/>
      <c r="G75" s="413"/>
      <c r="H75" s="413"/>
      <c r="I75" s="413"/>
      <c r="J75" s="414"/>
      <c r="K75" s="352"/>
      <c r="L75" s="352"/>
      <c r="M75" s="352"/>
      <c r="N75" s="352"/>
      <c r="O75" s="352"/>
      <c r="P75" s="352"/>
      <c r="Q75" s="352"/>
      <c r="R75" s="352"/>
      <c r="S75" s="352"/>
      <c r="T75" s="352"/>
      <c r="U75" s="352"/>
      <c r="V75" s="352"/>
      <c r="W75" s="352"/>
      <c r="X75" s="352"/>
      <c r="Y75" s="352"/>
      <c r="Z75" s="352"/>
      <c r="AA75" s="352"/>
      <c r="AB75" s="352"/>
      <c r="AC75" s="352"/>
      <c r="AD75" s="352"/>
      <c r="AE75" s="352"/>
      <c r="AF75" s="352"/>
      <c r="AG75" s="352"/>
      <c r="AH75" s="352"/>
      <c r="AI75" s="352"/>
      <c r="AJ75" s="352"/>
      <c r="AK75" s="352"/>
      <c r="AL75" s="352"/>
      <c r="AM75" s="352"/>
      <c r="AN75" s="352"/>
      <c r="AO75" s="352"/>
      <c r="AP75" s="352"/>
      <c r="AQ75" s="352"/>
      <c r="AR75" s="352"/>
      <c r="AS75" s="352"/>
      <c r="AT75" s="352"/>
      <c r="AU75" s="352"/>
      <c r="AV75" s="352"/>
      <c r="AW75" s="352"/>
      <c r="AX75" s="352"/>
      <c r="AY75" s="352"/>
      <c r="AZ75" s="352"/>
      <c r="BA75" s="353"/>
    </row>
    <row r="76" spans="1:53" x14ac:dyDescent="0.25">
      <c r="A76" s="356"/>
      <c r="BA76" s="355"/>
    </row>
    <row r="77" spans="1:53" x14ac:dyDescent="0.25">
      <c r="A77" s="356"/>
      <c r="BA77" s="355"/>
    </row>
    <row r="78" spans="1:53" x14ac:dyDescent="0.25">
      <c r="A78" s="356" t="s">
        <v>0</v>
      </c>
      <c r="BA78" s="355"/>
    </row>
    <row r="79" spans="1:53" x14ac:dyDescent="0.25">
      <c r="A79" s="356" t="s">
        <v>1</v>
      </c>
      <c r="B79" t="s">
        <v>2</v>
      </c>
      <c r="C79" t="s">
        <v>3</v>
      </c>
      <c r="D79" t="s">
        <v>4</v>
      </c>
      <c r="E79" t="s">
        <v>5</v>
      </c>
      <c r="F79" t="s">
        <v>6</v>
      </c>
      <c r="G79" t="s">
        <v>7</v>
      </c>
      <c r="H79" t="s">
        <v>8</v>
      </c>
      <c r="I79" t="s">
        <v>9</v>
      </c>
      <c r="J79" t="s">
        <v>10</v>
      </c>
      <c r="K79" t="s">
        <v>11</v>
      </c>
      <c r="L79" t="s">
        <v>567</v>
      </c>
      <c r="BA79" s="355"/>
    </row>
    <row r="80" spans="1:53" x14ac:dyDescent="0.25">
      <c r="A80" s="360">
        <v>44944</v>
      </c>
      <c r="C80" s="258">
        <v>2000</v>
      </c>
      <c r="D80">
        <v>0</v>
      </c>
      <c r="E80" s="258">
        <v>200000</v>
      </c>
      <c r="H80" s="258">
        <v>2000</v>
      </c>
      <c r="J80" s="258">
        <v>200000</v>
      </c>
      <c r="K80" s="258">
        <v>-200000</v>
      </c>
      <c r="L80" s="258">
        <v>-235967.12</v>
      </c>
      <c r="BA80" s="355"/>
    </row>
    <row r="81" spans="1:53" x14ac:dyDescent="0.25">
      <c r="A81" s="360">
        <v>44975</v>
      </c>
      <c r="C81" s="258">
        <v>13109.28</v>
      </c>
      <c r="D81">
        <v>0</v>
      </c>
      <c r="E81" s="258">
        <v>9427.43</v>
      </c>
      <c r="G81" s="258">
        <v>3681.85</v>
      </c>
      <c r="K81" s="258">
        <v>-190572.57</v>
      </c>
      <c r="L81" s="258">
        <v>-222857.84</v>
      </c>
      <c r="BA81" s="355"/>
    </row>
    <row r="82" spans="1:53" x14ac:dyDescent="0.25">
      <c r="A82" s="360">
        <v>45003</v>
      </c>
      <c r="C82" s="258">
        <v>13109.28</v>
      </c>
      <c r="D82">
        <v>0</v>
      </c>
      <c r="E82" s="258">
        <v>9940.5</v>
      </c>
      <c r="G82" s="258">
        <v>3168.78</v>
      </c>
      <c r="K82" s="258">
        <v>-180632.07</v>
      </c>
      <c r="L82" s="258">
        <v>-209748.56</v>
      </c>
      <c r="BA82" s="355"/>
    </row>
    <row r="83" spans="1:53" x14ac:dyDescent="0.25">
      <c r="A83" s="360">
        <v>45034</v>
      </c>
      <c r="C83" s="258">
        <v>13109.28</v>
      </c>
      <c r="D83">
        <v>0</v>
      </c>
      <c r="E83" s="258">
        <v>9783.98</v>
      </c>
      <c r="G83" s="258">
        <v>3325.3</v>
      </c>
      <c r="K83" s="258">
        <v>-118032.82</v>
      </c>
      <c r="L83" s="258">
        <v>-131092.88</v>
      </c>
      <c r="BA83" s="355"/>
    </row>
    <row r="84" spans="1:53" x14ac:dyDescent="0.25">
      <c r="A84" s="360">
        <v>45064</v>
      </c>
      <c r="C84" s="258">
        <v>8739.5300000000007</v>
      </c>
      <c r="D84">
        <v>0</v>
      </c>
      <c r="E84" s="258">
        <v>7182.17</v>
      </c>
      <c r="G84" s="258">
        <v>1557.36</v>
      </c>
      <c r="K84" s="258">
        <v>-110850.65</v>
      </c>
      <c r="L84" s="258">
        <v>-122353.35</v>
      </c>
      <c r="BA84" s="355"/>
    </row>
    <row r="85" spans="1:53" x14ac:dyDescent="0.25">
      <c r="A85" s="360">
        <v>45095</v>
      </c>
      <c r="C85" s="258">
        <v>8739.5300000000007</v>
      </c>
      <c r="D85">
        <v>0</v>
      </c>
      <c r="E85" s="258">
        <v>7228.18</v>
      </c>
      <c r="G85" s="258">
        <v>1511.35</v>
      </c>
      <c r="K85" s="258">
        <v>-103622.47</v>
      </c>
      <c r="L85" s="258">
        <v>-113613.82</v>
      </c>
      <c r="BA85" s="355"/>
    </row>
    <row r="86" spans="1:53" x14ac:dyDescent="0.25">
      <c r="A86" s="360">
        <v>45125</v>
      </c>
      <c r="C86" s="258">
        <v>8739.5300000000007</v>
      </c>
      <c r="D86">
        <v>0</v>
      </c>
      <c r="E86" s="258">
        <v>7372.31</v>
      </c>
      <c r="G86" s="258">
        <v>1367.22</v>
      </c>
      <c r="K86" s="258">
        <v>-96250.16</v>
      </c>
      <c r="L86" s="258">
        <v>-104874.29</v>
      </c>
      <c r="BA86" s="355"/>
    </row>
    <row r="87" spans="1:53" x14ac:dyDescent="0.25">
      <c r="A87" s="360">
        <v>45156</v>
      </c>
      <c r="C87" s="258">
        <v>8739.5300000000007</v>
      </c>
      <c r="D87">
        <v>0</v>
      </c>
      <c r="E87" s="258">
        <v>7427.25</v>
      </c>
      <c r="G87" s="258">
        <v>1312.28</v>
      </c>
      <c r="K87" s="258">
        <v>-88822.91</v>
      </c>
      <c r="L87" s="258">
        <v>-96134.76</v>
      </c>
      <c r="BA87" s="355"/>
    </row>
    <row r="88" spans="1:53" x14ac:dyDescent="0.25">
      <c r="A88" s="360">
        <v>45187</v>
      </c>
      <c r="C88" s="258">
        <v>8739.5300000000007</v>
      </c>
      <c r="D88">
        <v>0</v>
      </c>
      <c r="E88" s="258">
        <v>7528.51</v>
      </c>
      <c r="G88" s="258">
        <v>1211.02</v>
      </c>
      <c r="K88" s="258">
        <v>-81294.399999999994</v>
      </c>
      <c r="L88" s="258">
        <v>-87395.23</v>
      </c>
      <c r="BA88" s="355"/>
    </row>
    <row r="89" spans="1:53" x14ac:dyDescent="0.25">
      <c r="A89" s="360">
        <v>45217</v>
      </c>
      <c r="C89" s="258">
        <v>8739.5300000000007</v>
      </c>
      <c r="D89">
        <v>0</v>
      </c>
      <c r="E89" s="258">
        <v>7666.91</v>
      </c>
      <c r="G89" s="258">
        <v>1072.6199999999999</v>
      </c>
      <c r="K89" s="258">
        <v>-73627.490000000005</v>
      </c>
      <c r="L89" s="258">
        <v>-78655.7</v>
      </c>
      <c r="BA89" s="355"/>
    </row>
    <row r="90" spans="1:53" x14ac:dyDescent="0.25">
      <c r="A90" s="360">
        <v>45248</v>
      </c>
      <c r="C90" s="258">
        <v>8739.5300000000007</v>
      </c>
      <c r="D90">
        <v>0</v>
      </c>
      <c r="E90" s="258">
        <v>7735.69</v>
      </c>
      <c r="G90" s="258">
        <v>1003.84</v>
      </c>
      <c r="K90" s="258">
        <v>-65891.8</v>
      </c>
      <c r="L90" s="258">
        <v>-69916.17</v>
      </c>
      <c r="BA90" s="355"/>
    </row>
    <row r="91" spans="1:53" x14ac:dyDescent="0.25">
      <c r="A91" s="360">
        <v>45278</v>
      </c>
      <c r="C91" s="258">
        <v>8739.5300000000007</v>
      </c>
      <c r="D91">
        <v>0</v>
      </c>
      <c r="E91" s="258">
        <v>7870.13</v>
      </c>
      <c r="G91">
        <v>869.4</v>
      </c>
      <c r="K91" s="258">
        <v>-58021.67</v>
      </c>
      <c r="L91" s="258">
        <v>-61176.639999999999</v>
      </c>
      <c r="BA91" s="355"/>
    </row>
    <row r="92" spans="1:53" x14ac:dyDescent="0.25">
      <c r="A92" s="360">
        <v>45309</v>
      </c>
      <c r="C92" s="258">
        <v>8739.5300000000007</v>
      </c>
      <c r="D92">
        <v>0</v>
      </c>
      <c r="E92" s="258">
        <v>7948.46</v>
      </c>
      <c r="G92">
        <v>791.07</v>
      </c>
      <c r="K92" s="258">
        <v>-50073.21</v>
      </c>
      <c r="L92" s="258">
        <v>-52437.11</v>
      </c>
      <c r="BA92" s="355"/>
    </row>
    <row r="93" spans="1:53" x14ac:dyDescent="0.25">
      <c r="A93" s="360">
        <v>45340</v>
      </c>
      <c r="C93" s="258">
        <v>8739.5300000000007</v>
      </c>
      <c r="D93">
        <v>0</v>
      </c>
      <c r="E93" s="258">
        <v>8056.83</v>
      </c>
      <c r="G93">
        <v>682.7</v>
      </c>
      <c r="K93" s="258">
        <v>-42016.38</v>
      </c>
      <c r="L93" s="258">
        <v>-43697.58</v>
      </c>
      <c r="BA93" s="355"/>
    </row>
    <row r="94" spans="1:53" x14ac:dyDescent="0.25">
      <c r="A94" s="360">
        <v>45369</v>
      </c>
      <c r="C94" s="258">
        <v>8739.5300000000007</v>
      </c>
      <c r="D94">
        <v>0</v>
      </c>
      <c r="E94" s="258">
        <v>8203.6299999999992</v>
      </c>
      <c r="G94">
        <v>535.9</v>
      </c>
      <c r="K94" s="258">
        <v>-33812.75</v>
      </c>
      <c r="L94" s="258">
        <v>-34958.050000000003</v>
      </c>
      <c r="BA94" s="355"/>
    </row>
    <row r="95" spans="1:53" x14ac:dyDescent="0.25">
      <c r="A95" s="360">
        <v>45400</v>
      </c>
      <c r="C95" s="258">
        <v>8739.5300000000007</v>
      </c>
      <c r="D95">
        <v>0</v>
      </c>
      <c r="E95" s="258">
        <v>8278.52</v>
      </c>
      <c r="G95">
        <v>461.01</v>
      </c>
      <c r="K95" s="258">
        <v>-25534.23</v>
      </c>
      <c r="L95" s="258">
        <v>-26218.52</v>
      </c>
      <c r="BA95" s="355"/>
    </row>
    <row r="96" spans="1:53" x14ac:dyDescent="0.25">
      <c r="A96" s="360">
        <v>45430</v>
      </c>
      <c r="C96" s="258">
        <v>8739.5300000000007</v>
      </c>
      <c r="D96">
        <v>0</v>
      </c>
      <c r="E96" s="258">
        <v>8402.6200000000008</v>
      </c>
      <c r="G96">
        <v>336.91</v>
      </c>
      <c r="K96" s="258">
        <v>-17131.61</v>
      </c>
      <c r="L96" s="258">
        <v>-17478.990000000002</v>
      </c>
      <c r="BA96" s="355"/>
    </row>
    <row r="97" spans="1:53" x14ac:dyDescent="0.25">
      <c r="A97" s="360">
        <v>45461</v>
      </c>
      <c r="C97" s="258">
        <v>8739.5300000000007</v>
      </c>
      <c r="D97">
        <v>0</v>
      </c>
      <c r="E97" s="258">
        <v>8505.9599999999991</v>
      </c>
      <c r="G97">
        <v>233.57</v>
      </c>
      <c r="K97" s="258">
        <v>-8625.65</v>
      </c>
      <c r="L97" s="258">
        <v>-8739.4599999999991</v>
      </c>
      <c r="BA97" s="355"/>
    </row>
    <row r="98" spans="1:53" x14ac:dyDescent="0.25">
      <c r="A98" s="360">
        <v>45491</v>
      </c>
      <c r="C98" s="258">
        <v>8739.4599999999991</v>
      </c>
      <c r="D98">
        <v>0</v>
      </c>
      <c r="E98" s="258">
        <v>8625.65</v>
      </c>
      <c r="G98">
        <v>113.81</v>
      </c>
      <c r="K98">
        <v>0</v>
      </c>
      <c r="L98">
        <v>0</v>
      </c>
      <c r="BA98" s="355"/>
    </row>
    <row r="99" spans="1:53" x14ac:dyDescent="0.25">
      <c r="A99" s="356"/>
      <c r="G99" s="258">
        <f>SUM(G81:G98)</f>
        <v>23235.99</v>
      </c>
      <c r="I99">
        <v>25791.19</v>
      </c>
      <c r="BA99" s="355"/>
    </row>
    <row r="100" spans="1:53" x14ac:dyDescent="0.25">
      <c r="A100" s="356"/>
      <c r="G100" s="258">
        <f>'[2]Prior to Compression'!G99</f>
        <v>0</v>
      </c>
      <c r="I100">
        <v>13060.06</v>
      </c>
      <c r="BA100" s="355"/>
    </row>
    <row r="101" spans="1:53" x14ac:dyDescent="0.25">
      <c r="A101" s="356"/>
      <c r="G101" s="258">
        <f>G100-G99</f>
        <v>-23235.99</v>
      </c>
      <c r="I101" s="258">
        <f>I100-I99</f>
        <v>-12731.13</v>
      </c>
      <c r="BA101" s="355"/>
    </row>
    <row r="102" spans="1:53" x14ac:dyDescent="0.25">
      <c r="A102" s="356"/>
      <c r="BA102" s="355"/>
    </row>
    <row r="103" spans="1:53" x14ac:dyDescent="0.25">
      <c r="A103" s="356"/>
      <c r="BA103" s="355"/>
    </row>
    <row r="104" spans="1:53" x14ac:dyDescent="0.25">
      <c r="A104" s="356"/>
      <c r="BA104" s="355"/>
    </row>
    <row r="105" spans="1:53" x14ac:dyDescent="0.25">
      <c r="A105" s="356"/>
      <c r="BA105" s="355"/>
    </row>
    <row r="106" spans="1:53" x14ac:dyDescent="0.25">
      <c r="A106" s="356"/>
      <c r="BA106" s="355"/>
    </row>
    <row r="107" spans="1:53" x14ac:dyDescent="0.25">
      <c r="A107" s="356"/>
      <c r="BA107" s="355"/>
    </row>
    <row r="108" spans="1:53" x14ac:dyDescent="0.25">
      <c r="A108" s="356"/>
      <c r="BA108" s="355"/>
    </row>
    <row r="109" spans="1:53" x14ac:dyDescent="0.25">
      <c r="A109" s="356"/>
      <c r="BA109" s="355"/>
    </row>
    <row r="110" spans="1:53" x14ac:dyDescent="0.25">
      <c r="A110" s="356"/>
      <c r="F110" s="255" t="s">
        <v>813</v>
      </c>
      <c r="G110" s="255" t="s">
        <v>814</v>
      </c>
      <c r="J110" s="255" t="s">
        <v>815</v>
      </c>
      <c r="BA110" s="355"/>
    </row>
    <row r="111" spans="1:53" x14ac:dyDescent="0.25">
      <c r="A111" s="356" t="s">
        <v>549</v>
      </c>
      <c r="C111" t="s">
        <v>816</v>
      </c>
      <c r="F111" s="361">
        <v>12731.13</v>
      </c>
      <c r="J111" t="s">
        <v>817</v>
      </c>
      <c r="BA111" s="355"/>
    </row>
    <row r="112" spans="1:53" x14ac:dyDescent="0.25">
      <c r="A112" s="356" t="s">
        <v>690</v>
      </c>
      <c r="C112" t="s">
        <v>818</v>
      </c>
      <c r="G112" s="361">
        <f>+F111</f>
        <v>12731.13</v>
      </c>
      <c r="J112" s="194" t="s">
        <v>819</v>
      </c>
      <c r="K112" s="194"/>
      <c r="L112" s="194"/>
      <c r="M112" s="194"/>
      <c r="N112" s="194"/>
      <c r="BA112" s="355"/>
    </row>
    <row r="113" spans="1:53" x14ac:dyDescent="0.25">
      <c r="A113" s="356"/>
      <c r="J113" s="194" t="s">
        <v>820</v>
      </c>
      <c r="K113" s="192"/>
      <c r="L113" s="192"/>
      <c r="M113" s="192"/>
      <c r="N113" s="192"/>
      <c r="BA113" s="355"/>
    </row>
    <row r="114" spans="1:53" x14ac:dyDescent="0.25">
      <c r="A114" s="356" t="s">
        <v>821</v>
      </c>
      <c r="C114" t="s">
        <v>822</v>
      </c>
      <c r="F114" s="361">
        <f>+F111</f>
        <v>12731.13</v>
      </c>
      <c r="J114" t="s">
        <v>823</v>
      </c>
      <c r="BA114" s="355"/>
    </row>
    <row r="115" spans="1:53" x14ac:dyDescent="0.25">
      <c r="A115" s="356" t="s">
        <v>824</v>
      </c>
      <c r="C115" t="s">
        <v>825</v>
      </c>
      <c r="G115" s="361">
        <f>+F114</f>
        <v>12731.13</v>
      </c>
      <c r="BA115" s="355"/>
    </row>
    <row r="116" spans="1:53" x14ac:dyDescent="0.25">
      <c r="A116" s="356"/>
      <c r="J116" s="255" t="s">
        <v>826</v>
      </c>
      <c r="BA116" s="355"/>
    </row>
    <row r="117" spans="1:53" x14ac:dyDescent="0.25">
      <c r="A117" s="356" t="s">
        <v>547</v>
      </c>
      <c r="C117" t="s">
        <v>827</v>
      </c>
      <c r="F117" s="361">
        <f>+F114</f>
        <v>12731.13</v>
      </c>
      <c r="J117" t="s">
        <v>828</v>
      </c>
      <c r="BA117" s="355"/>
    </row>
    <row r="118" spans="1:53" x14ac:dyDescent="0.25">
      <c r="A118" s="356" t="s">
        <v>821</v>
      </c>
      <c r="C118" t="s">
        <v>822</v>
      </c>
      <c r="G118" s="361">
        <f>+F117</f>
        <v>12731.13</v>
      </c>
      <c r="J118" t="s">
        <v>829</v>
      </c>
      <c r="BA118" s="355"/>
    </row>
    <row r="119" spans="1:53" x14ac:dyDescent="0.25">
      <c r="A119" s="356"/>
      <c r="BA119" s="355"/>
    </row>
    <row r="120" spans="1:53" x14ac:dyDescent="0.25">
      <c r="A120" s="356" t="s">
        <v>821</v>
      </c>
      <c r="C120" t="s">
        <v>822</v>
      </c>
      <c r="F120" s="361">
        <v>52815.27</v>
      </c>
      <c r="G120" s="361"/>
      <c r="BA120" s="355"/>
    </row>
    <row r="121" spans="1:53" x14ac:dyDescent="0.25">
      <c r="A121" s="356" t="s">
        <v>830</v>
      </c>
      <c r="C121" t="s">
        <v>50</v>
      </c>
      <c r="F121" s="361"/>
      <c r="G121" s="361">
        <f>+F120</f>
        <v>52815.27</v>
      </c>
      <c r="BA121" s="355"/>
    </row>
    <row r="122" spans="1:53" x14ac:dyDescent="0.25">
      <c r="A122" s="356"/>
      <c r="F122" s="361"/>
      <c r="G122" s="361"/>
      <c r="BA122" s="355"/>
    </row>
    <row r="123" spans="1:53" x14ac:dyDescent="0.25">
      <c r="A123" s="356" t="s">
        <v>547</v>
      </c>
      <c r="C123" t="s">
        <v>827</v>
      </c>
      <c r="F123" s="361">
        <f>+F120</f>
        <v>52815.27</v>
      </c>
      <c r="BA123" s="355"/>
    </row>
    <row r="124" spans="1:53" x14ac:dyDescent="0.25">
      <c r="A124" s="356" t="s">
        <v>821</v>
      </c>
      <c r="C124" t="s">
        <v>822</v>
      </c>
      <c r="G124" s="361">
        <f>+F123</f>
        <v>52815.27</v>
      </c>
      <c r="BA124" s="355"/>
    </row>
    <row r="125" spans="1:53" x14ac:dyDescent="0.25">
      <c r="A125" s="356"/>
      <c r="BA125" s="355"/>
    </row>
    <row r="126" spans="1:53" x14ac:dyDescent="0.25">
      <c r="A126" s="362" t="s">
        <v>831</v>
      </c>
      <c r="BA126" s="355"/>
    </row>
    <row r="127" spans="1:53" x14ac:dyDescent="0.25">
      <c r="A127" s="356"/>
      <c r="F127" s="255" t="s">
        <v>813</v>
      </c>
      <c r="G127" s="255" t="s">
        <v>814</v>
      </c>
      <c r="BA127" s="355"/>
    </row>
    <row r="128" spans="1:53" x14ac:dyDescent="0.25">
      <c r="A128" s="356" t="s">
        <v>549</v>
      </c>
      <c r="C128" t="s">
        <v>816</v>
      </c>
      <c r="F128" s="361">
        <v>12731.13</v>
      </c>
      <c r="BA128" s="355"/>
    </row>
    <row r="129" spans="1:53" x14ac:dyDescent="0.25">
      <c r="A129" s="356" t="s">
        <v>690</v>
      </c>
      <c r="C129" t="s">
        <v>818</v>
      </c>
      <c r="G129" s="361">
        <f>+F128</f>
        <v>12731.13</v>
      </c>
      <c r="BA129" s="355"/>
    </row>
    <row r="130" spans="1:53" x14ac:dyDescent="0.25">
      <c r="A130" s="356"/>
      <c r="BA130" s="355"/>
    </row>
    <row r="131" spans="1:53" x14ac:dyDescent="0.25">
      <c r="A131" s="356" t="s">
        <v>821</v>
      </c>
      <c r="C131" t="s">
        <v>822</v>
      </c>
      <c r="F131" s="361">
        <f>+F128</f>
        <v>12731.13</v>
      </c>
      <c r="BA131" s="355"/>
    </row>
    <row r="132" spans="1:53" x14ac:dyDescent="0.25">
      <c r="A132" s="356" t="s">
        <v>824</v>
      </c>
      <c r="C132" t="s">
        <v>825</v>
      </c>
      <c r="G132" s="361">
        <f>+F131</f>
        <v>12731.13</v>
      </c>
      <c r="BA132" s="355"/>
    </row>
    <row r="133" spans="1:53" x14ac:dyDescent="0.25">
      <c r="A133" s="356"/>
      <c r="BA133" s="355"/>
    </row>
    <row r="134" spans="1:53" x14ac:dyDescent="0.25">
      <c r="A134" s="356" t="s">
        <v>547</v>
      </c>
      <c r="C134" t="s">
        <v>827</v>
      </c>
      <c r="F134" s="361">
        <f>+F131</f>
        <v>12731.13</v>
      </c>
      <c r="BA134" s="355"/>
    </row>
    <row r="135" spans="1:53" x14ac:dyDescent="0.25">
      <c r="A135" s="356" t="s">
        <v>821</v>
      </c>
      <c r="C135" t="s">
        <v>822</v>
      </c>
      <c r="G135" s="361">
        <f>+F134</f>
        <v>12731.13</v>
      </c>
      <c r="BA135" s="355"/>
    </row>
    <row r="136" spans="1:53" x14ac:dyDescent="0.25">
      <c r="A136" s="356"/>
      <c r="BA136" s="355"/>
    </row>
    <row r="137" spans="1:53" x14ac:dyDescent="0.25">
      <c r="A137" s="356" t="s">
        <v>821</v>
      </c>
      <c r="C137" t="s">
        <v>822</v>
      </c>
      <c r="F137" s="361">
        <v>52815.27</v>
      </c>
      <c r="G137" s="361"/>
      <c r="BA137" s="355"/>
    </row>
    <row r="138" spans="1:53" x14ac:dyDescent="0.25">
      <c r="A138" s="356" t="s">
        <v>830</v>
      </c>
      <c r="C138" t="s">
        <v>50</v>
      </c>
      <c r="F138" s="361"/>
      <c r="G138" s="361">
        <f>+F137</f>
        <v>52815.27</v>
      </c>
      <c r="BA138" s="355"/>
    </row>
    <row r="139" spans="1:53" x14ac:dyDescent="0.25">
      <c r="A139" s="356"/>
      <c r="F139" s="361"/>
      <c r="G139" s="361"/>
      <c r="BA139" s="355"/>
    </row>
    <row r="140" spans="1:53" x14ac:dyDescent="0.25">
      <c r="A140" s="356" t="s">
        <v>547</v>
      </c>
      <c r="C140" t="s">
        <v>827</v>
      </c>
      <c r="F140" s="361">
        <f>+F137</f>
        <v>52815.27</v>
      </c>
      <c r="BA140" s="355"/>
    </row>
    <row r="141" spans="1:53" x14ac:dyDescent="0.25">
      <c r="A141" s="356" t="s">
        <v>821</v>
      </c>
      <c r="C141" t="s">
        <v>822</v>
      </c>
      <c r="G141" s="361">
        <f>+F140</f>
        <v>52815.27</v>
      </c>
      <c r="BA141" s="355"/>
    </row>
    <row r="142" spans="1:53" x14ac:dyDescent="0.25">
      <c r="A142" s="356"/>
      <c r="BA142" s="355"/>
    </row>
    <row r="143" spans="1:53" ht="15.75" thickBot="1" x14ac:dyDescent="0.3">
      <c r="A143" s="357"/>
      <c r="B143" s="358"/>
      <c r="C143" s="358"/>
      <c r="D143" s="358"/>
      <c r="E143" s="358"/>
      <c r="F143" s="358"/>
      <c r="G143" s="358"/>
      <c r="H143" s="358"/>
      <c r="I143" s="358"/>
      <c r="J143" s="358"/>
      <c r="K143" s="358"/>
      <c r="L143" s="358"/>
      <c r="M143" s="358"/>
      <c r="N143" s="358"/>
      <c r="O143" s="358"/>
      <c r="P143" s="358"/>
      <c r="Q143" s="358"/>
      <c r="R143" s="358"/>
      <c r="S143" s="358"/>
      <c r="T143" s="358"/>
      <c r="U143" s="358"/>
      <c r="V143" s="358"/>
      <c r="W143" s="358"/>
      <c r="X143" s="358"/>
      <c r="Y143" s="358"/>
      <c r="Z143" s="358"/>
      <c r="AA143" s="358"/>
      <c r="AB143" s="358"/>
      <c r="AC143" s="358"/>
      <c r="AD143" s="358"/>
      <c r="AE143" s="358"/>
      <c r="AF143" s="358"/>
      <c r="AG143" s="358"/>
      <c r="AH143" s="358"/>
      <c r="AI143" s="358"/>
      <c r="AJ143" s="358"/>
      <c r="AK143" s="358"/>
      <c r="AL143" s="358"/>
      <c r="AM143" s="358"/>
      <c r="AN143" s="358"/>
      <c r="AO143" s="358"/>
      <c r="AP143" s="358"/>
      <c r="AQ143" s="358"/>
      <c r="AR143" s="358"/>
      <c r="AS143" s="358"/>
      <c r="AT143" s="358"/>
      <c r="AU143" s="358"/>
      <c r="AV143" s="358"/>
      <c r="AW143" s="358"/>
      <c r="AX143" s="358"/>
      <c r="AY143" s="358"/>
      <c r="AZ143" s="358"/>
      <c r="BA143" s="359"/>
    </row>
    <row r="145" spans="1:14" ht="15.75" thickBot="1" x14ac:dyDescent="0.3"/>
    <row r="146" spans="1:14" ht="21.75" thickBot="1" x14ac:dyDescent="0.4">
      <c r="A146" s="412" t="s">
        <v>832</v>
      </c>
      <c r="B146" s="413"/>
      <c r="C146" s="413"/>
      <c r="D146" s="413"/>
      <c r="E146" s="413"/>
      <c r="F146" s="413"/>
      <c r="G146" s="413"/>
      <c r="H146" s="413"/>
      <c r="I146" s="413"/>
      <c r="J146" s="414"/>
      <c r="K146" s="352"/>
      <c r="L146" s="352"/>
      <c r="M146" s="352"/>
      <c r="N146" s="353"/>
    </row>
    <row r="147" spans="1:14" x14ac:dyDescent="0.25">
      <c r="A147" s="356"/>
      <c r="N147" s="355"/>
    </row>
    <row r="148" spans="1:14" x14ac:dyDescent="0.25">
      <c r="A148" s="356" t="s">
        <v>0</v>
      </c>
      <c r="N148" s="355"/>
    </row>
    <row r="149" spans="1:14" x14ac:dyDescent="0.25">
      <c r="A149" s="356" t="s">
        <v>1</v>
      </c>
      <c r="B149" t="s">
        <v>2</v>
      </c>
      <c r="C149" t="s">
        <v>3</v>
      </c>
      <c r="D149" t="s">
        <v>4</v>
      </c>
      <c r="E149" t="s">
        <v>5</v>
      </c>
      <c r="F149" t="s">
        <v>6</v>
      </c>
      <c r="G149" t="s">
        <v>7</v>
      </c>
      <c r="H149" t="s">
        <v>8</v>
      </c>
      <c r="I149" t="s">
        <v>9</v>
      </c>
      <c r="J149" t="s">
        <v>10</v>
      </c>
      <c r="K149" t="s">
        <v>11</v>
      </c>
      <c r="L149" t="s">
        <v>567</v>
      </c>
      <c r="N149" s="355"/>
    </row>
    <row r="150" spans="1:14" x14ac:dyDescent="0.25">
      <c r="A150" s="360">
        <v>44944</v>
      </c>
      <c r="C150" s="258">
        <v>2000</v>
      </c>
      <c r="D150">
        <v>0</v>
      </c>
      <c r="E150" s="258">
        <v>200000</v>
      </c>
      <c r="H150" s="258">
        <v>2000</v>
      </c>
      <c r="J150" s="258">
        <v>200000</v>
      </c>
      <c r="K150" s="258">
        <v>-200000</v>
      </c>
      <c r="L150" s="258">
        <v>-235967.12</v>
      </c>
      <c r="N150" s="355"/>
    </row>
    <row r="151" spans="1:14" x14ac:dyDescent="0.25">
      <c r="A151" s="360">
        <v>44975</v>
      </c>
      <c r="C151" s="258">
        <v>13109.28</v>
      </c>
      <c r="D151">
        <v>0</v>
      </c>
      <c r="E151" s="258">
        <v>9427.43</v>
      </c>
      <c r="G151" s="258">
        <v>3681.85</v>
      </c>
      <c r="K151" s="258">
        <v>-190572.57</v>
      </c>
      <c r="L151" s="258">
        <v>-222857.84</v>
      </c>
      <c r="N151" s="355"/>
    </row>
    <row r="152" spans="1:14" x14ac:dyDescent="0.25">
      <c r="A152" s="360">
        <v>45003</v>
      </c>
      <c r="C152" s="258">
        <v>13109.28</v>
      </c>
      <c r="D152">
        <v>0</v>
      </c>
      <c r="E152" s="258">
        <v>9940.5</v>
      </c>
      <c r="G152" s="258">
        <v>3168.78</v>
      </c>
      <c r="K152" s="258">
        <v>-180632.07</v>
      </c>
      <c r="L152" s="258">
        <v>-209748.56</v>
      </c>
      <c r="N152" s="355"/>
    </row>
    <row r="153" spans="1:14" x14ac:dyDescent="0.25">
      <c r="A153" s="360">
        <v>45034</v>
      </c>
      <c r="C153" s="258">
        <v>13109.28</v>
      </c>
      <c r="D153">
        <v>0</v>
      </c>
      <c r="E153" s="258">
        <v>9783.98</v>
      </c>
      <c r="G153" s="258">
        <v>3325.3</v>
      </c>
      <c r="K153" s="258">
        <v>-118032.82</v>
      </c>
      <c r="L153" s="258">
        <v>-131092.88</v>
      </c>
      <c r="N153" s="355"/>
    </row>
    <row r="154" spans="1:14" x14ac:dyDescent="0.25">
      <c r="A154" s="360">
        <v>45064</v>
      </c>
      <c r="C154" s="258">
        <v>13109.29</v>
      </c>
      <c r="D154">
        <v>0</v>
      </c>
      <c r="E154" s="258">
        <v>10841.35</v>
      </c>
      <c r="G154" s="258">
        <v>2267.94</v>
      </c>
      <c r="K154" s="258">
        <v>-107191.47</v>
      </c>
      <c r="L154" s="258">
        <v>-117983.59</v>
      </c>
      <c r="N154" s="355"/>
    </row>
    <row r="155" spans="1:14" x14ac:dyDescent="0.25">
      <c r="A155" s="360">
        <v>45095</v>
      </c>
      <c r="C155" s="258">
        <v>13109.29</v>
      </c>
      <c r="D155">
        <v>0</v>
      </c>
      <c r="E155" s="258">
        <v>10981</v>
      </c>
      <c r="G155" s="258">
        <v>2128.29</v>
      </c>
      <c r="K155" s="258">
        <v>-96210.47</v>
      </c>
      <c r="L155" s="258">
        <v>-104874.3</v>
      </c>
      <c r="N155" s="355"/>
    </row>
    <row r="156" spans="1:14" x14ac:dyDescent="0.25">
      <c r="A156" s="360">
        <v>45125</v>
      </c>
      <c r="C156" s="258">
        <v>13109.29</v>
      </c>
      <c r="D156">
        <v>0</v>
      </c>
      <c r="E156" s="258">
        <v>11260.65</v>
      </c>
      <c r="G156" s="258">
        <v>1848.64</v>
      </c>
      <c r="K156" s="258">
        <v>-84949.82</v>
      </c>
      <c r="L156" s="258">
        <v>-91765.01</v>
      </c>
      <c r="N156" s="355"/>
    </row>
    <row r="157" spans="1:14" x14ac:dyDescent="0.25">
      <c r="A157" s="360">
        <v>45156</v>
      </c>
      <c r="C157" s="258">
        <v>13109.29</v>
      </c>
      <c r="D157">
        <v>0</v>
      </c>
      <c r="E157" s="258">
        <v>11422.61</v>
      </c>
      <c r="G157" s="258">
        <v>1686.68</v>
      </c>
      <c r="K157" s="258">
        <v>-73527.210000000006</v>
      </c>
      <c r="L157" s="258">
        <v>-78655.72</v>
      </c>
      <c r="N157" s="355"/>
    </row>
    <row r="158" spans="1:14" x14ac:dyDescent="0.25">
      <c r="A158" s="360">
        <v>45187</v>
      </c>
      <c r="C158" s="258">
        <v>13109.29</v>
      </c>
      <c r="D158">
        <v>0</v>
      </c>
      <c r="E158" s="258">
        <v>11649.41</v>
      </c>
      <c r="G158" s="258">
        <v>1459.88</v>
      </c>
      <c r="K158" s="258">
        <v>-61877.8</v>
      </c>
      <c r="L158" s="258">
        <v>-65546.429999999993</v>
      </c>
      <c r="N158" s="355"/>
    </row>
    <row r="159" spans="1:14" x14ac:dyDescent="0.25">
      <c r="A159" s="360">
        <v>45217</v>
      </c>
      <c r="C159" s="258">
        <v>13109.29</v>
      </c>
      <c r="D159">
        <v>0</v>
      </c>
      <c r="E159" s="258">
        <v>11920.34</v>
      </c>
      <c r="G159" s="258">
        <v>1188.95</v>
      </c>
      <c r="K159" s="258">
        <v>-49957.46</v>
      </c>
      <c r="L159" s="258">
        <v>-52437.14</v>
      </c>
      <c r="N159" s="355"/>
    </row>
    <row r="160" spans="1:14" x14ac:dyDescent="0.25">
      <c r="A160" s="360">
        <v>45248</v>
      </c>
      <c r="C160" s="258">
        <v>13109.29</v>
      </c>
      <c r="D160">
        <v>0</v>
      </c>
      <c r="E160" s="258">
        <v>12117.38</v>
      </c>
      <c r="G160">
        <v>991.91</v>
      </c>
      <c r="K160" s="258">
        <v>-37840.080000000002</v>
      </c>
      <c r="L160" s="258">
        <v>-39327.85</v>
      </c>
      <c r="N160" s="355"/>
    </row>
    <row r="161" spans="1:14" x14ac:dyDescent="0.25">
      <c r="A161" s="360">
        <v>45278</v>
      </c>
      <c r="C161" s="258">
        <v>13109.29</v>
      </c>
      <c r="D161">
        <v>0</v>
      </c>
      <c r="E161" s="258">
        <v>12382.21</v>
      </c>
      <c r="G161">
        <v>727.08</v>
      </c>
      <c r="K161" s="258">
        <v>-25457.87</v>
      </c>
      <c r="L161" s="258">
        <v>-26218.560000000001</v>
      </c>
      <c r="N161" s="355"/>
    </row>
    <row r="162" spans="1:14" x14ac:dyDescent="0.25">
      <c r="A162" s="360">
        <v>45309</v>
      </c>
      <c r="C162" s="258">
        <v>13109.29</v>
      </c>
      <c r="D162">
        <v>0</v>
      </c>
      <c r="E162" s="258">
        <v>12603.82</v>
      </c>
      <c r="G162">
        <v>505.47</v>
      </c>
      <c r="K162" s="258">
        <v>-12854.05</v>
      </c>
      <c r="L162" s="258">
        <v>-13109.27</v>
      </c>
      <c r="N162" s="355"/>
    </row>
    <row r="163" spans="1:14" x14ac:dyDescent="0.25">
      <c r="A163" s="360">
        <v>45340</v>
      </c>
      <c r="C163" s="258">
        <v>13109.27</v>
      </c>
      <c r="D163">
        <v>0</v>
      </c>
      <c r="E163" s="258">
        <v>12854.05</v>
      </c>
      <c r="G163">
        <v>255.22</v>
      </c>
      <c r="K163">
        <v>0</v>
      </c>
      <c r="L163">
        <v>0</v>
      </c>
      <c r="N163" s="355"/>
    </row>
    <row r="164" spans="1:14" x14ac:dyDescent="0.25">
      <c r="A164" s="356"/>
      <c r="G164" s="258">
        <f>SUM(G151:G163)</f>
        <v>23235.990000000005</v>
      </c>
      <c r="N164" s="355"/>
    </row>
    <row r="165" spans="1:14" ht="15.75" thickBot="1" x14ac:dyDescent="0.3">
      <c r="A165" s="357"/>
      <c r="B165" s="358"/>
      <c r="C165" s="358"/>
      <c r="D165" s="358"/>
      <c r="E165" s="358"/>
      <c r="F165" s="358"/>
      <c r="G165" s="358"/>
      <c r="H165" s="358"/>
      <c r="I165" s="358"/>
      <c r="J165" s="358"/>
      <c r="K165" s="358"/>
      <c r="L165" s="358"/>
      <c r="M165" s="358"/>
      <c r="N165" s="359"/>
    </row>
  </sheetData>
  <mergeCells count="3">
    <mergeCell ref="A1:I1"/>
    <mergeCell ref="A75:J75"/>
    <mergeCell ref="A146:J146"/>
  </mergeCells>
  <pageMargins left="0.7" right="0.7" top="0.75" bottom="0.75" header="0.3" footer="0.3"/>
  <pageSetup paperSize="9" orientation="portrait" r:id="rId1"/>
  <headerFooter>
    <oddFooter>&amp;L&amp;"Calibri Light,Regular"&amp;09&amp;K00C000Public</oddFooter>
    <evenFooter>&amp;L&amp;"Calibri Light,Regular"&amp;09&amp;K00C000Public</evenFooter>
    <firstFooter>&amp;L&amp;"Calibri Light,Regular"&amp;09&amp;K00C000Public</first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7A7AF-6881-450F-B11D-FC5C1721CFDE}">
  <sheetPr>
    <pageSetUpPr autoPageBreaks="0"/>
  </sheetPr>
  <dimension ref="A1:P134"/>
  <sheetViews>
    <sheetView workbookViewId="0">
      <selection activeCell="F39" sqref="F39"/>
    </sheetView>
  </sheetViews>
  <sheetFormatPr defaultRowHeight="15" x14ac:dyDescent="0.25"/>
  <cols>
    <col min="1" max="1" width="15.85546875" bestFit="1" customWidth="1"/>
    <col min="5" max="5" width="10.140625" bestFit="1" customWidth="1"/>
    <col min="7" max="7" width="10.140625" bestFit="1" customWidth="1"/>
    <col min="11" max="11" width="10.7109375" bestFit="1" customWidth="1"/>
    <col min="12" max="12" width="17.7109375" bestFit="1" customWidth="1"/>
    <col min="16" max="16" width="9.140625" bestFit="1" customWidth="1"/>
  </cols>
  <sheetData>
    <row r="1" spans="1:16" x14ac:dyDescent="0.25">
      <c r="A1" t="s">
        <v>833</v>
      </c>
    </row>
    <row r="3" spans="1:16" ht="21" x14ac:dyDescent="0.35">
      <c r="A3" s="363" t="s">
        <v>834</v>
      </c>
    </row>
    <row r="5" spans="1:16" x14ac:dyDescent="0.25">
      <c r="A5" t="s">
        <v>0</v>
      </c>
    </row>
    <row r="6" spans="1:16" x14ac:dyDescent="0.25">
      <c r="A6" t="s">
        <v>1</v>
      </c>
      <c r="B6" t="s">
        <v>2</v>
      </c>
      <c r="C6" t="s">
        <v>3</v>
      </c>
      <c r="D6" t="s">
        <v>4</v>
      </c>
      <c r="E6" t="s">
        <v>5</v>
      </c>
      <c r="F6" t="s">
        <v>6</v>
      </c>
      <c r="G6" t="s">
        <v>7</v>
      </c>
      <c r="H6" t="s">
        <v>8</v>
      </c>
      <c r="I6" t="s">
        <v>9</v>
      </c>
      <c r="J6" t="s">
        <v>10</v>
      </c>
      <c r="K6" t="s">
        <v>11</v>
      </c>
      <c r="L6" t="s">
        <v>567</v>
      </c>
    </row>
    <row r="7" spans="1:16" x14ac:dyDescent="0.25">
      <c r="A7" s="260">
        <v>45323</v>
      </c>
      <c r="C7" s="258">
        <v>5750</v>
      </c>
      <c r="D7">
        <v>0</v>
      </c>
      <c r="E7" s="258">
        <v>500000</v>
      </c>
      <c r="H7" s="258">
        <v>5000</v>
      </c>
      <c r="I7">
        <v>750</v>
      </c>
      <c r="J7" s="258">
        <v>500000</v>
      </c>
      <c r="K7" s="258">
        <v>-500000</v>
      </c>
      <c r="L7" s="258">
        <v>-658990.35</v>
      </c>
    </row>
    <row r="8" spans="1:16" x14ac:dyDescent="0.25">
      <c r="A8" s="260">
        <v>45350</v>
      </c>
      <c r="C8" s="258">
        <v>10983.17</v>
      </c>
      <c r="D8">
        <v>0</v>
      </c>
      <c r="E8" s="258">
        <v>6730.49</v>
      </c>
      <c r="G8" s="258">
        <v>4252.68</v>
      </c>
      <c r="H8">
        <v>0</v>
      </c>
      <c r="K8" s="258">
        <v>-493269.51</v>
      </c>
      <c r="L8" s="258">
        <v>-648007.18000000005</v>
      </c>
    </row>
    <row r="9" spans="1:16" x14ac:dyDescent="0.25">
      <c r="A9" s="260">
        <v>45379</v>
      </c>
      <c r="C9" s="258">
        <v>10983.17</v>
      </c>
      <c r="D9">
        <v>0</v>
      </c>
      <c r="E9" s="258">
        <v>6476.96</v>
      </c>
      <c r="G9" s="258">
        <v>4506.21</v>
      </c>
      <c r="H9">
        <v>0</v>
      </c>
      <c r="K9" s="258">
        <v>-486792.55</v>
      </c>
      <c r="L9" s="258">
        <v>-637024.01</v>
      </c>
      <c r="N9" t="s">
        <v>835</v>
      </c>
      <c r="P9" s="258">
        <f>SUM(C8:C10)</f>
        <v>32949.51</v>
      </c>
    </row>
    <row r="10" spans="1:16" x14ac:dyDescent="0.25">
      <c r="A10" s="260">
        <v>45410</v>
      </c>
      <c r="C10" s="258">
        <v>10983.17</v>
      </c>
      <c r="D10">
        <v>0</v>
      </c>
      <c r="E10" s="258">
        <v>6229.44</v>
      </c>
      <c r="G10" s="258">
        <v>4753.7299999999996</v>
      </c>
      <c r="H10">
        <v>0</v>
      </c>
      <c r="K10" s="258">
        <v>-480563.11</v>
      </c>
      <c r="L10" s="258">
        <v>-626040.84</v>
      </c>
      <c r="N10" t="s">
        <v>836</v>
      </c>
      <c r="P10" s="258">
        <f>SUM(E8:E10)</f>
        <v>19436.89</v>
      </c>
    </row>
    <row r="11" spans="1:16" x14ac:dyDescent="0.25">
      <c r="A11" s="260">
        <v>45440</v>
      </c>
      <c r="C11" s="258">
        <v>10983.17</v>
      </c>
      <c r="D11">
        <v>0</v>
      </c>
      <c r="E11" s="258">
        <v>6441.65</v>
      </c>
      <c r="G11" s="258">
        <v>4541.5200000000004</v>
      </c>
      <c r="H11">
        <v>0</v>
      </c>
      <c r="K11" s="258">
        <v>-474121.46</v>
      </c>
      <c r="L11" s="258">
        <v>-615057.67000000004</v>
      </c>
      <c r="N11" t="s">
        <v>837</v>
      </c>
      <c r="P11" s="258">
        <f>SUM(G8:G10)</f>
        <v>13512.619999999999</v>
      </c>
    </row>
    <row r="12" spans="1:16" x14ac:dyDescent="0.25">
      <c r="A12" s="260">
        <v>45471</v>
      </c>
      <c r="C12" s="258">
        <v>10983.17</v>
      </c>
      <c r="D12">
        <v>0</v>
      </c>
      <c r="E12" s="258">
        <v>6353.18</v>
      </c>
      <c r="G12" s="258">
        <v>4629.99</v>
      </c>
      <c r="H12">
        <v>0</v>
      </c>
      <c r="K12" s="258">
        <v>-467768.28</v>
      </c>
      <c r="L12" s="258">
        <v>-604074.5</v>
      </c>
    </row>
    <row r="13" spans="1:16" x14ac:dyDescent="0.25">
      <c r="A13" s="260">
        <v>45501</v>
      </c>
      <c r="C13" s="258">
        <v>10983.17</v>
      </c>
      <c r="D13">
        <v>0</v>
      </c>
      <c r="E13" s="258">
        <v>6562.57</v>
      </c>
      <c r="G13" s="258">
        <v>4420.6000000000004</v>
      </c>
      <c r="H13">
        <v>0</v>
      </c>
      <c r="K13" s="258">
        <v>-461205.71</v>
      </c>
      <c r="L13" s="258">
        <v>-593091.32999999996</v>
      </c>
    </row>
    <row r="14" spans="1:16" x14ac:dyDescent="0.25">
      <c r="A14" s="260">
        <v>45532</v>
      </c>
      <c r="C14" s="258">
        <v>10983.17</v>
      </c>
      <c r="D14">
        <v>0</v>
      </c>
      <c r="E14" s="258">
        <v>6479.3</v>
      </c>
      <c r="G14" s="258">
        <v>4503.87</v>
      </c>
      <c r="H14">
        <v>0</v>
      </c>
      <c r="K14" s="258">
        <v>-454726.41</v>
      </c>
      <c r="L14" s="258">
        <v>-582108.16000000003</v>
      </c>
    </row>
    <row r="15" spans="1:16" x14ac:dyDescent="0.25">
      <c r="A15" s="260">
        <v>45563</v>
      </c>
      <c r="C15" s="258">
        <v>10983.17</v>
      </c>
      <c r="D15">
        <v>0</v>
      </c>
      <c r="E15" s="258">
        <v>6542.58</v>
      </c>
      <c r="G15" s="258">
        <v>4440.59</v>
      </c>
      <c r="H15">
        <v>0</v>
      </c>
      <c r="K15" s="258">
        <v>-448183.83</v>
      </c>
      <c r="L15" s="258">
        <v>-571124.99</v>
      </c>
    </row>
    <row r="16" spans="1:16" x14ac:dyDescent="0.25">
      <c r="A16" s="260">
        <v>45593</v>
      </c>
      <c r="C16" s="258">
        <v>10983.17</v>
      </c>
      <c r="D16">
        <v>0</v>
      </c>
      <c r="E16" s="258">
        <v>6747.65</v>
      </c>
      <c r="G16" s="258">
        <v>4235.5200000000004</v>
      </c>
      <c r="H16">
        <v>0</v>
      </c>
      <c r="K16" s="258">
        <v>-441436.18</v>
      </c>
      <c r="L16" s="258">
        <v>-560141.81999999995</v>
      </c>
    </row>
    <row r="17" spans="1:12" x14ac:dyDescent="0.25">
      <c r="A17" s="260">
        <v>45624</v>
      </c>
      <c r="C17" s="258">
        <v>10983.17</v>
      </c>
      <c r="D17">
        <v>0</v>
      </c>
      <c r="E17" s="258">
        <v>6672.36</v>
      </c>
      <c r="G17" s="258">
        <v>4310.8100000000004</v>
      </c>
      <c r="H17">
        <v>0</v>
      </c>
      <c r="K17" s="258">
        <v>-434763.82</v>
      </c>
      <c r="L17" s="258">
        <v>-549158.65</v>
      </c>
    </row>
    <row r="18" spans="1:12" x14ac:dyDescent="0.25">
      <c r="A18" s="260">
        <v>45654</v>
      </c>
      <c r="C18" s="258">
        <v>10983.17</v>
      </c>
      <c r="D18">
        <v>0</v>
      </c>
      <c r="E18" s="258">
        <v>6874.48</v>
      </c>
      <c r="G18" s="258">
        <v>4108.6899999999996</v>
      </c>
      <c r="H18">
        <v>0</v>
      </c>
      <c r="K18" s="258">
        <v>-427889.34</v>
      </c>
      <c r="L18" s="258">
        <v>-538175.48</v>
      </c>
    </row>
    <row r="19" spans="1:12" x14ac:dyDescent="0.25">
      <c r="A19" s="260">
        <v>45685</v>
      </c>
      <c r="C19" s="258">
        <v>10983.17</v>
      </c>
      <c r="D19">
        <v>0</v>
      </c>
      <c r="E19" s="258">
        <v>6804.65</v>
      </c>
      <c r="G19" s="258">
        <v>4178.5200000000004</v>
      </c>
      <c r="H19">
        <v>0</v>
      </c>
      <c r="K19" s="258">
        <v>-421084.69</v>
      </c>
      <c r="L19" s="258">
        <v>-527192.31000000006</v>
      </c>
    </row>
    <row r="20" spans="1:12" x14ac:dyDescent="0.25">
      <c r="A20" s="260">
        <v>45716</v>
      </c>
      <c r="C20" s="258">
        <v>10983.17</v>
      </c>
      <c r="D20">
        <v>0</v>
      </c>
      <c r="E20" s="258">
        <v>6871.1</v>
      </c>
      <c r="G20" s="258">
        <v>4112.07</v>
      </c>
      <c r="H20">
        <v>0</v>
      </c>
      <c r="K20" s="258">
        <v>-414213.59</v>
      </c>
      <c r="L20" s="258">
        <v>-516209.14</v>
      </c>
    </row>
    <row r="21" spans="1:12" x14ac:dyDescent="0.25">
      <c r="A21" s="260">
        <v>45744</v>
      </c>
      <c r="C21" s="258">
        <v>10983.17</v>
      </c>
      <c r="D21">
        <v>0</v>
      </c>
      <c r="E21" s="258">
        <v>7329.65</v>
      </c>
      <c r="G21" s="258">
        <v>3653.52</v>
      </c>
      <c r="H21">
        <v>0</v>
      </c>
      <c r="K21" s="258">
        <v>-406883.94</v>
      </c>
      <c r="L21" s="258">
        <v>-505225.97</v>
      </c>
    </row>
    <row r="22" spans="1:12" x14ac:dyDescent="0.25">
      <c r="A22" s="260">
        <v>45775</v>
      </c>
      <c r="C22" s="258">
        <v>10983.17</v>
      </c>
      <c r="D22">
        <v>0</v>
      </c>
      <c r="E22" s="258">
        <v>7009.78</v>
      </c>
      <c r="G22" s="258">
        <v>3973.39</v>
      </c>
      <c r="H22">
        <v>0</v>
      </c>
      <c r="K22" s="258">
        <v>-399874.16</v>
      </c>
      <c r="L22" s="258">
        <v>-494242.8</v>
      </c>
    </row>
    <row r="23" spans="1:12" x14ac:dyDescent="0.25">
      <c r="A23" s="260">
        <v>45805</v>
      </c>
      <c r="C23" s="258">
        <v>10983.17</v>
      </c>
      <c r="D23">
        <v>0</v>
      </c>
      <c r="E23" s="258">
        <v>7204.2</v>
      </c>
      <c r="G23" s="258">
        <v>3778.97</v>
      </c>
      <c r="H23">
        <v>0</v>
      </c>
      <c r="K23" s="258">
        <v>-392669.96</v>
      </c>
      <c r="L23" s="258">
        <v>-483259.63</v>
      </c>
    </row>
    <row r="24" spans="1:12" x14ac:dyDescent="0.25">
      <c r="A24" s="260">
        <v>45836</v>
      </c>
      <c r="C24" s="258">
        <v>10983.17</v>
      </c>
      <c r="D24">
        <v>0</v>
      </c>
      <c r="E24" s="258">
        <v>7148.58</v>
      </c>
      <c r="G24" s="258">
        <v>3834.59</v>
      </c>
      <c r="H24">
        <v>0</v>
      </c>
      <c r="K24" s="258">
        <v>-385521.38</v>
      </c>
      <c r="L24" s="258">
        <v>-472276.46</v>
      </c>
    </row>
    <row r="25" spans="1:12" x14ac:dyDescent="0.25">
      <c r="A25" s="260">
        <v>45866</v>
      </c>
      <c r="C25" s="258">
        <v>10983.17</v>
      </c>
      <c r="D25">
        <v>0</v>
      </c>
      <c r="E25" s="258">
        <v>7339.84</v>
      </c>
      <c r="G25" s="258">
        <v>3643.33</v>
      </c>
      <c r="H25">
        <v>0</v>
      </c>
      <c r="K25" s="258">
        <v>-378181.54</v>
      </c>
      <c r="L25" s="258">
        <v>-461293.29</v>
      </c>
    </row>
    <row r="26" spans="1:12" x14ac:dyDescent="0.25">
      <c r="A26" s="260">
        <v>45897</v>
      </c>
      <c r="C26" s="258">
        <v>10983.17</v>
      </c>
      <c r="D26">
        <v>0</v>
      </c>
      <c r="E26" s="258">
        <v>7290.07</v>
      </c>
      <c r="G26" s="258">
        <v>3693.1</v>
      </c>
      <c r="H26">
        <v>0</v>
      </c>
      <c r="K26" s="258">
        <v>-370891.47</v>
      </c>
      <c r="L26" s="258">
        <v>-450310.12</v>
      </c>
    </row>
    <row r="27" spans="1:12" x14ac:dyDescent="0.25">
      <c r="A27" s="260">
        <v>45928</v>
      </c>
      <c r="C27" s="258">
        <v>10983.17</v>
      </c>
      <c r="D27">
        <v>0</v>
      </c>
      <c r="E27" s="258">
        <v>7361.26</v>
      </c>
      <c r="G27" s="258">
        <v>3621.91</v>
      </c>
      <c r="H27">
        <v>0</v>
      </c>
      <c r="K27" s="258">
        <v>-363530.21</v>
      </c>
      <c r="L27" s="258">
        <v>-439326.95</v>
      </c>
    </row>
    <row r="28" spans="1:12" x14ac:dyDescent="0.25">
      <c r="A28" s="260">
        <v>45958</v>
      </c>
      <c r="C28" s="258">
        <v>10983.17</v>
      </c>
      <c r="D28">
        <v>0</v>
      </c>
      <c r="E28" s="258">
        <v>7547.66</v>
      </c>
      <c r="G28" s="258">
        <v>3435.51</v>
      </c>
      <c r="H28">
        <v>0</v>
      </c>
      <c r="K28" s="258">
        <v>-355982.55</v>
      </c>
      <c r="L28" s="258">
        <v>-428343.78</v>
      </c>
    </row>
    <row r="29" spans="1:12" x14ac:dyDescent="0.25">
      <c r="A29" s="260">
        <v>45989</v>
      </c>
      <c r="C29" s="258">
        <v>10983.17</v>
      </c>
      <c r="D29">
        <v>0</v>
      </c>
      <c r="E29" s="258">
        <v>7506.85</v>
      </c>
      <c r="G29" s="258">
        <v>3476.32</v>
      </c>
      <c r="H29">
        <v>0</v>
      </c>
      <c r="K29" s="258">
        <v>-348475.7</v>
      </c>
      <c r="L29" s="258">
        <v>-417360.61</v>
      </c>
    </row>
    <row r="30" spans="1:12" x14ac:dyDescent="0.25">
      <c r="A30" s="260">
        <v>46019</v>
      </c>
      <c r="C30" s="258">
        <v>10983.17</v>
      </c>
      <c r="D30">
        <v>0</v>
      </c>
      <c r="E30" s="258">
        <v>7689.93</v>
      </c>
      <c r="G30" s="258">
        <v>3293.24</v>
      </c>
      <c r="H30">
        <v>0</v>
      </c>
      <c r="K30" s="258">
        <v>-340785.77</v>
      </c>
      <c r="L30" s="258">
        <v>-406377.44</v>
      </c>
    </row>
    <row r="31" spans="1:12" x14ac:dyDescent="0.25">
      <c r="A31" s="260">
        <v>46050</v>
      </c>
      <c r="C31" s="258">
        <v>10983.17</v>
      </c>
      <c r="D31">
        <v>0</v>
      </c>
      <c r="E31" s="258">
        <v>7655.25</v>
      </c>
      <c r="G31" s="258">
        <v>3327.92</v>
      </c>
      <c r="H31">
        <v>0</v>
      </c>
      <c r="K31" s="258">
        <v>-333130.52</v>
      </c>
      <c r="L31" s="258">
        <v>-395394.27</v>
      </c>
    </row>
    <row r="32" spans="1:12" x14ac:dyDescent="0.25">
      <c r="A32" s="260">
        <v>46081</v>
      </c>
      <c r="C32" s="258">
        <v>10983.17</v>
      </c>
      <c r="D32">
        <v>0</v>
      </c>
      <c r="E32" s="258">
        <v>7730.01</v>
      </c>
      <c r="G32" s="258">
        <v>3253.16</v>
      </c>
      <c r="H32">
        <v>0</v>
      </c>
      <c r="K32" s="258">
        <v>-325400.51</v>
      </c>
      <c r="L32" s="258">
        <v>-384411.1</v>
      </c>
    </row>
    <row r="33" spans="1:12" x14ac:dyDescent="0.25">
      <c r="A33" s="260">
        <v>46109</v>
      </c>
      <c r="C33" s="258">
        <v>10983.17</v>
      </c>
      <c r="D33">
        <v>0</v>
      </c>
      <c r="E33" s="258">
        <v>8113.01</v>
      </c>
      <c r="G33" s="258">
        <v>2870.16</v>
      </c>
      <c r="H33">
        <v>0</v>
      </c>
      <c r="K33" s="258">
        <v>-317287.5</v>
      </c>
      <c r="L33" s="258">
        <v>-373427.93</v>
      </c>
    </row>
    <row r="34" spans="1:12" x14ac:dyDescent="0.25">
      <c r="A34" s="260">
        <v>46140</v>
      </c>
      <c r="C34" s="258">
        <v>10983.17</v>
      </c>
      <c r="D34">
        <v>0</v>
      </c>
      <c r="E34" s="258">
        <v>7884.73</v>
      </c>
      <c r="G34" s="258">
        <v>3098.44</v>
      </c>
      <c r="H34">
        <v>0</v>
      </c>
      <c r="K34" s="258">
        <v>-309402.77</v>
      </c>
      <c r="L34" s="258">
        <v>-362444.76</v>
      </c>
    </row>
    <row r="35" spans="1:12" x14ac:dyDescent="0.25">
      <c r="A35" s="260">
        <v>46170</v>
      </c>
      <c r="C35" s="258">
        <v>10983.17</v>
      </c>
      <c r="D35">
        <v>0</v>
      </c>
      <c r="E35" s="258">
        <v>8059.19</v>
      </c>
      <c r="G35" s="258">
        <v>2923.98</v>
      </c>
      <c r="H35">
        <v>0</v>
      </c>
      <c r="K35" s="258">
        <v>-301343.58</v>
      </c>
      <c r="L35" s="258">
        <v>-351461.59</v>
      </c>
    </row>
    <row r="36" spans="1:12" x14ac:dyDescent="0.25">
      <c r="A36" s="260">
        <v>46201</v>
      </c>
      <c r="C36" s="258">
        <v>10983.17</v>
      </c>
      <c r="D36">
        <v>0</v>
      </c>
      <c r="E36" s="258">
        <v>8040.42</v>
      </c>
      <c r="G36" s="258">
        <v>2942.75</v>
      </c>
      <c r="H36">
        <v>0</v>
      </c>
      <c r="K36" s="258">
        <v>-293303.15999999997</v>
      </c>
      <c r="L36" s="258">
        <v>-340478.42</v>
      </c>
    </row>
    <row r="37" spans="1:12" x14ac:dyDescent="0.25">
      <c r="A37" s="260">
        <v>46231</v>
      </c>
      <c r="C37" s="258">
        <v>10983.17</v>
      </c>
      <c r="D37">
        <v>0</v>
      </c>
      <c r="E37" s="258">
        <v>8211.34</v>
      </c>
      <c r="G37" s="258">
        <v>2771.83</v>
      </c>
      <c r="H37">
        <v>0</v>
      </c>
      <c r="K37" s="258">
        <v>-285091.82</v>
      </c>
      <c r="L37" s="258">
        <v>-329495.25</v>
      </c>
    </row>
    <row r="38" spans="1:12" x14ac:dyDescent="0.25">
      <c r="A38" s="260">
        <v>46262</v>
      </c>
      <c r="C38" s="258">
        <v>10983.17</v>
      </c>
      <c r="D38">
        <v>0</v>
      </c>
      <c r="E38" s="258">
        <v>8199.1299999999992</v>
      </c>
      <c r="G38" s="258">
        <v>2784.04</v>
      </c>
      <c r="H38">
        <v>0</v>
      </c>
      <c r="K38" s="258">
        <v>-276892.69</v>
      </c>
      <c r="L38" s="258">
        <v>-318512.08</v>
      </c>
    </row>
    <row r="39" spans="1:12" x14ac:dyDescent="0.25">
      <c r="A39" s="260">
        <v>46293</v>
      </c>
      <c r="C39" s="258">
        <v>10983.17</v>
      </c>
      <c r="D39">
        <v>0</v>
      </c>
      <c r="E39" s="258">
        <v>8279.2000000000007</v>
      </c>
      <c r="G39" s="258">
        <v>2703.97</v>
      </c>
      <c r="H39">
        <v>0</v>
      </c>
      <c r="K39" s="258">
        <v>-268613.49</v>
      </c>
      <c r="L39" s="258">
        <v>-307528.90999999997</v>
      </c>
    </row>
    <row r="40" spans="1:12" x14ac:dyDescent="0.25">
      <c r="A40" s="260">
        <v>46323</v>
      </c>
      <c r="C40" s="258">
        <v>10983.17</v>
      </c>
      <c r="D40">
        <v>0</v>
      </c>
      <c r="E40" s="258">
        <v>8444.66</v>
      </c>
      <c r="G40" s="258">
        <v>2538.5100000000002</v>
      </c>
      <c r="H40">
        <v>0</v>
      </c>
      <c r="K40" s="258">
        <v>-260168.83</v>
      </c>
      <c r="L40" s="258">
        <v>-296545.74</v>
      </c>
    </row>
    <row r="41" spans="1:12" x14ac:dyDescent="0.25">
      <c r="A41" s="260">
        <v>46354</v>
      </c>
      <c r="C41" s="258">
        <v>10983.17</v>
      </c>
      <c r="D41">
        <v>0</v>
      </c>
      <c r="E41" s="258">
        <v>8442.51</v>
      </c>
      <c r="G41" s="258">
        <v>2540.66</v>
      </c>
      <c r="H41">
        <v>0</v>
      </c>
      <c r="K41" s="258">
        <v>-251726.32</v>
      </c>
      <c r="L41" s="258">
        <v>-285562.57</v>
      </c>
    </row>
    <row r="42" spans="1:12" x14ac:dyDescent="0.25">
      <c r="A42" s="260">
        <v>46384</v>
      </c>
      <c r="C42" s="258">
        <v>10983.17</v>
      </c>
      <c r="D42">
        <v>0</v>
      </c>
      <c r="E42" s="258">
        <v>8604.25</v>
      </c>
      <c r="G42" s="258">
        <v>2378.92</v>
      </c>
      <c r="H42">
        <v>0</v>
      </c>
      <c r="K42" s="258">
        <v>-243122.07</v>
      </c>
      <c r="L42" s="258">
        <v>-274579.40000000002</v>
      </c>
    </row>
    <row r="43" spans="1:12" x14ac:dyDescent="0.25">
      <c r="A43" s="260">
        <v>46415</v>
      </c>
      <c r="C43" s="258">
        <v>10983.17</v>
      </c>
      <c r="D43">
        <v>0</v>
      </c>
      <c r="E43" s="258">
        <v>8608.98</v>
      </c>
      <c r="G43" s="258">
        <v>2374.19</v>
      </c>
      <c r="H43">
        <v>0</v>
      </c>
      <c r="K43" s="258">
        <v>-234513.09</v>
      </c>
      <c r="L43" s="258">
        <v>-263596.23</v>
      </c>
    </row>
    <row r="44" spans="1:12" x14ac:dyDescent="0.25">
      <c r="A44" s="260">
        <v>46446</v>
      </c>
      <c r="C44" s="258">
        <v>10983.17</v>
      </c>
      <c r="D44">
        <v>0</v>
      </c>
      <c r="E44" s="258">
        <v>8693.0499999999993</v>
      </c>
      <c r="G44" s="258">
        <v>2290.12</v>
      </c>
      <c r="H44">
        <v>0</v>
      </c>
      <c r="K44" s="258">
        <v>-225820.04</v>
      </c>
      <c r="L44" s="258">
        <v>-252613.06</v>
      </c>
    </row>
    <row r="45" spans="1:12" x14ac:dyDescent="0.25">
      <c r="A45" s="260">
        <v>46474</v>
      </c>
      <c r="C45" s="258">
        <v>10983.17</v>
      </c>
      <c r="D45">
        <v>0</v>
      </c>
      <c r="E45" s="258">
        <v>8991.35</v>
      </c>
      <c r="G45" s="258">
        <v>1991.82</v>
      </c>
      <c r="H45">
        <v>0</v>
      </c>
      <c r="K45" s="258">
        <v>-216828.69</v>
      </c>
      <c r="L45" s="258">
        <v>-241629.89</v>
      </c>
    </row>
    <row r="46" spans="1:12" x14ac:dyDescent="0.25">
      <c r="A46" s="260">
        <v>46505</v>
      </c>
      <c r="C46" s="258">
        <v>10983.17</v>
      </c>
      <c r="D46">
        <v>0</v>
      </c>
      <c r="E46" s="258">
        <v>8865.75</v>
      </c>
      <c r="G46" s="258">
        <v>2117.42</v>
      </c>
      <c r="H46">
        <v>0</v>
      </c>
      <c r="K46" s="258">
        <v>-207962.94</v>
      </c>
      <c r="L46" s="258">
        <v>-230646.72</v>
      </c>
    </row>
    <row r="47" spans="1:12" x14ac:dyDescent="0.25">
      <c r="A47" s="260">
        <v>46535</v>
      </c>
      <c r="C47" s="258">
        <v>10983.17</v>
      </c>
      <c r="D47">
        <v>0</v>
      </c>
      <c r="E47" s="258">
        <v>9017.84</v>
      </c>
      <c r="G47" s="258">
        <v>1965.33</v>
      </c>
      <c r="H47">
        <v>0</v>
      </c>
      <c r="K47" s="258">
        <v>-198945.1</v>
      </c>
      <c r="L47" s="258">
        <v>-219663.55</v>
      </c>
    </row>
    <row r="48" spans="1:12" x14ac:dyDescent="0.25">
      <c r="A48" s="260">
        <v>46566</v>
      </c>
      <c r="C48" s="258">
        <v>10983.17</v>
      </c>
      <c r="D48">
        <v>0</v>
      </c>
      <c r="E48" s="258">
        <v>9040.39</v>
      </c>
      <c r="G48" s="258">
        <v>1942.78</v>
      </c>
      <c r="H48">
        <v>0</v>
      </c>
      <c r="K48" s="258">
        <v>-189904.71</v>
      </c>
      <c r="L48" s="258">
        <v>-208680.38</v>
      </c>
    </row>
    <row r="49" spans="1:12" x14ac:dyDescent="0.25">
      <c r="A49" s="260">
        <v>46596</v>
      </c>
      <c r="C49" s="258">
        <v>10983.17</v>
      </c>
      <c r="D49">
        <v>0</v>
      </c>
      <c r="E49" s="258">
        <v>9188.49</v>
      </c>
      <c r="G49" s="258">
        <v>1794.68</v>
      </c>
      <c r="H49">
        <v>0</v>
      </c>
      <c r="K49" s="258">
        <v>-180716.22</v>
      </c>
      <c r="L49" s="258">
        <v>-197697.21</v>
      </c>
    </row>
    <row r="50" spans="1:12" x14ac:dyDescent="0.25">
      <c r="A50" s="260">
        <v>46627</v>
      </c>
      <c r="C50" s="258">
        <v>10983.17</v>
      </c>
      <c r="D50">
        <v>0</v>
      </c>
      <c r="E50" s="258">
        <v>9218.4</v>
      </c>
      <c r="G50" s="258">
        <v>1764.77</v>
      </c>
      <c r="H50">
        <v>0</v>
      </c>
      <c r="K50" s="258">
        <v>-171497.82</v>
      </c>
      <c r="L50" s="258">
        <v>-186714.04</v>
      </c>
    </row>
    <row r="51" spans="1:12" x14ac:dyDescent="0.25">
      <c r="A51" s="260">
        <v>46658</v>
      </c>
      <c r="C51" s="258">
        <v>10983.17</v>
      </c>
      <c r="D51">
        <v>0</v>
      </c>
      <c r="E51" s="258">
        <v>9308.42</v>
      </c>
      <c r="G51" s="258">
        <v>1674.75</v>
      </c>
      <c r="H51">
        <v>0</v>
      </c>
      <c r="K51" s="258">
        <v>-162189.4</v>
      </c>
      <c r="L51" s="258">
        <v>-175730.87</v>
      </c>
    </row>
    <row r="52" spans="1:12" x14ac:dyDescent="0.25">
      <c r="A52" s="260">
        <v>46688</v>
      </c>
      <c r="C52" s="258">
        <v>10983.17</v>
      </c>
      <c r="D52">
        <v>0</v>
      </c>
      <c r="E52" s="258">
        <v>9450.41</v>
      </c>
      <c r="G52" s="258">
        <v>1532.76</v>
      </c>
      <c r="H52">
        <v>0</v>
      </c>
      <c r="K52" s="258">
        <v>-152738.99</v>
      </c>
      <c r="L52" s="258">
        <v>-164747.70000000001</v>
      </c>
    </row>
    <row r="53" spans="1:12" x14ac:dyDescent="0.25">
      <c r="A53" s="260">
        <v>46719</v>
      </c>
      <c r="C53" s="258">
        <v>10983.17</v>
      </c>
      <c r="D53">
        <v>0</v>
      </c>
      <c r="E53" s="258">
        <v>9491.61</v>
      </c>
      <c r="G53" s="258">
        <v>1491.56</v>
      </c>
      <c r="H53">
        <v>0</v>
      </c>
      <c r="K53" s="258">
        <v>-143247.38</v>
      </c>
      <c r="L53" s="258">
        <v>-153764.53</v>
      </c>
    </row>
    <row r="54" spans="1:12" x14ac:dyDescent="0.25">
      <c r="A54" s="260">
        <v>46749</v>
      </c>
      <c r="C54" s="258">
        <v>10983.17</v>
      </c>
      <c r="D54">
        <v>0</v>
      </c>
      <c r="E54" s="258">
        <v>9629.42</v>
      </c>
      <c r="G54" s="258">
        <v>1353.75</v>
      </c>
      <c r="H54">
        <v>0</v>
      </c>
      <c r="K54" s="258">
        <v>-133617.96</v>
      </c>
      <c r="L54" s="258">
        <v>-142781.35999999999</v>
      </c>
    </row>
    <row r="55" spans="1:12" x14ac:dyDescent="0.25">
      <c r="A55" s="260">
        <v>46780</v>
      </c>
      <c r="C55" s="258">
        <v>10983.17</v>
      </c>
      <c r="D55">
        <v>0</v>
      </c>
      <c r="E55" s="258">
        <v>9678.33</v>
      </c>
      <c r="G55" s="258">
        <v>1304.8399999999999</v>
      </c>
      <c r="H55">
        <v>0</v>
      </c>
      <c r="K55" s="258">
        <v>-123939.63</v>
      </c>
      <c r="L55" s="258">
        <v>-131798.19</v>
      </c>
    </row>
    <row r="56" spans="1:12" x14ac:dyDescent="0.25">
      <c r="A56" s="260">
        <v>46811</v>
      </c>
      <c r="C56" s="258">
        <v>10983.17</v>
      </c>
      <c r="D56">
        <v>0</v>
      </c>
      <c r="E56" s="258">
        <v>9772.85</v>
      </c>
      <c r="G56" s="258">
        <v>1210.32</v>
      </c>
      <c r="H56">
        <v>0</v>
      </c>
      <c r="K56" s="258">
        <v>-114166.78</v>
      </c>
      <c r="L56" s="258">
        <v>-120815.02</v>
      </c>
    </row>
    <row r="57" spans="1:12" x14ac:dyDescent="0.25">
      <c r="A57" s="260">
        <v>46840</v>
      </c>
      <c r="C57" s="258">
        <v>10983.17</v>
      </c>
      <c r="D57">
        <v>0</v>
      </c>
      <c r="E57" s="258">
        <v>9940.2099999999991</v>
      </c>
      <c r="G57" s="258">
        <v>1042.96</v>
      </c>
      <c r="H57">
        <v>0</v>
      </c>
      <c r="K57" s="258">
        <v>-104226.57</v>
      </c>
      <c r="L57" s="258">
        <v>-109831.85</v>
      </c>
    </row>
    <row r="58" spans="1:12" x14ac:dyDescent="0.25">
      <c r="A58" s="260">
        <v>46871</v>
      </c>
      <c r="C58" s="258">
        <v>10983.17</v>
      </c>
      <c r="D58">
        <v>0</v>
      </c>
      <c r="E58" s="258">
        <v>9965.35</v>
      </c>
      <c r="G58" s="258">
        <v>1017.82</v>
      </c>
      <c r="H58">
        <v>0</v>
      </c>
      <c r="K58" s="258">
        <v>-94261.22</v>
      </c>
      <c r="L58" s="258">
        <v>-98848.68</v>
      </c>
    </row>
    <row r="59" spans="1:12" x14ac:dyDescent="0.25">
      <c r="A59" s="260">
        <v>46901</v>
      </c>
      <c r="C59" s="258">
        <v>10983.17</v>
      </c>
      <c r="D59">
        <v>0</v>
      </c>
      <c r="E59" s="258">
        <v>10092.36</v>
      </c>
      <c r="G59">
        <v>890.81</v>
      </c>
      <c r="H59">
        <v>0</v>
      </c>
      <c r="K59" s="258">
        <v>-84168.86</v>
      </c>
      <c r="L59" s="258">
        <v>-87865.51</v>
      </c>
    </row>
    <row r="60" spans="1:12" x14ac:dyDescent="0.25">
      <c r="A60" s="260">
        <v>46932</v>
      </c>
      <c r="C60" s="258">
        <v>10983.17</v>
      </c>
      <c r="D60">
        <v>0</v>
      </c>
      <c r="E60" s="258">
        <v>10161.23</v>
      </c>
      <c r="G60">
        <v>821.94</v>
      </c>
      <c r="H60">
        <v>0</v>
      </c>
      <c r="K60" s="258">
        <v>-74007.63</v>
      </c>
      <c r="L60" s="258">
        <v>-76882.34</v>
      </c>
    </row>
    <row r="61" spans="1:12" x14ac:dyDescent="0.25">
      <c r="A61" s="260">
        <v>46962</v>
      </c>
      <c r="C61" s="258">
        <v>10983.17</v>
      </c>
      <c r="D61">
        <v>0</v>
      </c>
      <c r="E61" s="258">
        <v>10283.77</v>
      </c>
      <c r="G61">
        <v>699.4</v>
      </c>
      <c r="H61">
        <v>0</v>
      </c>
      <c r="K61" s="258">
        <v>-63723.86</v>
      </c>
      <c r="L61" s="258">
        <v>-65899.17</v>
      </c>
    </row>
    <row r="62" spans="1:12" x14ac:dyDescent="0.25">
      <c r="A62" s="260">
        <v>46993</v>
      </c>
      <c r="C62" s="258">
        <v>10983.17</v>
      </c>
      <c r="D62">
        <v>0</v>
      </c>
      <c r="E62" s="258">
        <v>10360.879999999999</v>
      </c>
      <c r="G62">
        <v>622.29</v>
      </c>
      <c r="H62">
        <v>0</v>
      </c>
      <c r="K62" s="258">
        <v>-53362.98</v>
      </c>
      <c r="L62" s="258">
        <v>-54916</v>
      </c>
    </row>
    <row r="63" spans="1:12" x14ac:dyDescent="0.25">
      <c r="A63" s="260">
        <v>47024</v>
      </c>
      <c r="C63" s="258">
        <v>10983.17</v>
      </c>
      <c r="D63">
        <v>0</v>
      </c>
      <c r="E63" s="258">
        <v>10462.06</v>
      </c>
      <c r="G63">
        <v>521.11</v>
      </c>
      <c r="H63">
        <v>0</v>
      </c>
      <c r="K63" s="258">
        <v>-42900.92</v>
      </c>
      <c r="L63" s="258">
        <v>-43932.83</v>
      </c>
    </row>
    <row r="64" spans="1:12" x14ac:dyDescent="0.25">
      <c r="A64" s="260">
        <v>47054</v>
      </c>
      <c r="C64" s="258">
        <v>10983.17</v>
      </c>
      <c r="D64">
        <v>0</v>
      </c>
      <c r="E64" s="258">
        <v>10577.74</v>
      </c>
      <c r="G64">
        <v>405.43</v>
      </c>
      <c r="H64">
        <v>0</v>
      </c>
      <c r="K64" s="258">
        <v>-32323.18</v>
      </c>
      <c r="L64" s="258">
        <v>-32949.660000000003</v>
      </c>
    </row>
    <row r="65" spans="1:12" x14ac:dyDescent="0.25">
      <c r="A65" s="260">
        <v>47085</v>
      </c>
      <c r="C65" s="258">
        <v>10983.17</v>
      </c>
      <c r="D65">
        <v>0</v>
      </c>
      <c r="E65" s="258">
        <v>10667.52</v>
      </c>
      <c r="G65">
        <v>315.64999999999998</v>
      </c>
      <c r="H65">
        <v>0</v>
      </c>
      <c r="K65" s="258">
        <v>-21655.66</v>
      </c>
      <c r="L65" s="258">
        <v>-21966.49</v>
      </c>
    </row>
    <row r="66" spans="1:12" x14ac:dyDescent="0.25">
      <c r="A66" s="260">
        <v>47115</v>
      </c>
      <c r="C66" s="258">
        <v>10983.17</v>
      </c>
      <c r="D66">
        <v>0</v>
      </c>
      <c r="E66" s="258">
        <v>10778.52</v>
      </c>
      <c r="G66">
        <v>204.65</v>
      </c>
      <c r="H66">
        <v>0</v>
      </c>
      <c r="K66" s="258">
        <v>-10877.14</v>
      </c>
      <c r="L66" s="258">
        <v>-10983.32</v>
      </c>
    </row>
    <row r="67" spans="1:12" x14ac:dyDescent="0.25">
      <c r="A67" s="260">
        <v>47146</v>
      </c>
      <c r="C67" s="258">
        <v>10983.32</v>
      </c>
      <c r="D67">
        <v>0</v>
      </c>
      <c r="E67" s="258">
        <v>10877.14</v>
      </c>
      <c r="G67">
        <v>106.18</v>
      </c>
      <c r="H67">
        <v>0</v>
      </c>
      <c r="K67">
        <v>0</v>
      </c>
      <c r="L67">
        <v>0</v>
      </c>
    </row>
    <row r="68" spans="1:12" x14ac:dyDescent="0.25">
      <c r="E68" s="254">
        <f>SUM(E8:E67)</f>
        <v>500000.00000000006</v>
      </c>
      <c r="G68" s="254">
        <f>SUM(G8:G67)</f>
        <v>158990.34999999998</v>
      </c>
    </row>
    <row r="69" spans="1:12" ht="15.75" thickBot="1" x14ac:dyDescent="0.3"/>
    <row r="70" spans="1:12" ht="21.75" thickBot="1" x14ac:dyDescent="0.4">
      <c r="A70" s="364" t="s">
        <v>838</v>
      </c>
    </row>
    <row r="72" spans="1:12" x14ac:dyDescent="0.25">
      <c r="A72" t="s">
        <v>0</v>
      </c>
    </row>
    <row r="73" spans="1:12" x14ac:dyDescent="0.25">
      <c r="A73" t="s">
        <v>1</v>
      </c>
      <c r="B73" t="s">
        <v>2</v>
      </c>
      <c r="C73" t="s">
        <v>3</v>
      </c>
      <c r="D73" t="s">
        <v>4</v>
      </c>
      <c r="E73" t="s">
        <v>5</v>
      </c>
      <c r="F73" t="s">
        <v>6</v>
      </c>
      <c r="G73" t="s">
        <v>7</v>
      </c>
      <c r="H73" t="s">
        <v>8</v>
      </c>
      <c r="I73" t="s">
        <v>9</v>
      </c>
      <c r="J73" t="s">
        <v>10</v>
      </c>
      <c r="K73" t="s">
        <v>11</v>
      </c>
      <c r="L73" t="s">
        <v>567</v>
      </c>
    </row>
    <row r="74" spans="1:12" x14ac:dyDescent="0.25">
      <c r="A74" s="260">
        <v>45323</v>
      </c>
      <c r="C74" s="258">
        <v>5750</v>
      </c>
      <c r="D74">
        <v>0</v>
      </c>
      <c r="E74" s="258">
        <v>500000</v>
      </c>
      <c r="H74" s="258">
        <v>5000</v>
      </c>
      <c r="I74">
        <v>750</v>
      </c>
      <c r="J74" s="258">
        <v>500000</v>
      </c>
      <c r="K74" s="258">
        <v>-500000</v>
      </c>
      <c r="L74" s="258">
        <v>-658990.35</v>
      </c>
    </row>
    <row r="75" spans="1:12" x14ac:dyDescent="0.25">
      <c r="A75" s="260">
        <v>45350</v>
      </c>
      <c r="C75" s="258">
        <v>10983.17</v>
      </c>
      <c r="D75">
        <v>0</v>
      </c>
      <c r="E75" s="258">
        <v>7316.46</v>
      </c>
      <c r="G75" s="258">
        <v>3666.71</v>
      </c>
      <c r="H75">
        <v>0</v>
      </c>
      <c r="K75" s="258">
        <v>-473246.65</v>
      </c>
      <c r="L75" s="258">
        <v>-615057.67000000004</v>
      </c>
    </row>
    <row r="76" spans="1:12" x14ac:dyDescent="0.25">
      <c r="A76" s="260">
        <v>45379</v>
      </c>
      <c r="C76" s="258">
        <v>10983.17</v>
      </c>
      <c r="D76">
        <v>0</v>
      </c>
      <c r="E76" s="258">
        <v>6620.02</v>
      </c>
      <c r="G76" s="258">
        <v>4363.1499999999996</v>
      </c>
      <c r="H76">
        <v>0</v>
      </c>
      <c r="K76" s="258">
        <v>-466626.63</v>
      </c>
      <c r="L76" s="258">
        <v>-604074.5</v>
      </c>
    </row>
    <row r="77" spans="1:12" x14ac:dyDescent="0.25">
      <c r="A77" s="260">
        <v>45410</v>
      </c>
      <c r="C77" s="258">
        <v>10983.17</v>
      </c>
      <c r="D77">
        <v>0</v>
      </c>
      <c r="E77" s="258">
        <v>6384.36</v>
      </c>
      <c r="G77" s="258">
        <v>4598.8100000000004</v>
      </c>
      <c r="H77">
        <v>0</v>
      </c>
      <c r="K77" s="258">
        <v>-460242.27</v>
      </c>
      <c r="L77" s="258">
        <v>-593091.32999999996</v>
      </c>
    </row>
    <row r="78" spans="1:12" x14ac:dyDescent="0.25">
      <c r="A78" s="260">
        <v>45440</v>
      </c>
      <c r="C78" s="258">
        <v>10983.17</v>
      </c>
      <c r="D78">
        <v>0</v>
      </c>
      <c r="E78" s="258">
        <v>6593.6</v>
      </c>
      <c r="G78" s="258">
        <v>4389.57</v>
      </c>
      <c r="H78">
        <v>0</v>
      </c>
      <c r="K78" s="258">
        <v>-453648.67</v>
      </c>
      <c r="L78" s="258">
        <v>-582108.16000000003</v>
      </c>
    </row>
    <row r="79" spans="1:12" x14ac:dyDescent="0.25">
      <c r="A79" s="260">
        <v>45471</v>
      </c>
      <c r="C79" s="258">
        <v>10983.17</v>
      </c>
      <c r="D79">
        <v>0</v>
      </c>
      <c r="E79" s="258">
        <v>6512.26</v>
      </c>
      <c r="G79" s="258">
        <v>4470.91</v>
      </c>
      <c r="H79">
        <v>0</v>
      </c>
      <c r="K79" s="258">
        <v>-447136.41</v>
      </c>
      <c r="L79" s="258">
        <v>-571124.99</v>
      </c>
    </row>
    <row r="80" spans="1:12" x14ac:dyDescent="0.25">
      <c r="A80" s="260">
        <v>45501</v>
      </c>
      <c r="C80" s="258">
        <v>10983.17</v>
      </c>
      <c r="D80">
        <v>0</v>
      </c>
      <c r="E80" s="258">
        <v>6718.6</v>
      </c>
      <c r="G80" s="258">
        <v>4264.57</v>
      </c>
      <c r="H80">
        <v>0</v>
      </c>
      <c r="K80" s="258">
        <v>-440417.81</v>
      </c>
      <c r="L80" s="258">
        <v>-560141.81999999995</v>
      </c>
    </row>
    <row r="81" spans="1:12" x14ac:dyDescent="0.25">
      <c r="A81" s="260">
        <v>45532</v>
      </c>
      <c r="C81" s="258">
        <v>10983.17</v>
      </c>
      <c r="D81">
        <v>0</v>
      </c>
      <c r="E81" s="258">
        <v>6642.66</v>
      </c>
      <c r="G81" s="258">
        <v>4340.51</v>
      </c>
      <c r="H81">
        <v>0</v>
      </c>
      <c r="K81" s="258">
        <v>-433775.15</v>
      </c>
      <c r="L81" s="258">
        <v>-549158.65</v>
      </c>
    </row>
    <row r="82" spans="1:12" x14ac:dyDescent="0.25">
      <c r="A82" s="260">
        <v>45563</v>
      </c>
      <c r="C82" s="258">
        <v>10983.17</v>
      </c>
      <c r="D82">
        <v>0</v>
      </c>
      <c r="E82" s="258">
        <v>6708.12</v>
      </c>
      <c r="G82" s="258">
        <v>4275.05</v>
      </c>
      <c r="H82">
        <v>0</v>
      </c>
      <c r="K82" s="258">
        <v>-427067.03</v>
      </c>
      <c r="L82" s="258">
        <v>-538175.48</v>
      </c>
    </row>
    <row r="83" spans="1:12" x14ac:dyDescent="0.25">
      <c r="A83" s="260">
        <v>45593</v>
      </c>
      <c r="C83" s="258">
        <v>10983.17</v>
      </c>
      <c r="D83">
        <v>0</v>
      </c>
      <c r="E83" s="258">
        <v>6910.01</v>
      </c>
      <c r="G83" s="258">
        <v>4073.16</v>
      </c>
      <c r="H83">
        <v>0</v>
      </c>
      <c r="K83" s="258">
        <v>-420157.02</v>
      </c>
      <c r="L83" s="258">
        <v>-527192.31000000006</v>
      </c>
    </row>
    <row r="84" spans="1:12" x14ac:dyDescent="0.25">
      <c r="A84" s="260">
        <v>45624</v>
      </c>
      <c r="C84" s="258">
        <v>10983.17</v>
      </c>
      <c r="D84">
        <v>0</v>
      </c>
      <c r="E84" s="258">
        <v>6842.34</v>
      </c>
      <c r="G84" s="258">
        <v>4140.83</v>
      </c>
      <c r="H84">
        <v>0</v>
      </c>
      <c r="K84" s="258">
        <v>-413314.68</v>
      </c>
      <c r="L84" s="258">
        <v>-516209.14</v>
      </c>
    </row>
    <row r="85" spans="1:12" x14ac:dyDescent="0.25">
      <c r="A85" s="260">
        <v>45654</v>
      </c>
      <c r="C85" s="258">
        <v>10983.17</v>
      </c>
      <c r="D85">
        <v>0</v>
      </c>
      <c r="E85" s="258">
        <v>7041.17</v>
      </c>
      <c r="G85" s="258">
        <v>3942</v>
      </c>
      <c r="H85">
        <v>0</v>
      </c>
      <c r="K85" s="258">
        <v>-406273.51</v>
      </c>
      <c r="L85" s="258">
        <v>-505225.97</v>
      </c>
    </row>
    <row r="86" spans="1:12" x14ac:dyDescent="0.25">
      <c r="A86" s="260">
        <v>45685</v>
      </c>
      <c r="C86" s="258">
        <v>10983.17</v>
      </c>
      <c r="D86">
        <v>0</v>
      </c>
      <c r="E86" s="258">
        <v>6979.17</v>
      </c>
      <c r="G86" s="258">
        <v>4004</v>
      </c>
      <c r="H86">
        <v>0</v>
      </c>
      <c r="K86" s="258">
        <v>-399294.34</v>
      </c>
      <c r="L86" s="258">
        <v>-494242.8</v>
      </c>
    </row>
    <row r="87" spans="1:12" x14ac:dyDescent="0.25">
      <c r="A87" s="260">
        <v>45716</v>
      </c>
      <c r="C87" s="258">
        <v>10983.17</v>
      </c>
      <c r="D87">
        <v>0</v>
      </c>
      <c r="E87" s="258">
        <v>7047.95</v>
      </c>
      <c r="G87" s="258">
        <v>3935.22</v>
      </c>
      <c r="H87">
        <v>0</v>
      </c>
      <c r="K87" s="258">
        <v>-392246.39</v>
      </c>
      <c r="L87" s="258">
        <v>-483259.63</v>
      </c>
    </row>
    <row r="88" spans="1:12" x14ac:dyDescent="0.25">
      <c r="A88" s="260">
        <v>45744</v>
      </c>
      <c r="C88" s="258">
        <v>10983.17</v>
      </c>
      <c r="D88">
        <v>0</v>
      </c>
      <c r="E88" s="258">
        <v>7491.51</v>
      </c>
      <c r="G88" s="258">
        <v>3491.66</v>
      </c>
      <c r="H88">
        <v>0</v>
      </c>
      <c r="K88" s="258">
        <v>-384754.88</v>
      </c>
      <c r="L88" s="258">
        <v>-472276.46</v>
      </c>
    </row>
    <row r="89" spans="1:12" x14ac:dyDescent="0.25">
      <c r="A89" s="260">
        <v>45775</v>
      </c>
      <c r="C89" s="258">
        <v>10983.17</v>
      </c>
      <c r="D89">
        <v>0</v>
      </c>
      <c r="E89" s="258">
        <v>7191.24</v>
      </c>
      <c r="G89" s="258">
        <v>3791.93</v>
      </c>
      <c r="H89">
        <v>0</v>
      </c>
      <c r="K89" s="258">
        <v>-377563.64</v>
      </c>
      <c r="L89" s="258">
        <v>-461293.29</v>
      </c>
    </row>
    <row r="90" spans="1:12" x14ac:dyDescent="0.25">
      <c r="A90" s="260">
        <v>45805</v>
      </c>
      <c r="C90" s="258">
        <v>10983.17</v>
      </c>
      <c r="D90">
        <v>0</v>
      </c>
      <c r="E90" s="258">
        <v>7382.15</v>
      </c>
      <c r="G90" s="258">
        <v>3601.02</v>
      </c>
      <c r="H90">
        <v>0</v>
      </c>
      <c r="K90" s="258">
        <v>-370181.49</v>
      </c>
      <c r="L90" s="258">
        <v>-450310.12</v>
      </c>
    </row>
    <row r="91" spans="1:12" x14ac:dyDescent="0.25">
      <c r="A91" s="260">
        <v>45836</v>
      </c>
      <c r="C91" s="258">
        <v>10983.17</v>
      </c>
      <c r="D91">
        <v>0</v>
      </c>
      <c r="E91" s="258">
        <v>7334.87</v>
      </c>
      <c r="G91" s="258">
        <v>3648.3</v>
      </c>
      <c r="H91">
        <v>0</v>
      </c>
      <c r="K91" s="258">
        <v>-362846.62</v>
      </c>
      <c r="L91" s="258">
        <v>-439326.95</v>
      </c>
    </row>
    <row r="92" spans="1:12" x14ac:dyDescent="0.25">
      <c r="A92" s="260">
        <v>45866</v>
      </c>
      <c r="C92" s="258">
        <v>10983.17</v>
      </c>
      <c r="D92">
        <v>0</v>
      </c>
      <c r="E92" s="258">
        <v>7522.51</v>
      </c>
      <c r="G92" s="258">
        <v>3460.66</v>
      </c>
      <c r="H92">
        <v>0</v>
      </c>
      <c r="K92" s="258">
        <v>-355324.11</v>
      </c>
      <c r="L92" s="258">
        <v>-428343.78</v>
      </c>
    </row>
    <row r="93" spans="1:12" x14ac:dyDescent="0.25">
      <c r="A93" s="260">
        <v>45897</v>
      </c>
      <c r="C93" s="258">
        <v>10983.17</v>
      </c>
      <c r="D93">
        <v>0</v>
      </c>
      <c r="E93" s="258">
        <v>7481.29</v>
      </c>
      <c r="G93" s="258">
        <v>3501.88</v>
      </c>
      <c r="H93">
        <v>0</v>
      </c>
      <c r="K93" s="258">
        <v>-347842.82</v>
      </c>
      <c r="L93" s="258">
        <v>-417360.61</v>
      </c>
    </row>
    <row r="94" spans="1:12" x14ac:dyDescent="0.25">
      <c r="A94" s="260">
        <v>45928</v>
      </c>
      <c r="C94" s="258">
        <v>10983.17</v>
      </c>
      <c r="D94">
        <v>0</v>
      </c>
      <c r="E94" s="258">
        <v>7555.03</v>
      </c>
      <c r="G94" s="258">
        <v>3428.14</v>
      </c>
      <c r="H94">
        <v>0</v>
      </c>
      <c r="K94" s="258">
        <v>-340287.79</v>
      </c>
      <c r="L94" s="258">
        <v>-406377.44</v>
      </c>
    </row>
    <row r="95" spans="1:12" x14ac:dyDescent="0.25">
      <c r="A95" s="260">
        <v>45958</v>
      </c>
      <c r="C95" s="258">
        <v>10983.17</v>
      </c>
      <c r="D95">
        <v>0</v>
      </c>
      <c r="E95" s="258">
        <v>7737.67</v>
      </c>
      <c r="G95" s="258">
        <v>3245.5</v>
      </c>
      <c r="H95">
        <v>0</v>
      </c>
      <c r="K95" s="258">
        <v>-332550.12</v>
      </c>
      <c r="L95" s="258">
        <v>-395394.27</v>
      </c>
    </row>
    <row r="96" spans="1:12" x14ac:dyDescent="0.25">
      <c r="A96" s="260">
        <v>45989</v>
      </c>
      <c r="C96" s="258">
        <v>10983.17</v>
      </c>
      <c r="D96">
        <v>0</v>
      </c>
      <c r="E96" s="258">
        <v>7705.74</v>
      </c>
      <c r="G96" s="258">
        <v>3277.43</v>
      </c>
      <c r="H96">
        <v>0</v>
      </c>
      <c r="K96" s="258">
        <v>-324844.38</v>
      </c>
      <c r="L96" s="258">
        <v>-384411.1</v>
      </c>
    </row>
    <row r="97" spans="1:12" x14ac:dyDescent="0.25">
      <c r="A97" s="260">
        <v>46019</v>
      </c>
      <c r="C97" s="258">
        <v>10983.17</v>
      </c>
      <c r="D97">
        <v>0</v>
      </c>
      <c r="E97" s="258">
        <v>7884.96</v>
      </c>
      <c r="G97" s="258">
        <v>3098.21</v>
      </c>
      <c r="H97">
        <v>0</v>
      </c>
      <c r="K97" s="258">
        <v>-316959.42</v>
      </c>
      <c r="L97" s="258">
        <v>-373427.93</v>
      </c>
    </row>
    <row r="98" spans="1:12" x14ac:dyDescent="0.25">
      <c r="A98" s="260">
        <v>46050</v>
      </c>
      <c r="C98" s="258">
        <v>10983.17</v>
      </c>
      <c r="D98">
        <v>0</v>
      </c>
      <c r="E98" s="258">
        <v>7859.39</v>
      </c>
      <c r="G98" s="258">
        <v>3123.78</v>
      </c>
      <c r="H98">
        <v>0</v>
      </c>
      <c r="K98" s="258">
        <v>-309100.03000000003</v>
      </c>
      <c r="L98" s="258">
        <v>-362444.76</v>
      </c>
    </row>
    <row r="99" spans="1:12" x14ac:dyDescent="0.25">
      <c r="A99" s="260">
        <v>46081</v>
      </c>
      <c r="C99" s="258">
        <v>10983.17</v>
      </c>
      <c r="D99">
        <v>0</v>
      </c>
      <c r="E99" s="258">
        <v>7936.85</v>
      </c>
      <c r="G99" s="258">
        <v>3046.32</v>
      </c>
      <c r="H99">
        <v>0</v>
      </c>
      <c r="K99" s="258">
        <v>-301163.18</v>
      </c>
      <c r="L99" s="258">
        <v>-351461.59</v>
      </c>
    </row>
    <row r="100" spans="1:12" x14ac:dyDescent="0.25">
      <c r="A100" s="260">
        <v>46109</v>
      </c>
      <c r="C100" s="258">
        <v>10983.17</v>
      </c>
      <c r="D100">
        <v>0</v>
      </c>
      <c r="E100" s="258">
        <v>8302.31</v>
      </c>
      <c r="G100" s="258">
        <v>2680.86</v>
      </c>
      <c r="H100">
        <v>0</v>
      </c>
      <c r="K100" s="258">
        <v>-292860.87</v>
      </c>
      <c r="L100" s="258">
        <v>-340478.42</v>
      </c>
    </row>
    <row r="101" spans="1:12" x14ac:dyDescent="0.25">
      <c r="A101" s="260">
        <v>46140</v>
      </c>
      <c r="C101" s="258">
        <v>10983.17</v>
      </c>
      <c r="D101">
        <v>0</v>
      </c>
      <c r="E101" s="258">
        <v>8096.9</v>
      </c>
      <c r="G101" s="258">
        <v>2886.27</v>
      </c>
      <c r="H101">
        <v>0</v>
      </c>
      <c r="K101" s="258">
        <v>-284763.96999999997</v>
      </c>
      <c r="L101" s="258">
        <v>-329495.25</v>
      </c>
    </row>
    <row r="102" spans="1:12" x14ac:dyDescent="0.25">
      <c r="A102" s="260">
        <v>46170</v>
      </c>
      <c r="C102" s="258">
        <v>10983.17</v>
      </c>
      <c r="D102">
        <v>0</v>
      </c>
      <c r="E102" s="258">
        <v>8267.23</v>
      </c>
      <c r="G102" s="258">
        <v>2715.94</v>
      </c>
      <c r="H102">
        <v>0</v>
      </c>
      <c r="K102" s="258">
        <v>-276496.74</v>
      </c>
      <c r="L102" s="258">
        <v>-318512.08</v>
      </c>
    </row>
    <row r="103" spans="1:12" x14ac:dyDescent="0.25">
      <c r="A103" s="260">
        <v>46201</v>
      </c>
      <c r="C103" s="258">
        <v>10983.17</v>
      </c>
      <c r="D103">
        <v>0</v>
      </c>
      <c r="E103" s="258">
        <v>8258.17</v>
      </c>
      <c r="G103" s="258">
        <v>2725</v>
      </c>
      <c r="H103">
        <v>0</v>
      </c>
      <c r="K103" s="258">
        <v>-268238.57</v>
      </c>
      <c r="L103" s="258">
        <v>-307528.90999999997</v>
      </c>
    </row>
    <row r="104" spans="1:12" x14ac:dyDescent="0.25">
      <c r="A104" s="260">
        <v>46231</v>
      </c>
      <c r="C104" s="258">
        <v>10983.17</v>
      </c>
      <c r="D104">
        <v>0</v>
      </c>
      <c r="E104" s="258">
        <v>8424.84</v>
      </c>
      <c r="G104" s="258">
        <v>2558.33</v>
      </c>
      <c r="H104">
        <v>0</v>
      </c>
      <c r="K104" s="258">
        <v>-259813.73</v>
      </c>
      <c r="L104" s="258">
        <v>-296545.74</v>
      </c>
    </row>
    <row r="105" spans="1:12" x14ac:dyDescent="0.25">
      <c r="A105" s="260">
        <v>46262</v>
      </c>
      <c r="C105" s="258">
        <v>10983.17</v>
      </c>
      <c r="D105">
        <v>0</v>
      </c>
      <c r="E105" s="258">
        <v>8422.59</v>
      </c>
      <c r="G105" s="258">
        <v>2560.58</v>
      </c>
      <c r="H105">
        <v>0</v>
      </c>
      <c r="K105" s="258">
        <v>-251391.14</v>
      </c>
      <c r="L105" s="258">
        <v>-285562.57</v>
      </c>
    </row>
    <row r="106" spans="1:12" x14ac:dyDescent="0.25">
      <c r="A106" s="260">
        <v>46293</v>
      </c>
      <c r="C106" s="258">
        <v>10983.17</v>
      </c>
      <c r="D106">
        <v>0</v>
      </c>
      <c r="E106" s="258">
        <v>8505.6</v>
      </c>
      <c r="G106" s="258">
        <v>2477.5700000000002</v>
      </c>
      <c r="H106">
        <v>0</v>
      </c>
      <c r="K106" s="258">
        <v>-242885.54</v>
      </c>
      <c r="L106" s="258">
        <v>-274579.40000000002</v>
      </c>
    </row>
    <row r="107" spans="1:12" x14ac:dyDescent="0.25">
      <c r="A107" s="260">
        <v>46323</v>
      </c>
      <c r="C107" s="258">
        <v>10983.17</v>
      </c>
      <c r="D107">
        <v>0</v>
      </c>
      <c r="E107" s="258">
        <v>8666.64</v>
      </c>
      <c r="G107" s="258">
        <v>2316.5300000000002</v>
      </c>
      <c r="H107">
        <v>0</v>
      </c>
      <c r="K107" s="258">
        <v>-234218.9</v>
      </c>
      <c r="L107" s="258">
        <v>-263596.23</v>
      </c>
    </row>
    <row r="108" spans="1:12" x14ac:dyDescent="0.25">
      <c r="A108" s="260">
        <v>46354</v>
      </c>
      <c r="C108" s="258">
        <v>10983.17</v>
      </c>
      <c r="D108">
        <v>0</v>
      </c>
      <c r="E108" s="258">
        <v>8674.84</v>
      </c>
      <c r="G108" s="258">
        <v>2308.33</v>
      </c>
      <c r="H108">
        <v>0</v>
      </c>
      <c r="K108" s="258">
        <v>-225544.06</v>
      </c>
      <c r="L108" s="258">
        <v>-252613.06</v>
      </c>
    </row>
    <row r="109" spans="1:12" x14ac:dyDescent="0.25">
      <c r="A109" s="260">
        <v>46384</v>
      </c>
      <c r="C109" s="258">
        <v>10983.17</v>
      </c>
      <c r="D109">
        <v>0</v>
      </c>
      <c r="E109" s="258">
        <v>8832.0400000000009</v>
      </c>
      <c r="G109" s="258">
        <v>2151.13</v>
      </c>
      <c r="H109">
        <v>0</v>
      </c>
      <c r="K109" s="258">
        <v>-216712.02</v>
      </c>
      <c r="L109" s="258">
        <v>-241629.89</v>
      </c>
    </row>
    <row r="110" spans="1:12" x14ac:dyDescent="0.25">
      <c r="A110" s="260">
        <v>46415</v>
      </c>
      <c r="C110" s="258">
        <v>10983.17</v>
      </c>
      <c r="D110">
        <v>0</v>
      </c>
      <c r="E110" s="258">
        <v>8847.3799999999992</v>
      </c>
      <c r="G110" s="258">
        <v>2135.79</v>
      </c>
      <c r="H110">
        <v>0</v>
      </c>
      <c r="K110" s="258">
        <v>-207864.64</v>
      </c>
      <c r="L110" s="258">
        <v>-230646.72</v>
      </c>
    </row>
    <row r="111" spans="1:12" x14ac:dyDescent="0.25">
      <c r="A111" s="260">
        <v>46446</v>
      </c>
      <c r="C111" s="258">
        <v>10983.17</v>
      </c>
      <c r="D111">
        <v>0</v>
      </c>
      <c r="E111" s="258">
        <v>8934.57</v>
      </c>
      <c r="G111" s="258">
        <v>2048.6</v>
      </c>
      <c r="H111">
        <v>0</v>
      </c>
      <c r="K111" s="258">
        <v>-198930.07</v>
      </c>
      <c r="L111" s="258">
        <v>-219663.55</v>
      </c>
    </row>
    <row r="112" spans="1:12" x14ac:dyDescent="0.25">
      <c r="A112" s="260">
        <v>46474</v>
      </c>
      <c r="C112" s="258">
        <v>10983.17</v>
      </c>
      <c r="D112">
        <v>0</v>
      </c>
      <c r="E112" s="258">
        <v>9212.36</v>
      </c>
      <c r="G112" s="258">
        <v>1770.81</v>
      </c>
      <c r="H112">
        <v>0</v>
      </c>
      <c r="K112" s="258">
        <v>-189717.71</v>
      </c>
      <c r="L112" s="258">
        <v>-208680.38</v>
      </c>
    </row>
    <row r="113" spans="1:12" x14ac:dyDescent="0.25">
      <c r="A113" s="260">
        <v>46505</v>
      </c>
      <c r="C113" s="258">
        <v>10983.17</v>
      </c>
      <c r="D113">
        <v>0</v>
      </c>
      <c r="E113" s="258">
        <v>9113.42</v>
      </c>
      <c r="G113" s="258">
        <v>1869.75</v>
      </c>
      <c r="H113">
        <v>0</v>
      </c>
      <c r="K113" s="258">
        <v>-180604.29</v>
      </c>
      <c r="L113" s="258">
        <v>-197697.21</v>
      </c>
    </row>
    <row r="114" spans="1:12" x14ac:dyDescent="0.25">
      <c r="A114" s="260">
        <v>46535</v>
      </c>
      <c r="C114" s="258">
        <v>10983.17</v>
      </c>
      <c r="D114">
        <v>0</v>
      </c>
      <c r="E114" s="258">
        <v>9260.65</v>
      </c>
      <c r="G114" s="258">
        <v>1722.52</v>
      </c>
      <c r="H114">
        <v>0</v>
      </c>
      <c r="K114" s="258">
        <v>-171343.64</v>
      </c>
      <c r="L114" s="258">
        <v>-186714.04</v>
      </c>
    </row>
    <row r="115" spans="1:12" x14ac:dyDescent="0.25">
      <c r="A115" s="260">
        <v>46566</v>
      </c>
      <c r="C115" s="258">
        <v>10983.17</v>
      </c>
      <c r="D115">
        <v>0</v>
      </c>
      <c r="E115" s="258">
        <v>9294.5</v>
      </c>
      <c r="G115" s="258">
        <v>1688.67</v>
      </c>
      <c r="H115">
        <v>0</v>
      </c>
      <c r="K115" s="258">
        <v>-162049.14000000001</v>
      </c>
      <c r="L115" s="258">
        <v>-175730.87</v>
      </c>
    </row>
    <row r="116" spans="1:12" x14ac:dyDescent="0.25">
      <c r="A116" s="260">
        <v>46596</v>
      </c>
      <c r="C116" s="258">
        <v>10983.17</v>
      </c>
      <c r="D116">
        <v>0</v>
      </c>
      <c r="E116" s="258">
        <v>9437.6200000000008</v>
      </c>
      <c r="G116" s="258">
        <v>1545.55</v>
      </c>
      <c r="H116">
        <v>0</v>
      </c>
      <c r="K116" s="258">
        <v>-152611.51999999999</v>
      </c>
      <c r="L116" s="258">
        <v>-164747.70000000001</v>
      </c>
    </row>
    <row r="117" spans="1:12" x14ac:dyDescent="0.25">
      <c r="A117" s="260">
        <v>46627</v>
      </c>
      <c r="C117" s="258">
        <v>10983.17</v>
      </c>
      <c r="D117">
        <v>0</v>
      </c>
      <c r="E117" s="258">
        <v>9479.1200000000008</v>
      </c>
      <c r="G117" s="258">
        <v>1504.05</v>
      </c>
      <c r="H117">
        <v>0</v>
      </c>
      <c r="K117" s="258">
        <v>-143132.4</v>
      </c>
      <c r="L117" s="258">
        <v>-153764.53</v>
      </c>
    </row>
    <row r="118" spans="1:12" x14ac:dyDescent="0.25">
      <c r="A118" s="260">
        <v>46658</v>
      </c>
      <c r="C118" s="258">
        <v>10983.17</v>
      </c>
      <c r="D118">
        <v>0</v>
      </c>
      <c r="E118" s="258">
        <v>9572.5400000000009</v>
      </c>
      <c r="G118" s="258">
        <v>1410.63</v>
      </c>
      <c r="H118">
        <v>0</v>
      </c>
      <c r="K118" s="258">
        <v>-133559.85999999999</v>
      </c>
      <c r="L118" s="258">
        <v>-142781.35999999999</v>
      </c>
    </row>
    <row r="119" spans="1:12" x14ac:dyDescent="0.25">
      <c r="A119" s="260">
        <v>46688</v>
      </c>
      <c r="C119" s="258">
        <v>10983.17</v>
      </c>
      <c r="D119">
        <v>0</v>
      </c>
      <c r="E119" s="258">
        <v>9709.34</v>
      </c>
      <c r="G119" s="258">
        <v>1273.83</v>
      </c>
      <c r="H119">
        <v>0</v>
      </c>
      <c r="K119" s="258">
        <v>-123850.52</v>
      </c>
      <c r="L119" s="258">
        <v>-131798.19</v>
      </c>
    </row>
    <row r="120" spans="1:12" x14ac:dyDescent="0.25">
      <c r="A120" s="260">
        <v>46719</v>
      </c>
      <c r="C120" s="258">
        <v>10983.17</v>
      </c>
      <c r="D120">
        <v>0</v>
      </c>
      <c r="E120" s="258">
        <v>9762.57</v>
      </c>
      <c r="G120" s="258">
        <v>1220.5999999999999</v>
      </c>
      <c r="H120">
        <v>0</v>
      </c>
      <c r="K120" s="258">
        <v>-114087.95</v>
      </c>
      <c r="L120" s="258">
        <v>-120815.02</v>
      </c>
    </row>
    <row r="121" spans="1:12" x14ac:dyDescent="0.25">
      <c r="A121" s="260">
        <v>46749</v>
      </c>
      <c r="C121" s="258">
        <v>10983.17</v>
      </c>
      <c r="D121">
        <v>0</v>
      </c>
      <c r="E121" s="258">
        <v>9895.0499999999993</v>
      </c>
      <c r="G121" s="258">
        <v>1088.1199999999999</v>
      </c>
      <c r="H121">
        <v>0</v>
      </c>
      <c r="K121" s="258">
        <v>-104192.9</v>
      </c>
      <c r="L121" s="258">
        <v>-109831.85</v>
      </c>
    </row>
    <row r="122" spans="1:12" x14ac:dyDescent="0.25">
      <c r="A122" s="260">
        <v>46780</v>
      </c>
      <c r="C122" s="258">
        <v>10983.17</v>
      </c>
      <c r="D122">
        <v>0</v>
      </c>
      <c r="E122" s="258">
        <v>9956.2999999999993</v>
      </c>
      <c r="G122" s="258">
        <v>1026.8699999999999</v>
      </c>
      <c r="H122">
        <v>0</v>
      </c>
      <c r="K122" s="258">
        <v>-94236.6</v>
      </c>
      <c r="L122" s="258">
        <v>-98848.68</v>
      </c>
    </row>
    <row r="123" spans="1:12" x14ac:dyDescent="0.25">
      <c r="A123" s="260">
        <v>46811</v>
      </c>
      <c r="C123" s="258">
        <v>10983.17</v>
      </c>
      <c r="D123">
        <v>0</v>
      </c>
      <c r="E123" s="258">
        <v>10054.43</v>
      </c>
      <c r="G123">
        <v>928.74</v>
      </c>
      <c r="H123">
        <v>0</v>
      </c>
      <c r="K123" s="258">
        <v>-84182.17</v>
      </c>
      <c r="L123" s="258">
        <v>-87865.51</v>
      </c>
    </row>
    <row r="124" spans="1:12" x14ac:dyDescent="0.25">
      <c r="A124" s="260">
        <v>46840</v>
      </c>
      <c r="C124" s="258">
        <v>10983.17</v>
      </c>
      <c r="D124">
        <v>0</v>
      </c>
      <c r="E124" s="258">
        <v>10207.040000000001</v>
      </c>
      <c r="G124">
        <v>776.13</v>
      </c>
      <c r="H124">
        <v>0</v>
      </c>
      <c r="K124" s="258">
        <v>-73975.13</v>
      </c>
      <c r="L124" s="258">
        <v>-76882.34</v>
      </c>
    </row>
    <row r="125" spans="1:12" x14ac:dyDescent="0.25">
      <c r="A125" s="260">
        <v>46871</v>
      </c>
      <c r="C125" s="258">
        <v>10983.17</v>
      </c>
      <c r="D125">
        <v>0</v>
      </c>
      <c r="E125" s="258">
        <v>10254.11</v>
      </c>
      <c r="G125">
        <v>729.06</v>
      </c>
      <c r="H125">
        <v>0</v>
      </c>
      <c r="K125" s="258">
        <v>-63721.02</v>
      </c>
      <c r="L125" s="258">
        <v>-65899.17</v>
      </c>
    </row>
    <row r="126" spans="1:12" x14ac:dyDescent="0.25">
      <c r="A126" s="260">
        <v>46901</v>
      </c>
      <c r="C126" s="258">
        <v>10983.17</v>
      </c>
      <c r="D126">
        <v>0</v>
      </c>
      <c r="E126" s="258">
        <v>10375.43</v>
      </c>
      <c r="G126">
        <v>607.74</v>
      </c>
      <c r="H126">
        <v>0</v>
      </c>
      <c r="K126" s="258">
        <v>-53345.59</v>
      </c>
      <c r="L126" s="258">
        <v>-54916</v>
      </c>
    </row>
    <row r="127" spans="1:12" x14ac:dyDescent="0.25">
      <c r="A127" s="260">
        <v>46932</v>
      </c>
      <c r="C127" s="258">
        <v>10983.17</v>
      </c>
      <c r="D127">
        <v>0</v>
      </c>
      <c r="E127" s="258">
        <v>10457.43</v>
      </c>
      <c r="G127">
        <v>525.74</v>
      </c>
      <c r="H127">
        <v>0</v>
      </c>
      <c r="K127" s="258">
        <v>-42888.160000000003</v>
      </c>
      <c r="L127" s="258">
        <v>-43932.83</v>
      </c>
    </row>
    <row r="128" spans="1:12" x14ac:dyDescent="0.25">
      <c r="A128" s="260">
        <v>46962</v>
      </c>
      <c r="C128" s="258">
        <v>10983.17</v>
      </c>
      <c r="D128">
        <v>0</v>
      </c>
      <c r="E128" s="258">
        <v>10574.12</v>
      </c>
      <c r="G128">
        <v>409.05</v>
      </c>
      <c r="H128">
        <v>0</v>
      </c>
      <c r="K128" s="258">
        <v>-32314.04</v>
      </c>
      <c r="L128" s="258">
        <v>-32949.660000000003</v>
      </c>
    </row>
    <row r="129" spans="1:12" x14ac:dyDescent="0.25">
      <c r="A129" s="260">
        <v>46993</v>
      </c>
      <c r="C129" s="258">
        <v>10983.17</v>
      </c>
      <c r="D129">
        <v>0</v>
      </c>
      <c r="E129" s="258">
        <v>10664.7</v>
      </c>
      <c r="G129">
        <v>318.47000000000003</v>
      </c>
      <c r="H129">
        <v>0</v>
      </c>
      <c r="K129" s="258">
        <v>-21649.34</v>
      </c>
      <c r="L129" s="258">
        <v>-21966.49</v>
      </c>
    </row>
    <row r="130" spans="1:12" x14ac:dyDescent="0.25">
      <c r="A130" s="260">
        <v>47024</v>
      </c>
      <c r="C130" s="258">
        <v>10983.17</v>
      </c>
      <c r="D130">
        <v>0</v>
      </c>
      <c r="E130" s="258">
        <v>10769.81</v>
      </c>
      <c r="G130">
        <v>213.36</v>
      </c>
      <c r="H130">
        <v>0</v>
      </c>
      <c r="K130" s="258">
        <v>-10879.53</v>
      </c>
      <c r="L130" s="258">
        <v>-10983.32</v>
      </c>
    </row>
    <row r="131" spans="1:12" x14ac:dyDescent="0.25">
      <c r="A131" s="260">
        <v>47054</v>
      </c>
      <c r="C131" s="258">
        <v>10983.32</v>
      </c>
      <c r="D131">
        <v>0</v>
      </c>
      <c r="E131" s="258">
        <v>10879.53</v>
      </c>
      <c r="G131">
        <v>103.79</v>
      </c>
      <c r="H131">
        <v>0</v>
      </c>
      <c r="K131">
        <v>0</v>
      </c>
      <c r="L131">
        <v>0</v>
      </c>
    </row>
    <row r="132" spans="1:12" x14ac:dyDescent="0.25">
      <c r="E132" s="254">
        <f>SUM(E75:E131)</f>
        <v>480563.11</v>
      </c>
      <c r="G132" s="254">
        <f>SUM(G75:G131)</f>
        <v>145477.72999999998</v>
      </c>
    </row>
    <row r="133" spans="1:12" x14ac:dyDescent="0.25">
      <c r="E133" s="258">
        <f>+[3]Original!P77</f>
        <v>0</v>
      </c>
      <c r="G133" s="258">
        <f>+[3]Original!P78</f>
        <v>0</v>
      </c>
    </row>
    <row r="134" spans="1:12" x14ac:dyDescent="0.25">
      <c r="E134" s="258">
        <f>SUM(E132:E133)</f>
        <v>480563.11</v>
      </c>
      <c r="G134" s="258">
        <f>SUM(G132:G133)</f>
        <v>145477.72999999998</v>
      </c>
    </row>
  </sheetData>
  <pageMargins left="0.7" right="0.7" top="0.75" bottom="0.75" header="0.3" footer="0.3"/>
  <pageSetup paperSize="9" orientation="portrait" r:id="rId1"/>
  <headerFooter>
    <oddFooter>&amp;L&amp;"Calibri Light,Regular"&amp;09&amp;K00C000Public</oddFooter>
    <evenFooter>&amp;L&amp;"Calibri Light,Regular"&amp;09&amp;K00C000Public</evenFooter>
    <firstFooter>&amp;L&amp;"Calibri Light,Regular"&amp;09&amp;K00C000Public</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DA74B-9A1C-427A-988B-5BF8EA6EDDD9}">
  <sheetPr>
    <pageSetUpPr autoPageBreaks="0"/>
  </sheetPr>
  <dimension ref="A1:O135"/>
  <sheetViews>
    <sheetView workbookViewId="0">
      <selection activeCell="H65" sqref="H65"/>
    </sheetView>
  </sheetViews>
  <sheetFormatPr defaultRowHeight="15" x14ac:dyDescent="0.25"/>
  <cols>
    <col min="1" max="1" width="15.85546875" bestFit="1" customWidth="1"/>
    <col min="10" max="10" width="10.140625" bestFit="1" customWidth="1"/>
    <col min="11" max="11" width="11.28515625" bestFit="1" customWidth="1"/>
    <col min="12" max="12" width="17.7109375" bestFit="1" customWidth="1"/>
    <col min="14" max="14" width="13.7109375" bestFit="1" customWidth="1"/>
    <col min="15" max="15" width="9.140625" bestFit="1" customWidth="1"/>
  </cols>
  <sheetData>
    <row r="1" spans="1:15" ht="21" x14ac:dyDescent="0.35">
      <c r="A1" s="363" t="s">
        <v>834</v>
      </c>
    </row>
    <row r="3" spans="1:15" x14ac:dyDescent="0.25">
      <c r="A3" t="s">
        <v>0</v>
      </c>
      <c r="M3" t="s">
        <v>839</v>
      </c>
    </row>
    <row r="5" spans="1:15" x14ac:dyDescent="0.25">
      <c r="A5" t="s">
        <v>1</v>
      </c>
      <c r="B5" t="s">
        <v>2</v>
      </c>
      <c r="C5" t="s">
        <v>3</v>
      </c>
      <c r="D5" t="s">
        <v>4</v>
      </c>
      <c r="E5" t="s">
        <v>5</v>
      </c>
      <c r="F5" t="s">
        <v>6</v>
      </c>
      <c r="G5" t="s">
        <v>7</v>
      </c>
      <c r="H5" t="s">
        <v>8</v>
      </c>
      <c r="I5" t="s">
        <v>9</v>
      </c>
      <c r="J5" t="s">
        <v>10</v>
      </c>
      <c r="K5" t="s">
        <v>11</v>
      </c>
      <c r="L5" t="s">
        <v>567</v>
      </c>
    </row>
    <row r="6" spans="1:15" x14ac:dyDescent="0.25">
      <c r="A6" s="260">
        <v>45321</v>
      </c>
      <c r="C6" s="258">
        <v>5750</v>
      </c>
      <c r="D6">
        <v>0</v>
      </c>
      <c r="E6" s="258">
        <v>500000</v>
      </c>
      <c r="H6" s="258">
        <v>5000</v>
      </c>
      <c r="I6">
        <v>750</v>
      </c>
      <c r="J6" s="258">
        <v>500000</v>
      </c>
      <c r="K6" t="s">
        <v>840</v>
      </c>
      <c r="L6" t="s">
        <v>841</v>
      </c>
    </row>
    <row r="7" spans="1:15" x14ac:dyDescent="0.25">
      <c r="A7" s="260">
        <v>45350</v>
      </c>
      <c r="C7" s="258">
        <v>9542.5499999999993</v>
      </c>
      <c r="D7">
        <v>0</v>
      </c>
      <c r="E7" s="258">
        <v>7367.4</v>
      </c>
      <c r="G7" s="258">
        <v>2175.15</v>
      </c>
      <c r="K7" t="s">
        <v>842</v>
      </c>
      <c r="L7" t="s">
        <v>843</v>
      </c>
    </row>
    <row r="8" spans="1:15" x14ac:dyDescent="0.25">
      <c r="A8" s="260">
        <v>45379</v>
      </c>
      <c r="C8" s="258">
        <v>9542.5499999999993</v>
      </c>
      <c r="D8">
        <v>0</v>
      </c>
      <c r="E8" s="258">
        <v>7399.45</v>
      </c>
      <c r="G8" s="258">
        <v>2143.1</v>
      </c>
      <c r="K8" t="s">
        <v>844</v>
      </c>
      <c r="L8" t="s">
        <v>845</v>
      </c>
    </row>
    <row r="9" spans="1:15" x14ac:dyDescent="0.25">
      <c r="A9" s="260">
        <v>45410</v>
      </c>
      <c r="C9" s="258">
        <v>9542.5499999999993</v>
      </c>
      <c r="D9">
        <v>0</v>
      </c>
      <c r="E9" s="258">
        <v>7286.06</v>
      </c>
      <c r="G9" s="258">
        <v>2256.4899999999998</v>
      </c>
      <c r="K9" t="s">
        <v>846</v>
      </c>
      <c r="L9" t="s">
        <v>847</v>
      </c>
    </row>
    <row r="10" spans="1:15" x14ac:dyDescent="0.25">
      <c r="A10" s="260">
        <v>45440</v>
      </c>
      <c r="C10" s="258">
        <v>9542.5499999999993</v>
      </c>
      <c r="D10">
        <v>0</v>
      </c>
      <c r="E10" s="258">
        <v>7391.64</v>
      </c>
      <c r="G10" s="258">
        <v>2150.91</v>
      </c>
      <c r="K10" t="s">
        <v>848</v>
      </c>
      <c r="L10" t="s">
        <v>849</v>
      </c>
    </row>
    <row r="11" spans="1:15" x14ac:dyDescent="0.25">
      <c r="A11" s="260">
        <v>45471</v>
      </c>
      <c r="C11" s="258">
        <v>9542.5499999999993</v>
      </c>
      <c r="D11">
        <v>0</v>
      </c>
      <c r="E11" s="258">
        <v>7354.31</v>
      </c>
      <c r="G11" s="258">
        <v>2188.2399999999998</v>
      </c>
      <c r="K11" t="s">
        <v>850</v>
      </c>
      <c r="L11" t="s">
        <v>851</v>
      </c>
    </row>
    <row r="12" spans="1:15" x14ac:dyDescent="0.25">
      <c r="A12" s="260">
        <v>45501</v>
      </c>
      <c r="C12" s="258">
        <v>9542.5499999999993</v>
      </c>
      <c r="D12">
        <v>0</v>
      </c>
      <c r="E12" s="258">
        <v>7458</v>
      </c>
      <c r="G12" s="258">
        <v>2084.5500000000002</v>
      </c>
      <c r="K12" t="s">
        <v>852</v>
      </c>
      <c r="L12" t="s">
        <v>853</v>
      </c>
    </row>
    <row r="13" spans="1:15" x14ac:dyDescent="0.25">
      <c r="A13" s="260">
        <v>45532</v>
      </c>
      <c r="C13" s="365">
        <v>9542.5499999999993</v>
      </c>
      <c r="D13">
        <v>0</v>
      </c>
      <c r="E13" s="258">
        <v>7423.2</v>
      </c>
      <c r="G13" s="258">
        <v>2119.35</v>
      </c>
      <c r="H13">
        <v>0</v>
      </c>
      <c r="K13" t="s">
        <v>854</v>
      </c>
      <c r="L13" t="s">
        <v>855</v>
      </c>
      <c r="N13" t="s">
        <v>856</v>
      </c>
      <c r="O13" s="365">
        <f>SUM(C13:C18)</f>
        <v>57255.3</v>
      </c>
    </row>
    <row r="14" spans="1:15" x14ac:dyDescent="0.25">
      <c r="A14" s="260">
        <v>45563</v>
      </c>
      <c r="C14" s="365">
        <v>9542.5499999999993</v>
      </c>
      <c r="D14">
        <v>0</v>
      </c>
      <c r="E14" s="258">
        <v>7457.72</v>
      </c>
      <c r="G14" s="366">
        <v>2084.83</v>
      </c>
      <c r="H14">
        <v>0</v>
      </c>
      <c r="K14" t="s">
        <v>857</v>
      </c>
      <c r="L14" t="s">
        <v>858</v>
      </c>
      <c r="N14" t="s">
        <v>859</v>
      </c>
      <c r="O14" s="366">
        <f>SUM(G14:G16)</f>
        <v>6083.85</v>
      </c>
    </row>
    <row r="15" spans="1:15" x14ac:dyDescent="0.25">
      <c r="A15" s="260">
        <v>45593</v>
      </c>
      <c r="C15" s="365">
        <v>9542.5499999999993</v>
      </c>
      <c r="D15">
        <v>0</v>
      </c>
      <c r="E15" s="258">
        <v>7558.53</v>
      </c>
      <c r="G15" s="366">
        <v>1984.02</v>
      </c>
      <c r="H15">
        <v>0</v>
      </c>
      <c r="K15" t="s">
        <v>860</v>
      </c>
      <c r="L15" t="s">
        <v>861</v>
      </c>
      <c r="N15" t="s">
        <v>862</v>
      </c>
      <c r="O15" s="258">
        <f>O13-O14</f>
        <v>51171.450000000004</v>
      </c>
    </row>
    <row r="16" spans="1:15" x14ac:dyDescent="0.25">
      <c r="A16" s="260">
        <v>45624</v>
      </c>
      <c r="C16" s="365">
        <v>9542.5499999999993</v>
      </c>
      <c r="D16">
        <v>0</v>
      </c>
      <c r="E16" s="258">
        <v>7527.55</v>
      </c>
      <c r="G16" s="366">
        <v>2015</v>
      </c>
      <c r="H16">
        <v>0</v>
      </c>
      <c r="K16" t="s">
        <v>863</v>
      </c>
      <c r="L16" t="s">
        <v>864</v>
      </c>
    </row>
    <row r="17" spans="1:12" x14ac:dyDescent="0.25">
      <c r="A17" s="260">
        <v>45654</v>
      </c>
      <c r="C17" s="365">
        <v>9542.5499999999993</v>
      </c>
      <c r="D17">
        <v>0</v>
      </c>
      <c r="E17" s="258">
        <v>7626.42</v>
      </c>
      <c r="G17" s="258">
        <v>1916.13</v>
      </c>
      <c r="H17">
        <v>0</v>
      </c>
      <c r="K17" t="s">
        <v>865</v>
      </c>
      <c r="L17" t="s">
        <v>866</v>
      </c>
    </row>
    <row r="18" spans="1:12" x14ac:dyDescent="0.25">
      <c r="A18" s="260">
        <v>45685</v>
      </c>
      <c r="C18" s="365">
        <v>9542.5499999999993</v>
      </c>
      <c r="D18">
        <v>0</v>
      </c>
      <c r="E18" s="258">
        <v>7598.02</v>
      </c>
      <c r="G18" s="258">
        <v>1944.53</v>
      </c>
      <c r="H18">
        <v>0</v>
      </c>
      <c r="K18" t="s">
        <v>867</v>
      </c>
      <c r="L18" t="s">
        <v>868</v>
      </c>
    </row>
    <row r="19" spans="1:12" x14ac:dyDescent="0.25">
      <c r="A19" s="260">
        <v>45716</v>
      </c>
      <c r="C19" s="258">
        <v>9542.5499999999993</v>
      </c>
      <c r="D19">
        <v>0</v>
      </c>
      <c r="E19" s="258">
        <v>7633.35</v>
      </c>
      <c r="G19" s="258">
        <v>1909.2</v>
      </c>
      <c r="H19">
        <v>0</v>
      </c>
      <c r="K19" t="s">
        <v>869</v>
      </c>
      <c r="L19" t="s">
        <v>870</v>
      </c>
    </row>
    <row r="20" spans="1:12" x14ac:dyDescent="0.25">
      <c r="A20" s="260">
        <v>45744</v>
      </c>
      <c r="C20" s="258">
        <v>9542.5499999999993</v>
      </c>
      <c r="D20">
        <v>0</v>
      </c>
      <c r="E20" s="258">
        <v>7850.17</v>
      </c>
      <c r="G20" s="258">
        <v>1692.38</v>
      </c>
      <c r="H20">
        <v>0</v>
      </c>
      <c r="K20" t="s">
        <v>871</v>
      </c>
      <c r="L20" t="s">
        <v>872</v>
      </c>
    </row>
    <row r="21" spans="1:12" x14ac:dyDescent="0.25">
      <c r="A21" s="260">
        <v>45775</v>
      </c>
      <c r="C21" s="258">
        <v>9542.5499999999993</v>
      </c>
      <c r="D21">
        <v>0</v>
      </c>
      <c r="E21" s="258">
        <v>7705.35</v>
      </c>
      <c r="G21" s="258">
        <v>1837.2</v>
      </c>
      <c r="H21">
        <v>0</v>
      </c>
      <c r="K21" t="s">
        <v>873</v>
      </c>
      <c r="L21" t="s">
        <v>874</v>
      </c>
    </row>
    <row r="22" spans="1:12" x14ac:dyDescent="0.25">
      <c r="A22" s="260">
        <v>45805</v>
      </c>
      <c r="C22" s="258">
        <v>9542.5499999999993</v>
      </c>
      <c r="D22">
        <v>0</v>
      </c>
      <c r="E22" s="258">
        <v>7799.29</v>
      </c>
      <c r="G22" s="258">
        <v>1743.26</v>
      </c>
      <c r="H22">
        <v>0</v>
      </c>
      <c r="K22" t="s">
        <v>875</v>
      </c>
      <c r="L22" t="s">
        <v>876</v>
      </c>
    </row>
    <row r="23" spans="1:12" x14ac:dyDescent="0.25">
      <c r="A23" s="260">
        <v>45836</v>
      </c>
      <c r="C23" s="258">
        <v>9542.5499999999993</v>
      </c>
      <c r="D23">
        <v>0</v>
      </c>
      <c r="E23" s="258">
        <v>7777.46</v>
      </c>
      <c r="G23" s="258">
        <v>1765.09</v>
      </c>
      <c r="H23">
        <v>0</v>
      </c>
      <c r="K23" t="s">
        <v>877</v>
      </c>
      <c r="L23" t="s">
        <v>878</v>
      </c>
    </row>
    <row r="24" spans="1:12" x14ac:dyDescent="0.25">
      <c r="A24" s="260">
        <v>45866</v>
      </c>
      <c r="C24" s="258">
        <v>9542.5499999999993</v>
      </c>
      <c r="D24">
        <v>0</v>
      </c>
      <c r="E24" s="258">
        <v>7869.39</v>
      </c>
      <c r="G24" s="258">
        <v>1673.16</v>
      </c>
      <c r="H24">
        <v>0</v>
      </c>
      <c r="K24" t="s">
        <v>879</v>
      </c>
      <c r="L24" t="s">
        <v>880</v>
      </c>
    </row>
    <row r="25" spans="1:12" x14ac:dyDescent="0.25">
      <c r="A25" s="260">
        <v>45897</v>
      </c>
      <c r="C25" s="258">
        <v>9542.5499999999993</v>
      </c>
      <c r="D25">
        <v>0</v>
      </c>
      <c r="E25" s="258">
        <v>7850.22</v>
      </c>
      <c r="G25" s="258">
        <v>1692.33</v>
      </c>
      <c r="H25">
        <v>0</v>
      </c>
      <c r="K25" t="s">
        <v>881</v>
      </c>
      <c r="L25" t="s">
        <v>882</v>
      </c>
    </row>
    <row r="26" spans="1:12" x14ac:dyDescent="0.25">
      <c r="A26" s="260">
        <v>45928</v>
      </c>
      <c r="C26" s="258">
        <v>9542.5499999999993</v>
      </c>
      <c r="D26">
        <v>0</v>
      </c>
      <c r="E26" s="258">
        <v>7886.72</v>
      </c>
      <c r="G26" s="258">
        <v>1655.83</v>
      </c>
      <c r="H26">
        <v>0</v>
      </c>
      <c r="K26" t="s">
        <v>883</v>
      </c>
      <c r="L26" t="s">
        <v>884</v>
      </c>
    </row>
    <row r="27" spans="1:12" x14ac:dyDescent="0.25">
      <c r="A27" s="260">
        <v>45958</v>
      </c>
      <c r="C27" s="258">
        <v>9542.5499999999993</v>
      </c>
      <c r="D27">
        <v>0</v>
      </c>
      <c r="E27" s="258">
        <v>7975.63</v>
      </c>
      <c r="G27" s="258">
        <v>1566.92</v>
      </c>
      <c r="H27">
        <v>0</v>
      </c>
      <c r="K27" t="s">
        <v>885</v>
      </c>
      <c r="L27" t="s">
        <v>886</v>
      </c>
    </row>
    <row r="28" spans="1:12" x14ac:dyDescent="0.25">
      <c r="A28" s="260">
        <v>45989</v>
      </c>
      <c r="C28" s="258">
        <v>9542.5499999999993</v>
      </c>
      <c r="D28">
        <v>0</v>
      </c>
      <c r="E28" s="258">
        <v>7960.49</v>
      </c>
      <c r="G28" s="258">
        <v>1582.06</v>
      </c>
      <c r="H28">
        <v>0</v>
      </c>
      <c r="K28" t="s">
        <v>887</v>
      </c>
      <c r="L28" t="s">
        <v>888</v>
      </c>
    </row>
    <row r="29" spans="1:12" x14ac:dyDescent="0.25">
      <c r="A29" s="260">
        <v>46019</v>
      </c>
      <c r="C29" s="258">
        <v>9542.5499999999993</v>
      </c>
      <c r="D29">
        <v>0</v>
      </c>
      <c r="E29" s="258">
        <v>8047.35</v>
      </c>
      <c r="G29" s="258">
        <v>1495.2</v>
      </c>
      <c r="H29">
        <v>0</v>
      </c>
      <c r="K29" t="s">
        <v>889</v>
      </c>
      <c r="L29" t="s">
        <v>890</v>
      </c>
    </row>
    <row r="30" spans="1:12" x14ac:dyDescent="0.25">
      <c r="A30" s="260">
        <v>46050</v>
      </c>
      <c r="C30" s="258">
        <v>9542.5499999999993</v>
      </c>
      <c r="D30">
        <v>0</v>
      </c>
      <c r="E30" s="258">
        <v>8034.93</v>
      </c>
      <c r="G30" s="258">
        <v>1507.62</v>
      </c>
      <c r="H30">
        <v>0</v>
      </c>
      <c r="K30" t="s">
        <v>891</v>
      </c>
      <c r="L30" t="s">
        <v>892</v>
      </c>
    </row>
    <row r="31" spans="1:12" x14ac:dyDescent="0.25">
      <c r="A31" s="260">
        <v>46081</v>
      </c>
      <c r="C31" s="258">
        <v>9542.5499999999993</v>
      </c>
      <c r="D31">
        <v>0</v>
      </c>
      <c r="E31" s="258">
        <v>8072.3</v>
      </c>
      <c r="G31" s="258">
        <v>1470.25</v>
      </c>
      <c r="H31">
        <v>0</v>
      </c>
      <c r="K31" t="s">
        <v>893</v>
      </c>
      <c r="L31" t="s">
        <v>894</v>
      </c>
    </row>
    <row r="32" spans="1:12" x14ac:dyDescent="0.25">
      <c r="A32" s="260">
        <v>46109</v>
      </c>
      <c r="C32" s="258">
        <v>9542.5499999999993</v>
      </c>
      <c r="D32">
        <v>0</v>
      </c>
      <c r="E32" s="258">
        <v>8248.48</v>
      </c>
      <c r="G32" s="258">
        <v>1294.07</v>
      </c>
      <c r="H32">
        <v>0</v>
      </c>
      <c r="K32" t="s">
        <v>895</v>
      </c>
      <c r="L32" t="s">
        <v>896</v>
      </c>
    </row>
    <row r="33" spans="1:12" x14ac:dyDescent="0.25">
      <c r="A33" s="260">
        <v>46140</v>
      </c>
      <c r="C33" s="258">
        <v>9542.5499999999993</v>
      </c>
      <c r="D33">
        <v>0</v>
      </c>
      <c r="E33" s="258">
        <v>8148.19</v>
      </c>
      <c r="G33" s="258">
        <v>1394.36</v>
      </c>
      <c r="H33">
        <v>0</v>
      </c>
      <c r="K33" t="s">
        <v>897</v>
      </c>
      <c r="L33" t="s">
        <v>898</v>
      </c>
    </row>
    <row r="34" spans="1:12" x14ac:dyDescent="0.25">
      <c r="A34" s="260">
        <v>46170</v>
      </c>
      <c r="C34" s="258">
        <v>9542.5499999999993</v>
      </c>
      <c r="D34">
        <v>0</v>
      </c>
      <c r="E34" s="258">
        <v>8229.84</v>
      </c>
      <c r="G34" s="258">
        <v>1312.71</v>
      </c>
      <c r="H34">
        <v>0</v>
      </c>
      <c r="K34" t="s">
        <v>899</v>
      </c>
      <c r="L34" t="s">
        <v>900</v>
      </c>
    </row>
    <row r="35" spans="1:12" x14ac:dyDescent="0.25">
      <c r="A35" s="260">
        <v>46201</v>
      </c>
      <c r="C35" s="258">
        <v>9542.5499999999993</v>
      </c>
      <c r="D35">
        <v>0</v>
      </c>
      <c r="E35" s="258">
        <v>8224.36</v>
      </c>
      <c r="G35" s="258">
        <v>1318.19</v>
      </c>
      <c r="H35">
        <v>0</v>
      </c>
      <c r="K35" t="s">
        <v>901</v>
      </c>
      <c r="L35" t="s">
        <v>902</v>
      </c>
    </row>
    <row r="36" spans="1:12" x14ac:dyDescent="0.25">
      <c r="A36" s="260">
        <v>46231</v>
      </c>
      <c r="C36" s="258">
        <v>9542.5499999999993</v>
      </c>
      <c r="D36">
        <v>0</v>
      </c>
      <c r="E36" s="258">
        <v>8303.89</v>
      </c>
      <c r="G36" s="258">
        <v>1238.6600000000001</v>
      </c>
      <c r="H36">
        <v>0</v>
      </c>
      <c r="K36" t="s">
        <v>903</v>
      </c>
      <c r="L36" t="s">
        <v>904</v>
      </c>
    </row>
    <row r="37" spans="1:12" x14ac:dyDescent="0.25">
      <c r="A37" s="260">
        <v>46262</v>
      </c>
      <c r="C37" s="258">
        <v>9542.5499999999993</v>
      </c>
      <c r="D37">
        <v>0</v>
      </c>
      <c r="E37" s="258">
        <v>8301.2199999999993</v>
      </c>
      <c r="G37" s="258">
        <v>1241.33</v>
      </c>
      <c r="H37">
        <v>0</v>
      </c>
      <c r="K37" t="s">
        <v>905</v>
      </c>
      <c r="L37" t="s">
        <v>906</v>
      </c>
    </row>
    <row r="38" spans="1:12" x14ac:dyDescent="0.25">
      <c r="A38" s="260">
        <v>46293</v>
      </c>
      <c r="C38" s="258">
        <v>9542.5499999999993</v>
      </c>
      <c r="D38">
        <v>0</v>
      </c>
      <c r="E38" s="258">
        <v>8339.82</v>
      </c>
      <c r="G38" s="258">
        <v>1202.73</v>
      </c>
      <c r="H38">
        <v>0</v>
      </c>
      <c r="K38" t="s">
        <v>907</v>
      </c>
      <c r="L38" t="s">
        <v>908</v>
      </c>
    </row>
    <row r="39" spans="1:12" x14ac:dyDescent="0.25">
      <c r="A39" s="260">
        <v>46323</v>
      </c>
      <c r="C39" s="258">
        <v>9542.5499999999993</v>
      </c>
      <c r="D39">
        <v>0</v>
      </c>
      <c r="E39" s="258">
        <v>8416.15</v>
      </c>
      <c r="G39" s="258">
        <v>1126.4000000000001</v>
      </c>
      <c r="H39">
        <v>0</v>
      </c>
      <c r="K39" t="s">
        <v>909</v>
      </c>
      <c r="L39" t="s">
        <v>910</v>
      </c>
    </row>
    <row r="40" spans="1:12" x14ac:dyDescent="0.25">
      <c r="A40" s="260">
        <v>46354</v>
      </c>
      <c r="C40" s="258">
        <v>9542.5499999999993</v>
      </c>
      <c r="D40">
        <v>0</v>
      </c>
      <c r="E40" s="258">
        <v>8417.74</v>
      </c>
      <c r="G40" s="258">
        <v>1124.81</v>
      </c>
      <c r="H40">
        <v>0</v>
      </c>
      <c r="K40" t="s">
        <v>911</v>
      </c>
      <c r="L40" t="s">
        <v>912</v>
      </c>
    </row>
    <row r="41" spans="1:12" x14ac:dyDescent="0.25">
      <c r="A41" s="260">
        <v>46384</v>
      </c>
      <c r="C41" s="258">
        <v>9542.5499999999993</v>
      </c>
      <c r="D41">
        <v>0</v>
      </c>
      <c r="E41" s="258">
        <v>8491.91</v>
      </c>
      <c r="G41" s="258">
        <v>1050.6400000000001</v>
      </c>
      <c r="H41">
        <v>0</v>
      </c>
      <c r="K41" t="s">
        <v>913</v>
      </c>
      <c r="L41" t="s">
        <v>914</v>
      </c>
    </row>
    <row r="42" spans="1:12" x14ac:dyDescent="0.25">
      <c r="A42" s="260">
        <v>46415</v>
      </c>
      <c r="C42" s="258">
        <v>9542.5499999999993</v>
      </c>
      <c r="D42">
        <v>0</v>
      </c>
      <c r="E42" s="258">
        <v>8496.3799999999992</v>
      </c>
      <c r="G42" s="258">
        <v>1046.17</v>
      </c>
      <c r="H42">
        <v>0</v>
      </c>
      <c r="K42" t="s">
        <v>915</v>
      </c>
      <c r="L42" t="s">
        <v>916</v>
      </c>
    </row>
    <row r="43" spans="1:12" x14ac:dyDescent="0.25">
      <c r="A43" s="260">
        <v>46446</v>
      </c>
      <c r="C43" s="258">
        <v>9542.5499999999993</v>
      </c>
      <c r="D43">
        <v>0</v>
      </c>
      <c r="E43" s="258">
        <v>8535.89</v>
      </c>
      <c r="G43" s="258">
        <v>1006.66</v>
      </c>
      <c r="H43">
        <v>0</v>
      </c>
      <c r="K43" t="s">
        <v>917</v>
      </c>
      <c r="L43" t="s">
        <v>918</v>
      </c>
    </row>
    <row r="44" spans="1:12" x14ac:dyDescent="0.25">
      <c r="A44" s="260">
        <v>46474</v>
      </c>
      <c r="C44" s="258">
        <v>9542.5499999999993</v>
      </c>
      <c r="D44">
        <v>0</v>
      </c>
      <c r="E44" s="258">
        <v>8669.16</v>
      </c>
      <c r="G44">
        <v>873.39</v>
      </c>
      <c r="H44">
        <v>0</v>
      </c>
      <c r="K44" t="s">
        <v>919</v>
      </c>
      <c r="L44" t="s">
        <v>920</v>
      </c>
    </row>
    <row r="45" spans="1:12" x14ac:dyDescent="0.25">
      <c r="A45" s="260">
        <v>46505</v>
      </c>
      <c r="C45" s="258">
        <v>9542.5499999999993</v>
      </c>
      <c r="D45">
        <v>0</v>
      </c>
      <c r="E45" s="258">
        <v>8615.9</v>
      </c>
      <c r="G45">
        <v>926.65</v>
      </c>
      <c r="H45">
        <v>0</v>
      </c>
      <c r="K45" t="s">
        <v>921</v>
      </c>
      <c r="L45" t="s">
        <v>922</v>
      </c>
    </row>
    <row r="46" spans="1:12" x14ac:dyDescent="0.25">
      <c r="A46" s="260">
        <v>46535</v>
      </c>
      <c r="C46" s="258">
        <v>9542.5499999999993</v>
      </c>
      <c r="D46">
        <v>0</v>
      </c>
      <c r="E46" s="258">
        <v>8684.56</v>
      </c>
      <c r="G46">
        <v>857.99</v>
      </c>
      <c r="H46">
        <v>0</v>
      </c>
      <c r="K46" t="s">
        <v>923</v>
      </c>
      <c r="L46" t="s">
        <v>924</v>
      </c>
    </row>
    <row r="47" spans="1:12" x14ac:dyDescent="0.25">
      <c r="A47" s="260">
        <v>46566</v>
      </c>
      <c r="C47" s="258">
        <v>9542.5499999999993</v>
      </c>
      <c r="D47">
        <v>0</v>
      </c>
      <c r="E47" s="258">
        <v>8696.35</v>
      </c>
      <c r="G47">
        <v>846.2</v>
      </c>
      <c r="H47">
        <v>0</v>
      </c>
      <c r="K47" t="s">
        <v>925</v>
      </c>
      <c r="L47" t="s">
        <v>926</v>
      </c>
    </row>
    <row r="48" spans="1:12" x14ac:dyDescent="0.25">
      <c r="A48" s="260">
        <v>46596</v>
      </c>
      <c r="C48" s="258">
        <v>9542.5499999999993</v>
      </c>
      <c r="D48">
        <v>0</v>
      </c>
      <c r="E48" s="258">
        <v>8762.7800000000007</v>
      </c>
      <c r="G48">
        <v>779.77</v>
      </c>
      <c r="H48">
        <v>0</v>
      </c>
      <c r="K48" t="s">
        <v>927</v>
      </c>
      <c r="L48" t="s">
        <v>928</v>
      </c>
    </row>
    <row r="49" spans="1:12" x14ac:dyDescent="0.25">
      <c r="A49" s="260">
        <v>46627</v>
      </c>
      <c r="C49" s="258">
        <v>9542.5499999999993</v>
      </c>
      <c r="D49">
        <v>0</v>
      </c>
      <c r="E49" s="258">
        <v>8777.5400000000009</v>
      </c>
      <c r="G49">
        <v>765.01</v>
      </c>
      <c r="H49">
        <v>0</v>
      </c>
      <c r="K49" t="s">
        <v>929</v>
      </c>
      <c r="L49" t="s">
        <v>930</v>
      </c>
    </row>
    <row r="50" spans="1:12" x14ac:dyDescent="0.25">
      <c r="A50" s="260">
        <v>46658</v>
      </c>
      <c r="C50" s="258">
        <v>9542.5499999999993</v>
      </c>
      <c r="D50">
        <v>0</v>
      </c>
      <c r="E50" s="258">
        <v>8818.36</v>
      </c>
      <c r="G50">
        <v>724.19</v>
      </c>
      <c r="H50">
        <v>0</v>
      </c>
      <c r="K50" t="s">
        <v>931</v>
      </c>
      <c r="L50" t="s">
        <v>932</v>
      </c>
    </row>
    <row r="51" spans="1:12" x14ac:dyDescent="0.25">
      <c r="A51" s="260">
        <v>46688</v>
      </c>
      <c r="C51" s="258">
        <v>9542.5499999999993</v>
      </c>
      <c r="D51">
        <v>0</v>
      </c>
      <c r="E51" s="258">
        <v>8881.41</v>
      </c>
      <c r="G51">
        <v>661.14</v>
      </c>
      <c r="H51">
        <v>0</v>
      </c>
      <c r="K51" t="s">
        <v>933</v>
      </c>
      <c r="L51" t="s">
        <v>934</v>
      </c>
    </row>
    <row r="52" spans="1:12" x14ac:dyDescent="0.25">
      <c r="A52" s="260">
        <v>46719</v>
      </c>
      <c r="C52" s="258">
        <v>9542.5499999999993</v>
      </c>
      <c r="D52">
        <v>0</v>
      </c>
      <c r="E52" s="258">
        <v>8900.67</v>
      </c>
      <c r="G52">
        <v>641.88</v>
      </c>
      <c r="H52">
        <v>0</v>
      </c>
      <c r="K52" t="s">
        <v>935</v>
      </c>
      <c r="L52" t="s">
        <v>936</v>
      </c>
    </row>
    <row r="53" spans="1:12" x14ac:dyDescent="0.25">
      <c r="A53" s="260">
        <v>46749</v>
      </c>
      <c r="C53" s="258">
        <v>9542.5499999999993</v>
      </c>
      <c r="D53">
        <v>0</v>
      </c>
      <c r="E53" s="258">
        <v>8961.43</v>
      </c>
      <c r="G53">
        <v>581.12</v>
      </c>
      <c r="H53">
        <v>0</v>
      </c>
      <c r="K53" t="s">
        <v>937</v>
      </c>
      <c r="L53" t="s">
        <v>938</v>
      </c>
    </row>
    <row r="54" spans="1:12" x14ac:dyDescent="0.25">
      <c r="A54" s="260">
        <v>46780</v>
      </c>
      <c r="C54" s="258">
        <v>9542.5499999999993</v>
      </c>
      <c r="D54">
        <v>0</v>
      </c>
      <c r="E54" s="258">
        <v>8983.73</v>
      </c>
      <c r="G54">
        <v>558.82000000000005</v>
      </c>
      <c r="H54">
        <v>0</v>
      </c>
      <c r="K54" t="s">
        <v>939</v>
      </c>
      <c r="L54" t="s">
        <v>940</v>
      </c>
    </row>
    <row r="55" spans="1:12" x14ac:dyDescent="0.25">
      <c r="A55" s="260">
        <v>46811</v>
      </c>
      <c r="C55" s="258">
        <v>9542.5499999999993</v>
      </c>
      <c r="D55">
        <v>0</v>
      </c>
      <c r="E55" s="258">
        <v>9025.51</v>
      </c>
      <c r="G55">
        <v>517.04</v>
      </c>
      <c r="H55">
        <v>0</v>
      </c>
      <c r="K55" t="s">
        <v>941</v>
      </c>
      <c r="L55" t="s">
        <v>942</v>
      </c>
    </row>
    <row r="56" spans="1:12" x14ac:dyDescent="0.25">
      <c r="A56" s="260">
        <v>46840</v>
      </c>
      <c r="C56" s="258">
        <v>9542.5499999999993</v>
      </c>
      <c r="D56">
        <v>0</v>
      </c>
      <c r="E56" s="258">
        <v>9098.1299999999992</v>
      </c>
      <c r="G56">
        <v>444.42</v>
      </c>
      <c r="H56">
        <v>0</v>
      </c>
      <c r="K56" t="s">
        <v>943</v>
      </c>
      <c r="L56" t="s">
        <v>944</v>
      </c>
    </row>
    <row r="57" spans="1:12" x14ac:dyDescent="0.25">
      <c r="A57" s="260">
        <v>46871</v>
      </c>
      <c r="C57" s="258">
        <v>9542.5499999999993</v>
      </c>
      <c r="D57">
        <v>0</v>
      </c>
      <c r="E57" s="258">
        <v>9109.7900000000009</v>
      </c>
      <c r="G57">
        <v>432.76</v>
      </c>
      <c r="H57">
        <v>0</v>
      </c>
      <c r="K57" t="s">
        <v>945</v>
      </c>
      <c r="L57" t="s">
        <v>946</v>
      </c>
    </row>
    <row r="58" spans="1:12" x14ac:dyDescent="0.25">
      <c r="A58" s="260">
        <v>46901</v>
      </c>
      <c r="C58" s="258">
        <v>9542.5499999999993</v>
      </c>
      <c r="D58">
        <v>0</v>
      </c>
      <c r="E58" s="258">
        <v>9164.75</v>
      </c>
      <c r="G58">
        <v>377.8</v>
      </c>
      <c r="H58">
        <v>0</v>
      </c>
      <c r="K58" t="s">
        <v>947</v>
      </c>
      <c r="L58" t="s">
        <v>948</v>
      </c>
    </row>
    <row r="59" spans="1:12" x14ac:dyDescent="0.25">
      <c r="A59" s="260">
        <v>46932</v>
      </c>
      <c r="C59" s="258">
        <v>9542.5499999999993</v>
      </c>
      <c r="D59">
        <v>0</v>
      </c>
      <c r="E59" s="258">
        <v>9194.77</v>
      </c>
      <c r="G59">
        <v>347.78</v>
      </c>
      <c r="H59">
        <v>0</v>
      </c>
      <c r="K59" t="s">
        <v>949</v>
      </c>
      <c r="L59" t="s">
        <v>950</v>
      </c>
    </row>
    <row r="60" spans="1:12" x14ac:dyDescent="0.25">
      <c r="A60" s="260">
        <v>46962</v>
      </c>
      <c r="C60" s="258">
        <v>9542.5499999999993</v>
      </c>
      <c r="D60">
        <v>0</v>
      </c>
      <c r="E60" s="258">
        <v>9247.3700000000008</v>
      </c>
      <c r="G60">
        <v>295.18</v>
      </c>
      <c r="H60">
        <v>0</v>
      </c>
      <c r="K60" t="s">
        <v>951</v>
      </c>
      <c r="L60" t="s">
        <v>952</v>
      </c>
    </row>
    <row r="61" spans="1:12" x14ac:dyDescent="0.25">
      <c r="A61" s="260">
        <v>46993</v>
      </c>
      <c r="C61" s="258">
        <v>9542.5499999999993</v>
      </c>
      <c r="D61">
        <v>0</v>
      </c>
      <c r="E61" s="258">
        <v>9280.5400000000009</v>
      </c>
      <c r="G61">
        <v>262.01</v>
      </c>
      <c r="H61">
        <v>0</v>
      </c>
      <c r="K61" t="s">
        <v>953</v>
      </c>
      <c r="L61" t="s">
        <v>954</v>
      </c>
    </row>
    <row r="62" spans="1:12" x14ac:dyDescent="0.25">
      <c r="A62" s="260">
        <v>47024</v>
      </c>
      <c r="C62" s="258">
        <v>9542.5499999999993</v>
      </c>
      <c r="D62">
        <v>0</v>
      </c>
      <c r="E62" s="258">
        <v>9323.69</v>
      </c>
      <c r="G62">
        <v>218.86</v>
      </c>
      <c r="H62">
        <v>0</v>
      </c>
      <c r="K62" t="s">
        <v>955</v>
      </c>
      <c r="L62" t="s">
        <v>956</v>
      </c>
    </row>
    <row r="63" spans="1:12" x14ac:dyDescent="0.25">
      <c r="A63" s="260">
        <v>47054</v>
      </c>
      <c r="C63" s="258">
        <v>9542.5499999999993</v>
      </c>
      <c r="D63">
        <v>0</v>
      </c>
      <c r="E63" s="258">
        <v>9372.7099999999991</v>
      </c>
      <c r="G63">
        <v>169.84</v>
      </c>
      <c r="H63">
        <v>0</v>
      </c>
      <c r="K63" t="s">
        <v>957</v>
      </c>
      <c r="L63" t="s">
        <v>958</v>
      </c>
    </row>
    <row r="64" spans="1:12" x14ac:dyDescent="0.25">
      <c r="A64" s="260">
        <v>47085</v>
      </c>
      <c r="C64" s="258">
        <v>9542.5499999999993</v>
      </c>
      <c r="D64">
        <v>0</v>
      </c>
      <c r="E64" s="258">
        <v>9410.64</v>
      </c>
      <c r="G64">
        <v>131.91</v>
      </c>
      <c r="H64">
        <v>0</v>
      </c>
      <c r="K64" t="s">
        <v>959</v>
      </c>
      <c r="L64" t="s">
        <v>960</v>
      </c>
    </row>
    <row r="65" spans="1:13" x14ac:dyDescent="0.25">
      <c r="A65" s="260">
        <v>47115</v>
      </c>
      <c r="C65" s="258">
        <v>9542.5499999999993</v>
      </c>
      <c r="D65">
        <v>0</v>
      </c>
      <c r="E65" s="258">
        <v>9457.24</v>
      </c>
      <c r="G65">
        <v>85.31</v>
      </c>
      <c r="H65">
        <v>0</v>
      </c>
      <c r="K65" t="s">
        <v>961</v>
      </c>
      <c r="L65" t="s">
        <v>962</v>
      </c>
    </row>
    <row r="66" spans="1:13" x14ac:dyDescent="0.25">
      <c r="A66" s="260">
        <v>47146</v>
      </c>
      <c r="C66" s="258">
        <v>9542.31</v>
      </c>
      <c r="D66">
        <v>0</v>
      </c>
      <c r="E66" s="258">
        <v>9498.15</v>
      </c>
      <c r="G66">
        <v>44.16</v>
      </c>
      <c r="H66">
        <v>0</v>
      </c>
      <c r="K66">
        <v>0</v>
      </c>
      <c r="L66">
        <v>0</v>
      </c>
    </row>
    <row r="69" spans="1:13" ht="21" x14ac:dyDescent="0.35">
      <c r="A69" s="363" t="s">
        <v>963</v>
      </c>
    </row>
    <row r="71" spans="1:13" x14ac:dyDescent="0.25">
      <c r="A71" t="s">
        <v>0</v>
      </c>
      <c r="M71" t="s">
        <v>964</v>
      </c>
    </row>
    <row r="73" spans="1:13" x14ac:dyDescent="0.25">
      <c r="A73" t="s">
        <v>1</v>
      </c>
      <c r="B73" t="s">
        <v>2</v>
      </c>
      <c r="C73" t="s">
        <v>3</v>
      </c>
      <c r="D73" t="s">
        <v>4</v>
      </c>
      <c r="E73" t="s">
        <v>5</v>
      </c>
      <c r="F73" t="s">
        <v>6</v>
      </c>
      <c r="G73" t="s">
        <v>7</v>
      </c>
      <c r="H73" t="s">
        <v>8</v>
      </c>
      <c r="I73" t="s">
        <v>9</v>
      </c>
      <c r="J73" t="s">
        <v>10</v>
      </c>
      <c r="K73" t="s">
        <v>11</v>
      </c>
      <c r="L73" t="s">
        <v>567</v>
      </c>
    </row>
    <row r="74" spans="1:13" x14ac:dyDescent="0.25">
      <c r="A74" s="260">
        <v>45321</v>
      </c>
      <c r="C74" s="258">
        <v>5750</v>
      </c>
      <c r="D74">
        <v>0</v>
      </c>
      <c r="E74" s="258">
        <v>500000</v>
      </c>
      <c r="H74" s="258">
        <v>5000</v>
      </c>
      <c r="I74">
        <v>750</v>
      </c>
      <c r="J74" s="258">
        <v>500000</v>
      </c>
      <c r="K74" t="s">
        <v>840</v>
      </c>
      <c r="L74" t="s">
        <v>841</v>
      </c>
    </row>
    <row r="75" spans="1:13" x14ac:dyDescent="0.25">
      <c r="A75" s="260">
        <v>45350</v>
      </c>
      <c r="C75" s="258">
        <v>9542.5499999999993</v>
      </c>
      <c r="D75">
        <v>0</v>
      </c>
      <c r="E75" s="258">
        <v>7367.4</v>
      </c>
      <c r="G75" s="258">
        <v>2175.15</v>
      </c>
      <c r="K75" t="s">
        <v>842</v>
      </c>
      <c r="L75" t="s">
        <v>843</v>
      </c>
    </row>
    <row r="76" spans="1:13" x14ac:dyDescent="0.25">
      <c r="A76" s="260">
        <v>45379</v>
      </c>
      <c r="C76" s="258">
        <v>9542.5499999999993</v>
      </c>
      <c r="D76">
        <v>0</v>
      </c>
      <c r="E76" s="258">
        <v>7399.45</v>
      </c>
      <c r="G76" s="258">
        <v>2143.1</v>
      </c>
      <c r="K76" t="s">
        <v>844</v>
      </c>
      <c r="L76" t="s">
        <v>845</v>
      </c>
    </row>
    <row r="77" spans="1:13" x14ac:dyDescent="0.25">
      <c r="A77" s="260">
        <v>45410</v>
      </c>
      <c r="C77" s="258">
        <v>9542.5499999999993</v>
      </c>
      <c r="D77">
        <v>0</v>
      </c>
      <c r="E77" s="258">
        <v>7286.06</v>
      </c>
      <c r="G77" s="258">
        <v>2256.4899999999998</v>
      </c>
      <c r="K77" t="s">
        <v>846</v>
      </c>
      <c r="L77" t="s">
        <v>847</v>
      </c>
    </row>
    <row r="78" spans="1:13" x14ac:dyDescent="0.25">
      <c r="A78" s="260">
        <v>45440</v>
      </c>
      <c r="C78" s="258">
        <v>9542.5499999999993</v>
      </c>
      <c r="D78">
        <v>0</v>
      </c>
      <c r="E78" s="258">
        <v>7391.64</v>
      </c>
      <c r="G78" s="258">
        <v>2150.91</v>
      </c>
      <c r="K78" t="s">
        <v>848</v>
      </c>
      <c r="L78" t="s">
        <v>849</v>
      </c>
    </row>
    <row r="79" spans="1:13" x14ac:dyDescent="0.25">
      <c r="A79" s="260">
        <v>45471</v>
      </c>
      <c r="C79" s="258">
        <v>9542.5499999999993</v>
      </c>
      <c r="D79">
        <v>0</v>
      </c>
      <c r="E79" s="258">
        <v>7354.31</v>
      </c>
      <c r="G79" s="258">
        <v>2188.2399999999998</v>
      </c>
      <c r="K79" t="s">
        <v>850</v>
      </c>
      <c r="L79" t="s">
        <v>851</v>
      </c>
    </row>
    <row r="80" spans="1:13" x14ac:dyDescent="0.25">
      <c r="A80" s="260">
        <v>45501</v>
      </c>
      <c r="C80" s="258">
        <v>9542.5499999999993</v>
      </c>
      <c r="D80">
        <v>0</v>
      </c>
      <c r="E80" s="258">
        <v>7458</v>
      </c>
      <c r="G80" s="258">
        <v>2084.5500000000002</v>
      </c>
      <c r="K80" t="s">
        <v>852</v>
      </c>
      <c r="L80" t="s">
        <v>853</v>
      </c>
    </row>
    <row r="81" spans="1:12" x14ac:dyDescent="0.25">
      <c r="A81" s="260">
        <v>45522</v>
      </c>
      <c r="C81" s="258">
        <v>6083.85</v>
      </c>
      <c r="D81">
        <v>0</v>
      </c>
      <c r="H81" s="258">
        <v>6083.85</v>
      </c>
      <c r="K81" t="s">
        <v>965</v>
      </c>
      <c r="L81" t="s">
        <v>966</v>
      </c>
    </row>
    <row r="82" spans="1:12" x14ac:dyDescent="0.25">
      <c r="A82" s="260">
        <v>45532</v>
      </c>
      <c r="C82" s="258">
        <v>8594.93</v>
      </c>
      <c r="D82">
        <v>0</v>
      </c>
      <c r="E82" s="258">
        <v>6478.84</v>
      </c>
      <c r="G82" s="258">
        <v>2116.09</v>
      </c>
      <c r="H82">
        <v>0</v>
      </c>
      <c r="K82" t="s">
        <v>967</v>
      </c>
      <c r="L82" t="s">
        <v>968</v>
      </c>
    </row>
    <row r="83" spans="1:12" x14ac:dyDescent="0.25">
      <c r="A83" s="260">
        <v>45563</v>
      </c>
      <c r="C83" s="258">
        <v>8594.93</v>
      </c>
      <c r="D83">
        <v>0</v>
      </c>
      <c r="E83" s="258">
        <v>6519.47</v>
      </c>
      <c r="G83" s="258">
        <v>2075.46</v>
      </c>
      <c r="H83">
        <v>0</v>
      </c>
      <c r="K83" t="s">
        <v>969</v>
      </c>
      <c r="L83" t="s">
        <v>970</v>
      </c>
    </row>
    <row r="84" spans="1:12" x14ac:dyDescent="0.25">
      <c r="A84" s="260">
        <v>45593</v>
      </c>
      <c r="C84" s="258">
        <v>8594.93</v>
      </c>
      <c r="D84">
        <v>0</v>
      </c>
      <c r="E84" s="258">
        <v>6619.31</v>
      </c>
      <c r="G84" s="258">
        <v>1975.62</v>
      </c>
      <c r="H84">
        <v>0</v>
      </c>
      <c r="K84" t="s">
        <v>971</v>
      </c>
      <c r="L84" t="s">
        <v>972</v>
      </c>
    </row>
    <row r="85" spans="1:12" x14ac:dyDescent="0.25">
      <c r="A85" s="260">
        <v>45624</v>
      </c>
      <c r="C85" s="258">
        <v>8594.93</v>
      </c>
      <c r="D85">
        <v>0</v>
      </c>
      <c r="E85" s="258">
        <v>6587.96</v>
      </c>
      <c r="G85" s="258">
        <v>2006.97</v>
      </c>
      <c r="H85">
        <v>0</v>
      </c>
      <c r="K85" t="s">
        <v>973</v>
      </c>
      <c r="L85" t="s">
        <v>974</v>
      </c>
    </row>
    <row r="86" spans="1:12" x14ac:dyDescent="0.25">
      <c r="A86" s="260">
        <v>45654</v>
      </c>
      <c r="C86" s="258">
        <v>8594.93</v>
      </c>
      <c r="D86">
        <v>0</v>
      </c>
      <c r="E86" s="258">
        <v>6685.94</v>
      </c>
      <c r="G86" s="258">
        <v>1908.99</v>
      </c>
      <c r="H86">
        <v>0</v>
      </c>
      <c r="K86" t="s">
        <v>975</v>
      </c>
      <c r="L86" t="s">
        <v>976</v>
      </c>
    </row>
    <row r="87" spans="1:12" x14ac:dyDescent="0.25">
      <c r="A87" s="260">
        <v>45685</v>
      </c>
      <c r="C87" s="258">
        <v>8594.93</v>
      </c>
      <c r="D87">
        <v>0</v>
      </c>
      <c r="E87" s="258">
        <v>6657.17</v>
      </c>
      <c r="G87" s="258">
        <v>1937.76</v>
      </c>
      <c r="H87">
        <v>0</v>
      </c>
      <c r="K87" t="s">
        <v>977</v>
      </c>
      <c r="L87" t="s">
        <v>978</v>
      </c>
    </row>
    <row r="88" spans="1:12" x14ac:dyDescent="0.25">
      <c r="A88" s="260">
        <v>45716</v>
      </c>
      <c r="C88" s="258">
        <v>8594.93</v>
      </c>
      <c r="D88">
        <v>0</v>
      </c>
      <c r="E88" s="258">
        <v>6691.88</v>
      </c>
      <c r="G88" s="258">
        <v>1903.05</v>
      </c>
      <c r="H88">
        <v>0</v>
      </c>
      <c r="K88" t="s">
        <v>979</v>
      </c>
      <c r="L88" t="s">
        <v>980</v>
      </c>
    </row>
    <row r="89" spans="1:12" x14ac:dyDescent="0.25">
      <c r="A89" s="260">
        <v>45744</v>
      </c>
      <c r="C89" s="258">
        <v>8594.93</v>
      </c>
      <c r="D89">
        <v>0</v>
      </c>
      <c r="E89" s="258">
        <v>6907.55</v>
      </c>
      <c r="G89" s="258">
        <v>1687.38</v>
      </c>
      <c r="H89">
        <v>0</v>
      </c>
      <c r="K89" t="s">
        <v>981</v>
      </c>
      <c r="L89" t="s">
        <v>982</v>
      </c>
    </row>
    <row r="90" spans="1:12" x14ac:dyDescent="0.25">
      <c r="A90" s="260">
        <v>45775</v>
      </c>
      <c r="C90" s="258">
        <v>8594.93</v>
      </c>
      <c r="D90">
        <v>0</v>
      </c>
      <c r="E90" s="258">
        <v>6762.78</v>
      </c>
      <c r="G90" s="258">
        <v>1832.15</v>
      </c>
      <c r="H90">
        <v>0</v>
      </c>
      <c r="K90" t="s">
        <v>983</v>
      </c>
      <c r="L90" t="s">
        <v>984</v>
      </c>
    </row>
    <row r="91" spans="1:12" x14ac:dyDescent="0.25">
      <c r="A91" s="260">
        <v>45805</v>
      </c>
      <c r="C91" s="258">
        <v>8594.93</v>
      </c>
      <c r="D91">
        <v>0</v>
      </c>
      <c r="E91" s="258">
        <v>6856</v>
      </c>
      <c r="G91" s="258">
        <v>1738.93</v>
      </c>
      <c r="H91">
        <v>0</v>
      </c>
      <c r="K91" t="s">
        <v>985</v>
      </c>
      <c r="L91" t="s">
        <v>986</v>
      </c>
    </row>
    <row r="92" spans="1:12" x14ac:dyDescent="0.25">
      <c r="A92" s="260">
        <v>45836</v>
      </c>
      <c r="C92" s="258">
        <v>8594.93</v>
      </c>
      <c r="D92">
        <v>0</v>
      </c>
      <c r="E92" s="258">
        <v>6833.78</v>
      </c>
      <c r="G92" s="258">
        <v>1761.15</v>
      </c>
      <c r="H92">
        <v>0</v>
      </c>
      <c r="K92" t="s">
        <v>987</v>
      </c>
      <c r="L92" t="s">
        <v>988</v>
      </c>
    </row>
    <row r="93" spans="1:12" x14ac:dyDescent="0.25">
      <c r="A93" s="260">
        <v>45866</v>
      </c>
      <c r="C93" s="258">
        <v>8594.93</v>
      </c>
      <c r="D93">
        <v>0</v>
      </c>
      <c r="E93" s="258">
        <v>6925.07</v>
      </c>
      <c r="G93" s="258">
        <v>1669.86</v>
      </c>
      <c r="H93">
        <v>0</v>
      </c>
      <c r="K93" t="s">
        <v>989</v>
      </c>
      <c r="L93" t="s">
        <v>990</v>
      </c>
    </row>
    <row r="94" spans="1:12" x14ac:dyDescent="0.25">
      <c r="A94" s="260">
        <v>45897</v>
      </c>
      <c r="C94" s="258">
        <v>8594.93</v>
      </c>
      <c r="D94">
        <v>0</v>
      </c>
      <c r="E94" s="258">
        <v>6905.51</v>
      </c>
      <c r="G94" s="258">
        <v>1689.42</v>
      </c>
      <c r="H94">
        <v>0</v>
      </c>
      <c r="K94" t="s">
        <v>991</v>
      </c>
      <c r="L94" t="s">
        <v>992</v>
      </c>
    </row>
    <row r="95" spans="1:12" x14ac:dyDescent="0.25">
      <c r="A95" s="260">
        <v>45928</v>
      </c>
      <c r="C95" s="258">
        <v>8594.93</v>
      </c>
      <c r="D95">
        <v>0</v>
      </c>
      <c r="E95" s="258">
        <v>6941.51</v>
      </c>
      <c r="G95" s="258">
        <v>1653.42</v>
      </c>
      <c r="H95">
        <v>0</v>
      </c>
      <c r="K95" t="s">
        <v>993</v>
      </c>
      <c r="L95" t="s">
        <v>994</v>
      </c>
    </row>
    <row r="96" spans="1:12" x14ac:dyDescent="0.25">
      <c r="A96" s="260">
        <v>45958</v>
      </c>
      <c r="C96" s="258">
        <v>8594.93</v>
      </c>
      <c r="D96">
        <v>0</v>
      </c>
      <c r="E96" s="258">
        <v>7029.87</v>
      </c>
      <c r="G96" s="258">
        <v>1565.06</v>
      </c>
      <c r="H96">
        <v>0</v>
      </c>
      <c r="K96" t="s">
        <v>995</v>
      </c>
      <c r="L96" t="s">
        <v>996</v>
      </c>
    </row>
    <row r="97" spans="1:12" x14ac:dyDescent="0.25">
      <c r="A97" s="260">
        <v>45989</v>
      </c>
      <c r="C97" s="258">
        <v>8594.93</v>
      </c>
      <c r="D97">
        <v>0</v>
      </c>
      <c r="E97" s="258">
        <v>7014.35</v>
      </c>
      <c r="G97" s="258">
        <v>1580.58</v>
      </c>
      <c r="H97">
        <v>0</v>
      </c>
      <c r="K97" t="s">
        <v>997</v>
      </c>
      <c r="L97" t="s">
        <v>998</v>
      </c>
    </row>
    <row r="98" spans="1:12" x14ac:dyDescent="0.25">
      <c r="A98" s="260">
        <v>46019</v>
      </c>
      <c r="C98" s="258">
        <v>8594.93</v>
      </c>
      <c r="D98">
        <v>0</v>
      </c>
      <c r="E98" s="258">
        <v>7100.73</v>
      </c>
      <c r="G98" s="258">
        <v>1494.2</v>
      </c>
      <c r="H98">
        <v>0</v>
      </c>
      <c r="K98" t="s">
        <v>999</v>
      </c>
      <c r="L98" t="s">
        <v>1000</v>
      </c>
    </row>
    <row r="99" spans="1:12" x14ac:dyDescent="0.25">
      <c r="A99" s="260">
        <v>46050</v>
      </c>
      <c r="C99" s="258">
        <v>8594.93</v>
      </c>
      <c r="D99">
        <v>0</v>
      </c>
      <c r="E99" s="258">
        <v>7087.94</v>
      </c>
      <c r="G99" s="258">
        <v>1506.99</v>
      </c>
      <c r="H99">
        <v>0</v>
      </c>
      <c r="K99" t="s">
        <v>1001</v>
      </c>
      <c r="L99" t="s">
        <v>1002</v>
      </c>
    </row>
    <row r="100" spans="1:12" x14ac:dyDescent="0.25">
      <c r="A100" s="260">
        <v>46081</v>
      </c>
      <c r="C100" s="258">
        <v>8594.93</v>
      </c>
      <c r="D100">
        <v>0</v>
      </c>
      <c r="E100" s="258">
        <v>7124.89</v>
      </c>
      <c r="G100" s="258">
        <v>1470.04</v>
      </c>
      <c r="H100">
        <v>0</v>
      </c>
      <c r="K100" t="s">
        <v>1003</v>
      </c>
      <c r="L100" t="s">
        <v>1004</v>
      </c>
    </row>
    <row r="101" spans="1:12" x14ac:dyDescent="0.25">
      <c r="A101" s="260">
        <v>46109</v>
      </c>
      <c r="C101" s="258">
        <v>8594.93</v>
      </c>
      <c r="D101">
        <v>0</v>
      </c>
      <c r="E101" s="258">
        <v>7300.71</v>
      </c>
      <c r="G101" s="258">
        <v>1294.22</v>
      </c>
      <c r="H101">
        <v>0</v>
      </c>
      <c r="K101" t="s">
        <v>1005</v>
      </c>
      <c r="L101" t="s">
        <v>1006</v>
      </c>
    </row>
    <row r="102" spans="1:12" x14ac:dyDescent="0.25">
      <c r="A102" s="260">
        <v>46140</v>
      </c>
      <c r="C102" s="258">
        <v>8594.93</v>
      </c>
      <c r="D102">
        <v>0</v>
      </c>
      <c r="E102" s="258">
        <v>7200.1</v>
      </c>
      <c r="G102" s="258">
        <v>1394.83</v>
      </c>
      <c r="H102">
        <v>0</v>
      </c>
      <c r="K102" t="s">
        <v>1007</v>
      </c>
      <c r="L102" t="s">
        <v>1008</v>
      </c>
    </row>
    <row r="103" spans="1:12" x14ac:dyDescent="0.25">
      <c r="A103" s="260">
        <v>46170</v>
      </c>
      <c r="C103" s="258">
        <v>8594.93</v>
      </c>
      <c r="D103">
        <v>0</v>
      </c>
      <c r="E103" s="258">
        <v>7281.42</v>
      </c>
      <c r="G103" s="258">
        <v>1313.51</v>
      </c>
      <c r="H103">
        <v>0</v>
      </c>
      <c r="K103" t="s">
        <v>1009</v>
      </c>
      <c r="L103" t="s">
        <v>1010</v>
      </c>
    </row>
    <row r="104" spans="1:12" x14ac:dyDescent="0.25">
      <c r="A104" s="260">
        <v>46201</v>
      </c>
      <c r="C104" s="258">
        <v>8594.93</v>
      </c>
      <c r="D104">
        <v>0</v>
      </c>
      <c r="E104" s="258">
        <v>7275.6</v>
      </c>
      <c r="G104" s="258">
        <v>1319.33</v>
      </c>
      <c r="H104">
        <v>0</v>
      </c>
      <c r="K104" t="s">
        <v>1011</v>
      </c>
      <c r="L104" t="s">
        <v>1012</v>
      </c>
    </row>
    <row r="105" spans="1:12" x14ac:dyDescent="0.25">
      <c r="A105" s="260">
        <v>46231</v>
      </c>
      <c r="C105" s="258">
        <v>8594.93</v>
      </c>
      <c r="D105">
        <v>0</v>
      </c>
      <c r="E105" s="258">
        <v>7354.87</v>
      </c>
      <c r="G105" s="258">
        <v>1240.06</v>
      </c>
      <c r="H105">
        <v>0</v>
      </c>
      <c r="K105" t="s">
        <v>1013</v>
      </c>
      <c r="L105" t="s">
        <v>1014</v>
      </c>
    </row>
    <row r="106" spans="1:12" x14ac:dyDescent="0.25">
      <c r="A106" s="260">
        <v>46262</v>
      </c>
      <c r="C106" s="258">
        <v>8594.93</v>
      </c>
      <c r="D106">
        <v>0</v>
      </c>
      <c r="E106" s="258">
        <v>7351.88</v>
      </c>
      <c r="G106" s="258">
        <v>1243.05</v>
      </c>
      <c r="H106">
        <v>0</v>
      </c>
      <c r="K106" t="s">
        <v>1015</v>
      </c>
      <c r="L106" t="s">
        <v>1016</v>
      </c>
    </row>
    <row r="107" spans="1:12" x14ac:dyDescent="0.25">
      <c r="A107" s="260">
        <v>46293</v>
      </c>
      <c r="C107" s="258">
        <v>8594.93</v>
      </c>
      <c r="D107">
        <v>0</v>
      </c>
      <c r="E107" s="258">
        <v>7390.21</v>
      </c>
      <c r="G107" s="258">
        <v>1204.72</v>
      </c>
      <c r="H107">
        <v>0</v>
      </c>
      <c r="K107" t="s">
        <v>1017</v>
      </c>
      <c r="L107" t="s">
        <v>1018</v>
      </c>
    </row>
    <row r="108" spans="1:12" x14ac:dyDescent="0.25">
      <c r="A108" s="260">
        <v>46323</v>
      </c>
      <c r="C108" s="258">
        <v>8594.93</v>
      </c>
      <c r="D108">
        <v>0</v>
      </c>
      <c r="E108" s="258">
        <v>7466.36</v>
      </c>
      <c r="G108" s="258">
        <v>1128.57</v>
      </c>
      <c r="H108">
        <v>0</v>
      </c>
      <c r="K108" t="s">
        <v>1019</v>
      </c>
      <c r="L108" t="s">
        <v>1020</v>
      </c>
    </row>
    <row r="109" spans="1:12" x14ac:dyDescent="0.25">
      <c r="A109" s="260">
        <v>46354</v>
      </c>
      <c r="C109" s="258">
        <v>8594.93</v>
      </c>
      <c r="D109">
        <v>0</v>
      </c>
      <c r="E109" s="258">
        <v>7467.66</v>
      </c>
      <c r="G109" s="258">
        <v>1127.27</v>
      </c>
      <c r="H109">
        <v>0</v>
      </c>
      <c r="K109" t="s">
        <v>1021</v>
      </c>
      <c r="L109" t="s">
        <v>1022</v>
      </c>
    </row>
    <row r="110" spans="1:12" x14ac:dyDescent="0.25">
      <c r="A110" s="260">
        <v>46384</v>
      </c>
      <c r="C110" s="258">
        <v>8594.93</v>
      </c>
      <c r="D110">
        <v>0</v>
      </c>
      <c r="E110" s="258">
        <v>7541.7</v>
      </c>
      <c r="G110" s="258">
        <v>1053.23</v>
      </c>
      <c r="H110">
        <v>0</v>
      </c>
      <c r="K110" t="s">
        <v>1023</v>
      </c>
      <c r="L110" t="s">
        <v>1024</v>
      </c>
    </row>
    <row r="111" spans="1:12" x14ac:dyDescent="0.25">
      <c r="A111" s="260">
        <v>46415</v>
      </c>
      <c r="C111" s="258">
        <v>8594.93</v>
      </c>
      <c r="D111">
        <v>0</v>
      </c>
      <c r="E111" s="258">
        <v>7545.91</v>
      </c>
      <c r="G111" s="258">
        <v>1049.02</v>
      </c>
      <c r="H111">
        <v>0</v>
      </c>
      <c r="K111" t="s">
        <v>1025</v>
      </c>
      <c r="L111" t="s">
        <v>1026</v>
      </c>
    </row>
    <row r="112" spans="1:12" x14ac:dyDescent="0.25">
      <c r="A112" s="260">
        <v>46446</v>
      </c>
      <c r="C112" s="258">
        <v>8594.93</v>
      </c>
      <c r="D112">
        <v>0</v>
      </c>
      <c r="E112" s="258">
        <v>7585.26</v>
      </c>
      <c r="G112" s="258">
        <v>1009.67</v>
      </c>
      <c r="H112">
        <v>0</v>
      </c>
      <c r="K112" t="s">
        <v>1027</v>
      </c>
      <c r="L112" t="s">
        <v>1028</v>
      </c>
    </row>
    <row r="113" spans="1:12" x14ac:dyDescent="0.25">
      <c r="A113" s="260">
        <v>46474</v>
      </c>
      <c r="C113" s="258">
        <v>8594.93</v>
      </c>
      <c r="D113">
        <v>0</v>
      </c>
      <c r="E113" s="258">
        <v>7718.68</v>
      </c>
      <c r="G113">
        <v>876.25</v>
      </c>
      <c r="H113">
        <v>0</v>
      </c>
      <c r="K113" t="s">
        <v>1029</v>
      </c>
      <c r="L113" t="s">
        <v>1030</v>
      </c>
    </row>
    <row r="114" spans="1:12" x14ac:dyDescent="0.25">
      <c r="A114" s="260">
        <v>46505</v>
      </c>
      <c r="C114" s="258">
        <v>8594.93</v>
      </c>
      <c r="D114">
        <v>0</v>
      </c>
      <c r="E114" s="258">
        <v>7665.04</v>
      </c>
      <c r="G114">
        <v>929.89</v>
      </c>
      <c r="H114">
        <v>0</v>
      </c>
      <c r="K114" t="s">
        <v>1031</v>
      </c>
      <c r="L114" t="s">
        <v>1032</v>
      </c>
    </row>
    <row r="115" spans="1:12" x14ac:dyDescent="0.25">
      <c r="A115" s="260">
        <v>46535</v>
      </c>
      <c r="C115" s="258">
        <v>8594.93</v>
      </c>
      <c r="D115">
        <v>0</v>
      </c>
      <c r="E115" s="258">
        <v>7733.71</v>
      </c>
      <c r="G115">
        <v>861.22</v>
      </c>
      <c r="H115">
        <v>0</v>
      </c>
      <c r="K115" t="s">
        <v>1033</v>
      </c>
      <c r="L115" t="s">
        <v>1034</v>
      </c>
    </row>
    <row r="116" spans="1:12" x14ac:dyDescent="0.25">
      <c r="A116" s="260">
        <v>46566</v>
      </c>
      <c r="C116" s="258">
        <v>8594.93</v>
      </c>
      <c r="D116">
        <v>0</v>
      </c>
      <c r="E116" s="258">
        <v>7745.32</v>
      </c>
      <c r="G116">
        <v>849.61</v>
      </c>
      <c r="H116">
        <v>0</v>
      </c>
      <c r="K116" t="s">
        <v>1035</v>
      </c>
      <c r="L116" t="s">
        <v>1036</v>
      </c>
    </row>
    <row r="117" spans="1:12" x14ac:dyDescent="0.25">
      <c r="A117" s="260">
        <v>46596</v>
      </c>
      <c r="C117" s="258">
        <v>8594.93</v>
      </c>
      <c r="D117">
        <v>0</v>
      </c>
      <c r="E117" s="258">
        <v>7811.81</v>
      </c>
      <c r="G117">
        <v>783.12</v>
      </c>
      <c r="H117">
        <v>0</v>
      </c>
      <c r="K117" t="s">
        <v>1037</v>
      </c>
      <c r="L117" t="s">
        <v>1038</v>
      </c>
    </row>
    <row r="118" spans="1:12" x14ac:dyDescent="0.25">
      <c r="A118" s="260">
        <v>46627</v>
      </c>
      <c r="C118" s="258">
        <v>8594.93</v>
      </c>
      <c r="D118">
        <v>0</v>
      </c>
      <c r="E118" s="258">
        <v>7826.43</v>
      </c>
      <c r="G118">
        <v>768.5</v>
      </c>
      <c r="H118">
        <v>0</v>
      </c>
      <c r="K118" t="s">
        <v>1039</v>
      </c>
      <c r="L118" t="s">
        <v>1040</v>
      </c>
    </row>
    <row r="119" spans="1:12" x14ac:dyDescent="0.25">
      <c r="A119" s="260">
        <v>46658</v>
      </c>
      <c r="C119" s="258">
        <v>8594.93</v>
      </c>
      <c r="D119">
        <v>0</v>
      </c>
      <c r="E119" s="258">
        <v>7867.24</v>
      </c>
      <c r="G119">
        <v>727.69</v>
      </c>
      <c r="H119">
        <v>0</v>
      </c>
      <c r="K119" t="s">
        <v>1041</v>
      </c>
      <c r="L119" t="s">
        <v>1042</v>
      </c>
    </row>
    <row r="120" spans="1:12" x14ac:dyDescent="0.25">
      <c r="A120" s="260">
        <v>46688</v>
      </c>
      <c r="C120" s="258">
        <v>8594.93</v>
      </c>
      <c r="D120">
        <v>0</v>
      </c>
      <c r="E120" s="258">
        <v>7930.4</v>
      </c>
      <c r="G120">
        <v>664.53</v>
      </c>
      <c r="H120">
        <v>0</v>
      </c>
      <c r="K120" t="s">
        <v>1043</v>
      </c>
      <c r="L120" t="s">
        <v>1044</v>
      </c>
    </row>
    <row r="121" spans="1:12" x14ac:dyDescent="0.25">
      <c r="A121" s="260">
        <v>46719</v>
      </c>
      <c r="C121" s="258">
        <v>8594.93</v>
      </c>
      <c r="D121">
        <v>0</v>
      </c>
      <c r="E121" s="258">
        <v>7949.6</v>
      </c>
      <c r="G121">
        <v>645.33000000000004</v>
      </c>
      <c r="H121">
        <v>0</v>
      </c>
      <c r="K121" t="s">
        <v>1045</v>
      </c>
      <c r="L121" t="s">
        <v>1046</v>
      </c>
    </row>
    <row r="122" spans="1:12" x14ac:dyDescent="0.25">
      <c r="A122" s="260">
        <v>46749</v>
      </c>
      <c r="C122" s="258">
        <v>8594.93</v>
      </c>
      <c r="D122">
        <v>0</v>
      </c>
      <c r="E122" s="258">
        <v>8010.52</v>
      </c>
      <c r="G122">
        <v>584.41</v>
      </c>
      <c r="H122">
        <v>0</v>
      </c>
      <c r="K122" t="s">
        <v>1047</v>
      </c>
      <c r="L122" t="s">
        <v>1048</v>
      </c>
    </row>
    <row r="123" spans="1:12" x14ac:dyDescent="0.25">
      <c r="A123" s="260">
        <v>46780</v>
      </c>
      <c r="C123" s="258">
        <v>8594.93</v>
      </c>
      <c r="D123">
        <v>0</v>
      </c>
      <c r="E123" s="258">
        <v>8032.8</v>
      </c>
      <c r="G123">
        <v>562.13</v>
      </c>
      <c r="H123">
        <v>0</v>
      </c>
      <c r="K123" t="s">
        <v>1049</v>
      </c>
      <c r="L123" t="s">
        <v>1050</v>
      </c>
    </row>
    <row r="124" spans="1:12" x14ac:dyDescent="0.25">
      <c r="A124" s="260">
        <v>46811</v>
      </c>
      <c r="C124" s="258">
        <v>8594.93</v>
      </c>
      <c r="D124">
        <v>0</v>
      </c>
      <c r="E124" s="258">
        <v>8074.68</v>
      </c>
      <c r="G124">
        <v>520.25</v>
      </c>
      <c r="H124">
        <v>0</v>
      </c>
      <c r="K124" t="s">
        <v>1051</v>
      </c>
      <c r="L124" t="s">
        <v>1052</v>
      </c>
    </row>
    <row r="125" spans="1:12" x14ac:dyDescent="0.25">
      <c r="A125" s="260">
        <v>46840</v>
      </c>
      <c r="C125" s="258">
        <v>8594.93</v>
      </c>
      <c r="D125">
        <v>0</v>
      </c>
      <c r="E125" s="258">
        <v>8147.63</v>
      </c>
      <c r="G125">
        <v>447.3</v>
      </c>
      <c r="H125">
        <v>0</v>
      </c>
      <c r="K125" t="s">
        <v>1053</v>
      </c>
      <c r="L125" t="s">
        <v>1054</v>
      </c>
    </row>
    <row r="126" spans="1:12" x14ac:dyDescent="0.25">
      <c r="A126" s="260">
        <v>46871</v>
      </c>
      <c r="C126" s="258">
        <v>8594.93</v>
      </c>
      <c r="D126">
        <v>0</v>
      </c>
      <c r="E126" s="258">
        <v>8159.26</v>
      </c>
      <c r="G126">
        <v>435.67</v>
      </c>
      <c r="H126">
        <v>0</v>
      </c>
      <c r="K126" t="s">
        <v>1055</v>
      </c>
      <c r="L126" t="s">
        <v>1056</v>
      </c>
    </row>
    <row r="127" spans="1:12" x14ac:dyDescent="0.25">
      <c r="A127" s="260">
        <v>46901</v>
      </c>
      <c r="C127" s="258">
        <v>8594.93</v>
      </c>
      <c r="D127">
        <v>0</v>
      </c>
      <c r="E127" s="258">
        <v>8214.48</v>
      </c>
      <c r="G127">
        <v>380.45</v>
      </c>
      <c r="H127">
        <v>0</v>
      </c>
      <c r="K127" t="s">
        <v>1057</v>
      </c>
      <c r="L127" t="s">
        <v>1058</v>
      </c>
    </row>
    <row r="128" spans="1:12" x14ac:dyDescent="0.25">
      <c r="A128" s="260">
        <v>46932</v>
      </c>
      <c r="C128" s="258">
        <v>8594.93</v>
      </c>
      <c r="D128">
        <v>0</v>
      </c>
      <c r="E128" s="258">
        <v>8244.6200000000008</v>
      </c>
      <c r="G128">
        <v>350.31</v>
      </c>
      <c r="H128">
        <v>0</v>
      </c>
      <c r="K128" t="s">
        <v>1059</v>
      </c>
      <c r="L128" t="s">
        <v>1060</v>
      </c>
    </row>
    <row r="129" spans="1:12" x14ac:dyDescent="0.25">
      <c r="A129" s="260">
        <v>46962</v>
      </c>
      <c r="C129" s="258">
        <v>8594.93</v>
      </c>
      <c r="D129">
        <v>0</v>
      </c>
      <c r="E129" s="258">
        <v>8297.52</v>
      </c>
      <c r="G129">
        <v>297.41000000000003</v>
      </c>
      <c r="H129">
        <v>0</v>
      </c>
      <c r="K129" t="s">
        <v>1061</v>
      </c>
      <c r="L129" t="s">
        <v>1062</v>
      </c>
    </row>
    <row r="130" spans="1:12" x14ac:dyDescent="0.25">
      <c r="A130" s="260">
        <v>46993</v>
      </c>
      <c r="C130" s="258">
        <v>8594.93</v>
      </c>
      <c r="D130">
        <v>0</v>
      </c>
      <c r="E130" s="258">
        <v>8330.8700000000008</v>
      </c>
      <c r="G130">
        <v>264.06</v>
      </c>
      <c r="H130">
        <v>0</v>
      </c>
      <c r="K130" t="s">
        <v>1063</v>
      </c>
      <c r="L130" t="s">
        <v>1064</v>
      </c>
    </row>
    <row r="131" spans="1:12" x14ac:dyDescent="0.25">
      <c r="A131" s="260">
        <v>47024</v>
      </c>
      <c r="C131" s="258">
        <v>8594.93</v>
      </c>
      <c r="D131">
        <v>0</v>
      </c>
      <c r="E131" s="258">
        <v>8374.2999999999993</v>
      </c>
      <c r="G131">
        <v>220.63</v>
      </c>
      <c r="H131">
        <v>0</v>
      </c>
      <c r="K131" t="s">
        <v>1065</v>
      </c>
      <c r="L131" t="s">
        <v>1066</v>
      </c>
    </row>
    <row r="132" spans="1:12" x14ac:dyDescent="0.25">
      <c r="A132" s="260">
        <v>47054</v>
      </c>
      <c r="C132" s="258">
        <v>8594.93</v>
      </c>
      <c r="D132">
        <v>0</v>
      </c>
      <c r="E132" s="258">
        <v>8423.67</v>
      </c>
      <c r="G132">
        <v>171.26</v>
      </c>
      <c r="H132">
        <v>0</v>
      </c>
      <c r="K132" t="s">
        <v>1067</v>
      </c>
      <c r="L132" t="s">
        <v>1068</v>
      </c>
    </row>
    <row r="133" spans="1:12" x14ac:dyDescent="0.25">
      <c r="A133" s="260">
        <v>47085</v>
      </c>
      <c r="C133" s="258">
        <v>8594.93</v>
      </c>
      <c r="D133">
        <v>0</v>
      </c>
      <c r="E133" s="258">
        <v>8461.8799999999992</v>
      </c>
      <c r="G133">
        <v>133.05000000000001</v>
      </c>
      <c r="H133">
        <v>0</v>
      </c>
      <c r="K133" t="s">
        <v>1069</v>
      </c>
      <c r="L133" t="s">
        <v>1070</v>
      </c>
    </row>
    <row r="134" spans="1:12" x14ac:dyDescent="0.25">
      <c r="A134" s="260">
        <v>47115</v>
      </c>
      <c r="C134" s="258">
        <v>8594.93</v>
      </c>
      <c r="D134">
        <v>0</v>
      </c>
      <c r="E134" s="258">
        <v>8508.86</v>
      </c>
      <c r="G134">
        <v>86.07</v>
      </c>
      <c r="H134">
        <v>0</v>
      </c>
      <c r="K134" t="s">
        <v>1071</v>
      </c>
      <c r="L134" t="s">
        <v>1072</v>
      </c>
    </row>
    <row r="135" spans="1:12" x14ac:dyDescent="0.25">
      <c r="A135" s="260">
        <v>47146</v>
      </c>
      <c r="C135" s="258">
        <v>8594.7199999999993</v>
      </c>
      <c r="D135">
        <v>0</v>
      </c>
      <c r="E135" s="258">
        <v>8550.14</v>
      </c>
      <c r="G135">
        <v>44.58</v>
      </c>
      <c r="H135">
        <v>0</v>
      </c>
      <c r="K135">
        <v>0</v>
      </c>
      <c r="L135">
        <v>0</v>
      </c>
    </row>
  </sheetData>
  <pageMargins left="0.7" right="0.7" top="0.75" bottom="0.75" header="0.3" footer="0.3"/>
  <pageSetup paperSize="9" orientation="portrait" r:id="rId1"/>
  <headerFooter>
    <oddFooter>&amp;L&amp;"Calibri Light,Regular"&amp;09&amp;K00C000Public</oddFooter>
    <evenFooter>&amp;L&amp;"Calibri Light,Regular"&amp;09&amp;K00C000Public</evenFooter>
    <firstFooter>&amp;L&amp;"Calibri Light,Regular"&amp;09&amp;K00C000Public</first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B1DFA-6463-4EEF-9B0A-E5FCE5E12135}">
  <sheetPr>
    <pageSetUpPr autoPageBreaks="0"/>
  </sheetPr>
  <dimension ref="A2:O89"/>
  <sheetViews>
    <sheetView topLeftCell="A40" workbookViewId="0">
      <selection activeCell="J57" sqref="J57"/>
    </sheetView>
  </sheetViews>
  <sheetFormatPr defaultRowHeight="15" x14ac:dyDescent="0.25"/>
  <cols>
    <col min="1" max="1" width="16" bestFit="1" customWidth="1"/>
    <col min="3" max="3" width="9.140625" bestFit="1" customWidth="1"/>
    <col min="4" max="4" width="9" bestFit="1" customWidth="1"/>
    <col min="5" max="5" width="10.28515625" bestFit="1" customWidth="1"/>
    <col min="7" max="7" width="9" bestFit="1" customWidth="1"/>
    <col min="10" max="10" width="10.140625" bestFit="1" customWidth="1"/>
    <col min="11" max="11" width="11.7109375" bestFit="1" customWidth="1"/>
    <col min="12" max="12" width="17.7109375" bestFit="1" customWidth="1"/>
    <col min="14" max="14" width="11.28515625" bestFit="1" customWidth="1"/>
    <col min="15" max="15" width="9.140625" bestFit="1" customWidth="1"/>
  </cols>
  <sheetData>
    <row r="2" spans="1:15" ht="21" x14ac:dyDescent="0.35">
      <c r="A2" s="363" t="s">
        <v>834</v>
      </c>
    </row>
    <row r="4" spans="1:15" x14ac:dyDescent="0.25">
      <c r="A4" t="s">
        <v>0</v>
      </c>
      <c r="M4" t="s">
        <v>1073</v>
      </c>
    </row>
    <row r="6" spans="1:15" x14ac:dyDescent="0.25">
      <c r="A6" t="s">
        <v>1</v>
      </c>
      <c r="B6" t="s">
        <v>2</v>
      </c>
      <c r="C6" t="s">
        <v>3</v>
      </c>
      <c r="D6" t="s">
        <v>4</v>
      </c>
      <c r="E6" t="s">
        <v>5</v>
      </c>
      <c r="F6" t="s">
        <v>6</v>
      </c>
      <c r="G6" t="s">
        <v>7</v>
      </c>
      <c r="H6" t="s">
        <v>8</v>
      </c>
      <c r="I6" t="s">
        <v>9</v>
      </c>
      <c r="J6" t="s">
        <v>10</v>
      </c>
      <c r="K6" t="s">
        <v>11</v>
      </c>
      <c r="L6" t="s">
        <v>567</v>
      </c>
    </row>
    <row r="7" spans="1:15" x14ac:dyDescent="0.25">
      <c r="A7" s="260">
        <v>45320</v>
      </c>
      <c r="C7" s="258">
        <v>4600</v>
      </c>
      <c r="D7">
        <v>0</v>
      </c>
      <c r="E7" s="258">
        <v>400000</v>
      </c>
      <c r="H7" s="258">
        <v>4000</v>
      </c>
      <c r="I7">
        <v>600</v>
      </c>
      <c r="J7" s="258">
        <v>400000</v>
      </c>
      <c r="K7" s="258">
        <v>-400000</v>
      </c>
      <c r="L7" s="258">
        <v>-400000</v>
      </c>
    </row>
    <row r="8" spans="1:15" x14ac:dyDescent="0.25">
      <c r="A8" s="260">
        <v>45350</v>
      </c>
      <c r="C8" s="258">
        <v>12250.33</v>
      </c>
      <c r="D8">
        <v>0</v>
      </c>
      <c r="E8" s="258">
        <v>8962.66</v>
      </c>
      <c r="G8" s="258">
        <v>3287.67</v>
      </c>
      <c r="K8" s="258">
        <v>-391037.34</v>
      </c>
      <c r="L8" s="258">
        <v>-394325.01</v>
      </c>
    </row>
    <row r="9" spans="1:15" x14ac:dyDescent="0.25">
      <c r="A9" s="260">
        <v>45379</v>
      </c>
      <c r="C9" s="258">
        <v>12250.33</v>
      </c>
      <c r="D9">
        <v>0</v>
      </c>
      <c r="E9" s="258">
        <v>8366.74</v>
      </c>
      <c r="G9" s="258">
        <v>3883.59</v>
      </c>
      <c r="K9" s="258">
        <v>-382670.6</v>
      </c>
      <c r="L9" s="258">
        <v>-389841.86</v>
      </c>
    </row>
    <row r="10" spans="1:15" x14ac:dyDescent="0.25">
      <c r="A10" s="260">
        <v>45410</v>
      </c>
      <c r="C10" s="258">
        <v>12250.33</v>
      </c>
      <c r="D10">
        <v>0</v>
      </c>
      <c r="E10" s="258">
        <v>8187.73</v>
      </c>
      <c r="G10" s="258">
        <v>4062.6</v>
      </c>
      <c r="K10" s="258">
        <v>-374482.87</v>
      </c>
      <c r="L10" s="258">
        <v>-385716.73</v>
      </c>
    </row>
    <row r="11" spans="1:15" x14ac:dyDescent="0.25">
      <c r="A11" s="260">
        <v>45440</v>
      </c>
      <c r="C11" s="258">
        <v>12250.33</v>
      </c>
      <c r="D11">
        <v>0</v>
      </c>
      <c r="E11" s="258">
        <v>8402.9</v>
      </c>
      <c r="G11" s="258">
        <v>3847.43</v>
      </c>
      <c r="K11" s="258">
        <v>-366079.97</v>
      </c>
      <c r="L11" s="258">
        <v>-381161.26</v>
      </c>
    </row>
    <row r="12" spans="1:15" x14ac:dyDescent="0.25">
      <c r="A12" s="260">
        <v>45471</v>
      </c>
      <c r="C12" s="258">
        <v>12250.33</v>
      </c>
      <c r="D12">
        <v>0</v>
      </c>
      <c r="E12" s="258">
        <v>8363.86</v>
      </c>
      <c r="G12" s="258">
        <v>3886.47</v>
      </c>
      <c r="K12" s="258">
        <v>-357716.11</v>
      </c>
      <c r="L12" s="258">
        <v>-376683.87</v>
      </c>
    </row>
    <row r="13" spans="1:15" x14ac:dyDescent="0.25">
      <c r="A13" s="260">
        <v>45501</v>
      </c>
      <c r="C13" s="258">
        <v>12250.33</v>
      </c>
      <c r="D13">
        <v>0</v>
      </c>
      <c r="E13" s="258">
        <v>8575.16</v>
      </c>
      <c r="G13" s="258">
        <v>3675.17</v>
      </c>
      <c r="K13" s="258">
        <v>-349140.95</v>
      </c>
      <c r="L13" s="258">
        <v>-371783.88</v>
      </c>
      <c r="N13" s="367">
        <v>45522</v>
      </c>
    </row>
    <row r="14" spans="1:15" x14ac:dyDescent="0.25">
      <c r="A14" s="260">
        <v>45532</v>
      </c>
      <c r="C14" s="368">
        <v>12250.33</v>
      </c>
      <c r="D14">
        <v>0</v>
      </c>
      <c r="E14" s="258">
        <v>8543.7000000000007</v>
      </c>
      <c r="G14" s="258">
        <v>3706.63</v>
      </c>
      <c r="H14">
        <v>0</v>
      </c>
      <c r="K14" s="258">
        <v>-340597.25</v>
      </c>
      <c r="L14" s="258">
        <v>-359533.55</v>
      </c>
    </row>
    <row r="15" spans="1:15" x14ac:dyDescent="0.25">
      <c r="A15" s="260">
        <v>45563</v>
      </c>
      <c r="C15" s="368">
        <v>12250.33</v>
      </c>
      <c r="D15">
        <v>0</v>
      </c>
      <c r="E15" s="258">
        <v>8634.4</v>
      </c>
      <c r="G15" s="369">
        <v>3615.93</v>
      </c>
      <c r="H15">
        <v>0</v>
      </c>
      <c r="K15" s="258">
        <v>-331962.84999999998</v>
      </c>
      <c r="L15" s="258">
        <v>-347283.22</v>
      </c>
      <c r="N15" t="s">
        <v>1074</v>
      </c>
      <c r="O15" s="369">
        <f>SUM(G15:G17)</f>
        <v>10456.93</v>
      </c>
    </row>
    <row r="16" spans="1:15" x14ac:dyDescent="0.25">
      <c r="A16" s="260">
        <v>45593</v>
      </c>
      <c r="C16" s="368">
        <v>12250.33</v>
      </c>
      <c r="D16">
        <v>0</v>
      </c>
      <c r="E16" s="258">
        <v>8839.75</v>
      </c>
      <c r="G16" s="369">
        <v>3410.58</v>
      </c>
      <c r="H16">
        <v>0</v>
      </c>
      <c r="K16" s="258">
        <v>-323123.09999999998</v>
      </c>
      <c r="L16" s="258">
        <v>-335032.89</v>
      </c>
      <c r="N16" t="s">
        <v>5</v>
      </c>
      <c r="O16" s="258">
        <f>O17-O15</f>
        <v>63045.049999999996</v>
      </c>
    </row>
    <row r="17" spans="1:15" x14ac:dyDescent="0.25">
      <c r="A17" s="260">
        <v>45624</v>
      </c>
      <c r="C17" s="368">
        <v>12250.33</v>
      </c>
      <c r="D17">
        <v>0</v>
      </c>
      <c r="E17" s="258">
        <v>8819.91</v>
      </c>
      <c r="G17" s="369">
        <v>3430.42</v>
      </c>
      <c r="H17">
        <v>0</v>
      </c>
      <c r="K17" s="258">
        <v>-314303.19</v>
      </c>
      <c r="L17" s="258">
        <v>-322782.56</v>
      </c>
      <c r="N17" t="s">
        <v>1075</v>
      </c>
      <c r="O17" s="365">
        <f>SUM(C14:C19)</f>
        <v>73501.98</v>
      </c>
    </row>
    <row r="18" spans="1:15" x14ac:dyDescent="0.25">
      <c r="A18" s="260">
        <v>45654</v>
      </c>
      <c r="C18" s="368">
        <v>12250.33</v>
      </c>
      <c r="D18">
        <v>0</v>
      </c>
      <c r="E18" s="258">
        <v>9021.19</v>
      </c>
      <c r="G18" s="258">
        <v>3229.14</v>
      </c>
      <c r="H18">
        <v>0</v>
      </c>
      <c r="K18" s="258">
        <v>-305282</v>
      </c>
      <c r="L18" s="258">
        <v>-310532.23</v>
      </c>
      <c r="O18" s="258"/>
    </row>
    <row r="19" spans="1:15" x14ac:dyDescent="0.25">
      <c r="A19" s="260">
        <v>45685</v>
      </c>
      <c r="C19" s="368">
        <v>12250.33</v>
      </c>
      <c r="D19">
        <v>0</v>
      </c>
      <c r="E19" s="258">
        <v>9009.32</v>
      </c>
      <c r="G19" s="258">
        <v>3241.01</v>
      </c>
      <c r="H19">
        <v>0</v>
      </c>
      <c r="K19" s="258">
        <v>-296272.68</v>
      </c>
      <c r="L19" s="258">
        <v>-298281.90000000002</v>
      </c>
    </row>
    <row r="20" spans="1:15" x14ac:dyDescent="0.25">
      <c r="A20" s="260">
        <v>45716</v>
      </c>
      <c r="C20" s="258">
        <v>12250.33</v>
      </c>
      <c r="D20">
        <v>0</v>
      </c>
      <c r="E20" s="258">
        <v>9104.9699999999993</v>
      </c>
      <c r="G20" s="258">
        <v>3145.36</v>
      </c>
      <c r="H20">
        <v>0</v>
      </c>
      <c r="K20" s="258">
        <v>-287167.71000000002</v>
      </c>
      <c r="L20" s="258">
        <v>-286031.57</v>
      </c>
    </row>
    <row r="21" spans="1:15" x14ac:dyDescent="0.25">
      <c r="A21" s="260">
        <v>45744</v>
      </c>
      <c r="C21" s="258">
        <v>12250.33</v>
      </c>
      <c r="D21">
        <v>0</v>
      </c>
      <c r="E21" s="258">
        <v>9496.67</v>
      </c>
      <c r="G21" s="258">
        <v>2753.66</v>
      </c>
      <c r="H21">
        <v>0</v>
      </c>
      <c r="K21" s="258">
        <v>-277671.03999999998</v>
      </c>
      <c r="L21" s="258">
        <v>-273781.24</v>
      </c>
    </row>
    <row r="22" spans="1:15" x14ac:dyDescent="0.25">
      <c r="A22" s="260">
        <v>45775</v>
      </c>
      <c r="C22" s="258">
        <v>12250.33</v>
      </c>
      <c r="D22">
        <v>0</v>
      </c>
      <c r="E22" s="258">
        <v>9302.4500000000007</v>
      </c>
      <c r="G22" s="258">
        <v>2947.88</v>
      </c>
      <c r="H22">
        <v>0</v>
      </c>
      <c r="K22" s="258">
        <v>-268368.59000000003</v>
      </c>
      <c r="L22" s="258">
        <v>-261530.91</v>
      </c>
    </row>
    <row r="23" spans="1:15" x14ac:dyDescent="0.25">
      <c r="A23" s="260">
        <v>45805</v>
      </c>
      <c r="C23" s="258">
        <v>12250.33</v>
      </c>
      <c r="D23">
        <v>0</v>
      </c>
      <c r="E23" s="258">
        <v>9493.1200000000008</v>
      </c>
      <c r="G23" s="258">
        <v>2757.21</v>
      </c>
      <c r="H23">
        <v>0</v>
      </c>
      <c r="K23" s="258">
        <v>-258875.47</v>
      </c>
      <c r="L23" s="258">
        <v>-249280.58</v>
      </c>
    </row>
    <row r="24" spans="1:15" x14ac:dyDescent="0.25">
      <c r="A24" s="260">
        <v>45836</v>
      </c>
      <c r="C24" s="258">
        <v>12250.33</v>
      </c>
      <c r="D24">
        <v>0</v>
      </c>
      <c r="E24" s="258">
        <v>9501.99</v>
      </c>
      <c r="G24" s="258">
        <v>2748.34</v>
      </c>
      <c r="H24">
        <v>0</v>
      </c>
      <c r="K24" s="258">
        <v>-249373.48</v>
      </c>
      <c r="L24" s="258">
        <v>-237030.25</v>
      </c>
    </row>
    <row r="25" spans="1:15" x14ac:dyDescent="0.25">
      <c r="A25" s="260">
        <v>45866</v>
      </c>
      <c r="C25" s="258">
        <v>12250.33</v>
      </c>
      <c r="D25">
        <v>0</v>
      </c>
      <c r="E25" s="258">
        <v>9688.27</v>
      </c>
      <c r="G25" s="258">
        <v>2562.06</v>
      </c>
      <c r="H25">
        <v>0</v>
      </c>
      <c r="K25" s="258">
        <v>-239685.21</v>
      </c>
      <c r="L25" s="258">
        <v>-224779.92</v>
      </c>
    </row>
    <row r="26" spans="1:15" x14ac:dyDescent="0.25">
      <c r="A26" s="260">
        <v>45897</v>
      </c>
      <c r="C26" s="258">
        <v>12250.33</v>
      </c>
      <c r="D26">
        <v>0</v>
      </c>
      <c r="E26" s="258">
        <v>9705.73</v>
      </c>
      <c r="G26" s="258">
        <v>2544.6</v>
      </c>
      <c r="H26">
        <v>0</v>
      </c>
      <c r="K26" s="258">
        <v>-229979.48</v>
      </c>
      <c r="L26" s="258">
        <v>-212529.59</v>
      </c>
    </row>
    <row r="27" spans="1:15" x14ac:dyDescent="0.25">
      <c r="A27" s="260">
        <v>45928</v>
      </c>
      <c r="C27" s="258">
        <v>12250.33</v>
      </c>
      <c r="D27">
        <v>0</v>
      </c>
      <c r="E27" s="258">
        <v>9808.77</v>
      </c>
      <c r="G27" s="258">
        <v>2441.56</v>
      </c>
      <c r="H27">
        <v>0</v>
      </c>
      <c r="K27" s="258">
        <v>-220170.71</v>
      </c>
      <c r="L27" s="258">
        <v>-200279.26</v>
      </c>
    </row>
    <row r="28" spans="1:15" x14ac:dyDescent="0.25">
      <c r="A28" s="260">
        <v>45958</v>
      </c>
      <c r="C28" s="258">
        <v>12250.33</v>
      </c>
      <c r="D28">
        <v>0</v>
      </c>
      <c r="E28" s="258">
        <v>9988.2999999999993</v>
      </c>
      <c r="G28" s="258">
        <v>2262.0300000000002</v>
      </c>
      <c r="H28">
        <v>0</v>
      </c>
      <c r="K28" s="258">
        <v>-210182.41</v>
      </c>
      <c r="L28" s="258">
        <v>-188028.93</v>
      </c>
    </row>
    <row r="29" spans="1:15" x14ac:dyDescent="0.25">
      <c r="A29" s="260">
        <v>45989</v>
      </c>
      <c r="C29" s="258">
        <v>12250.33</v>
      </c>
      <c r="D29">
        <v>0</v>
      </c>
      <c r="E29" s="258">
        <v>10018.94</v>
      </c>
      <c r="G29" s="258">
        <v>2231.39</v>
      </c>
      <c r="H29">
        <v>0</v>
      </c>
      <c r="K29" s="258">
        <v>-200163.47</v>
      </c>
      <c r="L29" s="258">
        <v>-175778.6</v>
      </c>
    </row>
    <row r="30" spans="1:15" x14ac:dyDescent="0.25">
      <c r="A30" s="260">
        <v>46019</v>
      </c>
      <c r="C30" s="258">
        <v>12250.33</v>
      </c>
      <c r="D30">
        <v>0</v>
      </c>
      <c r="E30" s="258">
        <v>10193.86</v>
      </c>
      <c r="G30" s="258">
        <v>2056.4699999999998</v>
      </c>
      <c r="H30">
        <v>0</v>
      </c>
      <c r="K30" s="258">
        <v>-189969.61</v>
      </c>
      <c r="L30" s="258">
        <v>-163528.26999999999</v>
      </c>
    </row>
    <row r="31" spans="1:15" x14ac:dyDescent="0.25">
      <c r="A31" s="260">
        <v>46050</v>
      </c>
      <c r="C31" s="258">
        <v>12250.33</v>
      </c>
      <c r="D31">
        <v>0</v>
      </c>
      <c r="E31" s="258">
        <v>10233.530000000001</v>
      </c>
      <c r="G31" s="258">
        <v>2016.8</v>
      </c>
      <c r="H31">
        <v>0</v>
      </c>
      <c r="K31" s="258">
        <v>-179736.08</v>
      </c>
      <c r="L31" s="258">
        <v>-151277.94</v>
      </c>
    </row>
    <row r="32" spans="1:15" x14ac:dyDescent="0.25">
      <c r="A32" s="260">
        <v>46081</v>
      </c>
      <c r="C32" s="258">
        <v>12250.33</v>
      </c>
      <c r="D32">
        <v>0</v>
      </c>
      <c r="E32" s="258">
        <v>10342.17</v>
      </c>
      <c r="G32" s="258">
        <v>1908.16</v>
      </c>
      <c r="H32">
        <v>0</v>
      </c>
      <c r="K32" s="258">
        <v>-169393.91</v>
      </c>
      <c r="L32" s="258">
        <v>-139027.60999999999</v>
      </c>
    </row>
    <row r="33" spans="1:12" x14ac:dyDescent="0.25">
      <c r="A33" s="260">
        <v>46109</v>
      </c>
      <c r="C33" s="258">
        <v>12250.33</v>
      </c>
      <c r="D33">
        <v>0</v>
      </c>
      <c r="E33" s="258">
        <v>10626</v>
      </c>
      <c r="G33" s="258">
        <v>1624.33</v>
      </c>
      <c r="H33">
        <v>0</v>
      </c>
      <c r="K33" s="258">
        <v>-158767.91</v>
      </c>
      <c r="L33" s="258">
        <v>-126777.28</v>
      </c>
    </row>
    <row r="34" spans="1:12" x14ac:dyDescent="0.25">
      <c r="A34" s="260">
        <v>46140</v>
      </c>
      <c r="C34" s="258">
        <v>12250.33</v>
      </c>
      <c r="D34">
        <v>0</v>
      </c>
      <c r="E34" s="258">
        <v>10564.78</v>
      </c>
      <c r="G34" s="258">
        <v>1685.55</v>
      </c>
      <c r="H34">
        <v>0</v>
      </c>
      <c r="K34" s="258">
        <v>-148203.13</v>
      </c>
      <c r="L34" s="258">
        <v>-114526.95</v>
      </c>
    </row>
    <row r="35" spans="1:12" x14ac:dyDescent="0.25">
      <c r="A35" s="260">
        <v>46170</v>
      </c>
      <c r="C35" s="258">
        <v>12250.33</v>
      </c>
      <c r="D35">
        <v>0</v>
      </c>
      <c r="E35" s="258">
        <v>10727.69</v>
      </c>
      <c r="G35" s="258">
        <v>1522.64</v>
      </c>
      <c r="H35">
        <v>0</v>
      </c>
      <c r="K35" s="258">
        <v>-137475.44</v>
      </c>
      <c r="L35" s="258">
        <v>-102276.62</v>
      </c>
    </row>
    <row r="36" spans="1:12" x14ac:dyDescent="0.25">
      <c r="A36" s="260">
        <v>46201</v>
      </c>
      <c r="C36" s="258">
        <v>12250.33</v>
      </c>
      <c r="D36">
        <v>0</v>
      </c>
      <c r="E36" s="258">
        <v>10790.83</v>
      </c>
      <c r="G36" s="258">
        <v>1459.5</v>
      </c>
      <c r="H36">
        <v>0</v>
      </c>
      <c r="K36" s="258">
        <v>-126684.61</v>
      </c>
      <c r="L36" s="258">
        <v>-90026.29</v>
      </c>
    </row>
    <row r="37" spans="1:12" x14ac:dyDescent="0.25">
      <c r="A37" s="260">
        <v>46231</v>
      </c>
      <c r="C37" s="258">
        <v>12250.33</v>
      </c>
      <c r="D37">
        <v>0</v>
      </c>
      <c r="E37" s="258">
        <v>10948.78</v>
      </c>
      <c r="G37" s="258">
        <v>1301.55</v>
      </c>
      <c r="H37">
        <v>0</v>
      </c>
      <c r="K37" s="258">
        <v>-115735.83</v>
      </c>
      <c r="L37" s="258">
        <v>-77775.960000000006</v>
      </c>
    </row>
    <row r="38" spans="1:12" x14ac:dyDescent="0.25">
      <c r="A38" s="260">
        <v>46262</v>
      </c>
      <c r="C38" s="258">
        <v>12250.33</v>
      </c>
      <c r="D38">
        <v>0</v>
      </c>
      <c r="E38" s="258">
        <v>11021.63</v>
      </c>
      <c r="G38" s="258">
        <v>1228.7</v>
      </c>
      <c r="H38">
        <v>0</v>
      </c>
      <c r="K38" s="258">
        <v>-104714.2</v>
      </c>
      <c r="L38" s="258">
        <v>-65525.63</v>
      </c>
    </row>
    <row r="39" spans="1:12" x14ac:dyDescent="0.25">
      <c r="A39" s="260">
        <v>46293</v>
      </c>
      <c r="C39" s="258">
        <v>12250.33</v>
      </c>
      <c r="D39">
        <v>0</v>
      </c>
      <c r="E39" s="258">
        <v>11138.64</v>
      </c>
      <c r="G39" s="258">
        <v>1111.69</v>
      </c>
      <c r="H39">
        <v>0</v>
      </c>
      <c r="K39" s="258">
        <v>-93575.56</v>
      </c>
      <c r="L39" s="258">
        <v>-53275.3</v>
      </c>
    </row>
    <row r="40" spans="1:12" x14ac:dyDescent="0.25">
      <c r="A40" s="260">
        <v>46323</v>
      </c>
      <c r="C40" s="258">
        <v>12250.33</v>
      </c>
      <c r="D40">
        <v>0</v>
      </c>
      <c r="E40" s="258">
        <v>11288.94</v>
      </c>
      <c r="G40">
        <v>961.39</v>
      </c>
      <c r="H40">
        <v>0</v>
      </c>
      <c r="K40" s="258">
        <v>-82286.62</v>
      </c>
      <c r="L40" s="258">
        <v>-41024.97</v>
      </c>
    </row>
    <row r="41" spans="1:12" x14ac:dyDescent="0.25">
      <c r="A41" s="260">
        <v>46354</v>
      </c>
      <c r="C41" s="258">
        <v>12250.33</v>
      </c>
      <c r="D41">
        <v>0</v>
      </c>
      <c r="E41" s="258">
        <v>11376.74</v>
      </c>
      <c r="G41">
        <v>873.59</v>
      </c>
      <c r="H41">
        <v>0</v>
      </c>
      <c r="K41" s="258">
        <v>-70909.88</v>
      </c>
      <c r="L41" s="258">
        <v>-28774.639999999999</v>
      </c>
    </row>
    <row r="42" spans="1:12" x14ac:dyDescent="0.25">
      <c r="A42" s="260">
        <v>46384</v>
      </c>
      <c r="C42" s="258">
        <v>12250.33</v>
      </c>
      <c r="D42">
        <v>0</v>
      </c>
      <c r="E42" s="258">
        <v>11521.8</v>
      </c>
      <c r="G42">
        <v>728.53</v>
      </c>
      <c r="H42">
        <v>0</v>
      </c>
      <c r="K42" s="258">
        <v>-59388.08</v>
      </c>
      <c r="L42" s="258">
        <v>-16524.310000000001</v>
      </c>
    </row>
    <row r="43" spans="1:12" x14ac:dyDescent="0.25">
      <c r="A43" s="260">
        <v>46415</v>
      </c>
      <c r="C43" s="258">
        <v>12250.33</v>
      </c>
      <c r="D43">
        <v>0</v>
      </c>
      <c r="E43" s="258">
        <v>11619.84</v>
      </c>
      <c r="G43">
        <v>630.49</v>
      </c>
      <c r="H43">
        <v>0</v>
      </c>
      <c r="K43" s="258">
        <v>-47768.24</v>
      </c>
      <c r="L43" s="258">
        <v>-4273.9799999999996</v>
      </c>
    </row>
    <row r="44" spans="1:12" x14ac:dyDescent="0.25">
      <c r="A44" s="260">
        <v>46446</v>
      </c>
      <c r="C44" s="258">
        <v>12250.33</v>
      </c>
      <c r="D44">
        <v>0</v>
      </c>
      <c r="E44" s="258">
        <v>11743.2</v>
      </c>
      <c r="G44">
        <v>507.13</v>
      </c>
      <c r="H44">
        <v>0</v>
      </c>
      <c r="K44" s="258">
        <v>-36025.040000000001</v>
      </c>
      <c r="L44" s="258">
        <v>7976.35</v>
      </c>
    </row>
    <row r="45" spans="1:12" x14ac:dyDescent="0.25">
      <c r="A45" s="260">
        <v>46474</v>
      </c>
      <c r="C45" s="258">
        <v>12250.33</v>
      </c>
      <c r="D45">
        <v>0</v>
      </c>
      <c r="E45" s="258">
        <v>11904.88</v>
      </c>
      <c r="G45">
        <v>345.45</v>
      </c>
      <c r="H45">
        <v>0</v>
      </c>
      <c r="K45" s="258">
        <v>-24120.16</v>
      </c>
      <c r="L45" s="258">
        <v>20226.68</v>
      </c>
    </row>
    <row r="46" spans="1:12" x14ac:dyDescent="0.25">
      <c r="A46" s="260">
        <v>46505</v>
      </c>
      <c r="C46" s="258">
        <v>12250.33</v>
      </c>
      <c r="D46">
        <v>0</v>
      </c>
      <c r="E46" s="258">
        <v>11994.26</v>
      </c>
      <c r="G46">
        <v>256.07</v>
      </c>
      <c r="H46">
        <v>0</v>
      </c>
      <c r="K46" s="258">
        <v>-12125.9</v>
      </c>
      <c r="L46" s="258">
        <v>32477.01</v>
      </c>
    </row>
    <row r="47" spans="1:12" x14ac:dyDescent="0.25">
      <c r="A47" s="260">
        <v>46535</v>
      </c>
      <c r="C47" s="258">
        <v>12250.47</v>
      </c>
      <c r="D47">
        <v>0</v>
      </c>
      <c r="E47" s="258">
        <v>12125.9</v>
      </c>
      <c r="G47">
        <v>124.57</v>
      </c>
      <c r="H47">
        <v>0</v>
      </c>
      <c r="K47">
        <v>0</v>
      </c>
      <c r="L47" s="258">
        <v>44727.48</v>
      </c>
    </row>
    <row r="50" spans="1:13" ht="21" x14ac:dyDescent="0.35">
      <c r="A50" s="363" t="s">
        <v>1076</v>
      </c>
    </row>
    <row r="52" spans="1:13" x14ac:dyDescent="0.25">
      <c r="A52" t="s">
        <v>0</v>
      </c>
      <c r="M52" t="s">
        <v>1077</v>
      </c>
    </row>
    <row r="54" spans="1:13" x14ac:dyDescent="0.25">
      <c r="A54" t="s">
        <v>1</v>
      </c>
      <c r="B54" t="s">
        <v>2</v>
      </c>
      <c r="C54" t="s">
        <v>3</v>
      </c>
      <c r="D54" t="s">
        <v>4</v>
      </c>
      <c r="E54" t="s">
        <v>5</v>
      </c>
      <c r="F54" t="s">
        <v>6</v>
      </c>
      <c r="G54" t="s">
        <v>7</v>
      </c>
      <c r="H54" t="s">
        <v>8</v>
      </c>
      <c r="I54" t="s">
        <v>9</v>
      </c>
      <c r="J54" t="s">
        <v>10</v>
      </c>
      <c r="K54" t="s">
        <v>11</v>
      </c>
      <c r="L54" t="s">
        <v>567</v>
      </c>
    </row>
    <row r="55" spans="1:13" x14ac:dyDescent="0.25">
      <c r="A55" s="260">
        <v>45320</v>
      </c>
      <c r="C55" s="258">
        <v>4600</v>
      </c>
      <c r="D55">
        <v>0</v>
      </c>
      <c r="E55" s="258">
        <v>400000</v>
      </c>
      <c r="H55" s="258">
        <v>4000</v>
      </c>
      <c r="I55">
        <v>600</v>
      </c>
      <c r="J55" s="258">
        <v>400000</v>
      </c>
      <c r="K55" t="s">
        <v>1078</v>
      </c>
      <c r="L55" t="s">
        <v>1078</v>
      </c>
    </row>
    <row r="56" spans="1:13" x14ac:dyDescent="0.25">
      <c r="A56" s="260">
        <v>45350</v>
      </c>
      <c r="C56" s="258">
        <v>12250.33</v>
      </c>
      <c r="D56">
        <v>0</v>
      </c>
      <c r="E56" s="258">
        <v>8962.66</v>
      </c>
      <c r="G56" s="258">
        <v>3287.67</v>
      </c>
      <c r="K56" t="s">
        <v>1079</v>
      </c>
      <c r="L56" t="s">
        <v>1080</v>
      </c>
    </row>
    <row r="57" spans="1:13" x14ac:dyDescent="0.25">
      <c r="A57" s="260">
        <v>45379</v>
      </c>
      <c r="C57" s="258">
        <v>12250.33</v>
      </c>
      <c r="D57">
        <v>0</v>
      </c>
      <c r="E57" s="258">
        <v>8366.74</v>
      </c>
      <c r="G57" s="258">
        <v>3883.59</v>
      </c>
      <c r="K57" t="s">
        <v>1081</v>
      </c>
      <c r="L57" t="s">
        <v>1082</v>
      </c>
    </row>
    <row r="58" spans="1:13" x14ac:dyDescent="0.25">
      <c r="A58" s="260">
        <v>45410</v>
      </c>
      <c r="C58" s="258">
        <v>12250.33</v>
      </c>
      <c r="D58">
        <v>0</v>
      </c>
      <c r="E58" s="258">
        <v>8187.73</v>
      </c>
      <c r="G58" s="258">
        <v>4062.6</v>
      </c>
      <c r="K58" t="s">
        <v>1083</v>
      </c>
      <c r="L58" t="s">
        <v>1084</v>
      </c>
    </row>
    <row r="59" spans="1:13" x14ac:dyDescent="0.25">
      <c r="A59" s="260">
        <v>45440</v>
      </c>
      <c r="C59" s="258">
        <v>12250.33</v>
      </c>
      <c r="D59">
        <v>0</v>
      </c>
      <c r="E59" s="258">
        <v>8402.9</v>
      </c>
      <c r="G59" s="258">
        <v>3847.43</v>
      </c>
      <c r="K59" t="s">
        <v>1085</v>
      </c>
      <c r="L59" t="s">
        <v>1086</v>
      </c>
    </row>
    <row r="60" spans="1:13" x14ac:dyDescent="0.25">
      <c r="A60" s="260">
        <v>45471</v>
      </c>
      <c r="C60" s="258">
        <v>12250.33</v>
      </c>
      <c r="D60">
        <v>0</v>
      </c>
      <c r="E60" s="258">
        <v>8363.86</v>
      </c>
      <c r="G60" s="258">
        <v>3886.47</v>
      </c>
      <c r="K60" t="s">
        <v>1087</v>
      </c>
      <c r="L60" t="s">
        <v>1088</v>
      </c>
    </row>
    <row r="61" spans="1:13" x14ac:dyDescent="0.25">
      <c r="A61" s="260">
        <v>45501</v>
      </c>
      <c r="C61" s="258">
        <v>12250.33</v>
      </c>
      <c r="D61">
        <v>0</v>
      </c>
      <c r="E61" s="258">
        <v>8575.16</v>
      </c>
      <c r="G61" s="258">
        <v>3675.17</v>
      </c>
      <c r="K61" t="s">
        <v>1089</v>
      </c>
      <c r="L61" t="s">
        <v>1090</v>
      </c>
    </row>
    <row r="62" spans="1:13" x14ac:dyDescent="0.25">
      <c r="A62" s="260">
        <v>45522</v>
      </c>
      <c r="C62" s="258">
        <v>10456.93</v>
      </c>
      <c r="D62">
        <v>0</v>
      </c>
      <c r="H62" s="258">
        <v>10456.93</v>
      </c>
      <c r="K62" t="s">
        <v>1091</v>
      </c>
      <c r="L62" t="s">
        <v>1092</v>
      </c>
    </row>
    <row r="63" spans="1:13" x14ac:dyDescent="0.25">
      <c r="A63" s="260">
        <v>45532</v>
      </c>
      <c r="C63" s="258">
        <v>12250.33</v>
      </c>
      <c r="D63">
        <v>0</v>
      </c>
      <c r="E63" s="258">
        <v>8334.24</v>
      </c>
      <c r="G63" s="258">
        <v>3916.09</v>
      </c>
      <c r="H63">
        <v>0</v>
      </c>
      <c r="K63" t="s">
        <v>1093</v>
      </c>
      <c r="L63" t="s">
        <v>1094</v>
      </c>
    </row>
    <row r="64" spans="1:13" x14ac:dyDescent="0.25">
      <c r="A64" s="260">
        <v>45563</v>
      </c>
      <c r="C64" s="258">
        <v>12250.33</v>
      </c>
      <c r="D64">
        <v>0</v>
      </c>
      <c r="E64" s="258">
        <v>8021.27</v>
      </c>
      <c r="G64" s="258">
        <v>4229.0600000000004</v>
      </c>
      <c r="H64">
        <v>0</v>
      </c>
      <c r="K64" t="s">
        <v>1095</v>
      </c>
      <c r="L64" t="s">
        <v>1096</v>
      </c>
    </row>
    <row r="65" spans="1:12" x14ac:dyDescent="0.25">
      <c r="A65" s="260">
        <v>45593</v>
      </c>
      <c r="C65" s="258">
        <v>12250.33</v>
      </c>
      <c r="D65">
        <v>0</v>
      </c>
      <c r="E65" s="258">
        <v>8275.8799999999992</v>
      </c>
      <c r="G65" s="258">
        <v>3974.45</v>
      </c>
      <c r="H65">
        <v>0</v>
      </c>
      <c r="K65" t="s">
        <v>1097</v>
      </c>
      <c r="L65" t="s">
        <v>1098</v>
      </c>
    </row>
    <row r="66" spans="1:12" x14ac:dyDescent="0.25">
      <c r="A66" s="260">
        <v>45624</v>
      </c>
      <c r="C66" s="258">
        <v>12250.33</v>
      </c>
      <c r="D66">
        <v>0</v>
      </c>
      <c r="E66" s="258">
        <v>8269.41</v>
      </c>
      <c r="G66" s="258">
        <v>3980.92</v>
      </c>
      <c r="H66">
        <v>0</v>
      </c>
      <c r="K66" t="s">
        <v>1099</v>
      </c>
      <c r="L66" t="s">
        <v>1100</v>
      </c>
    </row>
    <row r="67" spans="1:12" x14ac:dyDescent="0.25">
      <c r="A67" s="260">
        <v>45654</v>
      </c>
      <c r="C67" s="258">
        <v>12250.33</v>
      </c>
      <c r="D67">
        <v>0</v>
      </c>
      <c r="E67" s="258">
        <v>8519.67</v>
      </c>
      <c r="G67" s="258">
        <v>3730.66</v>
      </c>
      <c r="H67">
        <v>0</v>
      </c>
      <c r="K67" t="s">
        <v>1101</v>
      </c>
      <c r="L67" t="s">
        <v>1102</v>
      </c>
    </row>
    <row r="68" spans="1:12" x14ac:dyDescent="0.25">
      <c r="A68" s="260">
        <v>45685</v>
      </c>
      <c r="C68" s="258">
        <v>12250.33</v>
      </c>
      <c r="D68">
        <v>0</v>
      </c>
      <c r="E68" s="258">
        <v>8525.0300000000007</v>
      </c>
      <c r="G68" s="258">
        <v>3725.3</v>
      </c>
      <c r="H68">
        <v>0</v>
      </c>
      <c r="K68" t="s">
        <v>1103</v>
      </c>
      <c r="L68" t="s">
        <v>1104</v>
      </c>
    </row>
    <row r="69" spans="1:12" x14ac:dyDescent="0.25">
      <c r="A69" s="260">
        <v>45716</v>
      </c>
      <c r="C69" s="258">
        <v>12250.33</v>
      </c>
      <c r="D69">
        <v>0</v>
      </c>
      <c r="E69" s="258">
        <v>8654.82</v>
      </c>
      <c r="G69" s="258">
        <v>3595.51</v>
      </c>
      <c r="H69">
        <v>0</v>
      </c>
      <c r="K69" t="s">
        <v>1105</v>
      </c>
      <c r="L69" t="s">
        <v>1106</v>
      </c>
    </row>
    <row r="70" spans="1:12" x14ac:dyDescent="0.25">
      <c r="A70" s="260">
        <v>45744</v>
      </c>
      <c r="C70" s="258">
        <v>12250.33</v>
      </c>
      <c r="D70">
        <v>0</v>
      </c>
      <c r="E70" s="258">
        <v>9121.7999999999993</v>
      </c>
      <c r="G70" s="258">
        <v>3128.53</v>
      </c>
      <c r="H70">
        <v>0</v>
      </c>
      <c r="K70" t="s">
        <v>1107</v>
      </c>
      <c r="L70" t="s">
        <v>1108</v>
      </c>
    </row>
    <row r="71" spans="1:12" x14ac:dyDescent="0.25">
      <c r="A71" s="260">
        <v>45775</v>
      </c>
      <c r="C71" s="258">
        <v>12250.33</v>
      </c>
      <c r="D71">
        <v>0</v>
      </c>
      <c r="E71" s="258">
        <v>8925.48</v>
      </c>
      <c r="G71" s="258">
        <v>3324.85</v>
      </c>
      <c r="H71">
        <v>0</v>
      </c>
      <c r="K71" t="s">
        <v>1109</v>
      </c>
      <c r="L71" t="s">
        <v>1110</v>
      </c>
    </row>
    <row r="72" spans="1:12" x14ac:dyDescent="0.25">
      <c r="A72" s="260">
        <v>45805</v>
      </c>
      <c r="C72" s="258">
        <v>12250.33</v>
      </c>
      <c r="D72">
        <v>0</v>
      </c>
      <c r="E72" s="258">
        <v>9164.25</v>
      </c>
      <c r="G72" s="258">
        <v>3086.08</v>
      </c>
      <c r="H72">
        <v>0</v>
      </c>
      <c r="K72" t="s">
        <v>1111</v>
      </c>
      <c r="L72" t="s">
        <v>1112</v>
      </c>
    </row>
    <row r="73" spans="1:12" x14ac:dyDescent="0.25">
      <c r="A73" s="260">
        <v>45836</v>
      </c>
      <c r="C73" s="258">
        <v>12250.33</v>
      </c>
      <c r="D73">
        <v>0</v>
      </c>
      <c r="E73" s="258">
        <v>9200.91</v>
      </c>
      <c r="G73" s="258">
        <v>3049.42</v>
      </c>
      <c r="H73">
        <v>0</v>
      </c>
      <c r="K73" t="s">
        <v>1113</v>
      </c>
      <c r="L73" t="s">
        <v>1114</v>
      </c>
    </row>
    <row r="74" spans="1:12" x14ac:dyDescent="0.25">
      <c r="A74" s="260">
        <v>45866</v>
      </c>
      <c r="C74" s="258">
        <v>12250.33</v>
      </c>
      <c r="D74">
        <v>0</v>
      </c>
      <c r="E74" s="258">
        <v>9434.85</v>
      </c>
      <c r="G74" s="258">
        <v>2815.48</v>
      </c>
      <c r="H74">
        <v>0</v>
      </c>
      <c r="K74" t="s">
        <v>1115</v>
      </c>
      <c r="L74" t="s">
        <v>1116</v>
      </c>
    </row>
    <row r="75" spans="1:12" x14ac:dyDescent="0.25">
      <c r="A75" s="260">
        <v>45897</v>
      </c>
      <c r="C75" s="258">
        <v>12250.33</v>
      </c>
      <c r="D75">
        <v>0</v>
      </c>
      <c r="E75" s="258">
        <v>9484.65</v>
      </c>
      <c r="G75" s="258">
        <v>2765.68</v>
      </c>
      <c r="H75">
        <v>0</v>
      </c>
      <c r="K75" t="s">
        <v>1117</v>
      </c>
      <c r="L75" t="s">
        <v>1118</v>
      </c>
    </row>
    <row r="76" spans="1:12" x14ac:dyDescent="0.25">
      <c r="A76" s="260">
        <v>45928</v>
      </c>
      <c r="C76" s="258">
        <v>12250.33</v>
      </c>
      <c r="D76">
        <v>0</v>
      </c>
      <c r="E76" s="258">
        <v>9629.0499999999993</v>
      </c>
      <c r="G76" s="258">
        <v>2621.2800000000002</v>
      </c>
      <c r="H76">
        <v>0</v>
      </c>
      <c r="K76" t="s">
        <v>1119</v>
      </c>
      <c r="L76" t="s">
        <v>1120</v>
      </c>
    </row>
    <row r="77" spans="1:12" x14ac:dyDescent="0.25">
      <c r="A77" s="260">
        <v>45958</v>
      </c>
      <c r="C77" s="258">
        <v>12250.33</v>
      </c>
      <c r="D77">
        <v>0</v>
      </c>
      <c r="E77" s="258">
        <v>9855.49</v>
      </c>
      <c r="G77" s="258">
        <v>2394.84</v>
      </c>
      <c r="H77">
        <v>0</v>
      </c>
      <c r="K77" t="s">
        <v>1121</v>
      </c>
      <c r="L77" t="s">
        <v>1122</v>
      </c>
    </row>
    <row r="78" spans="1:12" x14ac:dyDescent="0.25">
      <c r="A78" s="260">
        <v>45989</v>
      </c>
      <c r="C78" s="258">
        <v>12250.33</v>
      </c>
      <c r="D78">
        <v>0</v>
      </c>
      <c r="E78" s="258">
        <v>9925.7199999999993</v>
      </c>
      <c r="G78" s="258">
        <v>2324.61</v>
      </c>
      <c r="H78">
        <v>0</v>
      </c>
      <c r="K78" t="s">
        <v>1123</v>
      </c>
      <c r="L78" t="s">
        <v>1124</v>
      </c>
    </row>
    <row r="79" spans="1:12" x14ac:dyDescent="0.25">
      <c r="A79" s="260">
        <v>46019</v>
      </c>
      <c r="C79" s="258">
        <v>12250.33</v>
      </c>
      <c r="D79">
        <v>0</v>
      </c>
      <c r="E79" s="258">
        <v>10146.950000000001</v>
      </c>
      <c r="G79" s="258">
        <v>2103.38</v>
      </c>
      <c r="H79">
        <v>0</v>
      </c>
      <c r="K79" t="s">
        <v>1125</v>
      </c>
      <c r="L79" t="s">
        <v>1126</v>
      </c>
    </row>
    <row r="80" spans="1:12" x14ac:dyDescent="0.25">
      <c r="A80" s="260">
        <v>46050</v>
      </c>
      <c r="C80" s="258">
        <v>12250.33</v>
      </c>
      <c r="D80">
        <v>0</v>
      </c>
      <c r="E80" s="258">
        <v>10231.33</v>
      </c>
      <c r="G80" s="258">
        <v>2019</v>
      </c>
      <c r="H80">
        <v>0</v>
      </c>
      <c r="K80" t="s">
        <v>1127</v>
      </c>
      <c r="L80" t="s">
        <v>1128</v>
      </c>
    </row>
    <row r="81" spans="1:12" x14ac:dyDescent="0.25">
      <c r="A81" s="260">
        <v>46081</v>
      </c>
      <c r="C81" s="258">
        <v>12250.33</v>
      </c>
      <c r="D81">
        <v>0</v>
      </c>
      <c r="E81" s="258">
        <v>10387.11</v>
      </c>
      <c r="G81" s="258">
        <v>1863.22</v>
      </c>
      <c r="H81">
        <v>0</v>
      </c>
      <c r="K81" t="s">
        <v>1129</v>
      </c>
      <c r="L81" t="s">
        <v>1130</v>
      </c>
    </row>
    <row r="82" spans="1:12" x14ac:dyDescent="0.25">
      <c r="A82" s="260">
        <v>46109</v>
      </c>
      <c r="C82" s="258">
        <v>12250.33</v>
      </c>
      <c r="D82">
        <v>0</v>
      </c>
      <c r="E82" s="258">
        <v>10710.27</v>
      </c>
      <c r="G82" s="258">
        <v>1540.06</v>
      </c>
      <c r="H82">
        <v>0</v>
      </c>
      <c r="K82" t="s">
        <v>1131</v>
      </c>
      <c r="L82" t="s">
        <v>1132</v>
      </c>
    </row>
    <row r="83" spans="1:12" x14ac:dyDescent="0.25">
      <c r="A83" s="260">
        <v>46140</v>
      </c>
      <c r="C83" s="258">
        <v>12250.33</v>
      </c>
      <c r="D83">
        <v>0</v>
      </c>
      <c r="E83" s="258">
        <v>10708.33</v>
      </c>
      <c r="G83" s="258">
        <v>1542</v>
      </c>
      <c r="H83">
        <v>0</v>
      </c>
      <c r="K83" t="s">
        <v>1133</v>
      </c>
      <c r="L83" t="s">
        <v>1134</v>
      </c>
    </row>
    <row r="84" spans="1:12" x14ac:dyDescent="0.25">
      <c r="A84" s="260">
        <v>46170</v>
      </c>
      <c r="C84" s="258">
        <v>12250.33</v>
      </c>
      <c r="D84">
        <v>0</v>
      </c>
      <c r="E84" s="258">
        <v>10915.85</v>
      </c>
      <c r="G84" s="258">
        <v>1334.48</v>
      </c>
      <c r="H84">
        <v>0</v>
      </c>
      <c r="K84" t="s">
        <v>1135</v>
      </c>
      <c r="L84" t="s">
        <v>1136</v>
      </c>
    </row>
    <row r="85" spans="1:12" x14ac:dyDescent="0.25">
      <c r="A85" s="260">
        <v>46201</v>
      </c>
      <c r="C85" s="258">
        <v>12250.33</v>
      </c>
      <c r="D85">
        <v>0</v>
      </c>
      <c r="E85" s="258">
        <v>11037.57</v>
      </c>
      <c r="G85" s="258">
        <v>1212.76</v>
      </c>
      <c r="H85">
        <v>0</v>
      </c>
      <c r="K85" t="s">
        <v>1137</v>
      </c>
      <c r="L85" t="s">
        <v>1138</v>
      </c>
    </row>
    <row r="86" spans="1:12" x14ac:dyDescent="0.25">
      <c r="A86" s="260">
        <v>46231</v>
      </c>
      <c r="C86" s="258">
        <v>12250.33</v>
      </c>
      <c r="D86">
        <v>0</v>
      </c>
      <c r="E86" s="258">
        <v>11239.32</v>
      </c>
      <c r="G86" s="258">
        <v>1011.01</v>
      </c>
      <c r="H86">
        <v>0</v>
      </c>
      <c r="K86" t="s">
        <v>1139</v>
      </c>
      <c r="L86" t="s">
        <v>1140</v>
      </c>
    </row>
    <row r="87" spans="1:12" x14ac:dyDescent="0.25">
      <c r="A87" s="260">
        <v>46262</v>
      </c>
      <c r="C87" s="258">
        <v>12250.33</v>
      </c>
      <c r="D87">
        <v>0</v>
      </c>
      <c r="E87" s="258">
        <v>11376.74</v>
      </c>
      <c r="G87">
        <v>873.59</v>
      </c>
      <c r="H87">
        <v>0</v>
      </c>
      <c r="K87" t="s">
        <v>1141</v>
      </c>
      <c r="L87" t="s">
        <v>1142</v>
      </c>
    </row>
    <row r="88" spans="1:12" x14ac:dyDescent="0.25">
      <c r="A88" s="260">
        <v>46293</v>
      </c>
      <c r="C88" s="258">
        <v>12250.33</v>
      </c>
      <c r="D88">
        <v>0</v>
      </c>
      <c r="E88" s="258">
        <v>11549.96</v>
      </c>
      <c r="G88">
        <v>700.37</v>
      </c>
      <c r="H88">
        <v>0</v>
      </c>
      <c r="K88" t="s">
        <v>1143</v>
      </c>
      <c r="L88" s="258">
        <v>9769.75</v>
      </c>
    </row>
    <row r="89" spans="1:12" x14ac:dyDescent="0.25">
      <c r="A89" s="260">
        <v>46323</v>
      </c>
      <c r="C89" s="258">
        <v>34957.730000000003</v>
      </c>
      <c r="D89">
        <v>0</v>
      </c>
      <c r="E89" s="258">
        <v>34449.949999999997</v>
      </c>
      <c r="G89">
        <v>507.78</v>
      </c>
      <c r="H89">
        <v>0</v>
      </c>
      <c r="K89">
        <v>0</v>
      </c>
      <c r="L89" s="258">
        <v>44727.48</v>
      </c>
    </row>
  </sheetData>
  <pageMargins left="0.7" right="0.7" top="0.75" bottom="0.75" header="0.3" footer="0.3"/>
  <pageSetup paperSize="9" orientation="portrait" r:id="rId1"/>
  <headerFooter>
    <oddFooter>&amp;L&amp;"Calibri Light,Regular"&amp;09&amp;K00C000Public</oddFooter>
    <evenFooter>&amp;L&amp;"Calibri Light,Regular"&amp;09&amp;K00C000Public</evenFooter>
    <firstFooter>&amp;L&amp;"Calibri Light,Regular"&amp;09&amp;K00C000Public</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B2C01-AEC7-47B9-B45C-C654147A871B}">
  <dimension ref="A1:J51"/>
  <sheetViews>
    <sheetView tabSelected="1" topLeftCell="C42" zoomScale="110" zoomScaleNormal="110" workbookViewId="0">
      <selection activeCell="F8" sqref="F8"/>
    </sheetView>
  </sheetViews>
  <sheetFormatPr defaultRowHeight="15" x14ac:dyDescent="0.25"/>
  <cols>
    <col min="1" max="1" width="27.42578125" bestFit="1" customWidth="1"/>
    <col min="2" max="2" width="11.28515625" bestFit="1" customWidth="1"/>
    <col min="3" max="3" width="27" customWidth="1"/>
    <col min="4" max="4" width="39.5703125" bestFit="1" customWidth="1"/>
    <col min="5" max="5" width="16.140625" bestFit="1" customWidth="1"/>
    <col min="6" max="6" width="18.42578125" bestFit="1" customWidth="1"/>
    <col min="7" max="7" width="14.5703125" bestFit="1" customWidth="1"/>
    <col min="8" max="8" width="17.7109375" bestFit="1" customWidth="1"/>
    <col min="10" max="10" width="11.5703125" bestFit="1" customWidth="1"/>
    <col min="11" max="11" width="10.140625" bestFit="1" customWidth="1"/>
  </cols>
  <sheetData>
    <row r="1" spans="1:10" s="419" customFormat="1" ht="34.15" customHeight="1" x14ac:dyDescent="0.25">
      <c r="A1" s="418" t="s">
        <v>528</v>
      </c>
    </row>
    <row r="2" spans="1:10" s="419" customFormat="1" ht="34.15" customHeight="1" x14ac:dyDescent="0.25"/>
    <row r="3" spans="1:10" ht="15.75" thickBot="1" x14ac:dyDescent="0.3">
      <c r="A3" s="12" t="s">
        <v>15</v>
      </c>
      <c r="B3" s="12" t="s">
        <v>16</v>
      </c>
      <c r="C3" s="12" t="s">
        <v>17</v>
      </c>
      <c r="D3" s="12" t="s">
        <v>12</v>
      </c>
      <c r="E3" s="12" t="s">
        <v>508</v>
      </c>
      <c r="F3" s="13" t="s">
        <v>19</v>
      </c>
      <c r="G3" s="12" t="s">
        <v>18</v>
      </c>
    </row>
    <row r="4" spans="1:10" x14ac:dyDescent="0.25">
      <c r="A4" s="372" t="s">
        <v>529</v>
      </c>
      <c r="B4" s="15" t="s">
        <v>21</v>
      </c>
      <c r="C4" s="16" t="s">
        <v>530</v>
      </c>
      <c r="D4" s="16" t="s">
        <v>531</v>
      </c>
      <c r="E4" s="17">
        <v>-5750</v>
      </c>
      <c r="F4" s="17"/>
      <c r="G4" s="415" t="s">
        <v>105</v>
      </c>
    </row>
    <row r="5" spans="1:10" ht="15.75" thickBot="1" x14ac:dyDescent="0.3">
      <c r="A5" s="373"/>
      <c r="B5" s="22" t="s">
        <v>26</v>
      </c>
      <c r="C5" s="23" t="s">
        <v>45</v>
      </c>
      <c r="D5" s="23" t="s">
        <v>73</v>
      </c>
      <c r="E5" s="24">
        <f>-E4</f>
        <v>5750</v>
      </c>
      <c r="F5" s="24"/>
      <c r="G5" s="417"/>
    </row>
    <row r="6" spans="1:10" x14ac:dyDescent="0.25">
      <c r="A6" s="372" t="s">
        <v>20</v>
      </c>
      <c r="B6" s="15" t="s">
        <v>21</v>
      </c>
      <c r="C6" s="16" t="s">
        <v>22</v>
      </c>
      <c r="D6" s="16" t="s">
        <v>23</v>
      </c>
      <c r="E6" s="17">
        <v>-500000</v>
      </c>
      <c r="F6" s="18" t="s">
        <v>24</v>
      </c>
      <c r="G6" s="415" t="s">
        <v>106</v>
      </c>
      <c r="H6" s="19" t="s">
        <v>25</v>
      </c>
      <c r="I6" s="20"/>
      <c r="J6" s="21">
        <v>500000</v>
      </c>
    </row>
    <row r="7" spans="1:10" ht="15.75" thickBot="1" x14ac:dyDescent="0.3">
      <c r="A7" s="373"/>
      <c r="B7" s="22" t="s">
        <v>26</v>
      </c>
      <c r="C7" s="23" t="s">
        <v>27</v>
      </c>
      <c r="D7" s="23" t="s">
        <v>28</v>
      </c>
      <c r="E7" s="24">
        <f>-E6</f>
        <v>500000</v>
      </c>
      <c r="F7" s="25" t="s">
        <v>24</v>
      </c>
      <c r="G7" s="417"/>
      <c r="H7" s="26" t="s">
        <v>532</v>
      </c>
      <c r="I7" s="2">
        <v>0.1</v>
      </c>
      <c r="J7" s="27">
        <v>500000</v>
      </c>
    </row>
    <row r="8" spans="1:10" x14ac:dyDescent="0.25">
      <c r="A8" s="374" t="s">
        <v>30</v>
      </c>
      <c r="B8" s="15" t="s">
        <v>21</v>
      </c>
      <c r="C8" s="16" t="s">
        <v>27</v>
      </c>
      <c r="D8" s="16" t="s">
        <v>28</v>
      </c>
      <c r="E8" s="28">
        <f>-E7</f>
        <v>-500000</v>
      </c>
      <c r="F8" s="18" t="s">
        <v>24</v>
      </c>
      <c r="G8" s="415" t="s">
        <v>106</v>
      </c>
      <c r="H8" s="26" t="s">
        <v>33</v>
      </c>
      <c r="I8" s="1"/>
      <c r="J8" s="27" t="s">
        <v>512</v>
      </c>
    </row>
    <row r="9" spans="1:10" x14ac:dyDescent="0.25">
      <c r="A9" s="375"/>
      <c r="B9" s="8" t="s">
        <v>26</v>
      </c>
      <c r="C9" s="29" t="s">
        <v>32</v>
      </c>
      <c r="D9" s="29" t="s">
        <v>23</v>
      </c>
      <c r="E9" s="30">
        <f>E7</f>
        <v>500000</v>
      </c>
      <c r="F9" s="31" t="s">
        <v>24</v>
      </c>
      <c r="G9" s="416"/>
      <c r="H9" s="26"/>
      <c r="I9" s="1"/>
      <c r="J9" s="27"/>
    </row>
    <row r="10" spans="1:10" x14ac:dyDescent="0.25">
      <c r="A10" s="375"/>
      <c r="B10" s="8" t="s">
        <v>21</v>
      </c>
      <c r="C10" s="34" t="s">
        <v>533</v>
      </c>
      <c r="D10" s="34" t="s">
        <v>533</v>
      </c>
      <c r="E10" s="30">
        <f>+E8</f>
        <v>-500000</v>
      </c>
      <c r="F10" s="31" t="s">
        <v>24</v>
      </c>
      <c r="G10" s="416"/>
      <c r="H10" s="26"/>
      <c r="I10" s="1"/>
      <c r="J10" s="4"/>
    </row>
    <row r="11" spans="1:10" ht="15.75" thickBot="1" x14ac:dyDescent="0.3">
      <c r="A11" s="376"/>
      <c r="B11" s="22" t="s">
        <v>26</v>
      </c>
      <c r="C11" s="23" t="s">
        <v>37</v>
      </c>
      <c r="D11" s="23" t="s">
        <v>38</v>
      </c>
      <c r="E11" s="35">
        <f>-E10</f>
        <v>500000</v>
      </c>
      <c r="F11" s="25" t="s">
        <v>24</v>
      </c>
      <c r="G11" s="417"/>
      <c r="H11" s="6"/>
      <c r="I11" s="36"/>
      <c r="J11" s="37"/>
    </row>
    <row r="12" spans="1:10" x14ac:dyDescent="0.25">
      <c r="A12" s="420" t="s">
        <v>46</v>
      </c>
      <c r="B12" s="15" t="s">
        <v>21</v>
      </c>
      <c r="C12" s="20" t="s">
        <v>37</v>
      </c>
      <c r="D12" s="65" t="s">
        <v>38</v>
      </c>
      <c r="E12" s="195">
        <f>+E10</f>
        <v>-500000</v>
      </c>
      <c r="F12" s="67" t="s">
        <v>24</v>
      </c>
      <c r="G12" s="415" t="s">
        <v>106</v>
      </c>
    </row>
    <row r="13" spans="1:10" ht="15.75" thickBot="1" x14ac:dyDescent="0.3">
      <c r="A13" s="421"/>
      <c r="B13" s="196" t="s">
        <v>26</v>
      </c>
      <c r="C13" s="197" t="s">
        <v>47</v>
      </c>
      <c r="D13" s="198" t="s">
        <v>534</v>
      </c>
      <c r="E13" s="199">
        <f>-E12</f>
        <v>500000</v>
      </c>
      <c r="F13" s="172" t="s">
        <v>24</v>
      </c>
      <c r="G13" s="417"/>
    </row>
    <row r="14" spans="1:10" x14ac:dyDescent="0.25">
      <c r="A14" s="421"/>
      <c r="B14" s="15" t="s">
        <v>21</v>
      </c>
      <c r="C14" s="20" t="s">
        <v>47</v>
      </c>
      <c r="D14" s="65" t="s">
        <v>535</v>
      </c>
      <c r="E14" s="195">
        <f>+E12</f>
        <v>-500000</v>
      </c>
      <c r="F14" s="67" t="s">
        <v>24</v>
      </c>
      <c r="G14" s="415" t="s">
        <v>105</v>
      </c>
    </row>
    <row r="15" spans="1:10" ht="15.75" thickBot="1" x14ac:dyDescent="0.3">
      <c r="A15" s="422"/>
      <c r="B15" s="196" t="s">
        <v>26</v>
      </c>
      <c r="C15" s="197" t="s">
        <v>530</v>
      </c>
      <c r="D15" s="198" t="s">
        <v>531</v>
      </c>
      <c r="E15" s="199">
        <f>-E14</f>
        <v>500000</v>
      </c>
      <c r="F15" s="172" t="s">
        <v>24</v>
      </c>
      <c r="G15" s="417"/>
    </row>
    <row r="16" spans="1:10" x14ac:dyDescent="0.25">
      <c r="A16" s="383" t="s">
        <v>49</v>
      </c>
      <c r="B16" s="15" t="s">
        <v>21</v>
      </c>
      <c r="C16" s="65" t="s">
        <v>50</v>
      </c>
      <c r="D16" s="65" t="s">
        <v>51</v>
      </c>
      <c r="E16" s="66">
        <f>+E10</f>
        <v>-500000</v>
      </c>
      <c r="F16" s="67" t="s">
        <v>24</v>
      </c>
      <c r="G16" s="415" t="s">
        <v>106</v>
      </c>
    </row>
    <row r="17" spans="1:7" x14ac:dyDescent="0.25">
      <c r="A17" s="384"/>
      <c r="B17" s="8" t="s">
        <v>26</v>
      </c>
      <c r="C17" s="34" t="s">
        <v>533</v>
      </c>
      <c r="D17" s="34" t="s">
        <v>533</v>
      </c>
      <c r="E17" s="68">
        <f>-E16</f>
        <v>500000</v>
      </c>
      <c r="F17" s="31" t="s">
        <v>24</v>
      </c>
      <c r="G17" s="416"/>
    </row>
    <row r="18" spans="1:7" x14ac:dyDescent="0.25">
      <c r="A18" s="384"/>
      <c r="B18" s="8" t="s">
        <v>21</v>
      </c>
      <c r="C18" s="7" t="s">
        <v>53</v>
      </c>
      <c r="D18" s="7" t="s">
        <v>54</v>
      </c>
      <c r="E18" s="68">
        <f>-J7</f>
        <v>-500000</v>
      </c>
      <c r="F18" s="31" t="s">
        <v>24</v>
      </c>
      <c r="G18" s="416"/>
    </row>
    <row r="19" spans="1:7" ht="15.75" thickBot="1" x14ac:dyDescent="0.3">
      <c r="A19" s="385"/>
      <c r="B19" s="22" t="s">
        <v>26</v>
      </c>
      <c r="C19" s="69" t="s">
        <v>55</v>
      </c>
      <c r="D19" s="69" t="s">
        <v>56</v>
      </c>
      <c r="E19" s="70">
        <f>-E18</f>
        <v>500000</v>
      </c>
      <c r="F19" s="25" t="s">
        <v>24</v>
      </c>
      <c r="G19" s="417"/>
    </row>
    <row r="20" spans="1:7" x14ac:dyDescent="0.25">
      <c r="A20" s="398" t="s">
        <v>57</v>
      </c>
      <c r="B20" s="200" t="s">
        <v>58</v>
      </c>
      <c r="C20" s="201" t="s">
        <v>59</v>
      </c>
      <c r="D20" s="202" t="s">
        <v>60</v>
      </c>
      <c r="E20" s="195">
        <v>-5000</v>
      </c>
      <c r="F20" s="67" t="s">
        <v>24</v>
      </c>
      <c r="G20" s="415" t="s">
        <v>106</v>
      </c>
    </row>
    <row r="21" spans="1:7" x14ac:dyDescent="0.25">
      <c r="A21" s="399"/>
      <c r="B21" s="203" t="s">
        <v>61</v>
      </c>
      <c r="C21" s="204" t="s">
        <v>62</v>
      </c>
      <c r="D21" s="205" t="s">
        <v>63</v>
      </c>
      <c r="E21" s="206">
        <f>-E20</f>
        <v>5000</v>
      </c>
      <c r="F21" s="31" t="s">
        <v>24</v>
      </c>
      <c r="G21" s="416"/>
    </row>
    <row r="22" spans="1:7" x14ac:dyDescent="0.25">
      <c r="A22" s="399"/>
      <c r="B22" s="203" t="s">
        <v>58</v>
      </c>
      <c r="C22" s="204" t="s">
        <v>64</v>
      </c>
      <c r="D22" s="205" t="s">
        <v>65</v>
      </c>
      <c r="E22" s="206">
        <f>E20*15%</f>
        <v>-750</v>
      </c>
      <c r="F22" s="31" t="s">
        <v>24</v>
      </c>
      <c r="G22" s="416"/>
    </row>
    <row r="23" spans="1:7" ht="15.75" thickBot="1" x14ac:dyDescent="0.3">
      <c r="A23" s="400"/>
      <c r="B23" s="196" t="s">
        <v>61</v>
      </c>
      <c r="C23" s="197" t="s">
        <v>66</v>
      </c>
      <c r="D23" s="198" t="s">
        <v>38</v>
      </c>
      <c r="E23" s="199">
        <f>-E22</f>
        <v>750</v>
      </c>
      <c r="F23" s="25" t="s">
        <v>24</v>
      </c>
      <c r="G23" s="417"/>
    </row>
    <row r="24" spans="1:7" s="102" customFormat="1" x14ac:dyDescent="0.25">
      <c r="A24" s="398" t="s">
        <v>72</v>
      </c>
      <c r="B24" s="200" t="s">
        <v>58</v>
      </c>
      <c r="C24" s="201" t="s">
        <v>45</v>
      </c>
      <c r="D24" s="202" t="s">
        <v>73</v>
      </c>
      <c r="E24" s="207">
        <f>E20</f>
        <v>-5000</v>
      </c>
      <c r="F24" s="67" t="s">
        <v>24</v>
      </c>
      <c r="G24" s="415" t="s">
        <v>106</v>
      </c>
    </row>
    <row r="25" spans="1:7" s="102" customFormat="1" x14ac:dyDescent="0.25">
      <c r="A25" s="399"/>
      <c r="B25" s="203" t="s">
        <v>61</v>
      </c>
      <c r="C25" s="204" t="s">
        <v>59</v>
      </c>
      <c r="D25" s="205" t="s">
        <v>60</v>
      </c>
      <c r="E25" s="208">
        <f>-E20</f>
        <v>5000</v>
      </c>
      <c r="F25" s="31" t="s">
        <v>24</v>
      </c>
      <c r="G25" s="416"/>
    </row>
    <row r="26" spans="1:7" s="102" customFormat="1" x14ac:dyDescent="0.25">
      <c r="A26" s="399"/>
      <c r="B26" s="203" t="s">
        <v>58</v>
      </c>
      <c r="C26" s="204" t="s">
        <v>45</v>
      </c>
      <c r="D26" s="205" t="s">
        <v>73</v>
      </c>
      <c r="E26" s="208">
        <f>E22</f>
        <v>-750</v>
      </c>
      <c r="F26" s="31" t="s">
        <v>24</v>
      </c>
      <c r="G26" s="416"/>
    </row>
    <row r="27" spans="1:7" s="102" customFormat="1" ht="15.75" thickBot="1" x14ac:dyDescent="0.3">
      <c r="A27" s="400"/>
      <c r="B27" s="196" t="s">
        <v>61</v>
      </c>
      <c r="C27" s="197" t="s">
        <v>64</v>
      </c>
      <c r="D27" s="198" t="s">
        <v>65</v>
      </c>
      <c r="E27" s="209">
        <f>-E22</f>
        <v>750</v>
      </c>
      <c r="F27" s="25" t="s">
        <v>24</v>
      </c>
      <c r="G27" s="417"/>
    </row>
    <row r="28" spans="1:7" x14ac:dyDescent="0.25">
      <c r="A28" s="383" t="s">
        <v>536</v>
      </c>
      <c r="B28" s="15" t="s">
        <v>21</v>
      </c>
      <c r="C28" s="65" t="s">
        <v>55</v>
      </c>
      <c r="D28" s="65" t="s">
        <v>81</v>
      </c>
      <c r="E28" s="66">
        <f>E18/365</f>
        <v>-1369.8630136986301</v>
      </c>
      <c r="F28" s="18" t="s">
        <v>24</v>
      </c>
    </row>
    <row r="29" spans="1:7" ht="15.75" thickBot="1" x14ac:dyDescent="0.3">
      <c r="A29" s="385"/>
      <c r="B29" s="22" t="s">
        <v>26</v>
      </c>
      <c r="C29" s="69" t="s">
        <v>82</v>
      </c>
      <c r="D29" s="69" t="s">
        <v>83</v>
      </c>
      <c r="E29" s="70">
        <f>-E28</f>
        <v>1369.8630136986301</v>
      </c>
      <c r="F29" s="25" t="s">
        <v>24</v>
      </c>
    </row>
    <row r="30" spans="1:7" ht="15.75" hidden="1" thickBot="1" x14ac:dyDescent="0.3">
      <c r="A30" s="383" t="s">
        <v>84</v>
      </c>
      <c r="B30" s="91" t="s">
        <v>21</v>
      </c>
      <c r="C30" s="91" t="s">
        <v>62</v>
      </c>
      <c r="D30" s="91" t="s">
        <v>85</v>
      </c>
      <c r="E30" s="149">
        <f>E20/365</f>
        <v>-13.698630136986301</v>
      </c>
      <c r="F30" s="150"/>
    </row>
    <row r="31" spans="1:7" ht="15.75" hidden="1" thickBot="1" x14ac:dyDescent="0.3">
      <c r="A31" s="385"/>
      <c r="B31" s="151" t="s">
        <v>26</v>
      </c>
      <c r="C31" s="151" t="s">
        <v>82</v>
      </c>
      <c r="D31" s="151" t="s">
        <v>83</v>
      </c>
      <c r="E31" s="152">
        <f>-E30</f>
        <v>13.698630136986301</v>
      </c>
      <c r="F31" s="5"/>
    </row>
    <row r="32" spans="1:7" x14ac:dyDescent="0.25">
      <c r="A32" s="383" t="s">
        <v>537</v>
      </c>
      <c r="B32" s="15" t="s">
        <v>21</v>
      </c>
      <c r="C32" s="65" t="s">
        <v>62</v>
      </c>
      <c r="D32" s="65" t="s">
        <v>63</v>
      </c>
      <c r="E32" s="66">
        <f>E20/365</f>
        <v>-13.698630136986301</v>
      </c>
      <c r="F32" s="18" t="s">
        <v>24</v>
      </c>
    </row>
    <row r="33" spans="1:6" ht="15.75" thickBot="1" x14ac:dyDescent="0.3">
      <c r="A33" s="385"/>
      <c r="B33" s="22" t="s">
        <v>26</v>
      </c>
      <c r="C33" s="69" t="s">
        <v>82</v>
      </c>
      <c r="D33" s="69" t="s">
        <v>83</v>
      </c>
      <c r="E33" s="70">
        <f>-E32</f>
        <v>13.698630136986301</v>
      </c>
      <c r="F33" s="25" t="s">
        <v>24</v>
      </c>
    </row>
    <row r="34" spans="1:6" ht="15.75" thickBot="1" x14ac:dyDescent="0.3">
      <c r="A34" s="210"/>
      <c r="B34" s="154"/>
      <c r="C34" s="156"/>
      <c r="D34" s="156"/>
      <c r="E34" s="211"/>
      <c r="F34" s="212"/>
    </row>
    <row r="35" spans="1:6" x14ac:dyDescent="0.25">
      <c r="A35" s="398" t="s">
        <v>86</v>
      </c>
      <c r="B35" s="15" t="s">
        <v>21</v>
      </c>
      <c r="C35" s="159" t="s">
        <v>87</v>
      </c>
      <c r="D35" s="159" t="s">
        <v>88</v>
      </c>
      <c r="E35" s="160" t="s">
        <v>89</v>
      </c>
      <c r="F35" s="18" t="s">
        <v>24</v>
      </c>
    </row>
    <row r="36" spans="1:6" x14ac:dyDescent="0.25">
      <c r="A36" s="399"/>
      <c r="B36" s="8" t="s">
        <v>26</v>
      </c>
      <c r="C36" s="161" t="s">
        <v>50</v>
      </c>
      <c r="D36" s="161" t="s">
        <v>90</v>
      </c>
      <c r="E36" s="9" t="s">
        <v>89</v>
      </c>
      <c r="F36" s="31" t="s">
        <v>24</v>
      </c>
    </row>
    <row r="37" spans="1:6" x14ac:dyDescent="0.25">
      <c r="A37" s="399"/>
      <c r="B37" s="8" t="s">
        <v>21</v>
      </c>
      <c r="C37" s="1" t="s">
        <v>91</v>
      </c>
      <c r="D37" s="1" t="s">
        <v>92</v>
      </c>
      <c r="E37" s="9" t="s">
        <v>89</v>
      </c>
      <c r="F37" s="31" t="s">
        <v>24</v>
      </c>
    </row>
    <row r="38" spans="1:6" ht="15.75" thickBot="1" x14ac:dyDescent="0.3">
      <c r="A38" s="400"/>
      <c r="B38" s="22" t="s">
        <v>26</v>
      </c>
      <c r="C38" s="162" t="s">
        <v>53</v>
      </c>
      <c r="D38" s="162" t="s">
        <v>54</v>
      </c>
      <c r="E38" s="163" t="s">
        <v>89</v>
      </c>
      <c r="F38" s="25" t="s">
        <v>24</v>
      </c>
    </row>
    <row r="39" spans="1:6" x14ac:dyDescent="0.25">
      <c r="A39" s="398" t="s">
        <v>93</v>
      </c>
      <c r="B39" s="15" t="s">
        <v>21</v>
      </c>
      <c r="C39" s="164" t="s">
        <v>94</v>
      </c>
      <c r="D39" s="165" t="s">
        <v>95</v>
      </c>
      <c r="E39" s="166" t="s">
        <v>89</v>
      </c>
      <c r="F39" s="18" t="s">
        <v>24</v>
      </c>
    </row>
    <row r="40" spans="1:6" x14ac:dyDescent="0.25">
      <c r="A40" s="399"/>
      <c r="B40" s="8" t="s">
        <v>26</v>
      </c>
      <c r="C40" s="3" t="s">
        <v>96</v>
      </c>
      <c r="D40" s="11" t="s">
        <v>97</v>
      </c>
      <c r="E40" s="167" t="s">
        <v>89</v>
      </c>
      <c r="F40" s="31" t="s">
        <v>24</v>
      </c>
    </row>
    <row r="41" spans="1:6" ht="15.75" thickBot="1" x14ac:dyDescent="0.3">
      <c r="A41" s="400"/>
      <c r="B41" s="22" t="s">
        <v>26</v>
      </c>
      <c r="C41" s="162" t="s">
        <v>91</v>
      </c>
      <c r="D41" s="168" t="s">
        <v>98</v>
      </c>
      <c r="E41" s="169" t="s">
        <v>89</v>
      </c>
      <c r="F41" s="25" t="s">
        <v>24</v>
      </c>
    </row>
    <row r="42" spans="1:6" x14ac:dyDescent="0.25">
      <c r="A42" s="383" t="s">
        <v>99</v>
      </c>
      <c r="B42" s="15" t="s">
        <v>21</v>
      </c>
      <c r="C42" s="65" t="s">
        <v>45</v>
      </c>
      <c r="D42" s="65" t="s">
        <v>100</v>
      </c>
      <c r="E42" s="166" t="s">
        <v>89</v>
      </c>
      <c r="F42" s="18" t="s">
        <v>24</v>
      </c>
    </row>
    <row r="43" spans="1:6" x14ac:dyDescent="0.25">
      <c r="A43" s="384"/>
      <c r="B43" s="8" t="s">
        <v>26</v>
      </c>
      <c r="C43" s="7" t="s">
        <v>50</v>
      </c>
      <c r="D43" s="7" t="s">
        <v>100</v>
      </c>
      <c r="E43" s="167" t="s">
        <v>89</v>
      </c>
      <c r="F43" s="31" t="s">
        <v>24</v>
      </c>
    </row>
    <row r="44" spans="1:6" x14ac:dyDescent="0.25">
      <c r="A44" s="384"/>
      <c r="B44" s="8" t="s">
        <v>21</v>
      </c>
      <c r="C44" s="7" t="s">
        <v>45</v>
      </c>
      <c r="D44" s="7" t="s">
        <v>101</v>
      </c>
      <c r="E44" s="170" t="s">
        <v>89</v>
      </c>
      <c r="F44" s="31" t="s">
        <v>24</v>
      </c>
    </row>
    <row r="45" spans="1:6" x14ac:dyDescent="0.25">
      <c r="A45" s="384"/>
      <c r="B45" s="8" t="s">
        <v>26</v>
      </c>
      <c r="C45" s="7" t="s">
        <v>53</v>
      </c>
      <c r="D45" s="7" t="s">
        <v>101</v>
      </c>
      <c r="E45" s="170" t="s">
        <v>89</v>
      </c>
      <c r="F45" s="31" t="s">
        <v>24</v>
      </c>
    </row>
    <row r="46" spans="1:6" x14ac:dyDescent="0.25">
      <c r="A46" s="384"/>
      <c r="B46" s="8" t="s">
        <v>21</v>
      </c>
      <c r="C46" s="7" t="s">
        <v>55</v>
      </c>
      <c r="D46" s="7" t="s">
        <v>102</v>
      </c>
      <c r="E46" s="170" t="s">
        <v>89</v>
      </c>
      <c r="F46" s="31" t="s">
        <v>24</v>
      </c>
    </row>
    <row r="47" spans="1:6" x14ac:dyDescent="0.25">
      <c r="A47" s="384"/>
      <c r="B47" s="8" t="s">
        <v>26</v>
      </c>
      <c r="C47" s="7" t="s">
        <v>82</v>
      </c>
      <c r="D47" s="7" t="s">
        <v>102</v>
      </c>
      <c r="E47" s="170" t="s">
        <v>89</v>
      </c>
      <c r="F47" s="31" t="s">
        <v>24</v>
      </c>
    </row>
    <row r="48" spans="1:6" x14ac:dyDescent="0.25">
      <c r="A48" s="384"/>
      <c r="B48" s="8" t="s">
        <v>21</v>
      </c>
      <c r="C48" s="7" t="s">
        <v>62</v>
      </c>
      <c r="D48" s="7" t="s">
        <v>63</v>
      </c>
      <c r="E48" s="170" t="s">
        <v>89</v>
      </c>
      <c r="F48" s="31" t="s">
        <v>24</v>
      </c>
    </row>
    <row r="49" spans="1:6" x14ac:dyDescent="0.25">
      <c r="A49" s="384"/>
      <c r="B49" s="8" t="s">
        <v>26</v>
      </c>
      <c r="C49" s="7" t="s">
        <v>82</v>
      </c>
      <c r="D49" s="7" t="s">
        <v>63</v>
      </c>
      <c r="E49" s="170" t="s">
        <v>89</v>
      </c>
      <c r="F49" s="31" t="s">
        <v>24</v>
      </c>
    </row>
    <row r="50" spans="1:6" x14ac:dyDescent="0.25">
      <c r="A50" s="384"/>
      <c r="B50" s="8" t="s">
        <v>21</v>
      </c>
      <c r="C50" s="7" t="s">
        <v>82</v>
      </c>
      <c r="D50" s="7" t="s">
        <v>103</v>
      </c>
      <c r="E50" s="9" t="s">
        <v>89</v>
      </c>
      <c r="F50" s="31" t="s">
        <v>24</v>
      </c>
    </row>
    <row r="51" spans="1:6" ht="15.75" thickBot="1" x14ac:dyDescent="0.3">
      <c r="A51" s="385"/>
      <c r="B51" s="22" t="s">
        <v>26</v>
      </c>
      <c r="C51" s="69" t="s">
        <v>45</v>
      </c>
      <c r="D51" s="69" t="s">
        <v>103</v>
      </c>
      <c r="E51" s="163" t="s">
        <v>89</v>
      </c>
      <c r="F51" s="25" t="s">
        <v>24</v>
      </c>
    </row>
  </sheetData>
  <mergeCells count="22">
    <mergeCell ref="A39:A41"/>
    <mergeCell ref="A42:A51"/>
    <mergeCell ref="A24:A27"/>
    <mergeCell ref="G24:G27"/>
    <mergeCell ref="A28:A29"/>
    <mergeCell ref="A30:A31"/>
    <mergeCell ref="A32:A33"/>
    <mergeCell ref="A35:A38"/>
    <mergeCell ref="A20:A23"/>
    <mergeCell ref="G20:G23"/>
    <mergeCell ref="A1:XFD2"/>
    <mergeCell ref="A4:A5"/>
    <mergeCell ref="G4:G5"/>
    <mergeCell ref="A6:A7"/>
    <mergeCell ref="G6:G7"/>
    <mergeCell ref="A8:A11"/>
    <mergeCell ref="G8:G11"/>
    <mergeCell ref="A12:A15"/>
    <mergeCell ref="G12:G13"/>
    <mergeCell ref="G14:G15"/>
    <mergeCell ref="A16:A19"/>
    <mergeCell ref="G16:G19"/>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CDEF9-2A94-42EC-9D52-EDBE55A08330}">
  <dimension ref="A1:L77"/>
  <sheetViews>
    <sheetView zoomScale="110" zoomScaleNormal="110" workbookViewId="0">
      <selection sqref="A1:G3"/>
    </sheetView>
  </sheetViews>
  <sheetFormatPr defaultRowHeight="15" x14ac:dyDescent="0.25"/>
  <cols>
    <col min="1" max="1" width="27.42578125" bestFit="1" customWidth="1"/>
    <col min="2" max="2" width="11.28515625" bestFit="1" customWidth="1"/>
    <col min="3" max="3" width="27" customWidth="1"/>
    <col min="4" max="4" width="39.5703125" bestFit="1" customWidth="1"/>
    <col min="5" max="5" width="16.140625" bestFit="1" customWidth="1"/>
    <col min="6" max="6" width="18.42578125" bestFit="1" customWidth="1"/>
    <col min="7" max="7" width="14.5703125" bestFit="1" customWidth="1"/>
    <col min="8" max="8" width="17.7109375" bestFit="1" customWidth="1"/>
    <col min="10" max="10" width="11.140625" bestFit="1" customWidth="1"/>
    <col min="11" max="11" width="10.140625" bestFit="1" customWidth="1"/>
  </cols>
  <sheetData>
    <row r="1" spans="1:12" x14ac:dyDescent="0.25">
      <c r="A1" s="423" t="s">
        <v>538</v>
      </c>
      <c r="B1" s="424"/>
      <c r="C1" s="424"/>
      <c r="D1" s="424"/>
      <c r="E1" s="424"/>
      <c r="F1" s="424"/>
      <c r="G1" s="424"/>
    </row>
    <row r="2" spans="1:12" x14ac:dyDescent="0.25">
      <c r="A2" s="424"/>
      <c r="B2" s="424"/>
      <c r="C2" s="424"/>
      <c r="D2" s="424"/>
      <c r="E2" s="424"/>
      <c r="F2" s="424"/>
      <c r="G2" s="424"/>
    </row>
    <row r="3" spans="1:12" ht="36.6" customHeight="1" x14ac:dyDescent="0.25">
      <c r="A3" s="425"/>
      <c r="B3" s="425"/>
      <c r="C3" s="425"/>
      <c r="D3" s="425"/>
      <c r="E3" s="425"/>
      <c r="F3" s="425"/>
      <c r="G3" s="425"/>
    </row>
    <row r="4" spans="1:12" ht="15.75" thickBot="1" x14ac:dyDescent="0.3">
      <c r="A4" s="12" t="s">
        <v>15</v>
      </c>
      <c r="B4" s="12" t="s">
        <v>16</v>
      </c>
      <c r="C4" s="12" t="s">
        <v>17</v>
      </c>
      <c r="D4" s="12" t="s">
        <v>12</v>
      </c>
      <c r="E4" s="12" t="s">
        <v>508</v>
      </c>
      <c r="F4" s="13" t="s">
        <v>19</v>
      </c>
      <c r="G4" s="12" t="s">
        <v>18</v>
      </c>
    </row>
    <row r="5" spans="1:12" x14ac:dyDescent="0.25">
      <c r="A5" s="372" t="s">
        <v>529</v>
      </c>
      <c r="B5" s="15" t="s">
        <v>21</v>
      </c>
      <c r="C5" s="16" t="s">
        <v>530</v>
      </c>
      <c r="D5" s="16" t="s">
        <v>531</v>
      </c>
      <c r="E5" s="17">
        <v>-5750</v>
      </c>
      <c r="F5" s="17"/>
      <c r="G5" s="415" t="s">
        <v>105</v>
      </c>
      <c r="H5" t="s">
        <v>539</v>
      </c>
      <c r="I5" s="42">
        <v>0.1</v>
      </c>
    </row>
    <row r="6" spans="1:12" ht="15.75" thickBot="1" x14ac:dyDescent="0.3">
      <c r="A6" s="373"/>
      <c r="B6" s="22" t="s">
        <v>26</v>
      </c>
      <c r="C6" s="23" t="s">
        <v>45</v>
      </c>
      <c r="D6" s="23" t="s">
        <v>73</v>
      </c>
      <c r="E6" s="24">
        <f>-E5</f>
        <v>5750</v>
      </c>
      <c r="F6" s="24"/>
      <c r="G6" s="417"/>
    </row>
    <row r="7" spans="1:12" x14ac:dyDescent="0.25">
      <c r="A7" s="372" t="s">
        <v>20</v>
      </c>
      <c r="B7" s="15" t="s">
        <v>21</v>
      </c>
      <c r="C7" s="16" t="s">
        <v>22</v>
      </c>
      <c r="D7" s="16" t="s">
        <v>23</v>
      </c>
      <c r="E7" s="17">
        <v>-500000</v>
      </c>
      <c r="F7" s="18" t="s">
        <v>24</v>
      </c>
      <c r="G7" s="415" t="s">
        <v>106</v>
      </c>
      <c r="H7" s="19" t="s">
        <v>25</v>
      </c>
      <c r="I7" s="20"/>
      <c r="J7" s="21">
        <v>500000</v>
      </c>
    </row>
    <row r="8" spans="1:12" ht="15.75" thickBot="1" x14ac:dyDescent="0.3">
      <c r="A8" s="373"/>
      <c r="B8" s="22" t="s">
        <v>26</v>
      </c>
      <c r="C8" s="23" t="s">
        <v>27</v>
      </c>
      <c r="D8" s="23" t="s">
        <v>28</v>
      </c>
      <c r="E8" s="24">
        <f>-E7</f>
        <v>500000</v>
      </c>
      <c r="F8" s="25" t="s">
        <v>24</v>
      </c>
      <c r="G8" s="417"/>
      <c r="H8" s="26" t="s">
        <v>532</v>
      </c>
      <c r="I8" s="2">
        <v>0.1</v>
      </c>
      <c r="J8" s="27">
        <v>50000</v>
      </c>
    </row>
    <row r="9" spans="1:12" x14ac:dyDescent="0.25">
      <c r="A9" s="374" t="s">
        <v>30</v>
      </c>
      <c r="B9" s="15" t="s">
        <v>21</v>
      </c>
      <c r="C9" s="16" t="s">
        <v>27</v>
      </c>
      <c r="D9" s="16" t="s">
        <v>28</v>
      </c>
      <c r="E9" s="28">
        <f>-E8</f>
        <v>-500000</v>
      </c>
      <c r="F9" s="18" t="s">
        <v>24</v>
      </c>
      <c r="G9" s="415" t="s">
        <v>106</v>
      </c>
      <c r="H9" s="26" t="s">
        <v>33</v>
      </c>
      <c r="I9" s="1"/>
      <c r="J9" s="27" t="s">
        <v>512</v>
      </c>
    </row>
    <row r="10" spans="1:12" x14ac:dyDescent="0.25">
      <c r="A10" s="375"/>
      <c r="B10" s="8" t="s">
        <v>26</v>
      </c>
      <c r="C10" s="29" t="s">
        <v>32</v>
      </c>
      <c r="D10" s="29" t="s">
        <v>23</v>
      </c>
      <c r="E10" s="30">
        <f>E8</f>
        <v>500000</v>
      </c>
      <c r="F10" s="31" t="s">
        <v>24</v>
      </c>
      <c r="G10" s="416"/>
      <c r="H10" s="26"/>
      <c r="I10" s="1"/>
      <c r="J10" s="27"/>
    </row>
    <row r="11" spans="1:12" x14ac:dyDescent="0.25">
      <c r="A11" s="375"/>
      <c r="B11" s="8" t="s">
        <v>21</v>
      </c>
      <c r="C11" s="34" t="s">
        <v>533</v>
      </c>
      <c r="D11" s="34" t="s">
        <v>533</v>
      </c>
      <c r="E11" s="30">
        <f>+E9</f>
        <v>-500000</v>
      </c>
      <c r="F11" s="31" t="s">
        <v>24</v>
      </c>
      <c r="G11" s="416"/>
      <c r="H11" s="26"/>
      <c r="I11" s="1"/>
      <c r="J11" s="4"/>
    </row>
    <row r="12" spans="1:12" ht="15.75" thickBot="1" x14ac:dyDescent="0.3">
      <c r="A12" s="376"/>
      <c r="B12" s="22" t="s">
        <v>26</v>
      </c>
      <c r="C12" s="23" t="s">
        <v>37</v>
      </c>
      <c r="D12" s="23" t="s">
        <v>38</v>
      </c>
      <c r="E12" s="35">
        <f>-E11</f>
        <v>500000</v>
      </c>
      <c r="F12" s="25" t="s">
        <v>24</v>
      </c>
      <c r="G12" s="417"/>
      <c r="H12" s="6"/>
      <c r="I12" s="36"/>
      <c r="J12" s="37"/>
    </row>
    <row r="13" spans="1:12" x14ac:dyDescent="0.25">
      <c r="A13" s="426" t="s">
        <v>107</v>
      </c>
      <c r="B13" s="171" t="s">
        <v>21</v>
      </c>
      <c r="C13" s="173" t="s">
        <v>104</v>
      </c>
      <c r="D13" s="173" t="s">
        <v>38</v>
      </c>
      <c r="E13" s="174">
        <f>E7*I5</f>
        <v>-50000</v>
      </c>
      <c r="F13" s="175" t="s">
        <v>24</v>
      </c>
      <c r="G13" s="427" t="s">
        <v>108</v>
      </c>
      <c r="K13" s="42"/>
      <c r="L13" s="43"/>
    </row>
    <row r="14" spans="1:12" x14ac:dyDescent="0.25">
      <c r="A14" s="426"/>
      <c r="B14" s="171" t="s">
        <v>26</v>
      </c>
      <c r="C14" s="173" t="s">
        <v>109</v>
      </c>
      <c r="D14" s="173" t="s">
        <v>110</v>
      </c>
      <c r="E14" s="174">
        <f>E13*-1</f>
        <v>50000</v>
      </c>
      <c r="F14" s="175" t="s">
        <v>24</v>
      </c>
      <c r="G14" s="428"/>
      <c r="K14" s="42"/>
      <c r="L14" s="43"/>
    </row>
    <row r="15" spans="1:12" x14ac:dyDescent="0.25">
      <c r="A15" s="426"/>
      <c r="B15" s="171"/>
      <c r="C15" s="176"/>
      <c r="D15" s="173"/>
      <c r="E15" s="174"/>
      <c r="F15" s="175"/>
      <c r="G15" s="428"/>
      <c r="H15" t="s">
        <v>111</v>
      </c>
      <c r="J15" t="s">
        <v>112</v>
      </c>
      <c r="K15" s="42"/>
      <c r="L15" s="43"/>
    </row>
    <row r="16" spans="1:12" ht="15.75" thickBot="1" x14ac:dyDescent="0.3">
      <c r="A16" s="426"/>
      <c r="B16" s="171"/>
      <c r="C16" s="173"/>
      <c r="D16" s="173"/>
      <c r="E16" s="174"/>
      <c r="F16" s="175"/>
      <c r="G16" s="429"/>
      <c r="H16" t="s">
        <v>113</v>
      </c>
      <c r="J16" t="s">
        <v>114</v>
      </c>
      <c r="K16" s="42"/>
      <c r="L16" s="43"/>
    </row>
    <row r="17" spans="1:10" x14ac:dyDescent="0.25">
      <c r="A17" s="213"/>
      <c r="B17" s="154"/>
      <c r="C17" s="214"/>
      <c r="D17" s="214"/>
      <c r="E17" s="215"/>
      <c r="F17" s="212"/>
      <c r="G17" s="191"/>
      <c r="I17" s="42"/>
      <c r="J17" s="43"/>
    </row>
    <row r="18" spans="1:10" ht="15.75" thickBot="1" x14ac:dyDescent="0.3">
      <c r="A18" s="213"/>
      <c r="B18" s="154"/>
      <c r="C18" s="214"/>
      <c r="D18" s="214"/>
      <c r="E18" s="215"/>
      <c r="F18" s="212"/>
      <c r="G18" s="191"/>
      <c r="I18" s="42"/>
      <c r="J18" s="43"/>
    </row>
    <row r="19" spans="1:10" x14ac:dyDescent="0.25">
      <c r="A19" s="420" t="s">
        <v>46</v>
      </c>
      <c r="B19" s="15" t="s">
        <v>21</v>
      </c>
      <c r="C19" s="20" t="s">
        <v>37</v>
      </c>
      <c r="D19" s="65" t="s">
        <v>38</v>
      </c>
      <c r="E19" s="195">
        <f>E9-E13</f>
        <v>-450000</v>
      </c>
      <c r="F19" s="67" t="s">
        <v>24</v>
      </c>
      <c r="G19" s="415" t="s">
        <v>106</v>
      </c>
    </row>
    <row r="20" spans="1:10" ht="15.75" thickBot="1" x14ac:dyDescent="0.3">
      <c r="A20" s="421"/>
      <c r="B20" s="196" t="s">
        <v>26</v>
      </c>
      <c r="C20" s="197" t="s">
        <v>47</v>
      </c>
      <c r="D20" s="198" t="s">
        <v>534</v>
      </c>
      <c r="E20" s="199">
        <f>-E19</f>
        <v>450000</v>
      </c>
      <c r="F20" s="172" t="s">
        <v>24</v>
      </c>
      <c r="G20" s="417"/>
    </row>
    <row r="21" spans="1:10" x14ac:dyDescent="0.25">
      <c r="A21" s="421"/>
      <c r="B21" s="15" t="s">
        <v>21</v>
      </c>
      <c r="C21" s="20" t="s">
        <v>47</v>
      </c>
      <c r="D21" s="65" t="s">
        <v>535</v>
      </c>
      <c r="E21" s="195">
        <f>+E19</f>
        <v>-450000</v>
      </c>
      <c r="F21" s="67" t="s">
        <v>24</v>
      </c>
      <c r="G21" s="415" t="s">
        <v>105</v>
      </c>
    </row>
    <row r="22" spans="1:10" ht="15.75" thickBot="1" x14ac:dyDescent="0.3">
      <c r="A22" s="422"/>
      <c r="B22" s="196" t="s">
        <v>26</v>
      </c>
      <c r="C22" s="197" t="s">
        <v>530</v>
      </c>
      <c r="D22" s="198" t="s">
        <v>531</v>
      </c>
      <c r="E22" s="199">
        <f>-E21</f>
        <v>450000</v>
      </c>
      <c r="F22" s="172" t="s">
        <v>24</v>
      </c>
      <c r="G22" s="417"/>
    </row>
    <row r="23" spans="1:10" x14ac:dyDescent="0.25">
      <c r="A23" s="383" t="s">
        <v>49</v>
      </c>
      <c r="B23" s="15" t="s">
        <v>21</v>
      </c>
      <c r="C23" s="65" t="s">
        <v>50</v>
      </c>
      <c r="D23" s="65" t="s">
        <v>51</v>
      </c>
      <c r="E23" s="66">
        <f>+E11</f>
        <v>-500000</v>
      </c>
      <c r="F23" s="67" t="s">
        <v>24</v>
      </c>
      <c r="G23" s="415" t="s">
        <v>106</v>
      </c>
    </row>
    <row r="24" spans="1:10" x14ac:dyDescent="0.25">
      <c r="A24" s="384"/>
      <c r="B24" s="8" t="s">
        <v>26</v>
      </c>
      <c r="C24" s="34" t="s">
        <v>533</v>
      </c>
      <c r="D24" s="34" t="s">
        <v>533</v>
      </c>
      <c r="E24" s="68">
        <f>-E23</f>
        <v>500000</v>
      </c>
      <c r="F24" s="31" t="s">
        <v>24</v>
      </c>
      <c r="G24" s="416"/>
    </row>
    <row r="25" spans="1:10" x14ac:dyDescent="0.25">
      <c r="A25" s="384"/>
      <c r="B25" s="8" t="s">
        <v>21</v>
      </c>
      <c r="C25" s="7" t="s">
        <v>53</v>
      </c>
      <c r="D25" s="7" t="s">
        <v>54</v>
      </c>
      <c r="E25" s="68">
        <f>-J8</f>
        <v>-50000</v>
      </c>
      <c r="F25" s="31" t="s">
        <v>24</v>
      </c>
      <c r="G25" s="416"/>
    </row>
    <row r="26" spans="1:10" ht="15.75" thickBot="1" x14ac:dyDescent="0.3">
      <c r="A26" s="385"/>
      <c r="B26" s="22" t="s">
        <v>26</v>
      </c>
      <c r="C26" s="69" t="s">
        <v>55</v>
      </c>
      <c r="D26" s="69" t="s">
        <v>56</v>
      </c>
      <c r="E26" s="70">
        <f>-E25</f>
        <v>50000</v>
      </c>
      <c r="F26" s="25" t="s">
        <v>24</v>
      </c>
      <c r="G26" s="417"/>
    </row>
    <row r="27" spans="1:10" x14ac:dyDescent="0.25">
      <c r="A27" s="398" t="s">
        <v>57</v>
      </c>
      <c r="B27" s="200" t="s">
        <v>58</v>
      </c>
      <c r="C27" s="201" t="s">
        <v>59</v>
      </c>
      <c r="D27" s="202" t="s">
        <v>60</v>
      </c>
      <c r="E27" s="195">
        <v>-5000</v>
      </c>
      <c r="F27" s="67" t="s">
        <v>24</v>
      </c>
      <c r="G27" s="415" t="s">
        <v>106</v>
      </c>
    </row>
    <row r="28" spans="1:10" x14ac:dyDescent="0.25">
      <c r="A28" s="399"/>
      <c r="B28" s="203" t="s">
        <v>61</v>
      </c>
      <c r="C28" s="204" t="s">
        <v>62</v>
      </c>
      <c r="D28" s="205" t="s">
        <v>63</v>
      </c>
      <c r="E28" s="206">
        <f>-E27</f>
        <v>5000</v>
      </c>
      <c r="F28" s="31" t="s">
        <v>24</v>
      </c>
      <c r="G28" s="416"/>
    </row>
    <row r="29" spans="1:10" x14ac:dyDescent="0.25">
      <c r="A29" s="399"/>
      <c r="B29" s="203" t="s">
        <v>58</v>
      </c>
      <c r="C29" s="204" t="s">
        <v>64</v>
      </c>
      <c r="D29" s="205" t="s">
        <v>65</v>
      </c>
      <c r="E29" s="206">
        <f>E27*15%</f>
        <v>-750</v>
      </c>
      <c r="F29" s="31" t="s">
        <v>24</v>
      </c>
      <c r="G29" s="416"/>
    </row>
    <row r="30" spans="1:10" ht="15.75" thickBot="1" x14ac:dyDescent="0.3">
      <c r="A30" s="400"/>
      <c r="B30" s="196" t="s">
        <v>61</v>
      </c>
      <c r="C30" s="197" t="s">
        <v>66</v>
      </c>
      <c r="D30" s="198" t="s">
        <v>38</v>
      </c>
      <c r="E30" s="199">
        <f>-E29</f>
        <v>750</v>
      </c>
      <c r="F30" s="25" t="s">
        <v>24</v>
      </c>
      <c r="G30" s="417"/>
    </row>
    <row r="31" spans="1:10" s="102" customFormat="1" x14ac:dyDescent="0.25">
      <c r="A31" s="398" t="s">
        <v>72</v>
      </c>
      <c r="B31" s="200" t="s">
        <v>58</v>
      </c>
      <c r="C31" s="201" t="s">
        <v>45</v>
      </c>
      <c r="D31" s="202" t="s">
        <v>73</v>
      </c>
      <c r="E31" s="207">
        <f>E27</f>
        <v>-5000</v>
      </c>
      <c r="F31" s="67" t="s">
        <v>24</v>
      </c>
      <c r="G31" s="415" t="s">
        <v>106</v>
      </c>
    </row>
    <row r="32" spans="1:10" s="102" customFormat="1" x14ac:dyDescent="0.25">
      <c r="A32" s="399"/>
      <c r="B32" s="203" t="s">
        <v>61</v>
      </c>
      <c r="C32" s="204" t="s">
        <v>59</v>
      </c>
      <c r="D32" s="205" t="s">
        <v>60</v>
      </c>
      <c r="E32" s="208">
        <f>-E27</f>
        <v>5000</v>
      </c>
      <c r="F32" s="31" t="s">
        <v>24</v>
      </c>
      <c r="G32" s="416"/>
    </row>
    <row r="33" spans="1:7" s="102" customFormat="1" x14ac:dyDescent="0.25">
      <c r="A33" s="399"/>
      <c r="B33" s="203" t="s">
        <v>58</v>
      </c>
      <c r="C33" s="204" t="s">
        <v>45</v>
      </c>
      <c r="D33" s="205" t="s">
        <v>73</v>
      </c>
      <c r="E33" s="208">
        <f>E29</f>
        <v>-750</v>
      </c>
      <c r="F33" s="31" t="s">
        <v>24</v>
      </c>
      <c r="G33" s="416"/>
    </row>
    <row r="34" spans="1:7" s="102" customFormat="1" ht="15.75" thickBot="1" x14ac:dyDescent="0.3">
      <c r="A34" s="400"/>
      <c r="B34" s="196" t="s">
        <v>61</v>
      </c>
      <c r="C34" s="197" t="s">
        <v>64</v>
      </c>
      <c r="D34" s="198" t="s">
        <v>65</v>
      </c>
      <c r="E34" s="209">
        <f>-E29</f>
        <v>750</v>
      </c>
      <c r="F34" s="25" t="s">
        <v>24</v>
      </c>
      <c r="G34" s="417"/>
    </row>
    <row r="35" spans="1:7" x14ac:dyDescent="0.25">
      <c r="A35" s="383" t="s">
        <v>536</v>
      </c>
      <c r="B35" s="15" t="s">
        <v>21</v>
      </c>
      <c r="C35" s="65" t="s">
        <v>55</v>
      </c>
      <c r="D35" s="65" t="s">
        <v>81</v>
      </c>
      <c r="E35" s="66">
        <f>E25/365</f>
        <v>-136.98630136986301</v>
      </c>
      <c r="F35" s="18" t="s">
        <v>24</v>
      </c>
    </row>
    <row r="36" spans="1:7" ht="15.75" thickBot="1" x14ac:dyDescent="0.3">
      <c r="A36" s="385"/>
      <c r="B36" s="22" t="s">
        <v>26</v>
      </c>
      <c r="C36" s="69" t="s">
        <v>82</v>
      </c>
      <c r="D36" s="69" t="s">
        <v>83</v>
      </c>
      <c r="E36" s="70">
        <f>-E35</f>
        <v>136.98630136986301</v>
      </c>
      <c r="F36" s="25" t="s">
        <v>24</v>
      </c>
    </row>
    <row r="37" spans="1:7" ht="15.75" hidden="1" thickBot="1" x14ac:dyDescent="0.3">
      <c r="A37" s="383" t="s">
        <v>84</v>
      </c>
      <c r="B37" s="91" t="s">
        <v>21</v>
      </c>
      <c r="C37" s="91" t="s">
        <v>62</v>
      </c>
      <c r="D37" s="91" t="s">
        <v>85</v>
      </c>
      <c r="E37" s="149">
        <f>E27/365</f>
        <v>-13.698630136986301</v>
      </c>
      <c r="F37" s="150"/>
    </row>
    <row r="38" spans="1:7" ht="15.75" hidden="1" thickBot="1" x14ac:dyDescent="0.3">
      <c r="A38" s="385"/>
      <c r="B38" s="151" t="s">
        <v>26</v>
      </c>
      <c r="C38" s="151" t="s">
        <v>82</v>
      </c>
      <c r="D38" s="151" t="s">
        <v>83</v>
      </c>
      <c r="E38" s="152">
        <f>-E37</f>
        <v>13.698630136986301</v>
      </c>
      <c r="F38" s="5"/>
    </row>
    <row r="39" spans="1:7" x14ac:dyDescent="0.25">
      <c r="A39" s="383" t="s">
        <v>537</v>
      </c>
      <c r="B39" s="15" t="s">
        <v>21</v>
      </c>
      <c r="C39" s="65" t="s">
        <v>62</v>
      </c>
      <c r="D39" s="65" t="s">
        <v>63</v>
      </c>
      <c r="E39" s="66">
        <f>E27/365</f>
        <v>-13.698630136986301</v>
      </c>
      <c r="F39" s="18" t="s">
        <v>24</v>
      </c>
    </row>
    <row r="40" spans="1:7" ht="15.75" thickBot="1" x14ac:dyDescent="0.3">
      <c r="A40" s="385"/>
      <c r="B40" s="22" t="s">
        <v>26</v>
      </c>
      <c r="C40" s="69" t="s">
        <v>82</v>
      </c>
      <c r="D40" s="69" t="s">
        <v>83</v>
      </c>
      <c r="E40" s="70">
        <f>-E39</f>
        <v>13.698630136986301</v>
      </c>
      <c r="F40" s="25" t="s">
        <v>24</v>
      </c>
    </row>
    <row r="41" spans="1:7" ht="15.75" thickBot="1" x14ac:dyDescent="0.3">
      <c r="A41" s="210"/>
      <c r="B41" s="154"/>
      <c r="C41" s="156"/>
      <c r="D41" s="156"/>
      <c r="E41" s="211"/>
      <c r="F41" s="212"/>
    </row>
    <row r="42" spans="1:7" x14ac:dyDescent="0.25">
      <c r="A42" s="398" t="s">
        <v>86</v>
      </c>
      <c r="B42" s="15" t="s">
        <v>21</v>
      </c>
      <c r="C42" s="159" t="s">
        <v>87</v>
      </c>
      <c r="D42" s="159" t="s">
        <v>88</v>
      </c>
      <c r="E42" s="160" t="s">
        <v>89</v>
      </c>
      <c r="F42" s="18" t="s">
        <v>24</v>
      </c>
    </row>
    <row r="43" spans="1:7" x14ac:dyDescent="0.25">
      <c r="A43" s="399"/>
      <c r="B43" s="8" t="s">
        <v>26</v>
      </c>
      <c r="C43" s="161" t="s">
        <v>50</v>
      </c>
      <c r="D43" s="161" t="s">
        <v>90</v>
      </c>
      <c r="E43" s="9" t="s">
        <v>89</v>
      </c>
      <c r="F43" s="31" t="s">
        <v>24</v>
      </c>
    </row>
    <row r="44" spans="1:7" x14ac:dyDescent="0.25">
      <c r="A44" s="399"/>
      <c r="B44" s="8" t="s">
        <v>21</v>
      </c>
      <c r="C44" s="1" t="s">
        <v>91</v>
      </c>
      <c r="D44" s="1" t="s">
        <v>92</v>
      </c>
      <c r="E44" s="9" t="s">
        <v>89</v>
      </c>
      <c r="F44" s="31" t="s">
        <v>24</v>
      </c>
    </row>
    <row r="45" spans="1:7" ht="15.75" thickBot="1" x14ac:dyDescent="0.3">
      <c r="A45" s="400"/>
      <c r="B45" s="22" t="s">
        <v>26</v>
      </c>
      <c r="C45" s="162" t="s">
        <v>53</v>
      </c>
      <c r="D45" s="162" t="s">
        <v>54</v>
      </c>
      <c r="E45" s="163" t="s">
        <v>89</v>
      </c>
      <c r="F45" s="25" t="s">
        <v>24</v>
      </c>
    </row>
    <row r="46" spans="1:7" x14ac:dyDescent="0.25">
      <c r="A46" s="398" t="s">
        <v>93</v>
      </c>
      <c r="B46" s="15" t="s">
        <v>21</v>
      </c>
      <c r="C46" s="164" t="s">
        <v>94</v>
      </c>
      <c r="D46" s="165" t="s">
        <v>95</v>
      </c>
      <c r="E46" s="166" t="s">
        <v>89</v>
      </c>
      <c r="F46" s="18" t="s">
        <v>24</v>
      </c>
    </row>
    <row r="47" spans="1:7" x14ac:dyDescent="0.25">
      <c r="A47" s="399"/>
      <c r="B47" s="8" t="s">
        <v>26</v>
      </c>
      <c r="C47" s="3" t="s">
        <v>96</v>
      </c>
      <c r="D47" s="11" t="s">
        <v>97</v>
      </c>
      <c r="E47" s="167" t="s">
        <v>89</v>
      </c>
      <c r="F47" s="31" t="s">
        <v>24</v>
      </c>
    </row>
    <row r="48" spans="1:7" ht="15.75" thickBot="1" x14ac:dyDescent="0.3">
      <c r="A48" s="400"/>
      <c r="B48" s="22" t="s">
        <v>26</v>
      </c>
      <c r="C48" s="162" t="s">
        <v>91</v>
      </c>
      <c r="D48" s="168" t="s">
        <v>98</v>
      </c>
      <c r="E48" s="169" t="s">
        <v>89</v>
      </c>
      <c r="F48" s="25" t="s">
        <v>24</v>
      </c>
    </row>
    <row r="49" spans="1:6" x14ac:dyDescent="0.25">
      <c r="A49" s="383" t="s">
        <v>99</v>
      </c>
      <c r="B49" s="15" t="s">
        <v>21</v>
      </c>
      <c r="C49" s="65" t="s">
        <v>45</v>
      </c>
      <c r="D49" s="65" t="s">
        <v>100</v>
      </c>
      <c r="E49" s="166" t="s">
        <v>89</v>
      </c>
      <c r="F49" s="18" t="s">
        <v>24</v>
      </c>
    </row>
    <row r="50" spans="1:6" x14ac:dyDescent="0.25">
      <c r="A50" s="384"/>
      <c r="B50" s="8" t="s">
        <v>26</v>
      </c>
      <c r="C50" s="7" t="s">
        <v>50</v>
      </c>
      <c r="D50" s="7" t="s">
        <v>100</v>
      </c>
      <c r="E50" s="167" t="s">
        <v>89</v>
      </c>
      <c r="F50" s="31" t="s">
        <v>24</v>
      </c>
    </row>
    <row r="51" spans="1:6" x14ac:dyDescent="0.25">
      <c r="A51" s="384"/>
      <c r="B51" s="8" t="s">
        <v>21</v>
      </c>
      <c r="C51" s="7" t="s">
        <v>45</v>
      </c>
      <c r="D51" s="7" t="s">
        <v>101</v>
      </c>
      <c r="E51" s="170" t="s">
        <v>89</v>
      </c>
      <c r="F51" s="31" t="s">
        <v>24</v>
      </c>
    </row>
    <row r="52" spans="1:6" x14ac:dyDescent="0.25">
      <c r="A52" s="384"/>
      <c r="B52" s="8" t="s">
        <v>26</v>
      </c>
      <c r="C52" s="7" t="s">
        <v>53</v>
      </c>
      <c r="D52" s="7" t="s">
        <v>101</v>
      </c>
      <c r="E52" s="170" t="s">
        <v>89</v>
      </c>
      <c r="F52" s="31" t="s">
        <v>24</v>
      </c>
    </row>
    <row r="53" spans="1:6" x14ac:dyDescent="0.25">
      <c r="A53" s="384"/>
      <c r="B53" s="8" t="s">
        <v>21</v>
      </c>
      <c r="C53" s="7" t="s">
        <v>55</v>
      </c>
      <c r="D53" s="7" t="s">
        <v>102</v>
      </c>
      <c r="E53" s="170" t="s">
        <v>89</v>
      </c>
      <c r="F53" s="31" t="s">
        <v>24</v>
      </c>
    </row>
    <row r="54" spans="1:6" x14ac:dyDescent="0.25">
      <c r="A54" s="384"/>
      <c r="B54" s="8" t="s">
        <v>26</v>
      </c>
      <c r="C54" s="7" t="s">
        <v>82</v>
      </c>
      <c r="D54" s="7" t="s">
        <v>102</v>
      </c>
      <c r="E54" s="170" t="s">
        <v>89</v>
      </c>
      <c r="F54" s="31" t="s">
        <v>24</v>
      </c>
    </row>
    <row r="55" spans="1:6" x14ac:dyDescent="0.25">
      <c r="A55" s="384"/>
      <c r="B55" s="8" t="s">
        <v>21</v>
      </c>
      <c r="C55" s="7" t="s">
        <v>62</v>
      </c>
      <c r="D55" s="7" t="s">
        <v>63</v>
      </c>
      <c r="E55" s="170" t="s">
        <v>89</v>
      </c>
      <c r="F55" s="31" t="s">
        <v>24</v>
      </c>
    </row>
    <row r="56" spans="1:6" x14ac:dyDescent="0.25">
      <c r="A56" s="384"/>
      <c r="B56" s="8" t="s">
        <v>26</v>
      </c>
      <c r="C56" s="7" t="s">
        <v>82</v>
      </c>
      <c r="D56" s="7" t="s">
        <v>63</v>
      </c>
      <c r="E56" s="170" t="s">
        <v>89</v>
      </c>
      <c r="F56" s="31" t="s">
        <v>24</v>
      </c>
    </row>
    <row r="57" spans="1:6" x14ac:dyDescent="0.25">
      <c r="A57" s="384"/>
      <c r="B57" s="8" t="s">
        <v>21</v>
      </c>
      <c r="C57" s="7" t="s">
        <v>82</v>
      </c>
      <c r="D57" s="7" t="s">
        <v>103</v>
      </c>
      <c r="E57" s="9" t="s">
        <v>89</v>
      </c>
      <c r="F57" s="31" t="s">
        <v>24</v>
      </c>
    </row>
    <row r="58" spans="1:6" ht="15.75" thickBot="1" x14ac:dyDescent="0.3">
      <c r="A58" s="385"/>
      <c r="B58" s="22" t="s">
        <v>26</v>
      </c>
      <c r="C58" s="69" t="s">
        <v>45</v>
      </c>
      <c r="D58" s="69" t="s">
        <v>103</v>
      </c>
      <c r="E58" s="163" t="s">
        <v>89</v>
      </c>
      <c r="F58" s="25" t="s">
        <v>24</v>
      </c>
    </row>
    <row r="63" spans="1:6" x14ac:dyDescent="0.25">
      <c r="A63" s="255" t="s">
        <v>115</v>
      </c>
    </row>
    <row r="64" spans="1:6" x14ac:dyDescent="0.25">
      <c r="A64" t="s">
        <v>116</v>
      </c>
    </row>
    <row r="65" spans="1:5" x14ac:dyDescent="0.25">
      <c r="A65" t="s">
        <v>117</v>
      </c>
    </row>
    <row r="66" spans="1:5" x14ac:dyDescent="0.25">
      <c r="A66" t="s">
        <v>118</v>
      </c>
    </row>
    <row r="67" spans="1:5" x14ac:dyDescent="0.25">
      <c r="A67" s="1"/>
      <c r="B67" s="1" t="s">
        <v>119</v>
      </c>
      <c r="C67" s="1"/>
      <c r="D67" s="1" t="s">
        <v>58</v>
      </c>
      <c r="E67" s="1" t="s">
        <v>61</v>
      </c>
    </row>
    <row r="68" spans="1:5" x14ac:dyDescent="0.25">
      <c r="A68" s="1" t="s">
        <v>120</v>
      </c>
      <c r="B68" s="256">
        <v>45319</v>
      </c>
      <c r="C68" s="1" t="s">
        <v>121</v>
      </c>
      <c r="D68" s="1">
        <v>1000</v>
      </c>
      <c r="E68" s="1"/>
    </row>
    <row r="69" spans="1:5" x14ac:dyDescent="0.25">
      <c r="A69" s="1"/>
      <c r="B69" s="1"/>
      <c r="C69" s="1" t="s">
        <v>122</v>
      </c>
      <c r="D69" s="1"/>
      <c r="E69" s="1">
        <v>1000</v>
      </c>
    </row>
    <row r="70" spans="1:5" x14ac:dyDescent="0.25">
      <c r="A70" s="1" t="s">
        <v>123</v>
      </c>
      <c r="B70" s="256">
        <v>45319</v>
      </c>
      <c r="C70" s="1" t="s">
        <v>121</v>
      </c>
      <c r="D70" s="1">
        <v>1500</v>
      </c>
      <c r="E70" s="1"/>
    </row>
    <row r="71" spans="1:5" x14ac:dyDescent="0.25">
      <c r="A71" s="1"/>
      <c r="B71" s="1"/>
      <c r="C71" s="1" t="s">
        <v>122</v>
      </c>
      <c r="D71" s="1"/>
      <c r="E71" s="1">
        <v>1500</v>
      </c>
    </row>
    <row r="72" spans="1:5" x14ac:dyDescent="0.25">
      <c r="A72" s="1" t="s">
        <v>124</v>
      </c>
      <c r="B72" s="256">
        <v>45319</v>
      </c>
      <c r="C72" s="1" t="s">
        <v>121</v>
      </c>
      <c r="D72" s="1">
        <v>2500</v>
      </c>
      <c r="E72" s="1"/>
    </row>
    <row r="73" spans="1:5" x14ac:dyDescent="0.25">
      <c r="A73" s="1"/>
      <c r="B73" s="1"/>
      <c r="C73" s="1" t="s">
        <v>122</v>
      </c>
      <c r="D73" s="1"/>
      <c r="E73" s="1">
        <v>2500</v>
      </c>
    </row>
    <row r="75" spans="1:5" x14ac:dyDescent="0.25">
      <c r="A75" s="1"/>
      <c r="B75" s="253" t="s">
        <v>125</v>
      </c>
      <c r="C75" s="1"/>
      <c r="D75" s="1"/>
      <c r="E75" s="1"/>
    </row>
    <row r="76" spans="1:5" x14ac:dyDescent="0.25">
      <c r="A76" s="1"/>
      <c r="B76" s="1"/>
      <c r="C76" s="1" t="s">
        <v>126</v>
      </c>
      <c r="D76" s="1">
        <v>5000</v>
      </c>
      <c r="E76" s="1"/>
    </row>
    <row r="77" spans="1:5" x14ac:dyDescent="0.25">
      <c r="A77" s="1"/>
      <c r="B77" s="1"/>
      <c r="C77" s="1" t="s">
        <v>121</v>
      </c>
      <c r="D77" s="1"/>
      <c r="E77" s="1">
        <v>5000</v>
      </c>
    </row>
  </sheetData>
  <mergeCells count="24">
    <mergeCell ref="A23:A26"/>
    <mergeCell ref="G23:G26"/>
    <mergeCell ref="A1:G3"/>
    <mergeCell ref="A5:A6"/>
    <mergeCell ref="G5:G6"/>
    <mergeCell ref="A7:A8"/>
    <mergeCell ref="G7:G8"/>
    <mergeCell ref="A9:A12"/>
    <mergeCell ref="G9:G12"/>
    <mergeCell ref="A13:A16"/>
    <mergeCell ref="G13:G16"/>
    <mergeCell ref="A19:A22"/>
    <mergeCell ref="G19:G20"/>
    <mergeCell ref="G21:G22"/>
    <mergeCell ref="G27:G30"/>
    <mergeCell ref="A31:A34"/>
    <mergeCell ref="G31:G34"/>
    <mergeCell ref="A35:A36"/>
    <mergeCell ref="A37:A38"/>
    <mergeCell ref="A39:A40"/>
    <mergeCell ref="A42:A45"/>
    <mergeCell ref="A46:A48"/>
    <mergeCell ref="A49:A58"/>
    <mergeCell ref="A27:A30"/>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08A5C-F89C-4656-B754-2B33FFB5B1AC}">
  <dimension ref="A1:L77"/>
  <sheetViews>
    <sheetView zoomScale="110" zoomScaleNormal="110" workbookViewId="0">
      <selection activeCell="D15" sqref="D15"/>
    </sheetView>
  </sheetViews>
  <sheetFormatPr defaultRowHeight="15" x14ac:dyDescent="0.25"/>
  <cols>
    <col min="1" max="1" width="27.42578125" bestFit="1" customWidth="1"/>
    <col min="2" max="2" width="11.28515625" bestFit="1" customWidth="1"/>
    <col min="3" max="3" width="27" customWidth="1"/>
    <col min="4" max="4" width="39.5703125" bestFit="1" customWidth="1"/>
    <col min="5" max="5" width="16.140625" bestFit="1" customWidth="1"/>
    <col min="6" max="6" width="18.42578125" bestFit="1" customWidth="1"/>
    <col min="7" max="7" width="14.5703125" bestFit="1" customWidth="1"/>
    <col min="8" max="8" width="17.7109375" bestFit="1" customWidth="1"/>
    <col min="10" max="10" width="11.140625" bestFit="1" customWidth="1"/>
    <col min="11" max="11" width="10.140625" bestFit="1" customWidth="1"/>
  </cols>
  <sheetData>
    <row r="1" spans="1:12" x14ac:dyDescent="0.25">
      <c r="A1" s="423" t="s">
        <v>538</v>
      </c>
      <c r="B1" s="424"/>
      <c r="C1" s="424"/>
      <c r="D1" s="424"/>
      <c r="E1" s="424"/>
      <c r="F1" s="424"/>
      <c r="G1" s="424"/>
    </row>
    <row r="2" spans="1:12" x14ac:dyDescent="0.25">
      <c r="A2" s="424"/>
      <c r="B2" s="424"/>
      <c r="C2" s="424"/>
      <c r="D2" s="424"/>
      <c r="E2" s="424"/>
      <c r="F2" s="424"/>
      <c r="G2" s="424"/>
    </row>
    <row r="3" spans="1:12" ht="36.6" customHeight="1" x14ac:dyDescent="0.25">
      <c r="A3" s="425"/>
      <c r="B3" s="425"/>
      <c r="C3" s="425"/>
      <c r="D3" s="425"/>
      <c r="E3" s="425"/>
      <c r="F3" s="425"/>
      <c r="G3" s="425"/>
    </row>
    <row r="4" spans="1:12" ht="15.75" thickBot="1" x14ac:dyDescent="0.3">
      <c r="A4" s="12" t="s">
        <v>15</v>
      </c>
      <c r="B4" s="12" t="s">
        <v>16</v>
      </c>
      <c r="C4" s="12" t="s">
        <v>17</v>
      </c>
      <c r="D4" s="12" t="s">
        <v>12</v>
      </c>
      <c r="E4" s="12" t="s">
        <v>508</v>
      </c>
      <c r="F4" s="13" t="s">
        <v>19</v>
      </c>
      <c r="G4" s="12" t="s">
        <v>18</v>
      </c>
    </row>
    <row r="5" spans="1:12" x14ac:dyDescent="0.25">
      <c r="A5" s="372" t="s">
        <v>529</v>
      </c>
      <c r="B5" s="15" t="s">
        <v>21</v>
      </c>
      <c r="C5" s="16" t="s">
        <v>530</v>
      </c>
      <c r="D5" s="16" t="s">
        <v>531</v>
      </c>
      <c r="E5" s="17">
        <v>-5750</v>
      </c>
      <c r="F5" s="17"/>
      <c r="G5" s="415" t="s">
        <v>105</v>
      </c>
      <c r="H5" t="s">
        <v>539</v>
      </c>
      <c r="I5" s="42">
        <v>0.1</v>
      </c>
    </row>
    <row r="6" spans="1:12" ht="15.75" thickBot="1" x14ac:dyDescent="0.3">
      <c r="A6" s="373"/>
      <c r="B6" s="22" t="s">
        <v>26</v>
      </c>
      <c r="C6" s="23" t="s">
        <v>45</v>
      </c>
      <c r="D6" s="23" t="s">
        <v>73</v>
      </c>
      <c r="E6" s="24">
        <f>-E5</f>
        <v>5750</v>
      </c>
      <c r="F6" s="24"/>
      <c r="G6" s="417"/>
    </row>
    <row r="7" spans="1:12" x14ac:dyDescent="0.25">
      <c r="A7" s="372" t="s">
        <v>20</v>
      </c>
      <c r="B7" s="15" t="s">
        <v>21</v>
      </c>
      <c r="C7" s="16" t="s">
        <v>22</v>
      </c>
      <c r="D7" s="16" t="s">
        <v>23</v>
      </c>
      <c r="E7" s="17">
        <v>-500000</v>
      </c>
      <c r="F7" s="18" t="s">
        <v>24</v>
      </c>
      <c r="G7" s="415" t="s">
        <v>106</v>
      </c>
      <c r="H7" s="19" t="s">
        <v>25</v>
      </c>
      <c r="I7" s="20"/>
      <c r="J7" s="21">
        <v>500000</v>
      </c>
    </row>
    <row r="8" spans="1:12" ht="15.75" thickBot="1" x14ac:dyDescent="0.3">
      <c r="A8" s="373"/>
      <c r="B8" s="22" t="s">
        <v>26</v>
      </c>
      <c r="C8" s="23" t="s">
        <v>27</v>
      </c>
      <c r="D8" s="23" t="s">
        <v>28</v>
      </c>
      <c r="E8" s="24">
        <f>-E7</f>
        <v>500000</v>
      </c>
      <c r="F8" s="25" t="s">
        <v>24</v>
      </c>
      <c r="G8" s="417"/>
      <c r="H8" s="26" t="s">
        <v>532</v>
      </c>
      <c r="I8" s="2">
        <v>0.1</v>
      </c>
      <c r="J8" s="27">
        <v>50000</v>
      </c>
    </row>
    <row r="9" spans="1:12" x14ac:dyDescent="0.25">
      <c r="A9" s="374" t="s">
        <v>30</v>
      </c>
      <c r="B9" s="15" t="s">
        <v>21</v>
      </c>
      <c r="C9" s="16" t="s">
        <v>27</v>
      </c>
      <c r="D9" s="16" t="s">
        <v>28</v>
      </c>
      <c r="E9" s="28">
        <f>-E8</f>
        <v>-500000</v>
      </c>
      <c r="F9" s="18" t="s">
        <v>24</v>
      </c>
      <c r="G9" s="415" t="s">
        <v>106</v>
      </c>
      <c r="H9" s="26" t="s">
        <v>33</v>
      </c>
      <c r="I9" s="1"/>
      <c r="J9" s="27" t="s">
        <v>512</v>
      </c>
    </row>
    <row r="10" spans="1:12" x14ac:dyDescent="0.25">
      <c r="A10" s="375"/>
      <c r="B10" s="8" t="s">
        <v>26</v>
      </c>
      <c r="C10" s="29" t="s">
        <v>32</v>
      </c>
      <c r="D10" s="29" t="s">
        <v>23</v>
      </c>
      <c r="E10" s="30">
        <f>E8</f>
        <v>500000</v>
      </c>
      <c r="F10" s="31" t="s">
        <v>24</v>
      </c>
      <c r="G10" s="416"/>
      <c r="H10" s="26"/>
      <c r="I10" s="1"/>
      <c r="J10" s="27"/>
    </row>
    <row r="11" spans="1:12" x14ac:dyDescent="0.25">
      <c r="A11" s="375"/>
      <c r="B11" s="8" t="s">
        <v>21</v>
      </c>
      <c r="C11" s="34" t="s">
        <v>533</v>
      </c>
      <c r="D11" s="34" t="s">
        <v>533</v>
      </c>
      <c r="E11" s="30">
        <f>+E9</f>
        <v>-500000</v>
      </c>
      <c r="F11" s="31" t="s">
        <v>24</v>
      </c>
      <c r="G11" s="416"/>
      <c r="H11" s="26"/>
      <c r="I11" s="1"/>
      <c r="J11" s="4"/>
    </row>
    <row r="12" spans="1:12" ht="15.75" thickBot="1" x14ac:dyDescent="0.3">
      <c r="A12" s="376"/>
      <c r="B12" s="22" t="s">
        <v>26</v>
      </c>
      <c r="C12" s="23" t="s">
        <v>37</v>
      </c>
      <c r="D12" s="23" t="s">
        <v>38</v>
      </c>
      <c r="E12" s="35">
        <f>-E11</f>
        <v>500000</v>
      </c>
      <c r="F12" s="25" t="s">
        <v>24</v>
      </c>
      <c r="G12" s="417"/>
      <c r="H12" s="6"/>
      <c r="I12" s="36"/>
      <c r="J12" s="37"/>
    </row>
    <row r="13" spans="1:12" x14ac:dyDescent="0.25">
      <c r="A13" s="426" t="s">
        <v>107</v>
      </c>
      <c r="B13" s="171" t="s">
        <v>21</v>
      </c>
      <c r="C13" s="173" t="s">
        <v>104</v>
      </c>
      <c r="D13" s="173" t="s">
        <v>38</v>
      </c>
      <c r="E13" s="174">
        <f>E7*I5</f>
        <v>-50000</v>
      </c>
      <c r="F13" s="175" t="s">
        <v>24</v>
      </c>
      <c r="G13" s="427" t="s">
        <v>108</v>
      </c>
      <c r="K13" s="42"/>
      <c r="L13" s="43"/>
    </row>
    <row r="14" spans="1:12" x14ac:dyDescent="0.25">
      <c r="A14" s="426"/>
      <c r="B14" s="171" t="s">
        <v>26</v>
      </c>
      <c r="C14" s="173" t="s">
        <v>109</v>
      </c>
      <c r="D14" s="173" t="s">
        <v>110</v>
      </c>
      <c r="E14" s="174">
        <f>E13*-1</f>
        <v>50000</v>
      </c>
      <c r="F14" s="175" t="s">
        <v>24</v>
      </c>
      <c r="G14" s="428"/>
      <c r="K14" s="42"/>
      <c r="L14" s="43"/>
    </row>
    <row r="15" spans="1:12" x14ac:dyDescent="0.25">
      <c r="A15" s="426"/>
      <c r="B15" s="171"/>
      <c r="C15" s="176"/>
      <c r="D15" s="173"/>
      <c r="E15" s="174"/>
      <c r="F15" s="175"/>
      <c r="G15" s="428"/>
      <c r="H15" t="s">
        <v>111</v>
      </c>
      <c r="J15" t="s">
        <v>112</v>
      </c>
      <c r="K15" s="42"/>
      <c r="L15" s="43"/>
    </row>
    <row r="16" spans="1:12" ht="15.75" thickBot="1" x14ac:dyDescent="0.3">
      <c r="A16" s="426"/>
      <c r="B16" s="171"/>
      <c r="C16" s="173"/>
      <c r="D16" s="173"/>
      <c r="E16" s="174"/>
      <c r="F16" s="175"/>
      <c r="G16" s="429"/>
      <c r="H16" t="s">
        <v>113</v>
      </c>
      <c r="J16" t="s">
        <v>114</v>
      </c>
      <c r="K16" s="42"/>
      <c r="L16" s="43"/>
    </row>
    <row r="17" spans="1:10" x14ac:dyDescent="0.25">
      <c r="A17" s="213"/>
      <c r="B17" s="154"/>
      <c r="C17" s="214"/>
      <c r="D17" s="214"/>
      <c r="E17" s="215"/>
      <c r="F17" s="212"/>
      <c r="G17" s="191"/>
      <c r="I17" s="42"/>
      <c r="J17" s="43"/>
    </row>
    <row r="18" spans="1:10" ht="15.75" thickBot="1" x14ac:dyDescent="0.3">
      <c r="A18" s="213"/>
      <c r="B18" s="154"/>
      <c r="C18" s="214"/>
      <c r="D18" s="214"/>
      <c r="E18" s="215"/>
      <c r="F18" s="212"/>
      <c r="G18" s="191"/>
      <c r="I18" s="42"/>
      <c r="J18" s="43"/>
    </row>
    <row r="19" spans="1:10" x14ac:dyDescent="0.25">
      <c r="A19" s="420" t="s">
        <v>46</v>
      </c>
      <c r="B19" s="15" t="s">
        <v>21</v>
      </c>
      <c r="C19" s="20" t="s">
        <v>37</v>
      </c>
      <c r="D19" s="65" t="s">
        <v>38</v>
      </c>
      <c r="E19" s="195">
        <f>E9-E13</f>
        <v>-450000</v>
      </c>
      <c r="F19" s="67" t="s">
        <v>24</v>
      </c>
      <c r="G19" s="415" t="s">
        <v>106</v>
      </c>
    </row>
    <row r="20" spans="1:10" ht="15.75" thickBot="1" x14ac:dyDescent="0.3">
      <c r="A20" s="421"/>
      <c r="B20" s="196" t="s">
        <v>26</v>
      </c>
      <c r="C20" s="197" t="s">
        <v>47</v>
      </c>
      <c r="D20" s="198" t="s">
        <v>534</v>
      </c>
      <c r="E20" s="199">
        <f>-E19</f>
        <v>450000</v>
      </c>
      <c r="F20" s="172" t="s">
        <v>24</v>
      </c>
      <c r="G20" s="417"/>
    </row>
    <row r="21" spans="1:10" x14ac:dyDescent="0.25">
      <c r="A21" s="421"/>
      <c r="B21" s="15" t="s">
        <v>21</v>
      </c>
      <c r="C21" s="20" t="s">
        <v>47</v>
      </c>
      <c r="D21" s="65" t="s">
        <v>535</v>
      </c>
      <c r="E21" s="195">
        <f>+E19</f>
        <v>-450000</v>
      </c>
      <c r="F21" s="67" t="s">
        <v>24</v>
      </c>
      <c r="G21" s="415" t="s">
        <v>105</v>
      </c>
    </row>
    <row r="22" spans="1:10" ht="15.75" thickBot="1" x14ac:dyDescent="0.3">
      <c r="A22" s="422"/>
      <c r="B22" s="196" t="s">
        <v>26</v>
      </c>
      <c r="C22" s="197" t="s">
        <v>530</v>
      </c>
      <c r="D22" s="198" t="s">
        <v>531</v>
      </c>
      <c r="E22" s="199">
        <f>-E21</f>
        <v>450000</v>
      </c>
      <c r="F22" s="172" t="s">
        <v>24</v>
      </c>
      <c r="G22" s="417"/>
    </row>
    <row r="23" spans="1:10" x14ac:dyDescent="0.25">
      <c r="A23" s="383" t="s">
        <v>49</v>
      </c>
      <c r="B23" s="15" t="s">
        <v>21</v>
      </c>
      <c r="C23" s="65" t="s">
        <v>50</v>
      </c>
      <c r="D23" s="65" t="s">
        <v>51</v>
      </c>
      <c r="E23" s="66">
        <f>+E11</f>
        <v>-500000</v>
      </c>
      <c r="F23" s="67" t="s">
        <v>24</v>
      </c>
      <c r="G23" s="415" t="s">
        <v>106</v>
      </c>
    </row>
    <row r="24" spans="1:10" x14ac:dyDescent="0.25">
      <c r="A24" s="384"/>
      <c r="B24" s="8" t="s">
        <v>26</v>
      </c>
      <c r="C24" s="34" t="s">
        <v>533</v>
      </c>
      <c r="D24" s="34" t="s">
        <v>533</v>
      </c>
      <c r="E24" s="68">
        <f>-E23</f>
        <v>500000</v>
      </c>
      <c r="F24" s="31" t="s">
        <v>24</v>
      </c>
      <c r="G24" s="416"/>
    </row>
    <row r="25" spans="1:10" x14ac:dyDescent="0.25">
      <c r="A25" s="384"/>
      <c r="B25" s="216" t="s">
        <v>21</v>
      </c>
      <c r="C25" s="217" t="s">
        <v>53</v>
      </c>
      <c r="D25" s="217" t="s">
        <v>54</v>
      </c>
      <c r="E25" s="218">
        <f>-J8</f>
        <v>-50000</v>
      </c>
      <c r="F25" s="31" t="s">
        <v>24</v>
      </c>
      <c r="G25" s="416"/>
    </row>
    <row r="26" spans="1:10" ht="15.75" thickBot="1" x14ac:dyDescent="0.3">
      <c r="A26" s="385"/>
      <c r="B26" s="219" t="s">
        <v>26</v>
      </c>
      <c r="C26" s="220" t="s">
        <v>55</v>
      </c>
      <c r="D26" s="220" t="s">
        <v>56</v>
      </c>
      <c r="E26" s="221">
        <f>-E25</f>
        <v>50000</v>
      </c>
      <c r="F26" s="25" t="s">
        <v>24</v>
      </c>
      <c r="G26" s="417"/>
    </row>
    <row r="27" spans="1:10" x14ac:dyDescent="0.25">
      <c r="A27" s="398" t="s">
        <v>57</v>
      </c>
      <c r="B27" s="200" t="s">
        <v>58</v>
      </c>
      <c r="C27" s="201" t="s">
        <v>59</v>
      </c>
      <c r="D27" s="202" t="s">
        <v>60</v>
      </c>
      <c r="E27" s="195">
        <v>-5000</v>
      </c>
      <c r="F27" s="67" t="s">
        <v>24</v>
      </c>
      <c r="G27" s="415" t="s">
        <v>106</v>
      </c>
    </row>
    <row r="28" spans="1:10" x14ac:dyDescent="0.25">
      <c r="A28" s="399"/>
      <c r="B28" s="203" t="s">
        <v>61</v>
      </c>
      <c r="C28" s="204" t="s">
        <v>62</v>
      </c>
      <c r="D28" s="205" t="s">
        <v>63</v>
      </c>
      <c r="E28" s="206">
        <f>-E27</f>
        <v>5000</v>
      </c>
      <c r="F28" s="31" t="s">
        <v>24</v>
      </c>
      <c r="G28" s="416"/>
    </row>
    <row r="29" spans="1:10" x14ac:dyDescent="0.25">
      <c r="A29" s="399"/>
      <c r="B29" s="203" t="s">
        <v>58</v>
      </c>
      <c r="C29" s="204" t="s">
        <v>64</v>
      </c>
      <c r="D29" s="205" t="s">
        <v>65</v>
      </c>
      <c r="E29" s="206">
        <f>E27*15%</f>
        <v>-750</v>
      </c>
      <c r="F29" s="31" t="s">
        <v>24</v>
      </c>
      <c r="G29" s="416"/>
    </row>
    <row r="30" spans="1:10" ht="15.75" thickBot="1" x14ac:dyDescent="0.3">
      <c r="A30" s="400"/>
      <c r="B30" s="196" t="s">
        <v>61</v>
      </c>
      <c r="C30" s="197" t="s">
        <v>66</v>
      </c>
      <c r="D30" s="198" t="s">
        <v>38</v>
      </c>
      <c r="E30" s="199">
        <f>-E29</f>
        <v>750</v>
      </c>
      <c r="F30" s="25" t="s">
        <v>24</v>
      </c>
      <c r="G30" s="417"/>
    </row>
    <row r="31" spans="1:10" s="102" customFormat="1" x14ac:dyDescent="0.25">
      <c r="A31" s="398" t="s">
        <v>72</v>
      </c>
      <c r="B31" s="200" t="s">
        <v>58</v>
      </c>
      <c r="C31" s="201" t="s">
        <v>45</v>
      </c>
      <c r="D31" s="202" t="s">
        <v>73</v>
      </c>
      <c r="E31" s="207">
        <f>E27</f>
        <v>-5000</v>
      </c>
      <c r="F31" s="67" t="s">
        <v>24</v>
      </c>
      <c r="G31" s="415" t="s">
        <v>106</v>
      </c>
    </row>
    <row r="32" spans="1:10" s="102" customFormat="1" x14ac:dyDescent="0.25">
      <c r="A32" s="399"/>
      <c r="B32" s="203" t="s">
        <v>61</v>
      </c>
      <c r="C32" s="204" t="s">
        <v>59</v>
      </c>
      <c r="D32" s="205" t="s">
        <v>60</v>
      </c>
      <c r="E32" s="208">
        <f>-E27</f>
        <v>5000</v>
      </c>
      <c r="F32" s="31" t="s">
        <v>24</v>
      </c>
      <c r="G32" s="416"/>
    </row>
    <row r="33" spans="1:7" s="102" customFormat="1" x14ac:dyDescent="0.25">
      <c r="A33" s="399"/>
      <c r="B33" s="203" t="s">
        <v>58</v>
      </c>
      <c r="C33" s="204" t="s">
        <v>45</v>
      </c>
      <c r="D33" s="205" t="s">
        <v>73</v>
      </c>
      <c r="E33" s="208">
        <f>E29</f>
        <v>-750</v>
      </c>
      <c r="F33" s="31" t="s">
        <v>24</v>
      </c>
      <c r="G33" s="416"/>
    </row>
    <row r="34" spans="1:7" s="102" customFormat="1" ht="15.75" thickBot="1" x14ac:dyDescent="0.3">
      <c r="A34" s="400"/>
      <c r="B34" s="196" t="s">
        <v>61</v>
      </c>
      <c r="C34" s="197" t="s">
        <v>64</v>
      </c>
      <c r="D34" s="198" t="s">
        <v>65</v>
      </c>
      <c r="E34" s="209">
        <f>-E29</f>
        <v>750</v>
      </c>
      <c r="F34" s="25" t="s">
        <v>24</v>
      </c>
      <c r="G34" s="417"/>
    </row>
    <row r="35" spans="1:7" x14ac:dyDescent="0.25">
      <c r="A35" s="430" t="s">
        <v>536</v>
      </c>
      <c r="B35" s="222" t="s">
        <v>21</v>
      </c>
      <c r="C35" s="223" t="s">
        <v>55</v>
      </c>
      <c r="D35" s="223" t="s">
        <v>81</v>
      </c>
      <c r="E35" s="224">
        <f>E25/365</f>
        <v>-136.98630136986301</v>
      </c>
      <c r="F35" s="225" t="s">
        <v>24</v>
      </c>
    </row>
    <row r="36" spans="1:7" ht="15.75" thickBot="1" x14ac:dyDescent="0.3">
      <c r="A36" s="431"/>
      <c r="B36" s="219" t="s">
        <v>26</v>
      </c>
      <c r="C36" s="220" t="s">
        <v>82</v>
      </c>
      <c r="D36" s="220" t="s">
        <v>83</v>
      </c>
      <c r="E36" s="221">
        <f>-E35</f>
        <v>136.98630136986301</v>
      </c>
      <c r="F36" s="226" t="s">
        <v>24</v>
      </c>
    </row>
    <row r="37" spans="1:7" ht="15.75" hidden="1" thickBot="1" x14ac:dyDescent="0.3">
      <c r="A37" s="383" t="s">
        <v>84</v>
      </c>
      <c r="B37" s="91" t="s">
        <v>21</v>
      </c>
      <c r="C37" s="91" t="s">
        <v>62</v>
      </c>
      <c r="D37" s="91" t="s">
        <v>85</v>
      </c>
      <c r="E37" s="149">
        <f>E27/365</f>
        <v>-13.698630136986301</v>
      </c>
      <c r="F37" s="150"/>
    </row>
    <row r="38" spans="1:7" ht="15.75" hidden="1" thickBot="1" x14ac:dyDescent="0.3">
      <c r="A38" s="385"/>
      <c r="B38" s="151" t="s">
        <v>26</v>
      </c>
      <c r="C38" s="151" t="s">
        <v>82</v>
      </c>
      <c r="D38" s="151" t="s">
        <v>83</v>
      </c>
      <c r="E38" s="152">
        <f>-E37</f>
        <v>13.698630136986301</v>
      </c>
      <c r="F38" s="5"/>
    </row>
    <row r="39" spans="1:7" x14ac:dyDescent="0.25">
      <c r="A39" s="383" t="s">
        <v>537</v>
      </c>
      <c r="B39" s="15" t="s">
        <v>21</v>
      </c>
      <c r="C39" s="65" t="s">
        <v>62</v>
      </c>
      <c r="D39" s="65" t="s">
        <v>63</v>
      </c>
      <c r="E39" s="66">
        <f>E27/365</f>
        <v>-13.698630136986301</v>
      </c>
      <c r="F39" s="18" t="s">
        <v>24</v>
      </c>
    </row>
    <row r="40" spans="1:7" ht="15.75" thickBot="1" x14ac:dyDescent="0.3">
      <c r="A40" s="385"/>
      <c r="B40" s="22" t="s">
        <v>26</v>
      </c>
      <c r="C40" s="69" t="s">
        <v>82</v>
      </c>
      <c r="D40" s="69" t="s">
        <v>83</v>
      </c>
      <c r="E40" s="70">
        <f>-E39</f>
        <v>13.698630136986301</v>
      </c>
      <c r="F40" s="25" t="s">
        <v>24</v>
      </c>
    </row>
    <row r="41" spans="1:7" ht="15.75" thickBot="1" x14ac:dyDescent="0.3">
      <c r="A41" s="210"/>
      <c r="B41" s="154"/>
      <c r="C41" s="156"/>
      <c r="D41" s="156"/>
      <c r="E41" s="211"/>
      <c r="F41" s="212"/>
    </row>
    <row r="42" spans="1:7" x14ac:dyDescent="0.25">
      <c r="A42" s="398" t="s">
        <v>86</v>
      </c>
      <c r="B42" s="15" t="s">
        <v>21</v>
      </c>
      <c r="C42" s="159" t="s">
        <v>87</v>
      </c>
      <c r="D42" s="159" t="s">
        <v>88</v>
      </c>
      <c r="E42" s="160" t="s">
        <v>89</v>
      </c>
      <c r="F42" s="18" t="s">
        <v>24</v>
      </c>
    </row>
    <row r="43" spans="1:7" x14ac:dyDescent="0.25">
      <c r="A43" s="399"/>
      <c r="B43" s="8" t="s">
        <v>26</v>
      </c>
      <c r="C43" s="161" t="s">
        <v>50</v>
      </c>
      <c r="D43" s="161" t="s">
        <v>90</v>
      </c>
      <c r="E43" s="9" t="s">
        <v>89</v>
      </c>
      <c r="F43" s="31" t="s">
        <v>24</v>
      </c>
    </row>
    <row r="44" spans="1:7" x14ac:dyDescent="0.25">
      <c r="A44" s="399"/>
      <c r="B44" s="216" t="s">
        <v>21</v>
      </c>
      <c r="C44" s="227" t="s">
        <v>91</v>
      </c>
      <c r="D44" s="227" t="s">
        <v>92</v>
      </c>
      <c r="E44" s="228" t="s">
        <v>89</v>
      </c>
      <c r="F44" s="229" t="s">
        <v>24</v>
      </c>
    </row>
    <row r="45" spans="1:7" ht="15.75" thickBot="1" x14ac:dyDescent="0.3">
      <c r="A45" s="400"/>
      <c r="B45" s="219" t="s">
        <v>26</v>
      </c>
      <c r="C45" s="230" t="s">
        <v>53</v>
      </c>
      <c r="D45" s="230" t="s">
        <v>54</v>
      </c>
      <c r="E45" s="231" t="s">
        <v>89</v>
      </c>
      <c r="F45" s="226" t="s">
        <v>24</v>
      </c>
    </row>
    <row r="46" spans="1:7" x14ac:dyDescent="0.25">
      <c r="A46" s="398" t="s">
        <v>93</v>
      </c>
      <c r="B46" s="15" t="s">
        <v>21</v>
      </c>
      <c r="C46" s="164" t="s">
        <v>94</v>
      </c>
      <c r="D46" s="165" t="s">
        <v>95</v>
      </c>
      <c r="E46" s="166" t="s">
        <v>89</v>
      </c>
      <c r="F46" s="18" t="s">
        <v>24</v>
      </c>
    </row>
    <row r="47" spans="1:7" x14ac:dyDescent="0.25">
      <c r="A47" s="399"/>
      <c r="B47" s="8" t="s">
        <v>26</v>
      </c>
      <c r="C47" s="3" t="s">
        <v>96</v>
      </c>
      <c r="D47" s="11" t="s">
        <v>97</v>
      </c>
      <c r="E47" s="167" t="s">
        <v>89</v>
      </c>
      <c r="F47" s="31" t="s">
        <v>24</v>
      </c>
    </row>
    <row r="48" spans="1:7" ht="15.75" thickBot="1" x14ac:dyDescent="0.3">
      <c r="A48" s="400"/>
      <c r="B48" s="219" t="s">
        <v>26</v>
      </c>
      <c r="C48" s="230" t="s">
        <v>91</v>
      </c>
      <c r="D48" s="232" t="s">
        <v>98</v>
      </c>
      <c r="E48" s="233" t="s">
        <v>89</v>
      </c>
      <c r="F48" s="226" t="s">
        <v>24</v>
      </c>
    </row>
    <row r="49" spans="1:6" x14ac:dyDescent="0.25">
      <c r="A49" s="383" t="s">
        <v>99</v>
      </c>
      <c r="B49" s="15" t="s">
        <v>21</v>
      </c>
      <c r="C49" s="65" t="s">
        <v>45</v>
      </c>
      <c r="D49" s="65" t="s">
        <v>100</v>
      </c>
      <c r="E49" s="166" t="s">
        <v>89</v>
      </c>
      <c r="F49" s="18" t="s">
        <v>24</v>
      </c>
    </row>
    <row r="50" spans="1:6" x14ac:dyDescent="0.25">
      <c r="A50" s="384"/>
      <c r="B50" s="8" t="s">
        <v>26</v>
      </c>
      <c r="C50" s="7" t="s">
        <v>50</v>
      </c>
      <c r="D50" s="7" t="s">
        <v>100</v>
      </c>
      <c r="E50" s="167" t="s">
        <v>89</v>
      </c>
      <c r="F50" s="31" t="s">
        <v>24</v>
      </c>
    </row>
    <row r="51" spans="1:6" x14ac:dyDescent="0.25">
      <c r="A51" s="384"/>
      <c r="B51" s="216" t="s">
        <v>21</v>
      </c>
      <c r="C51" s="217" t="s">
        <v>45</v>
      </c>
      <c r="D51" s="217" t="s">
        <v>101</v>
      </c>
      <c r="E51" s="234" t="s">
        <v>89</v>
      </c>
      <c r="F51" s="229" t="s">
        <v>24</v>
      </c>
    </row>
    <row r="52" spans="1:6" x14ac:dyDescent="0.25">
      <c r="A52" s="384"/>
      <c r="B52" s="216" t="s">
        <v>26</v>
      </c>
      <c r="C52" s="217" t="s">
        <v>53</v>
      </c>
      <c r="D52" s="217" t="s">
        <v>101</v>
      </c>
      <c r="E52" s="234" t="s">
        <v>89</v>
      </c>
      <c r="F52" s="229" t="s">
        <v>24</v>
      </c>
    </row>
    <row r="53" spans="1:6" x14ac:dyDescent="0.25">
      <c r="A53" s="384"/>
      <c r="B53" s="216" t="s">
        <v>21</v>
      </c>
      <c r="C53" s="217" t="s">
        <v>55</v>
      </c>
      <c r="D53" s="217" t="s">
        <v>102</v>
      </c>
      <c r="E53" s="234" t="s">
        <v>89</v>
      </c>
      <c r="F53" s="229" t="s">
        <v>24</v>
      </c>
    </row>
    <row r="54" spans="1:6" x14ac:dyDescent="0.25">
      <c r="A54" s="384"/>
      <c r="B54" s="216" t="s">
        <v>26</v>
      </c>
      <c r="C54" s="217" t="s">
        <v>82</v>
      </c>
      <c r="D54" s="217" t="s">
        <v>102</v>
      </c>
      <c r="E54" s="234" t="s">
        <v>89</v>
      </c>
      <c r="F54" s="229" t="s">
        <v>24</v>
      </c>
    </row>
    <row r="55" spans="1:6" x14ac:dyDescent="0.25">
      <c r="A55" s="384"/>
      <c r="B55" s="8" t="s">
        <v>21</v>
      </c>
      <c r="C55" s="7" t="s">
        <v>62</v>
      </c>
      <c r="D55" s="7" t="s">
        <v>63</v>
      </c>
      <c r="E55" s="170" t="s">
        <v>89</v>
      </c>
      <c r="F55" s="31" t="s">
        <v>24</v>
      </c>
    </row>
    <row r="56" spans="1:6" x14ac:dyDescent="0.25">
      <c r="A56" s="384"/>
      <c r="B56" s="8" t="s">
        <v>26</v>
      </c>
      <c r="C56" s="7" t="s">
        <v>82</v>
      </c>
      <c r="D56" s="7" t="s">
        <v>63</v>
      </c>
      <c r="E56" s="170" t="s">
        <v>89</v>
      </c>
      <c r="F56" s="31" t="s">
        <v>24</v>
      </c>
    </row>
    <row r="57" spans="1:6" x14ac:dyDescent="0.25">
      <c r="A57" s="384"/>
      <c r="B57" s="216" t="s">
        <v>21</v>
      </c>
      <c r="C57" s="217" t="s">
        <v>82</v>
      </c>
      <c r="D57" s="217" t="s">
        <v>103</v>
      </c>
      <c r="E57" s="228" t="s">
        <v>89</v>
      </c>
      <c r="F57" s="229" t="s">
        <v>24</v>
      </c>
    </row>
    <row r="58" spans="1:6" ht="15.75" thickBot="1" x14ac:dyDescent="0.3">
      <c r="A58" s="385"/>
      <c r="B58" s="219" t="s">
        <v>26</v>
      </c>
      <c r="C58" s="220" t="s">
        <v>45</v>
      </c>
      <c r="D58" s="220" t="s">
        <v>103</v>
      </c>
      <c r="E58" s="231" t="s">
        <v>89</v>
      </c>
      <c r="F58" s="226" t="s">
        <v>24</v>
      </c>
    </row>
    <row r="63" spans="1:6" x14ac:dyDescent="0.25">
      <c r="A63" s="255" t="s">
        <v>115</v>
      </c>
    </row>
    <row r="64" spans="1:6" x14ac:dyDescent="0.25">
      <c r="A64" t="s">
        <v>116</v>
      </c>
    </row>
    <row r="65" spans="1:5" x14ac:dyDescent="0.25">
      <c r="A65" t="s">
        <v>117</v>
      </c>
    </row>
    <row r="66" spans="1:5" x14ac:dyDescent="0.25">
      <c r="A66" t="s">
        <v>118</v>
      </c>
    </row>
    <row r="67" spans="1:5" x14ac:dyDescent="0.25">
      <c r="A67" s="1"/>
      <c r="B67" s="1" t="s">
        <v>119</v>
      </c>
      <c r="C67" s="1"/>
      <c r="D67" s="1" t="s">
        <v>58</v>
      </c>
      <c r="E67" s="1" t="s">
        <v>61</v>
      </c>
    </row>
    <row r="68" spans="1:5" x14ac:dyDescent="0.25">
      <c r="A68" s="1" t="s">
        <v>120</v>
      </c>
      <c r="B68" s="256">
        <v>45319</v>
      </c>
      <c r="C68" s="1" t="s">
        <v>121</v>
      </c>
      <c r="D68" s="1">
        <v>1000</v>
      </c>
      <c r="E68" s="1"/>
    </row>
    <row r="69" spans="1:5" x14ac:dyDescent="0.25">
      <c r="A69" s="1"/>
      <c r="B69" s="1"/>
      <c r="C69" s="1" t="s">
        <v>122</v>
      </c>
      <c r="D69" s="1"/>
      <c r="E69" s="1">
        <v>1000</v>
      </c>
    </row>
    <row r="70" spans="1:5" x14ac:dyDescent="0.25">
      <c r="A70" s="1" t="s">
        <v>123</v>
      </c>
      <c r="B70" s="256">
        <v>45319</v>
      </c>
      <c r="C70" s="1" t="s">
        <v>121</v>
      </c>
      <c r="D70" s="1">
        <v>1500</v>
      </c>
      <c r="E70" s="1"/>
    </row>
    <row r="71" spans="1:5" x14ac:dyDescent="0.25">
      <c r="A71" s="1"/>
      <c r="B71" s="1"/>
      <c r="C71" s="1" t="s">
        <v>122</v>
      </c>
      <c r="D71" s="1"/>
      <c r="E71" s="1">
        <v>1500</v>
      </c>
    </row>
    <row r="72" spans="1:5" x14ac:dyDescent="0.25">
      <c r="A72" s="1" t="s">
        <v>124</v>
      </c>
      <c r="B72" s="256">
        <v>45319</v>
      </c>
      <c r="C72" s="1" t="s">
        <v>121</v>
      </c>
      <c r="D72" s="1">
        <v>2500</v>
      </c>
      <c r="E72" s="1"/>
    </row>
    <row r="73" spans="1:5" x14ac:dyDescent="0.25">
      <c r="A73" s="1"/>
      <c r="B73" s="1"/>
      <c r="C73" s="1" t="s">
        <v>122</v>
      </c>
      <c r="D73" s="1"/>
      <c r="E73" s="1">
        <v>2500</v>
      </c>
    </row>
    <row r="75" spans="1:5" x14ac:dyDescent="0.25">
      <c r="A75" s="1"/>
      <c r="B75" s="253" t="s">
        <v>125</v>
      </c>
      <c r="C75" s="1"/>
      <c r="D75" s="1"/>
      <c r="E75" s="1"/>
    </row>
    <row r="76" spans="1:5" x14ac:dyDescent="0.25">
      <c r="A76" s="1"/>
      <c r="B76" s="1"/>
      <c r="C76" s="1" t="s">
        <v>126</v>
      </c>
      <c r="D76" s="1">
        <v>5000</v>
      </c>
      <c r="E76" s="1"/>
    </row>
    <row r="77" spans="1:5" x14ac:dyDescent="0.25">
      <c r="A77" s="1"/>
      <c r="B77" s="1"/>
      <c r="C77" s="1" t="s">
        <v>121</v>
      </c>
      <c r="D77" s="1"/>
      <c r="E77" s="1">
        <v>5000</v>
      </c>
    </row>
  </sheetData>
  <mergeCells count="24">
    <mergeCell ref="A39:A40"/>
    <mergeCell ref="A42:A45"/>
    <mergeCell ref="A46:A48"/>
    <mergeCell ref="A49:A58"/>
    <mergeCell ref="A27:A30"/>
    <mergeCell ref="G27:G30"/>
    <mergeCell ref="A31:A34"/>
    <mergeCell ref="G31:G34"/>
    <mergeCell ref="A35:A36"/>
    <mergeCell ref="A37:A38"/>
    <mergeCell ref="A23:A26"/>
    <mergeCell ref="G23:G26"/>
    <mergeCell ref="A1:G3"/>
    <mergeCell ref="A5:A6"/>
    <mergeCell ref="G5:G6"/>
    <mergeCell ref="A7:A8"/>
    <mergeCell ref="G7:G8"/>
    <mergeCell ref="A9:A12"/>
    <mergeCell ref="G9:G12"/>
    <mergeCell ref="A13:A16"/>
    <mergeCell ref="G13:G16"/>
    <mergeCell ref="A19:A22"/>
    <mergeCell ref="G19:G20"/>
    <mergeCell ref="G21:G2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576BD-B98C-4D5F-B15A-000869A4C653}">
  <sheetPr>
    <pageSetUpPr autoPageBreaks="0"/>
  </sheetPr>
  <dimension ref="A1:H14"/>
  <sheetViews>
    <sheetView workbookViewId="0">
      <selection activeCell="G13" sqref="G13"/>
    </sheetView>
  </sheetViews>
  <sheetFormatPr defaultRowHeight="15" x14ac:dyDescent="0.25"/>
  <cols>
    <col min="1" max="1" width="16.28515625" bestFit="1" customWidth="1"/>
    <col min="2" max="2" width="7" style="189" bestFit="1" customWidth="1"/>
    <col min="3" max="3" width="10" style="189" bestFit="1" customWidth="1"/>
    <col min="4" max="4" width="9.42578125" style="190" bestFit="1" customWidth="1"/>
    <col min="5" max="5" width="14.5703125" style="189" bestFit="1" customWidth="1"/>
    <col min="6" max="6" width="23.42578125" style="189" bestFit="1" customWidth="1"/>
    <col min="7" max="7" width="37.5703125" bestFit="1" customWidth="1"/>
    <col min="8" max="8" width="29.42578125" customWidth="1"/>
  </cols>
  <sheetData>
    <row r="1" spans="1:8" x14ac:dyDescent="0.25">
      <c r="A1" s="178" t="s">
        <v>460</v>
      </c>
      <c r="B1" s="179" t="s">
        <v>461</v>
      </c>
      <c r="C1" s="179" t="s">
        <v>462</v>
      </c>
      <c r="D1" s="180" t="s">
        <v>463</v>
      </c>
      <c r="E1" s="179" t="s">
        <v>464</v>
      </c>
      <c r="F1" s="179" t="s">
        <v>465</v>
      </c>
      <c r="G1" s="178" t="s">
        <v>466</v>
      </c>
      <c r="H1" s="1" t="s">
        <v>13</v>
      </c>
    </row>
    <row r="2" spans="1:8" x14ac:dyDescent="0.25">
      <c r="A2" s="181" t="s">
        <v>467</v>
      </c>
      <c r="B2" s="182">
        <v>158170</v>
      </c>
      <c r="C2" s="183">
        <v>45535</v>
      </c>
      <c r="D2" s="184">
        <v>1600</v>
      </c>
      <c r="E2" s="185" t="s">
        <v>468</v>
      </c>
      <c r="F2" s="185"/>
      <c r="G2" s="186" t="s">
        <v>469</v>
      </c>
      <c r="H2" s="10" t="s">
        <v>470</v>
      </c>
    </row>
    <row r="3" spans="1:8" x14ac:dyDescent="0.25">
      <c r="A3" s="181" t="s">
        <v>471</v>
      </c>
      <c r="B3" s="182">
        <v>158170</v>
      </c>
      <c r="C3" s="183">
        <v>45536</v>
      </c>
      <c r="D3" s="184">
        <v>1601</v>
      </c>
      <c r="E3" s="185" t="s">
        <v>472</v>
      </c>
      <c r="F3" s="185"/>
      <c r="G3" s="186" t="s">
        <v>473</v>
      </c>
      <c r="H3" s="10" t="s">
        <v>474</v>
      </c>
    </row>
    <row r="4" spans="1:8" x14ac:dyDescent="0.25">
      <c r="A4" s="181" t="s">
        <v>475</v>
      </c>
      <c r="B4" s="182">
        <v>158170</v>
      </c>
      <c r="C4" s="183">
        <v>45537</v>
      </c>
      <c r="D4" s="184">
        <v>1602</v>
      </c>
      <c r="E4" s="185" t="s">
        <v>476</v>
      </c>
      <c r="F4" s="185"/>
      <c r="G4" s="186" t="s">
        <v>477</v>
      </c>
      <c r="H4" s="10" t="s">
        <v>478</v>
      </c>
    </row>
    <row r="5" spans="1:8" x14ac:dyDescent="0.25">
      <c r="A5" s="181" t="s">
        <v>479</v>
      </c>
      <c r="B5" s="182">
        <v>158170</v>
      </c>
      <c r="C5" s="183">
        <v>45538</v>
      </c>
      <c r="D5" s="184">
        <v>1603</v>
      </c>
      <c r="E5" s="185" t="s">
        <v>480</v>
      </c>
      <c r="F5" s="185"/>
      <c r="G5" s="186" t="s">
        <v>481</v>
      </c>
      <c r="H5" s="10" t="s">
        <v>482</v>
      </c>
    </row>
    <row r="6" spans="1:8" x14ac:dyDescent="0.25">
      <c r="A6" s="181" t="s">
        <v>483</v>
      </c>
      <c r="B6" s="182">
        <v>158170</v>
      </c>
      <c r="C6" s="183">
        <v>45539</v>
      </c>
      <c r="D6" s="184">
        <v>1604</v>
      </c>
      <c r="E6" s="185" t="s">
        <v>484</v>
      </c>
      <c r="F6" s="185"/>
      <c r="G6" s="186" t="s">
        <v>485</v>
      </c>
      <c r="H6" s="10" t="s">
        <v>486</v>
      </c>
    </row>
    <row r="7" spans="1:8" x14ac:dyDescent="0.25">
      <c r="A7" s="181" t="s">
        <v>487</v>
      </c>
      <c r="B7" s="182">
        <v>158170</v>
      </c>
      <c r="C7" s="183">
        <v>45540</v>
      </c>
      <c r="D7" s="184">
        <v>1605</v>
      </c>
      <c r="E7" s="185" t="s">
        <v>488</v>
      </c>
      <c r="F7" s="185"/>
      <c r="G7" s="186" t="s">
        <v>489</v>
      </c>
      <c r="H7" s="10" t="s">
        <v>490</v>
      </c>
    </row>
    <row r="8" spans="1:8" x14ac:dyDescent="0.25">
      <c r="A8" s="181" t="s">
        <v>491</v>
      </c>
      <c r="B8" s="182">
        <v>158170</v>
      </c>
      <c r="C8" s="183">
        <v>45541</v>
      </c>
      <c r="D8" s="184">
        <v>1606</v>
      </c>
      <c r="E8" s="185" t="s">
        <v>492</v>
      </c>
      <c r="F8" s="185"/>
      <c r="G8" s="186" t="s">
        <v>493</v>
      </c>
      <c r="H8" s="1" t="s">
        <v>502</v>
      </c>
    </row>
    <row r="9" spans="1:8" x14ac:dyDescent="0.25">
      <c r="A9" s="181" t="s">
        <v>494</v>
      </c>
      <c r="B9" s="182">
        <v>158170</v>
      </c>
      <c r="C9" s="183">
        <v>45542</v>
      </c>
      <c r="D9" s="184">
        <v>1607</v>
      </c>
      <c r="E9" s="185" t="s">
        <v>495</v>
      </c>
      <c r="F9" s="185"/>
      <c r="G9" s="1" t="s">
        <v>496</v>
      </c>
      <c r="H9" s="1"/>
    </row>
    <row r="10" spans="1:8" x14ac:dyDescent="0.25">
      <c r="A10" s="181" t="s">
        <v>497</v>
      </c>
      <c r="B10" s="182">
        <v>158170</v>
      </c>
      <c r="C10" s="183">
        <v>45543</v>
      </c>
      <c r="D10" s="184">
        <v>1608</v>
      </c>
      <c r="E10" s="185" t="s">
        <v>498</v>
      </c>
      <c r="F10" s="185"/>
      <c r="G10" s="186" t="s">
        <v>499</v>
      </c>
      <c r="H10" s="1"/>
    </row>
    <row r="11" spans="1:8" x14ac:dyDescent="0.25">
      <c r="A11" s="181" t="s">
        <v>500</v>
      </c>
      <c r="B11" s="182">
        <v>158170</v>
      </c>
      <c r="C11" s="183">
        <v>45544</v>
      </c>
      <c r="D11" s="184">
        <v>1609</v>
      </c>
      <c r="E11" s="185" t="s">
        <v>501</v>
      </c>
      <c r="F11" s="185"/>
      <c r="G11" s="186" t="s">
        <v>502</v>
      </c>
      <c r="H11" s="1"/>
    </row>
    <row r="12" spans="1:8" x14ac:dyDescent="0.25">
      <c r="A12" s="181" t="s">
        <v>503</v>
      </c>
      <c r="B12" s="182">
        <v>158170</v>
      </c>
      <c r="C12" s="183">
        <v>45545</v>
      </c>
      <c r="D12" s="184">
        <v>1610</v>
      </c>
      <c r="E12" s="185" t="s">
        <v>504</v>
      </c>
      <c r="F12" s="185"/>
      <c r="G12" s="177"/>
      <c r="H12" s="1"/>
    </row>
    <row r="13" spans="1:8" x14ac:dyDescent="0.25">
      <c r="A13" s="432"/>
      <c r="B13" s="433"/>
      <c r="C13" s="433"/>
      <c r="D13" s="433"/>
      <c r="E13" s="434"/>
      <c r="F13" s="187"/>
      <c r="G13" s="1"/>
      <c r="H13" s="1"/>
    </row>
    <row r="14" spans="1:8" x14ac:dyDescent="0.25">
      <c r="A14" s="435"/>
      <c r="B14" s="436"/>
      <c r="C14" s="436"/>
      <c r="D14" s="436"/>
      <c r="E14" s="437"/>
      <c r="F14" s="188"/>
      <c r="G14" s="1"/>
      <c r="H14" s="1"/>
    </row>
  </sheetData>
  <mergeCells count="1">
    <mergeCell ref="A13:E14"/>
  </mergeCells>
  <pageMargins left="0.7" right="0.7" top="0.75" bottom="0.75" header="0.3" footer="0.3"/>
  <pageSetup paperSize="9" orientation="portrait" r:id="rId1"/>
  <headerFooter>
    <oddFooter>&amp;L&amp;"Calibri Light,Regular"&amp;09&amp;K00C000Public</oddFooter>
    <evenFooter>&amp;L&amp;"Calibri Light,Regular"&amp;09&amp;K00C000Public</evenFooter>
    <firstFooter>&amp;L&amp;"Calibri Light,Regular"&amp;09&amp;K00C000Public</first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37BE6-DC16-42A1-BAA5-6651AFB1C404}">
  <sheetPr>
    <pageSetUpPr autoPageBreaks="0"/>
  </sheetPr>
  <dimension ref="A1:U124"/>
  <sheetViews>
    <sheetView topLeftCell="A3" zoomScale="120" zoomScaleNormal="120" workbookViewId="0">
      <selection activeCell="A7" sqref="A7"/>
    </sheetView>
  </sheetViews>
  <sheetFormatPr defaultColWidth="23.28515625" defaultRowHeight="15" x14ac:dyDescent="0.25"/>
  <cols>
    <col min="1" max="1" width="16.28515625" bestFit="1" customWidth="1"/>
    <col min="2" max="2" width="23" bestFit="1" customWidth="1"/>
    <col min="4" max="4" width="20.7109375" bestFit="1" customWidth="1"/>
    <col min="6" max="6" width="18.140625" bestFit="1" customWidth="1"/>
    <col min="7" max="7" width="23.28515625" customWidth="1"/>
    <col min="8" max="8" width="19.7109375" customWidth="1"/>
    <col min="9" max="9" width="22.28515625" bestFit="1" customWidth="1"/>
    <col min="10" max="10" width="25.7109375" customWidth="1"/>
    <col min="11" max="11" width="40.140625" customWidth="1"/>
    <col min="12" max="12" width="25.28515625" customWidth="1"/>
    <col min="13" max="14" width="9.7109375" bestFit="1" customWidth="1"/>
    <col min="15" max="15" width="8.140625" bestFit="1" customWidth="1"/>
    <col min="16" max="16" width="8.28515625" bestFit="1" customWidth="1"/>
    <col min="17" max="17" width="8.140625" bestFit="1" customWidth="1"/>
    <col min="18" max="18" width="14.28515625" bestFit="1" customWidth="1"/>
    <col min="19" max="19" width="14" customWidth="1"/>
  </cols>
  <sheetData>
    <row r="1" spans="1:18" x14ac:dyDescent="0.25">
      <c r="A1" s="243"/>
      <c r="B1" s="243"/>
      <c r="C1" s="243"/>
      <c r="D1" s="243"/>
      <c r="E1" s="243"/>
      <c r="F1" s="243"/>
      <c r="G1" s="243"/>
      <c r="H1" s="243"/>
      <c r="I1" s="243"/>
      <c r="J1" s="243"/>
      <c r="K1" s="243"/>
    </row>
    <row r="2" spans="1:18" x14ac:dyDescent="0.25">
      <c r="A2" s="243"/>
      <c r="B2" s="243"/>
      <c r="C2" s="243"/>
      <c r="D2" s="243"/>
      <c r="E2" s="243"/>
      <c r="F2" s="243"/>
      <c r="G2" s="243"/>
      <c r="H2" s="243"/>
      <c r="I2" s="243"/>
      <c r="J2" s="243"/>
      <c r="K2" s="243"/>
    </row>
    <row r="3" spans="1:18" x14ac:dyDescent="0.25">
      <c r="A3" s="243"/>
      <c r="B3" s="243"/>
      <c r="C3" s="243"/>
      <c r="D3" s="243"/>
      <c r="E3" s="243"/>
      <c r="F3" s="243"/>
      <c r="G3" s="243"/>
      <c r="H3" s="243"/>
      <c r="I3" s="243"/>
      <c r="J3" s="243"/>
      <c r="K3" s="243"/>
    </row>
    <row r="4" spans="1:18" x14ac:dyDescent="0.25">
      <c r="A4" s="243"/>
      <c r="B4" s="243"/>
      <c r="C4" s="243"/>
      <c r="D4" s="243"/>
      <c r="E4" s="243"/>
      <c r="F4" s="243"/>
      <c r="G4" s="243"/>
      <c r="H4" s="243"/>
      <c r="I4" s="243"/>
      <c r="J4" s="243"/>
      <c r="K4" s="243"/>
    </row>
    <row r="5" spans="1:18" x14ac:dyDescent="0.25">
      <c r="A5" s="243"/>
      <c r="B5" s="243"/>
      <c r="C5" s="243"/>
      <c r="D5" s="243"/>
      <c r="E5" s="243"/>
      <c r="F5" s="243"/>
      <c r="G5" s="243"/>
      <c r="H5" s="243"/>
      <c r="I5" s="243"/>
      <c r="J5" s="243"/>
      <c r="K5" s="243"/>
    </row>
    <row r="6" spans="1:18" x14ac:dyDescent="0.25">
      <c r="A6" s="440" t="s">
        <v>542</v>
      </c>
      <c r="B6" s="440"/>
      <c r="C6" s="440"/>
      <c r="D6" s="440"/>
      <c r="E6" s="440"/>
      <c r="F6" s="440"/>
      <c r="G6" s="440"/>
      <c r="H6" s="440"/>
      <c r="I6" s="440"/>
      <c r="J6" s="440"/>
      <c r="K6" s="243"/>
    </row>
    <row r="7" spans="1:18" ht="120" x14ac:dyDescent="0.25">
      <c r="A7" s="261" t="s">
        <v>129</v>
      </c>
      <c r="B7" s="262" t="s">
        <v>130</v>
      </c>
      <c r="C7" s="262" t="s">
        <v>131</v>
      </c>
      <c r="D7" s="262" t="s">
        <v>132</v>
      </c>
      <c r="E7" s="262" t="s">
        <v>133</v>
      </c>
      <c r="F7" s="441" t="s">
        <v>134</v>
      </c>
      <c r="G7" s="442"/>
      <c r="H7" s="262" t="s">
        <v>135</v>
      </c>
      <c r="I7" s="241" t="s">
        <v>136</v>
      </c>
      <c r="J7" s="263" t="s">
        <v>137</v>
      </c>
      <c r="K7" s="237" t="s">
        <v>138</v>
      </c>
      <c r="M7" s="292"/>
      <c r="N7" s="292"/>
      <c r="O7" s="292"/>
      <c r="P7" s="292"/>
      <c r="Q7" s="292"/>
      <c r="R7" s="292"/>
    </row>
    <row r="8" spans="1:18" ht="24" x14ac:dyDescent="0.25">
      <c r="A8" s="292"/>
      <c r="B8" s="264" t="s">
        <v>139</v>
      </c>
      <c r="C8" s="265" t="s">
        <v>140</v>
      </c>
      <c r="D8" s="265" t="s">
        <v>141</v>
      </c>
      <c r="E8" s="266" t="s">
        <v>142</v>
      </c>
      <c r="F8" s="443" t="s">
        <v>143</v>
      </c>
      <c r="G8" s="443"/>
      <c r="H8" s="193" t="s">
        <v>144</v>
      </c>
      <c r="I8" s="193"/>
      <c r="J8" s="193"/>
      <c r="K8" s="267"/>
      <c r="L8" s="292"/>
      <c r="M8" s="292"/>
      <c r="N8" s="292"/>
      <c r="O8" s="292"/>
      <c r="P8" s="292"/>
      <c r="Q8" s="292"/>
      <c r="R8" s="292"/>
    </row>
    <row r="9" spans="1:18" ht="24" x14ac:dyDescent="0.25">
      <c r="A9" s="292"/>
      <c r="B9" s="264" t="s">
        <v>145</v>
      </c>
      <c r="C9" s="265" t="s">
        <v>146</v>
      </c>
      <c r="D9" s="265" t="s">
        <v>147</v>
      </c>
      <c r="E9" s="266" t="s">
        <v>148</v>
      </c>
      <c r="F9" s="444" t="s">
        <v>149</v>
      </c>
      <c r="G9" s="444"/>
      <c r="H9" s="193" t="s">
        <v>144</v>
      </c>
      <c r="I9" s="193"/>
      <c r="J9" s="193"/>
      <c r="K9" s="267"/>
      <c r="L9" s="292"/>
      <c r="M9" s="292"/>
      <c r="N9" s="292"/>
      <c r="O9" s="292"/>
      <c r="P9" s="292"/>
      <c r="Q9" s="292"/>
      <c r="R9" s="292"/>
    </row>
    <row r="10" spans="1:18" ht="36" x14ac:dyDescent="0.25">
      <c r="A10" s="292"/>
      <c r="B10" s="264" t="s">
        <v>150</v>
      </c>
      <c r="C10" s="265" t="s">
        <v>151</v>
      </c>
      <c r="D10" s="265" t="s">
        <v>152</v>
      </c>
      <c r="E10" s="266" t="s">
        <v>153</v>
      </c>
      <c r="F10" s="444" t="s">
        <v>154</v>
      </c>
      <c r="G10" s="444"/>
      <c r="H10" s="193" t="s">
        <v>144</v>
      </c>
      <c r="I10" s="193"/>
      <c r="J10" s="193"/>
      <c r="K10" s="267"/>
      <c r="L10" s="292"/>
      <c r="M10" s="292"/>
      <c r="N10" s="292"/>
      <c r="O10" s="292"/>
      <c r="P10" s="292"/>
      <c r="Q10" s="292"/>
      <c r="R10" s="292"/>
    </row>
    <row r="11" spans="1:18" x14ac:dyDescent="0.25">
      <c r="A11" s="292"/>
      <c r="B11" s="264" t="s">
        <v>155</v>
      </c>
      <c r="C11" s="265" t="s">
        <v>156</v>
      </c>
      <c r="D11" s="265" t="s">
        <v>157</v>
      </c>
      <c r="E11" s="266" t="s">
        <v>158</v>
      </c>
      <c r="F11" s="443" t="s">
        <v>154</v>
      </c>
      <c r="G11" s="443"/>
      <c r="H11" s="193" t="s">
        <v>144</v>
      </c>
      <c r="I11" s="193"/>
      <c r="J11" s="193"/>
      <c r="K11" s="267"/>
      <c r="L11" s="292"/>
      <c r="M11" s="292"/>
      <c r="N11" s="292"/>
      <c r="O11" s="292"/>
      <c r="P11" s="292"/>
      <c r="Q11" s="292"/>
      <c r="R11" s="292"/>
    </row>
    <row r="12" spans="1:18" ht="24" x14ac:dyDescent="0.25">
      <c r="A12" s="292"/>
      <c r="B12" s="264" t="s">
        <v>159</v>
      </c>
      <c r="C12" s="265" t="s">
        <v>156</v>
      </c>
      <c r="D12" s="265" t="s">
        <v>157</v>
      </c>
      <c r="E12" s="266" t="s">
        <v>160</v>
      </c>
      <c r="F12" s="443" t="s">
        <v>154</v>
      </c>
      <c r="G12" s="443"/>
      <c r="H12" s="193"/>
      <c r="I12" s="193"/>
      <c r="J12" s="193"/>
      <c r="K12" s="267"/>
      <c r="L12" s="292"/>
      <c r="M12" s="292"/>
      <c r="N12" s="292"/>
      <c r="O12" s="292"/>
      <c r="P12" s="292"/>
      <c r="Q12" s="292"/>
      <c r="R12" s="292"/>
    </row>
    <row r="13" spans="1:18" x14ac:dyDescent="0.25">
      <c r="A13" s="292"/>
      <c r="B13" s="264" t="s">
        <v>161</v>
      </c>
      <c r="C13" s="265" t="s">
        <v>156</v>
      </c>
      <c r="D13" s="265" t="s">
        <v>162</v>
      </c>
      <c r="E13" s="266" t="s">
        <v>163</v>
      </c>
      <c r="F13" s="444" t="s">
        <v>164</v>
      </c>
      <c r="G13" s="444"/>
      <c r="H13" s="193"/>
      <c r="I13" s="193"/>
      <c r="J13" s="193"/>
      <c r="K13" s="267"/>
      <c r="L13" s="292"/>
      <c r="M13" s="292"/>
      <c r="N13" s="292"/>
      <c r="O13" s="292"/>
      <c r="P13" s="292"/>
      <c r="Q13" s="292"/>
      <c r="R13" s="292"/>
    </row>
    <row r="14" spans="1:18" ht="36" x14ac:dyDescent="0.25">
      <c r="A14" s="292"/>
      <c r="B14" s="268" t="s">
        <v>165</v>
      </c>
      <c r="C14" s="265" t="s">
        <v>156</v>
      </c>
      <c r="D14" s="265" t="s">
        <v>166</v>
      </c>
      <c r="E14" s="266" t="s">
        <v>167</v>
      </c>
      <c r="F14" s="445" t="s">
        <v>168</v>
      </c>
      <c r="G14" s="446"/>
      <c r="H14" s="193" t="s">
        <v>144</v>
      </c>
      <c r="I14" s="193"/>
      <c r="J14" s="193"/>
      <c r="K14" s="267"/>
      <c r="L14" s="292"/>
      <c r="M14" s="292"/>
      <c r="N14" s="292"/>
      <c r="O14" s="292"/>
      <c r="P14" s="292"/>
      <c r="Q14" s="292"/>
      <c r="R14" s="292"/>
    </row>
    <row r="15" spans="1:18" ht="72" x14ac:dyDescent="0.25">
      <c r="A15" s="292"/>
      <c r="B15" s="264" t="s">
        <v>169</v>
      </c>
      <c r="C15" s="265" t="s">
        <v>156</v>
      </c>
      <c r="D15" s="265" t="s">
        <v>170</v>
      </c>
      <c r="E15" s="266" t="s">
        <v>171</v>
      </c>
      <c r="F15" s="445" t="s">
        <v>172</v>
      </c>
      <c r="G15" s="446"/>
      <c r="H15" s="193" t="s">
        <v>173</v>
      </c>
      <c r="I15" s="193"/>
      <c r="J15" s="193"/>
      <c r="K15" s="267"/>
      <c r="L15" s="292"/>
      <c r="M15" s="292"/>
      <c r="N15" s="292"/>
      <c r="O15" s="292"/>
      <c r="P15" s="292"/>
      <c r="Q15" s="292"/>
      <c r="R15" s="292"/>
    </row>
    <row r="16" spans="1:18" ht="24" x14ac:dyDescent="0.25">
      <c r="A16" s="292"/>
      <c r="B16" s="264" t="s">
        <v>174</v>
      </c>
      <c r="C16" s="265" t="s">
        <v>175</v>
      </c>
      <c r="D16" s="265" t="s">
        <v>176</v>
      </c>
      <c r="E16" s="266" t="s">
        <v>177</v>
      </c>
      <c r="F16" s="443" t="s">
        <v>178</v>
      </c>
      <c r="G16" s="443"/>
      <c r="H16" s="193" t="s">
        <v>179</v>
      </c>
      <c r="I16" s="193"/>
      <c r="J16" s="193"/>
      <c r="K16" s="267"/>
      <c r="L16" s="292"/>
      <c r="M16" s="292"/>
      <c r="N16" s="292"/>
      <c r="O16" s="292"/>
      <c r="P16" s="292"/>
      <c r="Q16" s="292"/>
      <c r="R16" s="292"/>
    </row>
    <row r="17" spans="1:18" ht="96" x14ac:dyDescent="0.25">
      <c r="A17" s="292"/>
      <c r="B17" s="264" t="s">
        <v>180</v>
      </c>
      <c r="C17" s="265" t="s">
        <v>181</v>
      </c>
      <c r="D17" s="265" t="s">
        <v>182</v>
      </c>
      <c r="E17" s="266" t="s">
        <v>183</v>
      </c>
      <c r="F17" s="438" t="s">
        <v>184</v>
      </c>
      <c r="G17" s="439"/>
      <c r="H17" s="193" t="s">
        <v>179</v>
      </c>
      <c r="I17" s="193"/>
      <c r="J17" s="193"/>
      <c r="K17" s="267"/>
      <c r="L17" s="292"/>
      <c r="M17" s="292"/>
      <c r="N17" s="292"/>
      <c r="O17" s="292"/>
      <c r="P17" s="292"/>
      <c r="Q17" s="292"/>
      <c r="R17" s="292"/>
    </row>
    <row r="18" spans="1:18" x14ac:dyDescent="0.25">
      <c r="A18" s="292"/>
      <c r="B18" s="264" t="s">
        <v>185</v>
      </c>
      <c r="C18" s="265" t="s">
        <v>186</v>
      </c>
      <c r="D18" s="265" t="s">
        <v>187</v>
      </c>
      <c r="E18" s="266" t="s">
        <v>188</v>
      </c>
      <c r="F18" s="444" t="s">
        <v>178</v>
      </c>
      <c r="G18" s="444"/>
      <c r="H18" s="193" t="s">
        <v>179</v>
      </c>
      <c r="I18" s="193"/>
      <c r="J18" s="193"/>
      <c r="K18" s="267"/>
      <c r="L18" s="292"/>
      <c r="M18" s="292"/>
      <c r="N18" s="292"/>
      <c r="O18" s="292"/>
      <c r="P18" s="292"/>
      <c r="Q18" s="292"/>
      <c r="R18" s="292"/>
    </row>
    <row r="19" spans="1:18" ht="36" x14ac:dyDescent="0.25">
      <c r="A19" s="292"/>
      <c r="B19" s="264" t="s">
        <v>189</v>
      </c>
      <c r="C19" s="265" t="s">
        <v>190</v>
      </c>
      <c r="D19" s="265" t="s">
        <v>191</v>
      </c>
      <c r="E19" s="266" t="s">
        <v>192</v>
      </c>
      <c r="F19" s="444" t="s">
        <v>178</v>
      </c>
      <c r="G19" s="444"/>
      <c r="H19" s="193"/>
      <c r="I19" s="193"/>
      <c r="J19" s="193"/>
      <c r="K19" s="292"/>
      <c r="L19" s="292"/>
      <c r="M19" s="292"/>
      <c r="N19" s="292"/>
      <c r="O19" s="292"/>
      <c r="P19" s="292"/>
      <c r="Q19" s="292"/>
    </row>
    <row r="20" spans="1:18" ht="24" x14ac:dyDescent="0.25">
      <c r="A20" s="292"/>
      <c r="B20" s="264" t="s">
        <v>193</v>
      </c>
      <c r="C20" s="265" t="s">
        <v>194</v>
      </c>
      <c r="D20" s="265" t="s">
        <v>195</v>
      </c>
      <c r="E20" s="266" t="s">
        <v>196</v>
      </c>
      <c r="F20" s="443" t="s">
        <v>197</v>
      </c>
      <c r="G20" s="443"/>
      <c r="H20" s="193" t="s">
        <v>144</v>
      </c>
      <c r="I20" s="193"/>
      <c r="J20" s="193"/>
      <c r="K20" s="267"/>
      <c r="L20" s="292"/>
      <c r="M20" s="292"/>
      <c r="N20" s="292"/>
      <c r="O20" s="292"/>
      <c r="P20" s="292"/>
      <c r="Q20" s="292"/>
    </row>
    <row r="21" spans="1:18" ht="24" x14ac:dyDescent="0.25">
      <c r="A21" s="292"/>
      <c r="B21" s="264" t="s">
        <v>198</v>
      </c>
      <c r="C21" s="265" t="s">
        <v>199</v>
      </c>
      <c r="D21" s="265"/>
      <c r="E21" s="266" t="s">
        <v>200</v>
      </c>
      <c r="F21" s="438" t="s">
        <v>197</v>
      </c>
      <c r="G21" s="439"/>
      <c r="H21" s="193" t="s">
        <v>173</v>
      </c>
      <c r="I21" s="193"/>
      <c r="J21" s="193"/>
      <c r="K21" s="267"/>
      <c r="L21" s="292"/>
      <c r="M21" s="292"/>
      <c r="N21" s="292"/>
      <c r="O21" s="292"/>
      <c r="P21" s="292"/>
      <c r="Q21" s="292"/>
      <c r="R21" s="292"/>
    </row>
    <row r="22" spans="1:18" ht="48" x14ac:dyDescent="0.25">
      <c r="A22" s="292"/>
      <c r="B22" s="264" t="s">
        <v>201</v>
      </c>
      <c r="C22" s="265" t="s">
        <v>202</v>
      </c>
      <c r="D22" s="265"/>
      <c r="E22" s="266" t="s">
        <v>203</v>
      </c>
      <c r="F22" s="438" t="s">
        <v>154</v>
      </c>
      <c r="G22" s="439"/>
      <c r="H22" s="193" t="s">
        <v>173</v>
      </c>
      <c r="I22" s="193"/>
      <c r="J22" s="193"/>
      <c r="K22" s="267"/>
      <c r="L22" s="292"/>
      <c r="M22" s="292"/>
      <c r="N22" s="292"/>
      <c r="O22" s="292"/>
      <c r="P22" s="292"/>
      <c r="Q22" s="292"/>
      <c r="R22" s="292"/>
    </row>
    <row r="23" spans="1:18" ht="24" x14ac:dyDescent="0.25">
      <c r="A23" s="251"/>
      <c r="B23" s="264" t="s">
        <v>204</v>
      </c>
      <c r="C23" s="265" t="s">
        <v>205</v>
      </c>
      <c r="D23" s="269"/>
      <c r="E23" s="266" t="s">
        <v>206</v>
      </c>
      <c r="F23" s="438" t="s">
        <v>178</v>
      </c>
      <c r="G23" s="439"/>
      <c r="H23" s="193"/>
      <c r="I23" s="270"/>
      <c r="J23" s="270"/>
      <c r="K23" s="271"/>
      <c r="L23" s="292"/>
      <c r="M23" s="292"/>
      <c r="N23" s="292"/>
      <c r="O23" s="292"/>
      <c r="P23" s="292"/>
      <c r="Q23" s="292"/>
      <c r="R23" s="292"/>
    </row>
    <row r="24" spans="1:18" ht="63" customHeight="1" x14ac:dyDescent="0.25">
      <c r="A24" s="261" t="s">
        <v>207</v>
      </c>
      <c r="B24" s="262" t="s">
        <v>130</v>
      </c>
      <c r="C24" s="262" t="s">
        <v>131</v>
      </c>
      <c r="D24" s="262" t="s">
        <v>132</v>
      </c>
      <c r="E24" s="262" t="s">
        <v>208</v>
      </c>
      <c r="F24" s="262" t="s">
        <v>6</v>
      </c>
      <c r="G24" s="262" t="s">
        <v>209</v>
      </c>
      <c r="H24" s="262" t="s">
        <v>135</v>
      </c>
      <c r="I24" s="241" t="s">
        <v>136</v>
      </c>
      <c r="J24" s="263" t="s">
        <v>137</v>
      </c>
      <c r="K24" s="237" t="s">
        <v>138</v>
      </c>
      <c r="L24" s="292"/>
      <c r="M24" s="292"/>
      <c r="N24" s="292"/>
      <c r="O24" s="292"/>
      <c r="P24" s="292"/>
      <c r="Q24" s="292"/>
      <c r="R24" s="292"/>
    </row>
    <row r="25" spans="1:18" x14ac:dyDescent="0.25">
      <c r="A25" s="292"/>
      <c r="B25" s="264" t="s">
        <v>210</v>
      </c>
      <c r="C25" s="265" t="s">
        <v>211</v>
      </c>
      <c r="D25" s="265" t="s">
        <v>212</v>
      </c>
      <c r="E25" s="266" t="s">
        <v>213</v>
      </c>
      <c r="F25" s="272" t="s">
        <v>214</v>
      </c>
      <c r="G25" s="272" t="s">
        <v>197</v>
      </c>
      <c r="H25" s="272"/>
      <c r="I25" s="272"/>
      <c r="J25" s="193"/>
      <c r="K25" s="267"/>
      <c r="L25" s="449"/>
      <c r="M25" s="292"/>
      <c r="N25" s="292"/>
      <c r="O25" s="292"/>
      <c r="P25" s="292"/>
      <c r="Q25" s="292"/>
      <c r="R25" s="292"/>
    </row>
    <row r="26" spans="1:18" ht="24" x14ac:dyDescent="0.25">
      <c r="A26" s="292"/>
      <c r="B26" s="264" t="s">
        <v>215</v>
      </c>
      <c r="C26" s="265" t="s">
        <v>216</v>
      </c>
      <c r="D26" s="265" t="s">
        <v>217</v>
      </c>
      <c r="E26" s="266" t="s">
        <v>218</v>
      </c>
      <c r="F26" s="272" t="s">
        <v>219</v>
      </c>
      <c r="G26" s="272" t="s">
        <v>197</v>
      </c>
      <c r="H26" s="272" t="s">
        <v>179</v>
      </c>
      <c r="I26" s="272"/>
      <c r="J26" s="193"/>
      <c r="K26" s="267"/>
      <c r="L26" s="449"/>
      <c r="M26" s="292"/>
      <c r="N26" s="292"/>
      <c r="O26" s="292"/>
      <c r="P26" s="292"/>
      <c r="Q26" s="292"/>
      <c r="R26" s="292"/>
    </row>
    <row r="27" spans="1:18" ht="36" x14ac:dyDescent="0.25">
      <c r="A27" s="238" t="s">
        <v>220</v>
      </c>
      <c r="B27" s="264" t="s">
        <v>221</v>
      </c>
      <c r="C27" s="265" t="s">
        <v>216</v>
      </c>
      <c r="D27" s="265" t="s">
        <v>222</v>
      </c>
      <c r="E27" s="266" t="s">
        <v>223</v>
      </c>
      <c r="F27" s="272" t="s">
        <v>224</v>
      </c>
      <c r="G27" s="272" t="s">
        <v>197</v>
      </c>
      <c r="H27" s="273"/>
      <c r="I27" s="272"/>
      <c r="J27" s="193"/>
      <c r="K27" s="267"/>
      <c r="L27" s="449"/>
      <c r="M27" s="292"/>
      <c r="N27" s="292"/>
      <c r="O27" s="292"/>
      <c r="P27" s="292"/>
      <c r="Q27" s="292"/>
      <c r="R27" s="292"/>
    </row>
    <row r="28" spans="1:18" ht="24" x14ac:dyDescent="0.25">
      <c r="A28" s="292"/>
      <c r="B28" s="264" t="s">
        <v>225</v>
      </c>
      <c r="C28" s="265" t="s">
        <v>226</v>
      </c>
      <c r="D28" s="265" t="s">
        <v>227</v>
      </c>
      <c r="E28" s="266" t="s">
        <v>228</v>
      </c>
      <c r="F28" s="274" t="s">
        <v>229</v>
      </c>
      <c r="G28" s="272" t="s">
        <v>197</v>
      </c>
      <c r="H28" s="272"/>
      <c r="I28" s="272"/>
      <c r="J28" s="193"/>
      <c r="K28" s="267"/>
      <c r="L28" s="449"/>
      <c r="M28" s="292"/>
      <c r="N28" s="292"/>
      <c r="O28" s="292"/>
      <c r="P28" s="292"/>
      <c r="Q28" s="292"/>
      <c r="R28" s="292"/>
    </row>
    <row r="29" spans="1:18" ht="36" x14ac:dyDescent="0.25">
      <c r="A29" s="292"/>
      <c r="B29" s="264" t="s">
        <v>230</v>
      </c>
      <c r="C29" s="265" t="s">
        <v>226</v>
      </c>
      <c r="D29" s="265" t="s">
        <v>231</v>
      </c>
      <c r="E29" s="266" t="s">
        <v>232</v>
      </c>
      <c r="F29" s="272" t="s">
        <v>233</v>
      </c>
      <c r="G29" s="272" t="s">
        <v>197</v>
      </c>
      <c r="H29" s="272" t="s">
        <v>179</v>
      </c>
      <c r="I29" s="272"/>
      <c r="J29" s="193"/>
      <c r="K29" s="267"/>
      <c r="L29" s="292"/>
      <c r="M29" s="292"/>
      <c r="N29" s="292"/>
      <c r="O29" s="292"/>
      <c r="P29" s="292"/>
      <c r="Q29" s="292"/>
      <c r="R29" s="292"/>
    </row>
    <row r="30" spans="1:18" x14ac:dyDescent="0.25">
      <c r="A30" s="292"/>
      <c r="B30" s="264" t="s">
        <v>234</v>
      </c>
      <c r="C30" s="265" t="s">
        <v>226</v>
      </c>
      <c r="D30" s="265" t="s">
        <v>235</v>
      </c>
      <c r="E30" s="266" t="s">
        <v>14</v>
      </c>
      <c r="F30" s="272" t="s">
        <v>197</v>
      </c>
      <c r="G30" s="272" t="s">
        <v>197</v>
      </c>
      <c r="H30" s="272"/>
      <c r="I30" s="272"/>
      <c r="J30" s="193"/>
      <c r="K30" s="267"/>
      <c r="L30" s="292"/>
      <c r="M30" s="292"/>
      <c r="N30" s="292"/>
      <c r="O30" s="292"/>
      <c r="P30" s="292"/>
      <c r="Q30" s="292"/>
      <c r="R30" s="292"/>
    </row>
    <row r="31" spans="1:18" x14ac:dyDescent="0.25">
      <c r="A31" s="292"/>
      <c r="B31" s="264" t="s">
        <v>236</v>
      </c>
      <c r="C31" s="265" t="s">
        <v>226</v>
      </c>
      <c r="D31" s="265"/>
      <c r="E31" s="266" t="s">
        <v>237</v>
      </c>
      <c r="F31" s="272" t="s">
        <v>238</v>
      </c>
      <c r="G31" s="272" t="s">
        <v>197</v>
      </c>
      <c r="H31" s="272" t="s">
        <v>179</v>
      </c>
      <c r="I31" s="272"/>
      <c r="J31" s="272"/>
      <c r="K31" s="267"/>
      <c r="L31" s="292"/>
      <c r="M31" s="292"/>
      <c r="N31" s="292"/>
      <c r="O31" s="292"/>
      <c r="P31" s="292"/>
      <c r="Q31" s="292"/>
      <c r="R31" s="292"/>
    </row>
    <row r="32" spans="1:18" x14ac:dyDescent="0.25">
      <c r="A32" s="292"/>
      <c r="B32" s="292"/>
      <c r="C32" s="292"/>
      <c r="D32" s="292"/>
      <c r="E32" s="266" t="s">
        <v>239</v>
      </c>
      <c r="F32" s="275" t="s">
        <v>240</v>
      </c>
      <c r="G32" s="272" t="s">
        <v>197</v>
      </c>
      <c r="H32" s="272" t="s">
        <v>179</v>
      </c>
      <c r="I32" s="272"/>
      <c r="J32" s="272"/>
      <c r="K32" s="267"/>
      <c r="L32" s="292"/>
      <c r="M32" s="292"/>
      <c r="N32" s="292"/>
      <c r="O32" s="292"/>
      <c r="P32" s="292"/>
      <c r="Q32" s="292"/>
      <c r="R32" s="292"/>
    </row>
    <row r="33" spans="1:19" ht="24" x14ac:dyDescent="0.25">
      <c r="A33" s="292"/>
      <c r="B33" s="292"/>
      <c r="C33" s="292"/>
      <c r="D33" s="292"/>
      <c r="E33" s="266" t="s">
        <v>241</v>
      </c>
      <c r="F33" s="272" t="s">
        <v>197</v>
      </c>
      <c r="G33" s="272" t="s">
        <v>197</v>
      </c>
      <c r="H33" s="272" t="s">
        <v>179</v>
      </c>
      <c r="I33" s="272"/>
      <c r="J33" s="272"/>
      <c r="K33" s="267"/>
      <c r="L33" s="292"/>
      <c r="M33" s="292"/>
      <c r="N33" s="292"/>
      <c r="O33" s="292"/>
      <c r="P33" s="292"/>
      <c r="Q33" s="292"/>
      <c r="R33" s="292"/>
    </row>
    <row r="34" spans="1:19" ht="48" x14ac:dyDescent="0.25">
      <c r="A34" s="292"/>
      <c r="B34" s="292"/>
      <c r="C34" s="292"/>
      <c r="D34" s="292"/>
      <c r="E34" s="266" t="s">
        <v>242</v>
      </c>
      <c r="F34" s="272" t="s">
        <v>197</v>
      </c>
      <c r="G34" s="272" t="s">
        <v>197</v>
      </c>
      <c r="H34" s="272"/>
      <c r="I34" s="272"/>
      <c r="J34" s="193"/>
      <c r="K34" s="267"/>
      <c r="L34" s="292"/>
      <c r="M34" s="292"/>
      <c r="N34" s="292"/>
      <c r="O34" s="292"/>
      <c r="P34" s="292"/>
      <c r="Q34" s="292"/>
      <c r="R34" s="292"/>
    </row>
    <row r="35" spans="1:19" ht="84" x14ac:dyDescent="0.25">
      <c r="A35" s="292"/>
      <c r="B35" s="264" t="s">
        <v>243</v>
      </c>
      <c r="C35" s="265" t="s">
        <v>226</v>
      </c>
      <c r="D35" s="265" t="s">
        <v>244</v>
      </c>
      <c r="E35" s="266" t="s">
        <v>245</v>
      </c>
      <c r="F35" s="272" t="s">
        <v>246</v>
      </c>
      <c r="G35" s="272" t="s">
        <v>197</v>
      </c>
      <c r="H35" s="272"/>
      <c r="I35" s="272"/>
      <c r="J35" s="193"/>
      <c r="K35" s="267"/>
      <c r="L35" s="292"/>
      <c r="M35" s="292"/>
      <c r="N35" s="292"/>
      <c r="O35" s="292"/>
      <c r="P35" s="292"/>
      <c r="Q35" s="292"/>
      <c r="R35" s="292"/>
    </row>
    <row r="36" spans="1:19" ht="72" x14ac:dyDescent="0.25">
      <c r="A36" s="292"/>
      <c r="B36" s="264" t="s">
        <v>247</v>
      </c>
      <c r="C36" s="265" t="s">
        <v>226</v>
      </c>
      <c r="D36" s="265" t="s">
        <v>248</v>
      </c>
      <c r="E36" s="266" t="s">
        <v>249</v>
      </c>
      <c r="F36" s="272" t="s">
        <v>197</v>
      </c>
      <c r="G36" s="272" t="s">
        <v>197</v>
      </c>
      <c r="H36" s="272"/>
      <c r="I36" s="272"/>
      <c r="J36" s="193"/>
      <c r="K36" s="267"/>
      <c r="L36" s="292"/>
      <c r="M36" s="292"/>
      <c r="N36" s="292"/>
      <c r="O36" s="292"/>
      <c r="P36" s="292"/>
      <c r="Q36" s="292"/>
      <c r="R36" s="292"/>
    </row>
    <row r="37" spans="1:19" ht="36" x14ac:dyDescent="0.25">
      <c r="A37" s="292"/>
      <c r="B37" s="264" t="s">
        <v>250</v>
      </c>
      <c r="C37" s="265" t="s">
        <v>226</v>
      </c>
      <c r="D37" s="265" t="s">
        <v>251</v>
      </c>
      <c r="E37" s="266" t="s">
        <v>252</v>
      </c>
      <c r="F37" s="272" t="s">
        <v>197</v>
      </c>
      <c r="G37" s="272" t="s">
        <v>197</v>
      </c>
      <c r="H37" s="272"/>
      <c r="I37" s="272"/>
      <c r="J37" s="193"/>
      <c r="K37" s="267"/>
      <c r="L37" s="292"/>
      <c r="M37" s="292"/>
      <c r="N37" s="292"/>
      <c r="O37" s="292"/>
      <c r="P37" s="292"/>
      <c r="Q37" s="292"/>
      <c r="R37" s="292"/>
    </row>
    <row r="38" spans="1:19" ht="60" x14ac:dyDescent="0.25">
      <c r="A38" s="292"/>
      <c r="B38" s="264" t="s">
        <v>253</v>
      </c>
      <c r="C38" s="265" t="s">
        <v>226</v>
      </c>
      <c r="D38" s="265" t="s">
        <v>254</v>
      </c>
      <c r="E38" s="266" t="s">
        <v>255</v>
      </c>
      <c r="F38" s="272" t="s">
        <v>197</v>
      </c>
      <c r="G38" s="272" t="s">
        <v>197</v>
      </c>
      <c r="H38" s="272"/>
      <c r="I38" s="272"/>
      <c r="J38" s="193"/>
      <c r="K38" s="267"/>
      <c r="L38" s="292"/>
      <c r="M38" s="292"/>
      <c r="N38" s="292"/>
      <c r="O38" s="292"/>
      <c r="P38" s="292"/>
      <c r="Q38" s="292"/>
      <c r="R38" s="292"/>
    </row>
    <row r="39" spans="1:19" ht="36" x14ac:dyDescent="0.25">
      <c r="A39" s="292"/>
      <c r="B39" s="264" t="s">
        <v>256</v>
      </c>
      <c r="C39" s="265" t="s">
        <v>257</v>
      </c>
      <c r="D39" s="265" t="s">
        <v>195</v>
      </c>
      <c r="E39" s="266" t="s">
        <v>258</v>
      </c>
      <c r="F39" s="276" t="s">
        <v>197</v>
      </c>
      <c r="G39" s="272" t="s">
        <v>197</v>
      </c>
      <c r="H39" s="272"/>
      <c r="I39" s="272"/>
      <c r="J39" s="193"/>
      <c r="K39" s="267"/>
      <c r="L39" s="292"/>
      <c r="M39" s="292"/>
      <c r="N39" s="292"/>
      <c r="O39" s="292"/>
      <c r="P39" s="292"/>
      <c r="Q39" s="292"/>
      <c r="R39" s="292"/>
    </row>
    <row r="40" spans="1:19" ht="78" customHeight="1" x14ac:dyDescent="0.25">
      <c r="A40" s="261" t="s">
        <v>259</v>
      </c>
      <c r="B40" s="262" t="s">
        <v>130</v>
      </c>
      <c r="C40" s="262" t="s">
        <v>131</v>
      </c>
      <c r="D40" s="262" t="s">
        <v>132</v>
      </c>
      <c r="E40" s="262" t="s">
        <v>208</v>
      </c>
      <c r="F40" s="262" t="s">
        <v>260</v>
      </c>
      <c r="G40" s="262" t="s">
        <v>261</v>
      </c>
      <c r="H40" s="262" t="s">
        <v>262</v>
      </c>
      <c r="I40" s="262" t="s">
        <v>135</v>
      </c>
      <c r="J40" s="262" t="s">
        <v>263</v>
      </c>
      <c r="K40" s="262" t="s">
        <v>264</v>
      </c>
      <c r="L40" s="262" t="s">
        <v>265</v>
      </c>
      <c r="M40" s="262" t="s">
        <v>266</v>
      </c>
      <c r="N40" s="262" t="s">
        <v>267</v>
      </c>
      <c r="O40" s="262" t="s">
        <v>268</v>
      </c>
      <c r="P40" s="262" t="s">
        <v>269</v>
      </c>
      <c r="Q40" s="262" t="s">
        <v>270</v>
      </c>
      <c r="R40" s="263" t="s">
        <v>137</v>
      </c>
      <c r="S40" s="262" t="s">
        <v>138</v>
      </c>
    </row>
    <row r="41" spans="1:19" ht="43.9" customHeight="1" x14ac:dyDescent="0.25">
      <c r="A41" s="292"/>
      <c r="B41" s="264" t="s">
        <v>271</v>
      </c>
      <c r="C41" s="265" t="s">
        <v>257</v>
      </c>
      <c r="D41" s="265" t="s">
        <v>195</v>
      </c>
      <c r="E41" s="266" t="s">
        <v>272</v>
      </c>
      <c r="F41" s="277" t="s">
        <v>178</v>
      </c>
      <c r="G41" s="278" t="s">
        <v>273</v>
      </c>
      <c r="H41" s="279" t="s">
        <v>274</v>
      </c>
      <c r="I41" s="272" t="s">
        <v>179</v>
      </c>
      <c r="J41" s="279"/>
      <c r="K41" s="280"/>
      <c r="L41" s="279"/>
      <c r="M41" s="280"/>
      <c r="N41" s="280"/>
      <c r="O41" s="280"/>
      <c r="P41" s="280"/>
      <c r="Q41" s="280"/>
      <c r="R41" s="280"/>
      <c r="S41" s="267" t="s">
        <v>275</v>
      </c>
    </row>
    <row r="42" spans="1:19" ht="48" x14ac:dyDescent="0.25">
      <c r="A42" s="292"/>
      <c r="B42" s="264" t="s">
        <v>276</v>
      </c>
      <c r="C42" s="265" t="s">
        <v>277</v>
      </c>
      <c r="D42" s="265" t="s">
        <v>195</v>
      </c>
      <c r="E42" s="266" t="s">
        <v>278</v>
      </c>
      <c r="F42" s="277" t="s">
        <v>178</v>
      </c>
      <c r="G42" s="280" t="s">
        <v>279</v>
      </c>
      <c r="H42" s="279" t="s">
        <v>280</v>
      </c>
      <c r="I42" s="272" t="s">
        <v>179</v>
      </c>
      <c r="J42" s="279"/>
      <c r="K42" s="280" t="s">
        <v>127</v>
      </c>
      <c r="L42" s="280"/>
      <c r="M42" s="281">
        <v>0</v>
      </c>
      <c r="N42" s="280"/>
      <c r="O42" s="280"/>
      <c r="P42" s="280"/>
      <c r="Q42" s="280"/>
      <c r="R42" s="280"/>
      <c r="S42" s="267" t="s">
        <v>275</v>
      </c>
    </row>
    <row r="43" spans="1:19" ht="48" x14ac:dyDescent="0.25">
      <c r="A43" s="292"/>
      <c r="B43" s="264" t="s">
        <v>281</v>
      </c>
      <c r="C43" s="265" t="s">
        <v>277</v>
      </c>
      <c r="D43" s="265" t="s">
        <v>195</v>
      </c>
      <c r="E43" s="266" t="s">
        <v>282</v>
      </c>
      <c r="F43" s="277" t="s">
        <v>178</v>
      </c>
      <c r="G43" s="280" t="s">
        <v>260</v>
      </c>
      <c r="H43" s="279" t="s">
        <v>283</v>
      </c>
      <c r="I43" s="272" t="s">
        <v>179</v>
      </c>
      <c r="J43" s="279"/>
      <c r="K43" s="280" t="s">
        <v>127</v>
      </c>
      <c r="L43" s="280"/>
      <c r="M43" s="281">
        <v>0</v>
      </c>
      <c r="N43" s="280"/>
      <c r="O43" s="280"/>
      <c r="P43" s="280"/>
      <c r="Q43" s="280"/>
      <c r="R43" s="280"/>
      <c r="S43" s="267" t="s">
        <v>275</v>
      </c>
    </row>
    <row r="44" spans="1:19" ht="48" x14ac:dyDescent="0.25">
      <c r="A44" s="292"/>
      <c r="B44" s="264" t="s">
        <v>284</v>
      </c>
      <c r="C44" s="265" t="s">
        <v>277</v>
      </c>
      <c r="D44" s="265" t="s">
        <v>195</v>
      </c>
      <c r="E44" s="266" t="s">
        <v>285</v>
      </c>
      <c r="F44" s="277" t="s">
        <v>178</v>
      </c>
      <c r="G44" s="280" t="s">
        <v>260</v>
      </c>
      <c r="H44" s="279" t="s">
        <v>283</v>
      </c>
      <c r="I44" s="272" t="s">
        <v>179</v>
      </c>
      <c r="J44" s="279"/>
      <c r="K44" s="280" t="s">
        <v>127</v>
      </c>
      <c r="L44" s="280"/>
      <c r="M44" s="282">
        <v>0</v>
      </c>
      <c r="N44" s="280"/>
      <c r="O44" s="280"/>
      <c r="P44" s="280"/>
      <c r="Q44" s="280"/>
      <c r="R44" s="280"/>
      <c r="S44" s="267" t="s">
        <v>275</v>
      </c>
    </row>
    <row r="45" spans="1:19" ht="24" x14ac:dyDescent="0.25">
      <c r="A45" s="292"/>
      <c r="B45" s="264" t="s">
        <v>286</v>
      </c>
      <c r="C45" s="265" t="s">
        <v>277</v>
      </c>
      <c r="D45" s="265" t="s">
        <v>195</v>
      </c>
      <c r="E45" s="266" t="s">
        <v>287</v>
      </c>
      <c r="F45" s="276" t="s">
        <v>178</v>
      </c>
      <c r="G45" s="280" t="s">
        <v>260</v>
      </c>
      <c r="H45" s="280"/>
      <c r="I45" s="272" t="s">
        <v>179</v>
      </c>
      <c r="J45" s="279"/>
      <c r="K45" s="280"/>
      <c r="L45" s="280"/>
      <c r="M45" s="280"/>
      <c r="N45" s="280"/>
      <c r="O45" s="280"/>
      <c r="P45" s="280"/>
      <c r="Q45" s="280"/>
      <c r="R45" s="280"/>
      <c r="S45" s="267" t="s">
        <v>275</v>
      </c>
    </row>
    <row r="46" spans="1:19" ht="60" x14ac:dyDescent="0.25">
      <c r="A46" s="261" t="s">
        <v>204</v>
      </c>
      <c r="B46" s="262" t="s">
        <v>130</v>
      </c>
      <c r="C46" s="262" t="s">
        <v>131</v>
      </c>
      <c r="D46" s="262" t="s">
        <v>132</v>
      </c>
      <c r="E46" s="262" t="s">
        <v>208</v>
      </c>
      <c r="F46" s="441" t="s">
        <v>134</v>
      </c>
      <c r="G46" s="442"/>
      <c r="H46" s="262" t="s">
        <v>135</v>
      </c>
      <c r="I46" s="241" t="s">
        <v>136</v>
      </c>
      <c r="J46" s="263"/>
      <c r="K46" s="237" t="s">
        <v>138</v>
      </c>
      <c r="L46" s="292"/>
      <c r="M46" s="292"/>
      <c r="N46" s="292"/>
      <c r="O46" s="292"/>
      <c r="P46" s="292"/>
      <c r="Q46" s="292"/>
      <c r="R46" s="292"/>
    </row>
    <row r="47" spans="1:19" ht="48" x14ac:dyDescent="0.25">
      <c r="A47" s="292"/>
      <c r="B47" s="264" t="s">
        <v>288</v>
      </c>
      <c r="C47" s="265" t="s">
        <v>205</v>
      </c>
      <c r="D47" s="265" t="s">
        <v>289</v>
      </c>
      <c r="E47" s="266" t="s">
        <v>290</v>
      </c>
      <c r="F47" s="450" t="s">
        <v>291</v>
      </c>
      <c r="G47" s="451"/>
      <c r="H47" s="280"/>
      <c r="I47" s="280"/>
      <c r="J47" s="279"/>
      <c r="K47" s="283"/>
      <c r="L47" s="280"/>
      <c r="M47" s="280"/>
      <c r="N47" s="280"/>
      <c r="O47" s="280"/>
      <c r="P47" s="280"/>
      <c r="Q47" s="280"/>
      <c r="R47" s="292"/>
    </row>
    <row r="48" spans="1:19" ht="48" x14ac:dyDescent="0.25">
      <c r="A48" s="292"/>
      <c r="B48" s="264" t="s">
        <v>292</v>
      </c>
      <c r="C48" s="239" t="s">
        <v>205</v>
      </c>
      <c r="D48" s="239" t="s">
        <v>293</v>
      </c>
      <c r="E48" s="244" t="s">
        <v>294</v>
      </c>
      <c r="F48" s="452"/>
      <c r="G48" s="453"/>
      <c r="H48" s="280"/>
      <c r="I48" s="280"/>
      <c r="J48" s="279"/>
      <c r="K48" s="280"/>
      <c r="L48" s="280"/>
      <c r="M48" s="280"/>
      <c r="N48" s="280"/>
      <c r="O48" s="280"/>
      <c r="P48" s="280"/>
      <c r="Q48" s="280"/>
      <c r="R48" s="292"/>
    </row>
    <row r="49" spans="1:21" x14ac:dyDescent="0.25">
      <c r="A49" s="292"/>
      <c r="B49" s="252"/>
      <c r="C49" s="454" t="s">
        <v>295</v>
      </c>
      <c r="D49" s="454"/>
      <c r="E49" s="284" t="s">
        <v>296</v>
      </c>
      <c r="F49" s="285"/>
      <c r="G49" s="284"/>
      <c r="H49" s="235"/>
      <c r="I49" s="280"/>
      <c r="J49" s="279"/>
      <c r="K49" s="280"/>
      <c r="L49" s="280"/>
      <c r="M49" s="280"/>
      <c r="N49" s="280"/>
      <c r="O49" s="280"/>
      <c r="P49" s="280"/>
      <c r="Q49" s="280"/>
      <c r="R49" s="292"/>
    </row>
    <row r="50" spans="1:21" x14ac:dyDescent="0.25">
      <c r="A50" s="292"/>
      <c r="B50" s="252"/>
      <c r="C50" s="454"/>
      <c r="D50" s="454"/>
      <c r="E50" s="284" t="s">
        <v>297</v>
      </c>
      <c r="F50" s="285" t="s">
        <v>298</v>
      </c>
      <c r="G50" s="284"/>
      <c r="H50" s="235" t="s">
        <v>299</v>
      </c>
      <c r="I50" s="280"/>
      <c r="J50" s="279"/>
      <c r="K50" s="280"/>
      <c r="L50" s="280"/>
      <c r="M50" s="280"/>
      <c r="N50" s="280"/>
      <c r="O50" s="280"/>
      <c r="P50" s="280"/>
      <c r="Q50" s="280"/>
      <c r="R50" s="292"/>
    </row>
    <row r="51" spans="1:21" x14ac:dyDescent="0.25">
      <c r="A51" s="292"/>
      <c r="B51" s="252"/>
      <c r="C51" s="454"/>
      <c r="D51" s="454"/>
      <c r="E51" s="284" t="s">
        <v>300</v>
      </c>
      <c r="F51" s="285" t="s">
        <v>301</v>
      </c>
      <c r="G51" s="284"/>
      <c r="H51" s="235" t="s">
        <v>302</v>
      </c>
      <c r="I51" s="280"/>
      <c r="J51" s="279"/>
      <c r="K51" s="280"/>
      <c r="L51" s="280"/>
      <c r="M51" s="280"/>
      <c r="N51" s="280"/>
      <c r="O51" s="280"/>
      <c r="P51" s="280"/>
      <c r="Q51" s="280"/>
      <c r="R51" s="292"/>
    </row>
    <row r="52" spans="1:21" x14ac:dyDescent="0.25">
      <c r="A52" s="292"/>
      <c r="B52" s="252"/>
      <c r="C52" s="454"/>
      <c r="D52" s="454"/>
      <c r="E52" s="284" t="s">
        <v>303</v>
      </c>
      <c r="F52" s="285" t="s">
        <v>304</v>
      </c>
      <c r="G52" s="284"/>
      <c r="H52" s="235"/>
      <c r="I52" s="280"/>
      <c r="J52" s="279"/>
      <c r="K52" s="280"/>
      <c r="L52" s="280"/>
      <c r="M52" s="280"/>
      <c r="N52" s="280"/>
      <c r="O52" s="280"/>
      <c r="P52" s="280"/>
      <c r="Q52" s="280"/>
      <c r="R52" s="292"/>
    </row>
    <row r="53" spans="1:21" x14ac:dyDescent="0.25">
      <c r="A53" s="292"/>
      <c r="B53" s="252"/>
      <c r="C53" s="454"/>
      <c r="D53" s="454"/>
      <c r="E53" s="284" t="s">
        <v>305</v>
      </c>
      <c r="F53" s="285" t="s">
        <v>306</v>
      </c>
      <c r="G53" s="284"/>
      <c r="H53" s="235"/>
      <c r="I53" s="280"/>
      <c r="J53" s="279"/>
      <c r="K53" s="280"/>
      <c r="L53" s="280"/>
      <c r="M53" s="280"/>
      <c r="N53" s="280"/>
      <c r="O53" s="280"/>
      <c r="P53" s="280"/>
      <c r="Q53" s="280"/>
      <c r="R53" s="292"/>
    </row>
    <row r="54" spans="1:21" x14ac:dyDescent="0.25">
      <c r="A54" s="292"/>
      <c r="B54" s="252"/>
      <c r="C54" s="454"/>
      <c r="D54" s="454"/>
      <c r="E54" s="284" t="s">
        <v>307</v>
      </c>
      <c r="F54" s="285" t="s">
        <v>308</v>
      </c>
      <c r="G54" s="284"/>
      <c r="H54" s="235"/>
      <c r="I54" s="280"/>
      <c r="J54" s="279"/>
      <c r="K54" s="280"/>
      <c r="L54" s="280"/>
      <c r="M54" s="280"/>
      <c r="N54" s="280"/>
      <c r="O54" s="280"/>
      <c r="P54" s="280"/>
      <c r="Q54" s="280"/>
      <c r="R54" s="292"/>
    </row>
    <row r="55" spans="1:21" x14ac:dyDescent="0.25">
      <c r="A55" s="292"/>
      <c r="B55" s="252"/>
      <c r="C55" s="454"/>
      <c r="D55" s="454"/>
      <c r="E55" s="284" t="s">
        <v>309</v>
      </c>
      <c r="F55" s="285" t="s">
        <v>310</v>
      </c>
      <c r="G55" s="284"/>
      <c r="H55" s="235"/>
      <c r="I55" s="280"/>
      <c r="J55" s="279"/>
      <c r="K55" s="280"/>
      <c r="L55" s="280"/>
      <c r="M55" s="280"/>
      <c r="N55" s="280"/>
      <c r="O55" s="280"/>
      <c r="P55" s="280"/>
      <c r="Q55" s="280"/>
      <c r="R55" s="292"/>
    </row>
    <row r="56" spans="1:21" x14ac:dyDescent="0.25">
      <c r="A56" s="292"/>
      <c r="B56" s="252"/>
      <c r="C56" s="454"/>
      <c r="D56" s="454"/>
      <c r="E56" s="284" t="s">
        <v>311</v>
      </c>
      <c r="F56" s="285" t="s">
        <v>312</v>
      </c>
      <c r="G56" s="284"/>
      <c r="H56" s="235"/>
      <c r="I56" s="280"/>
      <c r="J56" s="279"/>
      <c r="K56" s="280"/>
      <c r="L56" s="280"/>
      <c r="M56" s="280"/>
      <c r="N56" s="280"/>
      <c r="O56" s="280"/>
      <c r="P56" s="280"/>
      <c r="Q56" s="280"/>
      <c r="R56" s="292"/>
    </row>
    <row r="57" spans="1:21" ht="36" x14ac:dyDescent="0.25">
      <c r="A57" s="292"/>
      <c r="B57" s="264" t="s">
        <v>313</v>
      </c>
      <c r="C57" s="265" t="s">
        <v>205</v>
      </c>
      <c r="D57" s="265" t="s">
        <v>314</v>
      </c>
      <c r="E57" s="266" t="s">
        <v>315</v>
      </c>
      <c r="F57" s="447" t="s">
        <v>178</v>
      </c>
      <c r="G57" s="448"/>
      <c r="H57" s="280" t="s">
        <v>316</v>
      </c>
      <c r="I57" s="280"/>
      <c r="J57" s="279"/>
      <c r="K57" s="280"/>
      <c r="L57" s="280"/>
      <c r="M57" s="280"/>
      <c r="N57" s="280"/>
      <c r="O57" s="280"/>
      <c r="P57" s="280"/>
      <c r="Q57" s="280"/>
      <c r="R57" s="292"/>
    </row>
    <row r="58" spans="1:21" ht="24" x14ac:dyDescent="0.25">
      <c r="A58" s="292"/>
      <c r="B58" s="292"/>
      <c r="C58" s="292"/>
      <c r="D58" s="292"/>
      <c r="E58" s="266" t="s">
        <v>317</v>
      </c>
      <c r="F58" s="447" t="s">
        <v>318</v>
      </c>
      <c r="G58" s="448"/>
      <c r="H58" s="280"/>
      <c r="I58" s="280"/>
      <c r="J58" s="279"/>
      <c r="K58" s="280"/>
      <c r="L58" s="280"/>
      <c r="M58" s="280"/>
      <c r="N58" s="280"/>
      <c r="O58" s="280"/>
      <c r="P58" s="280"/>
      <c r="Q58" s="280"/>
      <c r="R58" s="292"/>
    </row>
    <row r="59" spans="1:21" x14ac:dyDescent="0.25">
      <c r="A59" s="292"/>
      <c r="B59" s="292"/>
      <c r="C59" s="265" t="s">
        <v>205</v>
      </c>
      <c r="D59" s="265"/>
      <c r="E59" s="266"/>
      <c r="F59" s="240"/>
      <c r="G59" s="242"/>
      <c r="H59" s="280"/>
      <c r="I59" s="280"/>
      <c r="J59" s="279"/>
      <c r="K59" s="280"/>
      <c r="L59" s="280"/>
      <c r="M59" s="280"/>
      <c r="N59" s="280"/>
      <c r="O59" s="280"/>
      <c r="P59" s="280"/>
      <c r="Q59" s="280"/>
      <c r="R59" s="292"/>
    </row>
    <row r="60" spans="1:21" ht="36" x14ac:dyDescent="0.25">
      <c r="A60" s="292"/>
      <c r="B60" s="264" t="s">
        <v>319</v>
      </c>
      <c r="C60" s="265" t="s">
        <v>205</v>
      </c>
      <c r="D60" s="265" t="s">
        <v>320</v>
      </c>
      <c r="E60" s="266" t="s">
        <v>321</v>
      </c>
      <c r="F60" s="447" t="s">
        <v>322</v>
      </c>
      <c r="G60" s="448"/>
      <c r="H60" s="280"/>
      <c r="I60" s="280"/>
      <c r="J60" s="279"/>
      <c r="K60" s="280"/>
      <c r="L60" s="280"/>
      <c r="M60" s="280"/>
      <c r="N60" s="280"/>
      <c r="O60" s="280"/>
      <c r="P60" s="280"/>
      <c r="Q60" s="280"/>
      <c r="R60" s="292"/>
    </row>
    <row r="61" spans="1:21" ht="60" x14ac:dyDescent="0.25">
      <c r="A61" s="261" t="s">
        <v>323</v>
      </c>
      <c r="B61" s="262" t="s">
        <v>130</v>
      </c>
      <c r="C61" s="262" t="s">
        <v>131</v>
      </c>
      <c r="D61" s="262" t="s">
        <v>132</v>
      </c>
      <c r="E61" s="262" t="s">
        <v>208</v>
      </c>
      <c r="F61" s="441" t="s">
        <v>134</v>
      </c>
      <c r="G61" s="442"/>
      <c r="H61" s="262" t="s">
        <v>135</v>
      </c>
      <c r="I61" s="241" t="s">
        <v>136</v>
      </c>
      <c r="J61" s="237" t="s">
        <v>138</v>
      </c>
      <c r="K61" s="292"/>
      <c r="L61" s="292"/>
      <c r="M61" s="292"/>
      <c r="N61" s="292"/>
      <c r="O61" s="292"/>
      <c r="P61" s="292"/>
      <c r="Q61" s="292"/>
      <c r="R61" s="292"/>
    </row>
    <row r="62" spans="1:21" ht="36" x14ac:dyDescent="0.25">
      <c r="A62" s="292"/>
      <c r="B62" s="264" t="s">
        <v>324</v>
      </c>
      <c r="C62" s="265" t="s">
        <v>325</v>
      </c>
      <c r="D62" s="265" t="s">
        <v>326</v>
      </c>
      <c r="E62" s="266" t="s">
        <v>327</v>
      </c>
      <c r="F62" s="447" t="s">
        <v>1</v>
      </c>
      <c r="G62" s="448"/>
      <c r="H62" s="280"/>
      <c r="I62" s="280"/>
      <c r="J62" s="279"/>
      <c r="K62" s="280"/>
      <c r="L62" s="280"/>
      <c r="M62" s="280"/>
      <c r="N62" s="280"/>
      <c r="O62" s="280"/>
      <c r="P62" s="280"/>
      <c r="Q62" s="280"/>
      <c r="R62" s="292"/>
    </row>
    <row r="63" spans="1:21" ht="36" x14ac:dyDescent="0.25">
      <c r="A63" s="292"/>
      <c r="B63" s="264" t="s">
        <v>328</v>
      </c>
      <c r="C63" s="265" t="s">
        <v>325</v>
      </c>
      <c r="D63" s="265" t="s">
        <v>329</v>
      </c>
      <c r="E63" s="266" t="s">
        <v>330</v>
      </c>
      <c r="F63" s="447" t="s">
        <v>331</v>
      </c>
      <c r="G63" s="448"/>
      <c r="H63" s="280"/>
      <c r="I63" s="280"/>
      <c r="J63" s="279"/>
      <c r="K63" s="280"/>
      <c r="L63" s="280"/>
      <c r="M63" s="280"/>
      <c r="N63" s="280"/>
      <c r="O63" s="280"/>
      <c r="P63" s="280"/>
      <c r="Q63" s="280"/>
      <c r="R63" s="292"/>
    </row>
    <row r="64" spans="1:21" ht="60" x14ac:dyDescent="0.25">
      <c r="A64" s="292"/>
      <c r="B64" s="264" t="s">
        <v>332</v>
      </c>
      <c r="C64" s="265" t="s">
        <v>325</v>
      </c>
      <c r="D64" s="265" t="s">
        <v>333</v>
      </c>
      <c r="E64" s="266" t="s">
        <v>334</v>
      </c>
      <c r="F64" s="438" t="s">
        <v>505</v>
      </c>
      <c r="G64" s="439"/>
      <c r="H64" s="280"/>
      <c r="I64" s="280"/>
      <c r="J64" s="279"/>
      <c r="K64" s="280"/>
      <c r="L64" s="280"/>
      <c r="M64" s="280"/>
      <c r="N64" s="280"/>
      <c r="O64" s="280"/>
      <c r="P64" s="280"/>
      <c r="Q64" s="280"/>
      <c r="R64" s="292"/>
      <c r="U64" s="249" t="s">
        <v>335</v>
      </c>
    </row>
    <row r="65" spans="1:18" ht="36" x14ac:dyDescent="0.25">
      <c r="A65" s="292"/>
      <c r="B65" s="264" t="s">
        <v>336</v>
      </c>
      <c r="C65" s="265" t="s">
        <v>325</v>
      </c>
      <c r="D65" s="265" t="s">
        <v>337</v>
      </c>
      <c r="E65" s="266" t="s">
        <v>338</v>
      </c>
      <c r="F65" s="447" t="s">
        <v>339</v>
      </c>
      <c r="G65" s="448"/>
      <c r="H65" s="247"/>
      <c r="I65" s="280"/>
      <c r="J65" s="279"/>
      <c r="K65" s="280"/>
      <c r="L65" s="280"/>
      <c r="M65" s="280"/>
      <c r="N65" s="280"/>
      <c r="O65" s="280"/>
      <c r="P65" s="280"/>
      <c r="Q65" s="280"/>
      <c r="R65" s="292"/>
    </row>
    <row r="66" spans="1:18" ht="24" x14ac:dyDescent="0.25">
      <c r="A66" s="292"/>
      <c r="B66" s="292"/>
      <c r="C66" s="292"/>
      <c r="D66" s="292"/>
      <c r="E66" s="286" t="s">
        <v>340</v>
      </c>
      <c r="F66" s="447" t="s">
        <v>339</v>
      </c>
      <c r="G66" s="448"/>
      <c r="H66" s="247" t="s">
        <v>341</v>
      </c>
      <c r="I66" s="280"/>
      <c r="J66" s="279"/>
      <c r="K66" s="280"/>
      <c r="L66" s="280"/>
      <c r="M66" s="280"/>
      <c r="N66" s="280"/>
      <c r="O66" s="280"/>
      <c r="P66" s="280"/>
      <c r="Q66" s="280"/>
      <c r="R66" s="292"/>
    </row>
    <row r="67" spans="1:18" ht="24" x14ac:dyDescent="0.25">
      <c r="A67" s="292"/>
      <c r="B67" s="292"/>
      <c r="C67" s="292"/>
      <c r="D67" s="292"/>
      <c r="E67" s="286" t="s">
        <v>342</v>
      </c>
      <c r="F67" s="447" t="s">
        <v>339</v>
      </c>
      <c r="G67" s="448"/>
      <c r="H67" s="247" t="s">
        <v>341</v>
      </c>
      <c r="I67" s="280"/>
      <c r="J67" s="279"/>
      <c r="K67" s="280"/>
      <c r="L67" s="280"/>
      <c r="M67" s="280"/>
      <c r="N67" s="280"/>
      <c r="O67" s="280"/>
      <c r="P67" s="280"/>
      <c r="Q67" s="280"/>
      <c r="R67" s="292"/>
    </row>
    <row r="68" spans="1:18" ht="36" x14ac:dyDescent="0.25">
      <c r="A68" s="292"/>
      <c r="B68" s="292"/>
      <c r="C68" s="292"/>
      <c r="D68" s="292"/>
      <c r="E68" s="286" t="s">
        <v>343</v>
      </c>
      <c r="F68" s="447" t="s">
        <v>339</v>
      </c>
      <c r="G68" s="448"/>
      <c r="H68" s="247" t="s">
        <v>341</v>
      </c>
      <c r="I68" s="280"/>
      <c r="J68" s="279"/>
      <c r="K68" s="280"/>
      <c r="L68" s="280"/>
      <c r="M68" s="280"/>
      <c r="N68" s="280"/>
      <c r="O68" s="280"/>
      <c r="P68" s="280"/>
      <c r="Q68" s="280"/>
      <c r="R68" s="292"/>
    </row>
    <row r="69" spans="1:18" ht="24" x14ac:dyDescent="0.25">
      <c r="A69" s="292"/>
      <c r="B69" s="292"/>
      <c r="C69" s="292"/>
      <c r="D69" s="292"/>
      <c r="E69" s="286" t="s">
        <v>344</v>
      </c>
      <c r="F69" s="447" t="s">
        <v>339</v>
      </c>
      <c r="G69" s="448"/>
      <c r="H69" s="247" t="s">
        <v>341</v>
      </c>
      <c r="I69" s="280"/>
      <c r="J69" s="279"/>
      <c r="K69" s="280"/>
      <c r="L69" s="280"/>
      <c r="M69" s="280"/>
      <c r="N69" s="280"/>
      <c r="O69" s="280"/>
      <c r="P69" s="280"/>
      <c r="Q69" s="280"/>
      <c r="R69" s="292"/>
    </row>
    <row r="70" spans="1:18" ht="24" x14ac:dyDescent="0.25">
      <c r="A70" s="292"/>
      <c r="B70" s="292"/>
      <c r="C70" s="292"/>
      <c r="D70" s="292"/>
      <c r="E70" s="287" t="s">
        <v>345</v>
      </c>
      <c r="F70" s="455" t="s">
        <v>341</v>
      </c>
      <c r="G70" s="456"/>
      <c r="H70" s="247" t="s">
        <v>341</v>
      </c>
      <c r="I70" s="280"/>
      <c r="J70" s="279"/>
      <c r="K70" s="280"/>
      <c r="L70" s="280"/>
      <c r="M70" s="280"/>
      <c r="N70" s="280"/>
      <c r="O70" s="280"/>
      <c r="P70" s="280"/>
      <c r="Q70" s="280"/>
      <c r="R70" s="292"/>
    </row>
    <row r="71" spans="1:18" x14ac:dyDescent="0.25">
      <c r="A71" s="292"/>
      <c r="B71" s="292"/>
      <c r="C71" s="292"/>
      <c r="D71" s="292"/>
      <c r="E71" s="287" t="s">
        <v>346</v>
      </c>
      <c r="F71" s="455" t="s">
        <v>341</v>
      </c>
      <c r="G71" s="456"/>
      <c r="H71" s="280"/>
      <c r="I71" s="280"/>
      <c r="J71" s="279"/>
      <c r="K71" s="280"/>
      <c r="L71" s="280"/>
      <c r="M71" s="280"/>
      <c r="N71" s="280"/>
      <c r="O71" s="280"/>
      <c r="P71" s="280"/>
      <c r="Q71" s="280"/>
      <c r="R71" s="292"/>
    </row>
    <row r="72" spans="1:18" x14ac:dyDescent="0.25">
      <c r="A72" s="292"/>
      <c r="B72" s="292"/>
      <c r="C72" s="292"/>
      <c r="D72" s="292"/>
      <c r="E72" s="287" t="s">
        <v>347</v>
      </c>
      <c r="F72" s="455" t="s">
        <v>341</v>
      </c>
      <c r="G72" s="456"/>
      <c r="H72" s="280"/>
      <c r="I72" s="280"/>
      <c r="J72" s="279"/>
      <c r="K72" s="280"/>
      <c r="L72" s="280"/>
      <c r="M72" s="280"/>
      <c r="N72" s="280"/>
      <c r="O72" s="280"/>
      <c r="P72" s="280"/>
      <c r="Q72" s="280"/>
      <c r="R72" s="292"/>
    </row>
    <row r="73" spans="1:18" x14ac:dyDescent="0.25">
      <c r="A73" s="292"/>
      <c r="B73" s="292"/>
      <c r="C73" s="292"/>
      <c r="D73" s="292"/>
      <c r="E73" s="287" t="s">
        <v>348</v>
      </c>
      <c r="F73" s="455" t="s">
        <v>341</v>
      </c>
      <c r="G73" s="456"/>
      <c r="H73" s="280"/>
      <c r="I73" s="280"/>
      <c r="J73" s="279"/>
      <c r="K73" s="280"/>
      <c r="L73" s="280"/>
      <c r="M73" s="280"/>
      <c r="N73" s="280"/>
      <c r="O73" s="280"/>
      <c r="P73" s="280"/>
      <c r="Q73" s="280"/>
      <c r="R73" s="292"/>
    </row>
    <row r="74" spans="1:18" ht="60" x14ac:dyDescent="0.25">
      <c r="A74" s="261" t="s">
        <v>349</v>
      </c>
      <c r="B74" s="262" t="s">
        <v>130</v>
      </c>
      <c r="C74" s="262" t="s">
        <v>131</v>
      </c>
      <c r="D74" s="262" t="s">
        <v>132</v>
      </c>
      <c r="E74" s="262" t="s">
        <v>208</v>
      </c>
      <c r="F74" s="441" t="s">
        <v>134</v>
      </c>
      <c r="G74" s="442"/>
      <c r="H74" s="262" t="s">
        <v>135</v>
      </c>
      <c r="I74" s="241" t="s">
        <v>136</v>
      </c>
      <c r="J74" s="237" t="s">
        <v>138</v>
      </c>
      <c r="K74" s="292"/>
      <c r="L74" s="292"/>
      <c r="M74" s="292"/>
      <c r="N74" s="292"/>
      <c r="O74" s="292"/>
      <c r="P74" s="292"/>
      <c r="Q74" s="292"/>
      <c r="R74" s="292"/>
    </row>
    <row r="75" spans="1:18" ht="36" x14ac:dyDescent="0.25">
      <c r="A75" s="292"/>
      <c r="B75" s="264" t="s">
        <v>324</v>
      </c>
      <c r="C75" s="265" t="s">
        <v>350</v>
      </c>
      <c r="D75" s="265" t="s">
        <v>326</v>
      </c>
      <c r="E75" s="266" t="s">
        <v>351</v>
      </c>
      <c r="F75" s="447" t="s">
        <v>178</v>
      </c>
      <c r="G75" s="448"/>
      <c r="H75" s="280"/>
      <c r="I75" s="280"/>
      <c r="J75" s="283"/>
      <c r="K75" s="280"/>
      <c r="L75" s="280"/>
      <c r="M75" s="280"/>
      <c r="N75" s="280"/>
      <c r="O75" s="280"/>
      <c r="P75" s="280"/>
      <c r="Q75" s="280"/>
      <c r="R75" s="292"/>
    </row>
    <row r="76" spans="1:18" ht="36" x14ac:dyDescent="0.25">
      <c r="A76" s="292"/>
      <c r="B76" s="264" t="s">
        <v>328</v>
      </c>
      <c r="C76" s="265" t="s">
        <v>350</v>
      </c>
      <c r="D76" s="265" t="s">
        <v>329</v>
      </c>
      <c r="E76" s="266" t="s">
        <v>330</v>
      </c>
      <c r="F76" s="447" t="s">
        <v>352</v>
      </c>
      <c r="G76" s="448"/>
      <c r="H76" s="280"/>
      <c r="I76" s="280"/>
      <c r="J76" s="283"/>
      <c r="K76" s="280"/>
      <c r="L76" s="280"/>
      <c r="M76" s="280"/>
      <c r="N76" s="280"/>
      <c r="O76" s="280"/>
      <c r="P76" s="280"/>
      <c r="Q76" s="280"/>
      <c r="R76" s="292"/>
    </row>
    <row r="77" spans="1:18" ht="60" x14ac:dyDescent="0.25">
      <c r="A77" s="292"/>
      <c r="B77" s="264" t="s">
        <v>332</v>
      </c>
      <c r="C77" s="265" t="s">
        <v>350</v>
      </c>
      <c r="D77" s="265" t="s">
        <v>333</v>
      </c>
      <c r="E77" s="266" t="s">
        <v>353</v>
      </c>
      <c r="F77" s="447" t="s">
        <v>352</v>
      </c>
      <c r="G77" s="448"/>
      <c r="H77" s="280"/>
      <c r="I77" s="280"/>
      <c r="J77" s="283"/>
      <c r="K77" s="280"/>
      <c r="L77" s="280"/>
      <c r="M77" s="280"/>
      <c r="N77" s="280"/>
      <c r="O77" s="280"/>
      <c r="P77" s="280"/>
      <c r="Q77" s="280"/>
      <c r="R77" s="292"/>
    </row>
    <row r="78" spans="1:18" x14ac:dyDescent="0.25">
      <c r="A78" s="292"/>
      <c r="B78" s="264" t="s">
        <v>336</v>
      </c>
      <c r="C78" s="265" t="s">
        <v>350</v>
      </c>
      <c r="D78" s="265" t="s">
        <v>337</v>
      </c>
      <c r="E78" s="266" t="s">
        <v>354</v>
      </c>
      <c r="F78" s="455" t="s">
        <v>355</v>
      </c>
      <c r="G78" s="456"/>
      <c r="H78" s="280"/>
      <c r="I78" s="280"/>
      <c r="J78" s="283"/>
      <c r="K78" s="280"/>
      <c r="L78" s="280"/>
      <c r="M78" s="280"/>
      <c r="N78" s="280"/>
      <c r="O78" s="280"/>
      <c r="P78" s="280"/>
      <c r="Q78" s="280"/>
      <c r="R78" s="292"/>
    </row>
    <row r="79" spans="1:18" ht="120" x14ac:dyDescent="0.25">
      <c r="A79" s="261" t="s">
        <v>0</v>
      </c>
      <c r="B79" s="262" t="s">
        <v>130</v>
      </c>
      <c r="C79" s="262" t="s">
        <v>131</v>
      </c>
      <c r="D79" s="262" t="s">
        <v>132</v>
      </c>
      <c r="E79" s="262" t="s">
        <v>208</v>
      </c>
      <c r="F79" s="441" t="s">
        <v>134</v>
      </c>
      <c r="G79" s="442"/>
      <c r="H79" s="262" t="s">
        <v>135</v>
      </c>
      <c r="I79" s="241" t="s">
        <v>136</v>
      </c>
      <c r="J79" s="263" t="s">
        <v>137</v>
      </c>
      <c r="K79" s="237" t="s">
        <v>138</v>
      </c>
      <c r="L79" s="292"/>
      <c r="M79" s="292"/>
      <c r="N79" s="292"/>
      <c r="O79" s="292"/>
      <c r="P79" s="292"/>
      <c r="Q79" s="292"/>
      <c r="R79" s="292"/>
    </row>
    <row r="80" spans="1:18" ht="36.75" x14ac:dyDescent="0.25">
      <c r="A80" s="292"/>
      <c r="B80" s="264" t="s">
        <v>324</v>
      </c>
      <c r="C80" s="265" t="s">
        <v>216</v>
      </c>
      <c r="D80" s="265" t="s">
        <v>356</v>
      </c>
      <c r="E80" s="266" t="s">
        <v>357</v>
      </c>
      <c r="F80" s="457" t="s">
        <v>358</v>
      </c>
      <c r="G80" s="456"/>
      <c r="H80" s="280" t="s">
        <v>179</v>
      </c>
      <c r="I80" s="280"/>
      <c r="J80" s="279"/>
      <c r="K80" s="280"/>
      <c r="L80" s="280"/>
      <c r="M80" s="280"/>
      <c r="N80" s="280"/>
      <c r="O80" s="280"/>
      <c r="P80" s="280"/>
      <c r="Q80" s="280"/>
      <c r="R80" s="292"/>
    </row>
    <row r="81" spans="1:18" ht="24" x14ac:dyDescent="0.25">
      <c r="A81" s="292"/>
      <c r="B81" s="292"/>
      <c r="C81" s="292"/>
      <c r="D81" s="292"/>
      <c r="E81" s="266" t="s">
        <v>359</v>
      </c>
      <c r="F81" s="455" t="s">
        <v>360</v>
      </c>
      <c r="G81" s="456"/>
      <c r="H81" s="280"/>
      <c r="I81" s="280"/>
      <c r="J81" s="279"/>
      <c r="K81" s="280"/>
      <c r="L81" s="280"/>
      <c r="M81" s="280"/>
      <c r="N81" s="280"/>
      <c r="O81" s="280"/>
      <c r="P81" s="280"/>
      <c r="Q81" s="280"/>
      <c r="R81" s="292"/>
    </row>
    <row r="82" spans="1:18" ht="36" x14ac:dyDescent="0.25">
      <c r="A82" s="292"/>
      <c r="B82" s="264" t="s">
        <v>361</v>
      </c>
      <c r="C82" s="265" t="s">
        <v>216</v>
      </c>
      <c r="D82" s="265" t="s">
        <v>222</v>
      </c>
      <c r="E82" s="266" t="s">
        <v>362</v>
      </c>
      <c r="F82" s="455" t="s">
        <v>363</v>
      </c>
      <c r="G82" s="456"/>
      <c r="H82" s="280"/>
      <c r="I82" s="280"/>
      <c r="J82" s="279"/>
      <c r="K82" s="280"/>
      <c r="L82" s="280"/>
      <c r="M82" s="280"/>
      <c r="N82" s="280"/>
      <c r="O82" s="280"/>
      <c r="P82" s="280"/>
      <c r="Q82" s="280"/>
      <c r="R82" s="292"/>
    </row>
    <row r="83" spans="1:18" ht="48" x14ac:dyDescent="0.25">
      <c r="A83" s="292"/>
      <c r="B83" s="264" t="s">
        <v>364</v>
      </c>
      <c r="C83" s="265" t="s">
        <v>216</v>
      </c>
      <c r="D83" s="265" t="s">
        <v>365</v>
      </c>
      <c r="E83" s="266" t="s">
        <v>366</v>
      </c>
      <c r="F83" s="455" t="s">
        <v>367</v>
      </c>
      <c r="G83" s="456"/>
      <c r="H83" s="280" t="s">
        <v>179</v>
      </c>
      <c r="I83" s="280"/>
      <c r="J83" s="279"/>
      <c r="K83" s="280"/>
      <c r="L83" s="280"/>
      <c r="M83" s="280"/>
      <c r="N83" s="280"/>
      <c r="O83" s="280"/>
      <c r="P83" s="280"/>
      <c r="Q83" s="280"/>
      <c r="R83" s="292"/>
    </row>
    <row r="84" spans="1:18" ht="48" x14ac:dyDescent="0.25">
      <c r="A84" s="292"/>
      <c r="B84" s="264" t="s">
        <v>368</v>
      </c>
      <c r="C84" s="265" t="s">
        <v>216</v>
      </c>
      <c r="D84" s="265" t="s">
        <v>369</v>
      </c>
      <c r="E84" s="266" t="s">
        <v>370</v>
      </c>
      <c r="F84" s="450" t="s">
        <v>371</v>
      </c>
      <c r="G84" s="451"/>
      <c r="H84" s="280" t="s">
        <v>179</v>
      </c>
      <c r="I84" s="279" t="s">
        <v>372</v>
      </c>
      <c r="J84" s="279"/>
      <c r="K84" s="280"/>
      <c r="L84" s="280"/>
      <c r="M84" s="280"/>
      <c r="N84" s="280"/>
      <c r="O84" s="280"/>
      <c r="P84" s="280"/>
      <c r="Q84" s="280"/>
      <c r="R84" s="292"/>
    </row>
    <row r="85" spans="1:18" ht="24" x14ac:dyDescent="0.25">
      <c r="A85" s="292"/>
      <c r="B85" s="264" t="s">
        <v>373</v>
      </c>
      <c r="C85" s="265" t="s">
        <v>216</v>
      </c>
      <c r="D85" s="265" t="s">
        <v>374</v>
      </c>
      <c r="E85" s="266" t="s">
        <v>375</v>
      </c>
      <c r="F85" s="455" t="s">
        <v>376</v>
      </c>
      <c r="G85" s="456"/>
      <c r="H85" s="280" t="s">
        <v>179</v>
      </c>
      <c r="I85" s="280"/>
      <c r="J85" s="279"/>
      <c r="K85" s="280"/>
      <c r="L85" s="280"/>
      <c r="M85" s="280"/>
      <c r="N85" s="280"/>
      <c r="O85" s="280"/>
      <c r="P85" s="280"/>
      <c r="Q85" s="280"/>
      <c r="R85" s="292"/>
    </row>
    <row r="86" spans="1:18" ht="24" x14ac:dyDescent="0.25">
      <c r="A86" s="292"/>
      <c r="B86" s="264" t="s">
        <v>377</v>
      </c>
      <c r="C86" s="265" t="s">
        <v>216</v>
      </c>
      <c r="D86" s="265" t="s">
        <v>378</v>
      </c>
      <c r="E86" s="266" t="s">
        <v>379</v>
      </c>
      <c r="F86" s="455" t="s">
        <v>376</v>
      </c>
      <c r="G86" s="456"/>
      <c r="H86" s="280" t="s">
        <v>179</v>
      </c>
      <c r="I86" s="280"/>
      <c r="J86" s="279"/>
      <c r="K86" s="280"/>
      <c r="L86" s="280"/>
      <c r="M86" s="280"/>
      <c r="N86" s="280"/>
      <c r="O86" s="280"/>
      <c r="P86" s="280"/>
      <c r="Q86" s="280"/>
      <c r="R86" s="292"/>
    </row>
    <row r="87" spans="1:18" ht="36" x14ac:dyDescent="0.25">
      <c r="A87" s="292"/>
      <c r="B87" s="264" t="s">
        <v>380</v>
      </c>
      <c r="C87" s="265" t="s">
        <v>216</v>
      </c>
      <c r="D87" s="265" t="s">
        <v>381</v>
      </c>
      <c r="E87" s="266" t="s">
        <v>382</v>
      </c>
      <c r="F87" s="455" t="s">
        <v>355</v>
      </c>
      <c r="G87" s="456"/>
      <c r="H87" s="280"/>
      <c r="I87" s="280"/>
      <c r="J87" s="279"/>
      <c r="K87" s="280"/>
      <c r="L87" s="280"/>
      <c r="M87" s="280"/>
      <c r="N87" s="280"/>
      <c r="O87" s="280"/>
      <c r="P87" s="280"/>
      <c r="Q87" s="280"/>
      <c r="R87" s="292"/>
    </row>
    <row r="88" spans="1:18" ht="72" x14ac:dyDescent="0.25">
      <c r="A88" s="292"/>
      <c r="B88" s="264" t="s">
        <v>383</v>
      </c>
      <c r="C88" s="265" t="s">
        <v>216</v>
      </c>
      <c r="D88" s="265" t="s">
        <v>384</v>
      </c>
      <c r="E88" s="266" t="s">
        <v>385</v>
      </c>
      <c r="F88" s="455" t="s">
        <v>352</v>
      </c>
      <c r="G88" s="456"/>
      <c r="H88" s="280" t="s">
        <v>179</v>
      </c>
      <c r="I88" s="280"/>
      <c r="J88" s="279"/>
      <c r="K88" s="280"/>
      <c r="L88" s="280"/>
      <c r="M88" s="280"/>
      <c r="N88" s="280"/>
      <c r="O88" s="280"/>
      <c r="P88" s="280"/>
      <c r="Q88" s="280"/>
      <c r="R88" s="292"/>
    </row>
    <row r="89" spans="1:18" ht="48" x14ac:dyDescent="0.25">
      <c r="A89" s="292"/>
      <c r="B89" s="264" t="s">
        <v>386</v>
      </c>
      <c r="C89" s="265" t="s">
        <v>216</v>
      </c>
      <c r="D89" s="265" t="s">
        <v>387</v>
      </c>
      <c r="E89" s="266" t="s">
        <v>388</v>
      </c>
      <c r="F89" s="455" t="s">
        <v>352</v>
      </c>
      <c r="G89" s="456"/>
      <c r="H89" s="280" t="s">
        <v>179</v>
      </c>
      <c r="I89" s="280"/>
      <c r="J89" s="279"/>
      <c r="K89" s="280"/>
      <c r="L89" s="280"/>
      <c r="M89" s="280"/>
      <c r="N89" s="280"/>
      <c r="O89" s="280"/>
      <c r="P89" s="280"/>
      <c r="Q89" s="280"/>
      <c r="R89" s="292"/>
    </row>
    <row r="90" spans="1:18" ht="36" x14ac:dyDescent="0.25">
      <c r="A90" s="292"/>
      <c r="B90" s="264" t="s">
        <v>389</v>
      </c>
      <c r="C90" s="265" t="s">
        <v>216</v>
      </c>
      <c r="D90" s="265" t="s">
        <v>390</v>
      </c>
      <c r="E90" s="266" t="s">
        <v>391</v>
      </c>
      <c r="F90" s="455" t="s">
        <v>392</v>
      </c>
      <c r="G90" s="456"/>
      <c r="H90" s="280" t="s">
        <v>179</v>
      </c>
      <c r="I90" s="280"/>
      <c r="J90" s="279"/>
      <c r="K90" s="280"/>
      <c r="L90" s="280"/>
      <c r="M90" s="280"/>
      <c r="N90" s="280"/>
      <c r="O90" s="280"/>
      <c r="P90" s="280"/>
      <c r="Q90" s="280"/>
      <c r="R90" s="292"/>
    </row>
    <row r="91" spans="1:18" ht="48" x14ac:dyDescent="0.25">
      <c r="A91" s="292"/>
      <c r="B91" s="264" t="s">
        <v>393</v>
      </c>
      <c r="C91" s="265" t="s">
        <v>216</v>
      </c>
      <c r="D91" s="265" t="s">
        <v>394</v>
      </c>
      <c r="E91" s="266" t="s">
        <v>395</v>
      </c>
      <c r="F91" s="455" t="s">
        <v>396</v>
      </c>
      <c r="G91" s="456"/>
      <c r="H91" s="280"/>
      <c r="I91" s="280"/>
      <c r="J91" s="279"/>
      <c r="K91" s="280"/>
      <c r="L91" s="280"/>
      <c r="M91" s="280"/>
      <c r="N91" s="280"/>
      <c r="O91" s="280"/>
      <c r="P91" s="280"/>
      <c r="Q91" s="280"/>
      <c r="R91" s="292"/>
    </row>
    <row r="92" spans="1:18" ht="60" x14ac:dyDescent="0.25">
      <c r="A92" s="261" t="s">
        <v>99</v>
      </c>
      <c r="B92" s="262" t="s">
        <v>130</v>
      </c>
      <c r="C92" s="262" t="s">
        <v>131</v>
      </c>
      <c r="D92" s="262" t="s">
        <v>132</v>
      </c>
      <c r="E92" s="262" t="s">
        <v>208</v>
      </c>
      <c r="F92" s="441" t="s">
        <v>134</v>
      </c>
      <c r="G92" s="442"/>
      <c r="H92" s="262" t="s">
        <v>135</v>
      </c>
      <c r="I92" s="241" t="s">
        <v>136</v>
      </c>
      <c r="J92" s="237" t="s">
        <v>138</v>
      </c>
      <c r="K92" s="292"/>
      <c r="L92" s="292"/>
      <c r="M92" s="292"/>
      <c r="N92" s="292"/>
      <c r="O92" s="292"/>
      <c r="P92" s="292"/>
      <c r="Q92" s="292"/>
      <c r="R92" s="292"/>
    </row>
    <row r="93" spans="1:18" ht="48" x14ac:dyDescent="0.25">
      <c r="A93" s="292"/>
      <c r="B93" s="264" t="s">
        <v>397</v>
      </c>
      <c r="C93" s="265" t="s">
        <v>398</v>
      </c>
      <c r="D93" s="265" t="s">
        <v>399</v>
      </c>
      <c r="E93" s="266" t="s">
        <v>400</v>
      </c>
      <c r="F93" s="447" t="s">
        <v>154</v>
      </c>
      <c r="G93" s="448"/>
      <c r="H93" s="280"/>
      <c r="I93" s="280"/>
      <c r="J93" s="279"/>
      <c r="K93" s="280"/>
      <c r="L93" s="280"/>
      <c r="M93" s="280"/>
      <c r="N93" s="280"/>
      <c r="O93" s="280"/>
      <c r="P93" s="280"/>
      <c r="Q93" s="280"/>
      <c r="R93" s="292"/>
    </row>
    <row r="94" spans="1:18" ht="60" x14ac:dyDescent="0.25">
      <c r="A94" s="261" t="s">
        <v>401</v>
      </c>
      <c r="B94" s="262" t="s">
        <v>130</v>
      </c>
      <c r="C94" s="262" t="s">
        <v>131</v>
      </c>
      <c r="D94" s="262" t="s">
        <v>132</v>
      </c>
      <c r="E94" s="262" t="s">
        <v>208</v>
      </c>
      <c r="F94" s="441" t="s">
        <v>134</v>
      </c>
      <c r="G94" s="442"/>
      <c r="H94" s="262" t="s">
        <v>135</v>
      </c>
      <c r="I94" s="241" t="s">
        <v>136</v>
      </c>
      <c r="J94" s="237" t="s">
        <v>138</v>
      </c>
      <c r="K94" s="292"/>
      <c r="L94" s="292"/>
      <c r="M94" s="292"/>
      <c r="N94" s="292"/>
      <c r="O94" s="292"/>
      <c r="P94" s="292"/>
      <c r="Q94" s="292"/>
      <c r="R94" s="292"/>
    </row>
    <row r="95" spans="1:18" ht="48.75" x14ac:dyDescent="0.25">
      <c r="A95" s="292"/>
      <c r="B95" s="264" t="s">
        <v>402</v>
      </c>
      <c r="C95" s="265" t="s">
        <v>403</v>
      </c>
      <c r="D95" s="265" t="s">
        <v>356</v>
      </c>
      <c r="E95" s="266" t="s">
        <v>404</v>
      </c>
      <c r="F95" s="457" t="s">
        <v>405</v>
      </c>
      <c r="G95" s="456"/>
      <c r="H95" s="280" t="s">
        <v>179</v>
      </c>
      <c r="I95" s="280"/>
      <c r="J95" s="279"/>
      <c r="K95" s="280"/>
      <c r="L95" s="280"/>
      <c r="M95" s="280"/>
      <c r="N95" s="280"/>
      <c r="O95" s="280"/>
      <c r="P95" s="280"/>
      <c r="Q95" s="280"/>
      <c r="R95" s="292"/>
    </row>
    <row r="96" spans="1:18" ht="48" x14ac:dyDescent="0.25">
      <c r="A96" s="292"/>
      <c r="B96" s="264" t="s">
        <v>406</v>
      </c>
      <c r="C96" s="265" t="s">
        <v>403</v>
      </c>
      <c r="D96" s="265" t="s">
        <v>407</v>
      </c>
      <c r="E96" s="266" t="s">
        <v>408</v>
      </c>
      <c r="F96" s="458" t="s">
        <v>409</v>
      </c>
      <c r="G96" s="459"/>
      <c r="H96" s="280" t="s">
        <v>179</v>
      </c>
      <c r="I96" s="280"/>
      <c r="J96" s="279"/>
      <c r="K96" s="280"/>
      <c r="L96" s="280"/>
      <c r="M96" s="280"/>
      <c r="N96" s="280"/>
      <c r="O96" s="280"/>
      <c r="P96" s="280"/>
      <c r="Q96" s="280"/>
      <c r="R96" s="292"/>
    </row>
    <row r="97" spans="1:19" ht="36" x14ac:dyDescent="0.25">
      <c r="A97" s="292"/>
      <c r="B97" s="264" t="s">
        <v>410</v>
      </c>
      <c r="C97" s="265" t="s">
        <v>403</v>
      </c>
      <c r="D97" s="265" t="s">
        <v>411</v>
      </c>
      <c r="E97" s="266" t="s">
        <v>412</v>
      </c>
      <c r="F97" s="447" t="s">
        <v>413</v>
      </c>
      <c r="G97" s="448"/>
      <c r="H97" s="280" t="s">
        <v>414</v>
      </c>
      <c r="I97" s="280"/>
      <c r="J97" s="279"/>
      <c r="K97" s="280"/>
      <c r="L97" s="280"/>
      <c r="M97" s="280"/>
      <c r="N97" s="280"/>
      <c r="O97" s="280"/>
      <c r="P97" s="280"/>
      <c r="Q97" s="280"/>
      <c r="R97" s="292"/>
    </row>
    <row r="98" spans="1:19" ht="24" x14ac:dyDescent="0.25">
      <c r="A98" s="292"/>
      <c r="B98" s="264" t="s">
        <v>415</v>
      </c>
      <c r="C98" s="265" t="s">
        <v>403</v>
      </c>
      <c r="D98" s="265" t="s">
        <v>416</v>
      </c>
      <c r="E98" s="266" t="s">
        <v>417</v>
      </c>
      <c r="F98" s="447" t="s">
        <v>418</v>
      </c>
      <c r="G98" s="448"/>
      <c r="H98" s="280"/>
      <c r="I98" s="280"/>
      <c r="J98" s="279"/>
      <c r="K98" s="280"/>
      <c r="L98" s="280"/>
      <c r="M98" s="280"/>
      <c r="N98" s="280"/>
      <c r="O98" s="280"/>
      <c r="P98" s="280"/>
      <c r="Q98" s="280"/>
      <c r="R98" s="292"/>
    </row>
    <row r="99" spans="1:19" x14ac:dyDescent="0.25">
      <c r="A99" s="292"/>
      <c r="B99" s="264" t="s">
        <v>419</v>
      </c>
      <c r="C99" s="265" t="s">
        <v>403</v>
      </c>
      <c r="D99" s="265" t="s">
        <v>420</v>
      </c>
      <c r="E99" s="266" t="s">
        <v>421</v>
      </c>
      <c r="F99" s="455" t="s">
        <v>422</v>
      </c>
      <c r="G99" s="456"/>
      <c r="H99" s="280"/>
      <c r="I99" s="280"/>
      <c r="J99" s="279"/>
      <c r="K99" s="280"/>
      <c r="L99" s="280"/>
      <c r="M99" s="280"/>
      <c r="N99" s="280"/>
      <c r="O99" s="280"/>
      <c r="P99" s="280"/>
      <c r="Q99" s="280"/>
      <c r="R99" s="292"/>
    </row>
    <row r="100" spans="1:19" ht="48" x14ac:dyDescent="0.25">
      <c r="A100" s="292"/>
      <c r="B100" s="264" t="s">
        <v>423</v>
      </c>
      <c r="C100" s="265" t="s">
        <v>403</v>
      </c>
      <c r="D100" s="265" t="s">
        <v>424</v>
      </c>
      <c r="E100" s="266" t="s">
        <v>425</v>
      </c>
      <c r="F100" s="455" t="s">
        <v>426</v>
      </c>
      <c r="G100" s="456"/>
      <c r="H100" s="280" t="s">
        <v>179</v>
      </c>
      <c r="I100" s="280"/>
      <c r="J100" s="279"/>
      <c r="K100" s="280"/>
      <c r="L100" s="280"/>
      <c r="M100" s="280"/>
      <c r="N100" s="280"/>
      <c r="O100" s="280"/>
      <c r="P100" s="280"/>
      <c r="Q100" s="280"/>
      <c r="R100" s="292"/>
    </row>
    <row r="101" spans="1:19" ht="48" x14ac:dyDescent="0.25">
      <c r="A101" s="292"/>
      <c r="B101" s="264" t="s">
        <v>427</v>
      </c>
      <c r="C101" s="265" t="s">
        <v>403</v>
      </c>
      <c r="D101" s="265" t="s">
        <v>428</v>
      </c>
      <c r="E101" s="266" t="s">
        <v>408</v>
      </c>
      <c r="F101" s="460" t="s">
        <v>178</v>
      </c>
      <c r="G101" s="459"/>
      <c r="H101" s="280"/>
      <c r="I101" s="280"/>
      <c r="J101" s="279"/>
      <c r="K101" s="280"/>
      <c r="L101" s="280"/>
      <c r="M101" s="280"/>
      <c r="N101" s="280"/>
      <c r="O101" s="280"/>
      <c r="P101" s="280"/>
      <c r="Q101" s="280"/>
      <c r="R101" s="292"/>
    </row>
    <row r="102" spans="1:19" ht="60" x14ac:dyDescent="0.25">
      <c r="A102" s="261" t="s">
        <v>429</v>
      </c>
      <c r="B102" s="262" t="s">
        <v>130</v>
      </c>
      <c r="C102" s="262" t="s">
        <v>131</v>
      </c>
      <c r="D102" s="262" t="s">
        <v>132</v>
      </c>
      <c r="E102" s="262" t="s">
        <v>208</v>
      </c>
      <c r="F102" s="441" t="s">
        <v>134</v>
      </c>
      <c r="G102" s="442"/>
      <c r="H102" s="262" t="s">
        <v>135</v>
      </c>
      <c r="I102" s="241" t="s">
        <v>136</v>
      </c>
      <c r="J102" s="237" t="s">
        <v>138</v>
      </c>
      <c r="K102" s="292"/>
      <c r="L102" s="292"/>
      <c r="M102" s="292"/>
      <c r="N102" s="292"/>
      <c r="O102" s="292"/>
      <c r="P102" s="292"/>
      <c r="Q102" s="292"/>
      <c r="R102" s="292"/>
    </row>
    <row r="103" spans="1:19" ht="84" x14ac:dyDescent="0.25">
      <c r="A103" s="292"/>
      <c r="B103" s="264" t="s">
        <v>430</v>
      </c>
      <c r="C103" s="265" t="s">
        <v>431</v>
      </c>
      <c r="D103" s="265" t="s">
        <v>432</v>
      </c>
      <c r="E103" s="266" t="s">
        <v>433</v>
      </c>
      <c r="F103" s="240" t="s">
        <v>434</v>
      </c>
      <c r="G103" s="246"/>
      <c r="H103" s="280"/>
      <c r="I103" s="280"/>
      <c r="J103" s="279"/>
      <c r="K103" s="280"/>
      <c r="L103" s="280"/>
      <c r="M103" s="280"/>
      <c r="N103" s="280"/>
      <c r="O103" s="280"/>
      <c r="P103" s="280"/>
      <c r="Q103" s="280"/>
      <c r="R103" s="292"/>
    </row>
    <row r="104" spans="1:19" ht="24" x14ac:dyDescent="0.25">
      <c r="A104" s="292"/>
      <c r="B104" s="264" t="s">
        <v>435</v>
      </c>
      <c r="C104" s="265" t="s">
        <v>431</v>
      </c>
      <c r="D104" s="265" t="s">
        <v>436</v>
      </c>
      <c r="E104" s="266" t="s">
        <v>437</v>
      </c>
      <c r="F104" s="461" t="s">
        <v>438</v>
      </c>
      <c r="G104" s="462"/>
      <c r="H104" s="280" t="s">
        <v>179</v>
      </c>
      <c r="I104" s="280"/>
      <c r="J104" s="279"/>
      <c r="K104" s="280"/>
      <c r="L104" s="280"/>
      <c r="M104" s="280"/>
      <c r="N104" s="280"/>
      <c r="O104" s="280"/>
      <c r="P104" s="280"/>
      <c r="Q104" s="280"/>
      <c r="R104" s="292"/>
    </row>
    <row r="105" spans="1:19" ht="36" x14ac:dyDescent="0.25">
      <c r="A105" s="292"/>
      <c r="B105" s="264" t="s">
        <v>439</v>
      </c>
      <c r="C105" s="265" t="s">
        <v>431</v>
      </c>
      <c r="D105" s="265" t="s">
        <v>440</v>
      </c>
      <c r="E105" s="266" t="s">
        <v>441</v>
      </c>
      <c r="F105" s="455" t="s">
        <v>543</v>
      </c>
      <c r="G105" s="456"/>
      <c r="H105" s="280"/>
      <c r="I105" s="280"/>
      <c r="J105" s="279" t="s">
        <v>442</v>
      </c>
      <c r="K105" s="280"/>
      <c r="L105" s="280"/>
      <c r="M105" s="280"/>
      <c r="N105" s="280"/>
      <c r="O105" s="280"/>
      <c r="P105" s="280"/>
      <c r="Q105" s="280"/>
      <c r="R105" s="292"/>
    </row>
    <row r="106" spans="1:19" ht="48" x14ac:dyDescent="0.25">
      <c r="A106" s="292"/>
      <c r="B106" s="264" t="s">
        <v>443</v>
      </c>
      <c r="C106" s="265" t="s">
        <v>431</v>
      </c>
      <c r="D106" s="265" t="s">
        <v>444</v>
      </c>
      <c r="E106" s="266" t="s">
        <v>445</v>
      </c>
      <c r="F106" s="455" t="s">
        <v>14</v>
      </c>
      <c r="G106" s="456"/>
      <c r="H106" s="280"/>
      <c r="I106" s="280"/>
      <c r="J106" s="279"/>
      <c r="K106" s="280"/>
      <c r="L106" s="280"/>
      <c r="M106" s="280"/>
      <c r="N106" s="280"/>
      <c r="O106" s="280"/>
      <c r="P106" s="280"/>
      <c r="Q106" s="280"/>
      <c r="R106" s="292"/>
    </row>
    <row r="107" spans="1:19" ht="24" x14ac:dyDescent="0.25">
      <c r="A107" s="292"/>
      <c r="B107" s="264" t="s">
        <v>446</v>
      </c>
      <c r="C107" s="265" t="s">
        <v>431</v>
      </c>
      <c r="D107" s="265" t="s">
        <v>447</v>
      </c>
      <c r="E107" s="266" t="s">
        <v>448</v>
      </c>
      <c r="F107" s="447" t="s">
        <v>154</v>
      </c>
      <c r="G107" s="448"/>
      <c r="H107" s="280" t="s">
        <v>179</v>
      </c>
      <c r="I107" s="280"/>
      <c r="J107" s="279"/>
      <c r="K107" s="280"/>
      <c r="L107" s="280"/>
      <c r="M107" s="280"/>
      <c r="N107" s="280"/>
      <c r="O107" s="280"/>
      <c r="P107" s="280"/>
      <c r="Q107" s="280"/>
      <c r="R107" s="292"/>
    </row>
    <row r="108" spans="1:19" x14ac:dyDescent="0.25">
      <c r="A108" s="261" t="s">
        <v>65</v>
      </c>
      <c r="B108" s="262"/>
      <c r="C108" s="262"/>
      <c r="D108" s="262"/>
      <c r="E108" s="262"/>
      <c r="F108" s="441"/>
      <c r="G108" s="442"/>
      <c r="H108" s="262"/>
      <c r="I108" s="241"/>
      <c r="J108" s="237"/>
      <c r="K108" s="292"/>
      <c r="L108" s="292"/>
      <c r="M108" s="292"/>
      <c r="N108" s="292"/>
      <c r="O108" s="292"/>
      <c r="P108" s="292"/>
      <c r="Q108" s="292"/>
      <c r="R108" s="292"/>
    </row>
    <row r="109" spans="1:19" x14ac:dyDescent="0.25">
      <c r="A109" s="292"/>
      <c r="B109" s="264"/>
      <c r="C109" s="265"/>
      <c r="D109" s="265"/>
      <c r="E109" s="266"/>
      <c r="F109" s="455" t="s">
        <v>449</v>
      </c>
      <c r="G109" s="456"/>
      <c r="H109" s="246"/>
      <c r="I109" s="280"/>
      <c r="J109" s="280"/>
      <c r="K109" s="279"/>
      <c r="L109" s="280"/>
      <c r="M109" s="280"/>
      <c r="N109" s="280"/>
      <c r="O109" s="280"/>
      <c r="P109" s="280"/>
      <c r="Q109" s="280"/>
      <c r="R109" s="280"/>
      <c r="S109" s="292"/>
    </row>
    <row r="110" spans="1:19" x14ac:dyDescent="0.25">
      <c r="A110" s="292"/>
      <c r="B110" s="264"/>
      <c r="C110" s="265"/>
      <c r="D110" s="265"/>
      <c r="E110" s="266"/>
      <c r="F110" s="455"/>
      <c r="G110" s="456"/>
      <c r="H110" s="246"/>
      <c r="I110" s="280"/>
      <c r="J110" s="280"/>
      <c r="K110" s="279"/>
      <c r="L110" s="280"/>
      <c r="M110" s="280"/>
      <c r="N110" s="280"/>
      <c r="O110" s="280"/>
      <c r="P110" s="280"/>
      <c r="Q110" s="280"/>
      <c r="R110" s="280"/>
      <c r="S110" s="292"/>
    </row>
    <row r="111" spans="1:19" x14ac:dyDescent="0.25">
      <c r="A111" s="292"/>
      <c r="B111" s="264"/>
      <c r="C111" s="265"/>
      <c r="D111" s="265"/>
      <c r="E111" s="266"/>
      <c r="F111" s="455"/>
      <c r="G111" s="456"/>
      <c r="H111" s="246"/>
      <c r="I111" s="280"/>
      <c r="J111" s="280"/>
      <c r="K111" s="279"/>
      <c r="L111" s="280"/>
      <c r="M111" s="280"/>
      <c r="N111" s="280"/>
      <c r="O111" s="280"/>
      <c r="P111" s="280"/>
      <c r="Q111" s="280"/>
      <c r="R111" s="280"/>
      <c r="S111" s="292"/>
    </row>
    <row r="112" spans="1:19" x14ac:dyDescent="0.25">
      <c r="A112" s="292"/>
      <c r="B112" s="264"/>
      <c r="C112" s="265"/>
      <c r="D112" s="265"/>
      <c r="E112" s="266"/>
      <c r="F112" s="455"/>
      <c r="G112" s="456"/>
      <c r="H112" s="246"/>
      <c r="I112" s="280"/>
      <c r="J112" s="280"/>
      <c r="K112" s="279"/>
      <c r="L112" s="280"/>
      <c r="M112" s="280"/>
      <c r="N112" s="280"/>
      <c r="O112" s="280"/>
      <c r="P112" s="280"/>
      <c r="Q112" s="280"/>
      <c r="R112" s="280"/>
      <c r="S112" s="292"/>
    </row>
    <row r="113" spans="1:19" x14ac:dyDescent="0.25">
      <c r="A113" s="292"/>
      <c r="B113" s="264"/>
      <c r="C113" s="265"/>
      <c r="D113" s="265"/>
      <c r="E113" s="266"/>
      <c r="F113" s="455"/>
      <c r="G113" s="456"/>
      <c r="H113" s="246"/>
      <c r="I113" s="280"/>
      <c r="J113" s="280"/>
      <c r="K113" s="279"/>
      <c r="L113" s="280"/>
      <c r="M113" s="280"/>
      <c r="N113" s="280"/>
      <c r="O113" s="280"/>
      <c r="P113" s="280"/>
      <c r="Q113" s="280"/>
      <c r="R113" s="280"/>
      <c r="S113" s="292"/>
    </row>
    <row r="114" spans="1:19" x14ac:dyDescent="0.25">
      <c r="A114" s="292"/>
      <c r="B114" s="264"/>
      <c r="C114" s="265"/>
      <c r="D114" s="265"/>
      <c r="E114" s="266"/>
      <c r="F114" s="455"/>
      <c r="G114" s="456"/>
      <c r="H114" s="246"/>
      <c r="I114" s="280"/>
      <c r="J114" s="280"/>
      <c r="K114" s="279"/>
      <c r="L114" s="280"/>
      <c r="M114" s="280"/>
      <c r="N114" s="280"/>
      <c r="O114" s="280"/>
      <c r="P114" s="280"/>
      <c r="Q114" s="280"/>
      <c r="R114" s="280"/>
      <c r="S114" s="292"/>
    </row>
    <row r="115" spans="1:19" x14ac:dyDescent="0.25">
      <c r="A115" s="292"/>
      <c r="B115" s="264"/>
      <c r="C115" s="265"/>
      <c r="D115" s="265"/>
      <c r="E115" s="266"/>
      <c r="F115" s="455"/>
      <c r="G115" s="456"/>
      <c r="H115" s="246"/>
      <c r="I115" s="280"/>
      <c r="J115" s="280"/>
      <c r="K115" s="279"/>
      <c r="L115" s="280"/>
      <c r="M115" s="280"/>
      <c r="N115" s="280"/>
      <c r="O115" s="280"/>
      <c r="P115" s="280"/>
      <c r="Q115" s="280"/>
      <c r="R115" s="280"/>
      <c r="S115" s="292"/>
    </row>
    <row r="116" spans="1:19" x14ac:dyDescent="0.25">
      <c r="A116" s="292"/>
      <c r="B116" s="264"/>
      <c r="C116" s="265"/>
      <c r="D116" s="265"/>
      <c r="E116" s="266"/>
      <c r="F116" s="455"/>
      <c r="G116" s="456"/>
      <c r="H116" s="246"/>
      <c r="I116" s="280"/>
      <c r="J116" s="280"/>
      <c r="K116" s="279"/>
      <c r="L116" s="280"/>
      <c r="M116" s="280"/>
      <c r="N116" s="280"/>
      <c r="O116" s="280"/>
      <c r="P116" s="280"/>
      <c r="Q116" s="280"/>
      <c r="R116" s="280"/>
    </row>
    <row r="117" spans="1:19" x14ac:dyDescent="0.25">
      <c r="A117" s="248" t="s">
        <v>450</v>
      </c>
      <c r="B117" s="262"/>
      <c r="C117" s="262"/>
      <c r="D117" s="262"/>
      <c r="E117" s="262"/>
      <c r="F117" s="441"/>
      <c r="G117" s="442"/>
      <c r="H117" s="236"/>
      <c r="I117" s="262"/>
      <c r="J117" s="241"/>
      <c r="K117" s="237"/>
      <c r="L117" s="280"/>
      <c r="M117" s="280"/>
      <c r="N117" s="280"/>
      <c r="O117" s="280"/>
      <c r="P117" s="280"/>
      <c r="Q117" s="280"/>
      <c r="R117" s="280"/>
    </row>
    <row r="118" spans="1:19" ht="48" x14ac:dyDescent="0.25">
      <c r="A118" s="292"/>
      <c r="B118" s="264" t="s">
        <v>451</v>
      </c>
      <c r="C118" s="265" t="s">
        <v>450</v>
      </c>
      <c r="D118" s="265"/>
      <c r="E118" s="266" t="s">
        <v>452</v>
      </c>
      <c r="F118" s="240" t="s">
        <v>197</v>
      </c>
      <c r="G118" s="246"/>
      <c r="H118" s="246"/>
      <c r="I118" s="280"/>
      <c r="J118" s="280"/>
      <c r="K118" s="279"/>
      <c r="L118" s="280"/>
      <c r="M118" s="280"/>
      <c r="N118" s="280"/>
      <c r="O118" s="280"/>
      <c r="P118" s="280"/>
      <c r="Q118" s="280"/>
      <c r="R118" s="280"/>
    </row>
    <row r="119" spans="1:19" ht="84" x14ac:dyDescent="0.25">
      <c r="A119" s="292"/>
      <c r="B119" s="264" t="s">
        <v>453</v>
      </c>
      <c r="C119" s="265" t="s">
        <v>450</v>
      </c>
      <c r="D119" s="265"/>
      <c r="E119" s="266" t="s">
        <v>454</v>
      </c>
      <c r="F119" s="240" t="s">
        <v>197</v>
      </c>
      <c r="G119" s="246"/>
      <c r="H119" s="246"/>
      <c r="I119" s="280"/>
      <c r="J119" s="280"/>
      <c r="K119" s="279"/>
      <c r="L119" s="280"/>
      <c r="M119" s="280"/>
      <c r="N119" s="280"/>
      <c r="O119" s="280"/>
      <c r="P119" s="280"/>
      <c r="Q119" s="280"/>
      <c r="R119" s="280"/>
    </row>
    <row r="120" spans="1:19" x14ac:dyDescent="0.25">
      <c r="A120" s="248" t="s">
        <v>455</v>
      </c>
      <c r="B120" s="288"/>
      <c r="C120" s="288"/>
      <c r="D120" s="288"/>
      <c r="E120" s="289"/>
      <c r="F120" s="245"/>
      <c r="G120" s="250"/>
      <c r="H120" s="250"/>
      <c r="I120" s="290"/>
      <c r="J120" s="290"/>
      <c r="K120" s="291"/>
      <c r="L120" s="280"/>
      <c r="M120" s="280"/>
      <c r="N120" s="280"/>
      <c r="O120" s="280"/>
      <c r="P120" s="280"/>
      <c r="Q120" s="280"/>
      <c r="R120" s="280"/>
    </row>
    <row r="121" spans="1:19" ht="36" x14ac:dyDescent="0.25">
      <c r="A121" s="292"/>
      <c r="B121" s="264" t="s">
        <v>456</v>
      </c>
      <c r="C121" s="265" t="s">
        <v>455</v>
      </c>
      <c r="D121" s="265"/>
      <c r="E121" s="266" t="s">
        <v>457</v>
      </c>
      <c r="F121" s="240" t="s">
        <v>197</v>
      </c>
      <c r="G121" s="246"/>
      <c r="H121" s="246"/>
      <c r="I121" s="280"/>
      <c r="J121" s="280"/>
      <c r="K121" s="279"/>
      <c r="L121" s="280"/>
      <c r="M121" s="280"/>
      <c r="N121" s="280"/>
      <c r="O121" s="280"/>
      <c r="P121" s="280"/>
      <c r="Q121" s="280"/>
      <c r="R121" s="280"/>
    </row>
    <row r="122" spans="1:19" ht="36" x14ac:dyDescent="0.25">
      <c r="A122" s="292"/>
      <c r="B122" s="264" t="s">
        <v>458</v>
      </c>
      <c r="C122" s="265" t="s">
        <v>455</v>
      </c>
      <c r="D122" s="265"/>
      <c r="E122" s="266" t="s">
        <v>459</v>
      </c>
      <c r="F122" s="240" t="s">
        <v>197</v>
      </c>
      <c r="G122" s="246"/>
      <c r="H122" s="246"/>
      <c r="I122" s="280"/>
      <c r="J122" s="280"/>
      <c r="K122" s="279"/>
      <c r="L122" s="280"/>
      <c r="M122" s="280"/>
      <c r="N122" s="280"/>
      <c r="O122" s="280"/>
      <c r="P122" s="280"/>
      <c r="Q122" s="280"/>
      <c r="R122" s="280"/>
    </row>
    <row r="124" spans="1:19" x14ac:dyDescent="0.25">
      <c r="C124" s="257"/>
    </row>
  </sheetData>
  <mergeCells count="82">
    <mergeCell ref="F114:G114"/>
    <mergeCell ref="F115:G115"/>
    <mergeCell ref="F116:G116"/>
    <mergeCell ref="F117:G117"/>
    <mergeCell ref="F108:G108"/>
    <mergeCell ref="F109:G109"/>
    <mergeCell ref="F110:G110"/>
    <mergeCell ref="F111:G111"/>
    <mergeCell ref="F112:G112"/>
    <mergeCell ref="F113:G113"/>
    <mergeCell ref="F107:G107"/>
    <mergeCell ref="F95:G95"/>
    <mergeCell ref="F96:G96"/>
    <mergeCell ref="F97:G97"/>
    <mergeCell ref="F98:G98"/>
    <mergeCell ref="F99:G99"/>
    <mergeCell ref="F100:G100"/>
    <mergeCell ref="F101:G101"/>
    <mergeCell ref="F102:G102"/>
    <mergeCell ref="F104:G104"/>
    <mergeCell ref="F105:G105"/>
    <mergeCell ref="F106:G106"/>
    <mergeCell ref="F94:G94"/>
    <mergeCell ref="F83:G83"/>
    <mergeCell ref="F84:G84"/>
    <mergeCell ref="F85:G85"/>
    <mergeCell ref="F86:G86"/>
    <mergeCell ref="F87:G87"/>
    <mergeCell ref="F88:G88"/>
    <mergeCell ref="F89:G89"/>
    <mergeCell ref="F90:G90"/>
    <mergeCell ref="F91:G91"/>
    <mergeCell ref="F92:G92"/>
    <mergeCell ref="F93:G93"/>
    <mergeCell ref="F82:G82"/>
    <mergeCell ref="F71:G71"/>
    <mergeCell ref="F72:G72"/>
    <mergeCell ref="F73:G73"/>
    <mergeCell ref="F74:G74"/>
    <mergeCell ref="F75:G75"/>
    <mergeCell ref="F76:G76"/>
    <mergeCell ref="F77:G77"/>
    <mergeCell ref="F78:G78"/>
    <mergeCell ref="F79:G79"/>
    <mergeCell ref="F80:G80"/>
    <mergeCell ref="F81:G81"/>
    <mergeCell ref="F70:G70"/>
    <mergeCell ref="F58:G58"/>
    <mergeCell ref="F60:G60"/>
    <mergeCell ref="F61:G61"/>
    <mergeCell ref="F62:G62"/>
    <mergeCell ref="F63:G63"/>
    <mergeCell ref="F64:G64"/>
    <mergeCell ref="F65:G65"/>
    <mergeCell ref="F66:G66"/>
    <mergeCell ref="F67:G67"/>
    <mergeCell ref="F68:G68"/>
    <mergeCell ref="F69:G69"/>
    <mergeCell ref="L25:L28"/>
    <mergeCell ref="F46:G46"/>
    <mergeCell ref="F47:G47"/>
    <mergeCell ref="F48:G48"/>
    <mergeCell ref="C49:D56"/>
    <mergeCell ref="F57:G57"/>
    <mergeCell ref="F18:G18"/>
    <mergeCell ref="F19:G19"/>
    <mergeCell ref="F20:G20"/>
    <mergeCell ref="F21:G21"/>
    <mergeCell ref="F22:G22"/>
    <mergeCell ref="F23:G23"/>
    <mergeCell ref="F17:G17"/>
    <mergeCell ref="A6:J6"/>
    <mergeCell ref="F7:G7"/>
    <mergeCell ref="F8:G8"/>
    <mergeCell ref="F9:G9"/>
    <mergeCell ref="F10:G10"/>
    <mergeCell ref="F11:G11"/>
    <mergeCell ref="F12:G12"/>
    <mergeCell ref="F13:G13"/>
    <mergeCell ref="F14:G14"/>
    <mergeCell ref="F15:G15"/>
    <mergeCell ref="F16:G16"/>
  </mergeCells>
  <pageMargins left="0.7" right="0.7" top="0.75" bottom="0.75" header="0.3" footer="0.3"/>
  <pageSetup orientation="portrait" r:id="rId1"/>
  <headerFooter>
    <oddFooter>&amp;L&amp;"Calibri Light,Regular"&amp;09&amp;K00C000Public</oddFooter>
    <evenFooter>&amp;L&amp;"Calibri Light,Regular"&amp;09&amp;K00C000Public</evenFooter>
    <firstFooter>&amp;L&amp;"Calibri Light,Regular"&amp;09&amp;K00C000Public</first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8C47D-5B45-4B80-8F97-5DF84388ECAF}">
  <sheetPr>
    <pageSetUpPr autoPageBreaks="0"/>
  </sheetPr>
  <dimension ref="A1:M57"/>
  <sheetViews>
    <sheetView workbookViewId="0">
      <selection activeCell="G21" sqref="G21"/>
    </sheetView>
  </sheetViews>
  <sheetFormatPr defaultRowHeight="15" x14ac:dyDescent="0.25"/>
  <cols>
    <col min="1" max="1" width="22" bestFit="1" customWidth="1"/>
    <col min="2" max="2" width="22.28515625" customWidth="1"/>
    <col min="3" max="3" width="16.7109375" bestFit="1" customWidth="1"/>
    <col min="4" max="4" width="14.140625" bestFit="1" customWidth="1"/>
    <col min="5" max="5" width="10" bestFit="1" customWidth="1"/>
    <col min="6" max="6" width="13.7109375" bestFit="1" customWidth="1"/>
    <col min="10" max="10" width="10" bestFit="1" customWidth="1"/>
    <col min="11" max="12" width="10.7109375" bestFit="1" customWidth="1"/>
    <col min="13" max="13" width="10" bestFit="1" customWidth="1"/>
  </cols>
  <sheetData>
    <row r="1" spans="1:13" ht="15.75" x14ac:dyDescent="0.25">
      <c r="A1" s="293" t="s">
        <v>506</v>
      </c>
    </row>
    <row r="2" spans="1:13" ht="15.75" x14ac:dyDescent="0.25">
      <c r="A2" s="294" t="s">
        <v>507</v>
      </c>
      <c r="B2" s="295">
        <v>45323</v>
      </c>
    </row>
    <row r="3" spans="1:13" ht="15.75" x14ac:dyDescent="0.25">
      <c r="A3" s="294" t="s">
        <v>508</v>
      </c>
      <c r="B3" s="296">
        <v>200000</v>
      </c>
      <c r="C3" t="s">
        <v>509</v>
      </c>
      <c r="D3" s="297">
        <v>45325</v>
      </c>
    </row>
    <row r="4" spans="1:13" ht="15.75" x14ac:dyDescent="0.25">
      <c r="A4" s="294" t="s">
        <v>510</v>
      </c>
      <c r="B4" s="298">
        <v>0.12</v>
      </c>
      <c r="C4" t="s">
        <v>511</v>
      </c>
      <c r="D4" s="299">
        <f>SUM(F13:F24)</f>
        <v>23671.23</v>
      </c>
    </row>
    <row r="5" spans="1:13" ht="15.75" x14ac:dyDescent="0.25">
      <c r="A5" s="294" t="s">
        <v>33</v>
      </c>
      <c r="B5" t="s">
        <v>512</v>
      </c>
      <c r="C5" t="s">
        <v>513</v>
      </c>
      <c r="D5" s="258">
        <f>C13</f>
        <v>18639.27</v>
      </c>
    </row>
    <row r="6" spans="1:13" ht="15.75" x14ac:dyDescent="0.25">
      <c r="A6" s="294" t="s">
        <v>514</v>
      </c>
      <c r="B6" s="295">
        <v>45350</v>
      </c>
      <c r="C6" t="s">
        <v>515</v>
      </c>
      <c r="D6" s="300">
        <v>0.27046500000000001</v>
      </c>
    </row>
    <row r="7" spans="1:13" ht="15.75" x14ac:dyDescent="0.25">
      <c r="A7" s="294" t="s">
        <v>516</v>
      </c>
      <c r="B7" s="295">
        <v>45685</v>
      </c>
      <c r="C7" t="s">
        <v>517</v>
      </c>
      <c r="D7" s="301">
        <f>G13</f>
        <v>0.21846563999999999</v>
      </c>
    </row>
    <row r="8" spans="1:13" ht="16.5" x14ac:dyDescent="0.35">
      <c r="A8" s="294" t="s">
        <v>518</v>
      </c>
      <c r="B8" t="s">
        <v>540</v>
      </c>
      <c r="C8" t="s">
        <v>519</v>
      </c>
      <c r="D8" s="296">
        <f>+B7-A12</f>
        <v>360</v>
      </c>
      <c r="E8" t="s">
        <v>520</v>
      </c>
      <c r="F8" s="302"/>
    </row>
    <row r="11" spans="1:13" x14ac:dyDescent="0.25">
      <c r="A11" t="s">
        <v>1</v>
      </c>
      <c r="B11" t="s">
        <v>2</v>
      </c>
      <c r="C11" t="s">
        <v>3</v>
      </c>
      <c r="D11" t="s">
        <v>4</v>
      </c>
      <c r="E11" t="s">
        <v>5</v>
      </c>
      <c r="F11" t="s">
        <v>6</v>
      </c>
      <c r="G11" t="s">
        <v>7</v>
      </c>
      <c r="H11" t="s">
        <v>8</v>
      </c>
      <c r="I11" t="s">
        <v>9</v>
      </c>
      <c r="J11" t="s">
        <v>10</v>
      </c>
      <c r="K11" t="s">
        <v>11</v>
      </c>
      <c r="M11" s="303"/>
    </row>
    <row r="12" spans="1:13" x14ac:dyDescent="0.25">
      <c r="A12" s="260">
        <v>45325</v>
      </c>
      <c r="C12" s="258">
        <v>2300</v>
      </c>
      <c r="D12">
        <v>0</v>
      </c>
      <c r="E12" s="258">
        <v>200000</v>
      </c>
      <c r="H12" s="258">
        <v>2000</v>
      </c>
      <c r="I12">
        <v>300</v>
      </c>
      <c r="J12" s="258">
        <v>200000</v>
      </c>
      <c r="K12" s="258">
        <v>-200000</v>
      </c>
      <c r="L12" s="258"/>
    </row>
    <row r="13" spans="1:13" x14ac:dyDescent="0.25">
      <c r="A13" s="260">
        <v>45350</v>
      </c>
      <c r="B13">
        <f>A13-A12</f>
        <v>25</v>
      </c>
      <c r="C13" s="258">
        <v>18639.27</v>
      </c>
      <c r="D13">
        <v>0</v>
      </c>
      <c r="E13" s="258">
        <v>15646.59</v>
      </c>
      <c r="F13" s="258">
        <v>2992.68</v>
      </c>
      <c r="G13" s="301">
        <f>(F13/B13*365)/-K12</f>
        <v>0.21846563999999999</v>
      </c>
      <c r="H13">
        <v>0</v>
      </c>
      <c r="K13" s="258">
        <v>-184353.41</v>
      </c>
      <c r="L13" s="258"/>
    </row>
    <row r="14" spans="1:13" x14ac:dyDescent="0.25">
      <c r="A14" s="260">
        <v>45379</v>
      </c>
      <c r="B14">
        <f t="shared" ref="B14:B24" si="0">A14-A13</f>
        <v>29</v>
      </c>
      <c r="C14" s="258">
        <v>18639.27</v>
      </c>
      <c r="D14">
        <v>0</v>
      </c>
      <c r="E14" s="258">
        <v>15439.35</v>
      </c>
      <c r="F14" s="258">
        <v>3199.92</v>
      </c>
      <c r="G14" s="301">
        <f t="shared" ref="G14:G24" si="1">(F14/B14*365)/-K13</f>
        <v>0.21846547439732084</v>
      </c>
      <c r="H14">
        <v>0</v>
      </c>
      <c r="K14" s="258">
        <v>-168914.06</v>
      </c>
      <c r="L14" s="258"/>
    </row>
    <row r="15" spans="1:13" x14ac:dyDescent="0.25">
      <c r="A15" s="260">
        <v>45410</v>
      </c>
      <c r="B15">
        <f t="shared" si="0"/>
        <v>31</v>
      </c>
      <c r="C15" s="258">
        <v>18639.27</v>
      </c>
      <c r="D15">
        <v>0</v>
      </c>
      <c r="E15" s="258">
        <v>15505.14</v>
      </c>
      <c r="F15" s="258">
        <v>3134.13</v>
      </c>
      <c r="G15" s="301">
        <f t="shared" si="1"/>
        <v>0.21846525520614715</v>
      </c>
      <c r="H15">
        <v>0</v>
      </c>
      <c r="K15" s="258">
        <v>-153408.92000000001</v>
      </c>
      <c r="L15" s="258"/>
    </row>
    <row r="16" spans="1:13" x14ac:dyDescent="0.25">
      <c r="A16" s="260">
        <v>45440</v>
      </c>
      <c r="B16">
        <f t="shared" si="0"/>
        <v>30</v>
      </c>
      <c r="C16" s="258">
        <v>18639.27</v>
      </c>
      <c r="D16">
        <v>0</v>
      </c>
      <c r="E16" s="258">
        <v>15884.65</v>
      </c>
      <c r="F16" s="258">
        <v>2754.62</v>
      </c>
      <c r="G16" s="301">
        <f t="shared" si="1"/>
        <v>0.21846541474467934</v>
      </c>
      <c r="H16">
        <v>0</v>
      </c>
      <c r="K16" s="258">
        <v>-137524.26999999999</v>
      </c>
      <c r="L16" s="258"/>
    </row>
    <row r="17" spans="1:12" x14ac:dyDescent="0.25">
      <c r="A17" s="260">
        <v>45471</v>
      </c>
      <c r="B17">
        <f t="shared" si="0"/>
        <v>31</v>
      </c>
      <c r="C17" s="258">
        <v>18639.27</v>
      </c>
      <c r="D17">
        <v>0</v>
      </c>
      <c r="E17" s="258">
        <v>16087.56</v>
      </c>
      <c r="F17" s="258">
        <v>2551.71</v>
      </c>
      <c r="G17" s="301">
        <f t="shared" si="1"/>
        <v>0.21846563824228873</v>
      </c>
      <c r="H17">
        <v>0</v>
      </c>
      <c r="K17" s="258">
        <v>-121436.71</v>
      </c>
      <c r="L17" s="258"/>
    </row>
    <row r="18" spans="1:12" x14ac:dyDescent="0.25">
      <c r="A18" s="260">
        <v>45501</v>
      </c>
      <c r="B18">
        <f t="shared" si="0"/>
        <v>30</v>
      </c>
      <c r="C18" s="258">
        <v>18639.27</v>
      </c>
      <c r="D18">
        <v>0</v>
      </c>
      <c r="E18" s="258">
        <v>16458.740000000002</v>
      </c>
      <c r="F18" s="258">
        <v>2180.5300000000002</v>
      </c>
      <c r="G18" s="301">
        <f t="shared" si="1"/>
        <v>0.21846591254544584</v>
      </c>
      <c r="H18">
        <v>0</v>
      </c>
      <c r="K18" s="258">
        <v>-104977.97</v>
      </c>
      <c r="L18" s="258"/>
    </row>
    <row r="19" spans="1:12" x14ac:dyDescent="0.25">
      <c r="A19" s="260">
        <v>45532</v>
      </c>
      <c r="B19">
        <f t="shared" si="0"/>
        <v>31</v>
      </c>
      <c r="C19" s="258">
        <v>18639.27</v>
      </c>
      <c r="D19">
        <v>0</v>
      </c>
      <c r="E19" s="258">
        <v>16691.45</v>
      </c>
      <c r="F19" s="258">
        <v>1947.82</v>
      </c>
      <c r="G19" s="301">
        <f t="shared" si="1"/>
        <v>0.21846497581749152</v>
      </c>
      <c r="H19">
        <v>0</v>
      </c>
      <c r="K19" s="258">
        <v>-88286.52</v>
      </c>
      <c r="L19" s="258"/>
    </row>
    <row r="20" spans="1:12" x14ac:dyDescent="0.25">
      <c r="A20" s="260">
        <v>45563</v>
      </c>
      <c r="B20">
        <f t="shared" si="0"/>
        <v>31</v>
      </c>
      <c r="C20" s="258">
        <v>18639.27</v>
      </c>
      <c r="D20">
        <v>0</v>
      </c>
      <c r="E20" s="258">
        <v>17001.150000000001</v>
      </c>
      <c r="F20" s="258">
        <v>1638.12</v>
      </c>
      <c r="G20" s="301">
        <f t="shared" si="1"/>
        <v>0.21846530971527556</v>
      </c>
      <c r="H20">
        <v>0</v>
      </c>
      <c r="K20" s="258">
        <v>-71285.37</v>
      </c>
      <c r="L20" s="258"/>
    </row>
    <row r="21" spans="1:12" x14ac:dyDescent="0.25">
      <c r="A21" s="260">
        <v>45593</v>
      </c>
      <c r="B21">
        <f t="shared" si="0"/>
        <v>30</v>
      </c>
      <c r="C21" s="258">
        <v>18639.27</v>
      </c>
      <c r="D21">
        <v>0</v>
      </c>
      <c r="E21" s="258">
        <v>17359.27</v>
      </c>
      <c r="F21" s="258">
        <v>1280</v>
      </c>
      <c r="G21" s="301">
        <f t="shared" si="1"/>
        <v>0.21846464896420309</v>
      </c>
      <c r="H21">
        <v>0</v>
      </c>
      <c r="K21" s="258">
        <v>-53926.1</v>
      </c>
      <c r="L21" s="258"/>
    </row>
    <row r="22" spans="1:12" x14ac:dyDescent="0.25">
      <c r="A22" s="260">
        <v>45624</v>
      </c>
      <c r="B22">
        <f t="shared" si="0"/>
        <v>31</v>
      </c>
      <c r="C22" s="258">
        <v>18639.27</v>
      </c>
      <c r="D22">
        <v>0</v>
      </c>
      <c r="E22" s="258">
        <v>17638.689999999999</v>
      </c>
      <c r="F22" s="258">
        <v>1000.58</v>
      </c>
      <c r="G22" s="301">
        <f t="shared" si="1"/>
        <v>0.21846605967509544</v>
      </c>
      <c r="H22">
        <v>0</v>
      </c>
      <c r="K22" s="258">
        <v>-36287.410000000003</v>
      </c>
      <c r="L22" s="258"/>
    </row>
    <row r="23" spans="1:12" x14ac:dyDescent="0.25">
      <c r="A23" s="260">
        <v>45654</v>
      </c>
      <c r="B23">
        <f t="shared" si="0"/>
        <v>30</v>
      </c>
      <c r="C23" s="258">
        <v>18639.27</v>
      </c>
      <c r="D23">
        <v>0</v>
      </c>
      <c r="E23" s="258">
        <v>17987.689999999999</v>
      </c>
      <c r="F23">
        <v>651.58000000000004</v>
      </c>
      <c r="G23" s="301">
        <f t="shared" si="1"/>
        <v>0.21846576172470469</v>
      </c>
      <c r="H23">
        <v>0</v>
      </c>
      <c r="K23" s="258">
        <v>-18299.72</v>
      </c>
      <c r="L23" s="258"/>
    </row>
    <row r="24" spans="1:12" x14ac:dyDescent="0.25">
      <c r="A24" s="260">
        <v>45685</v>
      </c>
      <c r="B24">
        <f t="shared" si="0"/>
        <v>31</v>
      </c>
      <c r="C24" s="258">
        <v>18639.259999999998</v>
      </c>
      <c r="D24">
        <v>0</v>
      </c>
      <c r="E24" s="258">
        <v>18299.72</v>
      </c>
      <c r="F24">
        <v>339.54</v>
      </c>
      <c r="G24" s="301">
        <f t="shared" si="1"/>
        <v>0.21846288781573459</v>
      </c>
      <c r="H24">
        <v>0</v>
      </c>
      <c r="K24">
        <v>0</v>
      </c>
      <c r="L24" s="258"/>
    </row>
    <row r="25" spans="1:12" x14ac:dyDescent="0.25">
      <c r="E25" s="254">
        <f>SUM(E13:E24)</f>
        <v>200000</v>
      </c>
      <c r="F25" s="254">
        <f>SUM(F13:F24)</f>
        <v>23671.23</v>
      </c>
      <c r="H25" s="254">
        <f>SUM(H12:H24)</f>
        <v>2000</v>
      </c>
      <c r="I25" s="254">
        <f>SUM(I12:I24)</f>
        <v>300</v>
      </c>
    </row>
    <row r="26" spans="1:12" x14ac:dyDescent="0.25">
      <c r="F26" s="304"/>
    </row>
    <row r="27" spans="1:12" ht="15.75" x14ac:dyDescent="0.25">
      <c r="A27" s="293" t="s">
        <v>521</v>
      </c>
      <c r="B27" s="293"/>
    </row>
    <row r="28" spans="1:12" ht="15.75" x14ac:dyDescent="0.25">
      <c r="A28" s="294" t="s">
        <v>507</v>
      </c>
      <c r="B28" s="295">
        <v>45323</v>
      </c>
    </row>
    <row r="29" spans="1:12" ht="15.75" x14ac:dyDescent="0.25">
      <c r="A29" s="294" t="s">
        <v>508</v>
      </c>
      <c r="B29" s="296">
        <v>200000</v>
      </c>
      <c r="C29" t="s">
        <v>509</v>
      </c>
      <c r="D29" s="295">
        <v>45323</v>
      </c>
    </row>
    <row r="30" spans="1:12" ht="15.75" x14ac:dyDescent="0.25">
      <c r="A30" s="294" t="s">
        <v>510</v>
      </c>
      <c r="B30" s="305">
        <f>(G50/D34*365)/B29</f>
        <v>0.11933700207182318</v>
      </c>
      <c r="C30" t="s">
        <v>511</v>
      </c>
      <c r="D30" s="299">
        <f>SUM(G38:G49)</f>
        <v>23671.229999999996</v>
      </c>
    </row>
    <row r="31" spans="1:12" ht="15.75" x14ac:dyDescent="0.25">
      <c r="A31" s="294" t="s">
        <v>33</v>
      </c>
      <c r="B31" t="s">
        <v>512</v>
      </c>
      <c r="C31" t="s">
        <v>513</v>
      </c>
      <c r="D31" s="258">
        <f>C38</f>
        <v>18639.27</v>
      </c>
    </row>
    <row r="32" spans="1:12" ht="15.75" x14ac:dyDescent="0.25">
      <c r="A32" s="294" t="s">
        <v>514</v>
      </c>
      <c r="B32" s="295">
        <v>45350</v>
      </c>
      <c r="C32" t="s">
        <v>515</v>
      </c>
      <c r="D32" s="300">
        <v>0.26721</v>
      </c>
    </row>
    <row r="33" spans="1:12" ht="15.75" x14ac:dyDescent="0.25">
      <c r="A33" s="294" t="s">
        <v>516</v>
      </c>
      <c r="B33" s="295">
        <v>45685</v>
      </c>
      <c r="C33" t="s">
        <v>517</v>
      </c>
      <c r="D33" s="301">
        <f>F38</f>
        <v>0.21612731481481481</v>
      </c>
    </row>
    <row r="34" spans="1:12" ht="15.75" x14ac:dyDescent="0.25">
      <c r="A34" s="294" t="s">
        <v>522</v>
      </c>
      <c r="B34" t="s">
        <v>541</v>
      </c>
      <c r="C34" t="s">
        <v>519</v>
      </c>
      <c r="D34" s="296">
        <f>+B33-D29</f>
        <v>362</v>
      </c>
      <c r="F34" s="259" t="s">
        <v>523</v>
      </c>
    </row>
    <row r="36" spans="1:12" x14ac:dyDescent="0.25">
      <c r="A36" t="s">
        <v>1</v>
      </c>
      <c r="B36" t="s">
        <v>2</v>
      </c>
      <c r="C36" t="s">
        <v>3</v>
      </c>
      <c r="D36" t="s">
        <v>4</v>
      </c>
      <c r="E36" t="s">
        <v>5</v>
      </c>
      <c r="F36" t="s">
        <v>6</v>
      </c>
      <c r="G36" t="s">
        <v>7</v>
      </c>
      <c r="H36" t="s">
        <v>8</v>
      </c>
      <c r="I36" t="s">
        <v>9</v>
      </c>
      <c r="J36" t="s">
        <v>10</v>
      </c>
      <c r="K36" t="s">
        <v>11</v>
      </c>
    </row>
    <row r="37" spans="1:12" x14ac:dyDescent="0.25">
      <c r="A37" s="260">
        <v>45323</v>
      </c>
      <c r="C37" s="258">
        <v>2300</v>
      </c>
      <c r="D37">
        <v>0</v>
      </c>
      <c r="E37" s="258">
        <v>200000</v>
      </c>
      <c r="H37" s="258">
        <v>2000</v>
      </c>
      <c r="I37">
        <v>300</v>
      </c>
      <c r="J37" s="258">
        <v>200000</v>
      </c>
      <c r="K37" s="258">
        <v>-200000</v>
      </c>
    </row>
    <row r="38" spans="1:12" x14ac:dyDescent="0.25">
      <c r="A38" s="260">
        <v>45350</v>
      </c>
      <c r="B38">
        <f>A38-A37</f>
        <v>27</v>
      </c>
      <c r="C38" s="258">
        <v>18639.27</v>
      </c>
      <c r="D38">
        <v>0</v>
      </c>
      <c r="E38" s="258">
        <v>15441.77</v>
      </c>
      <c r="F38" s="301">
        <f>(G38/B38*365)/-K37</f>
        <v>0.21612731481481481</v>
      </c>
      <c r="G38" s="258">
        <v>3197.5</v>
      </c>
      <c r="H38">
        <v>0</v>
      </c>
      <c r="K38" s="258">
        <v>-184558.23</v>
      </c>
    </row>
    <row r="39" spans="1:12" x14ac:dyDescent="0.25">
      <c r="A39" s="260">
        <v>45379</v>
      </c>
      <c r="B39">
        <f t="shared" ref="B39:B49" si="2">A39-A38</f>
        <v>29</v>
      </c>
      <c r="C39" s="258">
        <v>18639.27</v>
      </c>
      <c r="D39">
        <v>0</v>
      </c>
      <c r="E39" s="258">
        <v>15470.08</v>
      </c>
      <c r="F39" s="301">
        <f t="shared" ref="F39:F49" si="3">(G39/B39*365)/-K38</f>
        <v>0.21612734926252139</v>
      </c>
      <c r="G39" s="258">
        <v>3169.19</v>
      </c>
      <c r="H39">
        <v>0</v>
      </c>
      <c r="K39" s="258">
        <v>-169088.15</v>
      </c>
    </row>
    <row r="40" spans="1:12" x14ac:dyDescent="0.25">
      <c r="A40" s="260">
        <v>45410</v>
      </c>
      <c r="B40">
        <f t="shared" si="2"/>
        <v>31</v>
      </c>
      <c r="C40" s="258">
        <v>18639.27</v>
      </c>
      <c r="D40">
        <v>0</v>
      </c>
      <c r="E40" s="258">
        <v>15535.48</v>
      </c>
      <c r="F40" s="301">
        <f t="shared" si="3"/>
        <v>0.21612764817373889</v>
      </c>
      <c r="G40" s="258">
        <v>3103.79</v>
      </c>
      <c r="H40">
        <v>0</v>
      </c>
      <c r="K40" s="258">
        <v>-153552.67000000001</v>
      </c>
    </row>
    <row r="41" spans="1:12" x14ac:dyDescent="0.25">
      <c r="A41" s="260">
        <v>45440</v>
      </c>
      <c r="B41">
        <f t="shared" si="2"/>
        <v>30</v>
      </c>
      <c r="C41" s="258">
        <v>18639.27</v>
      </c>
      <c r="D41">
        <v>0</v>
      </c>
      <c r="E41" s="258">
        <v>15911.58</v>
      </c>
      <c r="F41" s="301">
        <f t="shared" si="3"/>
        <v>0.21612711130324208</v>
      </c>
      <c r="G41" s="258">
        <v>2727.69</v>
      </c>
      <c r="H41">
        <v>0</v>
      </c>
      <c r="K41" s="258">
        <v>-137641.09</v>
      </c>
    </row>
    <row r="42" spans="1:12" x14ac:dyDescent="0.25">
      <c r="A42" s="260">
        <v>45471</v>
      </c>
      <c r="B42">
        <f t="shared" si="2"/>
        <v>31</v>
      </c>
      <c r="C42" s="258">
        <v>18639.27</v>
      </c>
      <c r="D42">
        <v>0</v>
      </c>
      <c r="E42" s="258">
        <v>16112.73</v>
      </c>
      <c r="F42" s="301">
        <f t="shared" si="3"/>
        <v>0.21612710977326563</v>
      </c>
      <c r="G42" s="258">
        <v>2526.54</v>
      </c>
      <c r="H42">
        <v>0</v>
      </c>
      <c r="K42" s="258">
        <v>-121528.36</v>
      </c>
    </row>
    <row r="43" spans="1:12" x14ac:dyDescent="0.25">
      <c r="A43" s="260">
        <v>45501</v>
      </c>
      <c r="B43">
        <f t="shared" si="2"/>
        <v>30</v>
      </c>
      <c r="C43" s="258">
        <v>18639.27</v>
      </c>
      <c r="D43">
        <v>0</v>
      </c>
      <c r="E43" s="258">
        <v>16480.45</v>
      </c>
      <c r="F43" s="301">
        <f t="shared" si="3"/>
        <v>0.21612768684884198</v>
      </c>
      <c r="G43" s="258">
        <v>2158.8200000000002</v>
      </c>
      <c r="H43">
        <v>0</v>
      </c>
      <c r="K43" s="258">
        <v>-105047.91</v>
      </c>
    </row>
    <row r="44" spans="1:12" x14ac:dyDescent="0.25">
      <c r="A44" s="260">
        <v>45532</v>
      </c>
      <c r="B44">
        <f t="shared" si="2"/>
        <v>31</v>
      </c>
      <c r="C44" s="258">
        <v>18639.27</v>
      </c>
      <c r="D44">
        <v>0</v>
      </c>
      <c r="E44" s="258">
        <v>16711.009999999998</v>
      </c>
      <c r="F44" s="301">
        <f t="shared" si="3"/>
        <v>0.21612715999407225</v>
      </c>
      <c r="G44" s="258">
        <v>1928.26</v>
      </c>
      <c r="H44">
        <v>0</v>
      </c>
      <c r="K44" s="258">
        <v>-88336.9</v>
      </c>
    </row>
    <row r="45" spans="1:12" x14ac:dyDescent="0.25">
      <c r="A45" s="260">
        <v>45563</v>
      </c>
      <c r="B45">
        <f t="shared" si="2"/>
        <v>31</v>
      </c>
      <c r="C45" s="258">
        <v>18639.27</v>
      </c>
      <c r="D45">
        <v>0</v>
      </c>
      <c r="E45" s="258">
        <v>17017.759999999998</v>
      </c>
      <c r="F45" s="301">
        <f t="shared" si="3"/>
        <v>0.21612681201904485</v>
      </c>
      <c r="G45" s="258">
        <v>1621.51</v>
      </c>
      <c r="H45">
        <v>0</v>
      </c>
      <c r="K45" s="258">
        <v>-71319.14</v>
      </c>
    </row>
    <row r="46" spans="1:12" x14ac:dyDescent="0.25">
      <c r="A46" s="260">
        <v>45593</v>
      </c>
      <c r="B46">
        <f t="shared" si="2"/>
        <v>30</v>
      </c>
      <c r="C46" s="258">
        <v>18639.27</v>
      </c>
      <c r="D46">
        <v>0</v>
      </c>
      <c r="E46" s="258">
        <v>17372.36</v>
      </c>
      <c r="F46" s="301">
        <f t="shared" si="3"/>
        <v>0.21612812025869446</v>
      </c>
      <c r="G46" s="258">
        <v>1266.9100000000001</v>
      </c>
      <c r="H46">
        <v>0</v>
      </c>
      <c r="K46" s="258">
        <v>-53946.78</v>
      </c>
    </row>
    <row r="47" spans="1:12" x14ac:dyDescent="0.25">
      <c r="A47" s="260">
        <v>45624</v>
      </c>
      <c r="B47">
        <f t="shared" si="2"/>
        <v>31</v>
      </c>
      <c r="C47" s="258">
        <v>18639.27</v>
      </c>
      <c r="D47">
        <v>0</v>
      </c>
      <c r="E47" s="258">
        <v>17649.02</v>
      </c>
      <c r="F47" s="301">
        <f t="shared" si="3"/>
        <v>0.21612773109517053</v>
      </c>
      <c r="G47">
        <v>990.25</v>
      </c>
      <c r="H47">
        <v>0</v>
      </c>
      <c r="K47" s="258">
        <v>-36297.760000000002</v>
      </c>
    </row>
    <row r="48" spans="1:12" x14ac:dyDescent="0.25">
      <c r="A48" s="260">
        <v>45654</v>
      </c>
      <c r="B48">
        <f t="shared" si="2"/>
        <v>30</v>
      </c>
      <c r="C48" s="258">
        <v>18639.27</v>
      </c>
      <c r="D48">
        <v>0</v>
      </c>
      <c r="E48" s="258">
        <v>17994.48</v>
      </c>
      <c r="F48" s="301">
        <f t="shared" si="3"/>
        <v>0.21612752412270067</v>
      </c>
      <c r="G48">
        <v>644.79</v>
      </c>
      <c r="H48">
        <v>0</v>
      </c>
      <c r="K48" s="258">
        <v>-18303.28</v>
      </c>
      <c r="L48" s="258"/>
    </row>
    <row r="49" spans="1:12" x14ac:dyDescent="0.25">
      <c r="A49" s="260">
        <v>45685</v>
      </c>
      <c r="B49">
        <f t="shared" si="2"/>
        <v>31</v>
      </c>
      <c r="C49" s="258">
        <v>18639.259999999998</v>
      </c>
      <c r="D49">
        <v>0</v>
      </c>
      <c r="E49" s="258">
        <v>18303.28</v>
      </c>
      <c r="F49" s="301">
        <f t="shared" si="3"/>
        <v>0.21613030825005666</v>
      </c>
      <c r="G49">
        <v>335.98</v>
      </c>
      <c r="H49">
        <v>0</v>
      </c>
      <c r="K49">
        <v>0</v>
      </c>
      <c r="L49" s="258"/>
    </row>
    <row r="50" spans="1:12" x14ac:dyDescent="0.25">
      <c r="B50">
        <f>SUM(B38:B49)</f>
        <v>362</v>
      </c>
      <c r="E50" s="254">
        <f>SUM(E38:E49)</f>
        <v>199999.99999999997</v>
      </c>
      <c r="G50" s="254">
        <f>SUM(G38:G49)</f>
        <v>23671.229999999996</v>
      </c>
    </row>
    <row r="52" spans="1:12" ht="15.75" x14ac:dyDescent="0.25">
      <c r="A52" s="293" t="s">
        <v>524</v>
      </c>
      <c r="B52" s="293" t="s">
        <v>525</v>
      </c>
      <c r="C52" s="293" t="s">
        <v>526</v>
      </c>
      <c r="D52" s="293" t="s">
        <v>527</v>
      </c>
    </row>
    <row r="53" spans="1:12" x14ac:dyDescent="0.25">
      <c r="A53" t="s">
        <v>509</v>
      </c>
      <c r="B53" s="295">
        <f>+D3</f>
        <v>45325</v>
      </c>
      <c r="C53" s="295">
        <f>+D29</f>
        <v>45323</v>
      </c>
    </row>
    <row r="54" spans="1:12" x14ac:dyDescent="0.25">
      <c r="A54" t="s">
        <v>128</v>
      </c>
      <c r="B54" s="43">
        <f>D4</f>
        <v>23671.23</v>
      </c>
      <c r="C54" s="43">
        <f>D30</f>
        <v>23671.229999999996</v>
      </c>
      <c r="D54" s="43">
        <f>+C54-B54</f>
        <v>0</v>
      </c>
    </row>
    <row r="55" spans="1:12" x14ac:dyDescent="0.25">
      <c r="A55" t="s">
        <v>517</v>
      </c>
      <c r="B55" s="298">
        <f>+D7</f>
        <v>0.21846563999999999</v>
      </c>
      <c r="C55" s="298">
        <f>+D33</f>
        <v>0.21612731481481481</v>
      </c>
      <c r="D55" s="298">
        <f>+C55-B55</f>
        <v>-2.338325185185175E-3</v>
      </c>
    </row>
    <row r="56" spans="1:12" x14ac:dyDescent="0.25">
      <c r="A56" t="s">
        <v>515</v>
      </c>
      <c r="B56" s="300">
        <f>+D6</f>
        <v>0.27046500000000001</v>
      </c>
      <c r="C56" s="300">
        <f>+D32</f>
        <v>0.26721</v>
      </c>
      <c r="D56" s="298">
        <f>C56-B56</f>
        <v>-3.2550000000000079E-3</v>
      </c>
    </row>
    <row r="57" spans="1:12" x14ac:dyDescent="0.25">
      <c r="A57" t="s">
        <v>510</v>
      </c>
      <c r="B57" s="298">
        <f>B4</f>
        <v>0.12</v>
      </c>
      <c r="C57" s="298">
        <f>B30</f>
        <v>0.11933700207182318</v>
      </c>
      <c r="D57" s="298">
        <f>C57-B57</f>
        <v>-6.6299792817681169E-4</v>
      </c>
    </row>
  </sheetData>
  <pageMargins left="0.7" right="0.7" top="0.75" bottom="0.75" header="0.3" footer="0.3"/>
  <pageSetup orientation="portrait" r:id="rId1"/>
  <headerFooter>
    <oddFooter>&amp;L&amp;"Calibri Light,Regular"&amp;09&amp;K00C000Public</oddFooter>
    <evenFooter>&amp;L&amp;"Calibri Light,Regular"&amp;09&amp;K00C000Public</evenFooter>
    <firstFooter>&amp;L&amp;"Calibri Light,Regular"&amp;09&amp;K00C000Public</first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194E6-F9EE-4E6C-AB5E-3607CA9C2E30}">
  <dimension ref="A1"/>
  <sheetViews>
    <sheetView topLeftCell="A19" workbookViewId="0">
      <selection activeCell="L37" sqref="L37"/>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Exiting E2E Acct. Ent.</vt:lpstr>
      <vt:lpstr>Cancellation &amp; Sadad Acct. Ent.</vt:lpstr>
      <vt:lpstr>Deferment</vt:lpstr>
      <vt:lpstr>Partial Settlement</vt:lpstr>
      <vt:lpstr>Partial Settlement (RT)</vt:lpstr>
      <vt:lpstr>Principal Decrease - Ins</vt:lpstr>
      <vt:lpstr>Principal Dec - Term</vt:lpstr>
      <vt:lpstr>Proposed E2E Ent. wo Discount</vt:lpstr>
      <vt:lpstr>Proposed E2E Ent. Discount&amp;Prof</vt:lpstr>
      <vt:lpstr>Proposed E2E Ent. Discount</vt:lpstr>
      <vt:lpstr>DayN-File Upload</vt:lpstr>
      <vt:lpstr>Product Setup</vt:lpstr>
      <vt:lpstr>APR with Flat Rate</vt:lpstr>
      <vt:lpstr>VAT e-Invoice Temp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Kashif Umair</dc:creator>
  <cp:lastModifiedBy>Venkateshwaran T</cp:lastModifiedBy>
  <dcterms:created xsi:type="dcterms:W3CDTF">2024-08-18T15:35:07Z</dcterms:created>
  <dcterms:modified xsi:type="dcterms:W3CDTF">2026-02-09T12:01:56Z</dcterms:modified>
</cp:coreProperties>
</file>