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semi-my.sharepoint.com/personal/psemi-power_psemi_com/Documents/Products/San Jose/PE24103_R2D2/Validation/"/>
    </mc:Choice>
  </mc:AlternateContent>
  <xr:revisionPtr revIDLastSave="168" documentId="8_{FF95FB99-CBAD-45FD-8578-3044A7759BFF}" xr6:coauthVersionLast="45" xr6:coauthVersionMax="45" xr10:uidLastSave="{F533F6D2-41D6-49E6-AFC0-ED1E46FB424A}"/>
  <bookViews>
    <workbookView xWindow="4605" yWindow="1515" windowWidth="28800" windowHeight="15435" xr2:uid="{959124E7-4F85-4AD1-BB3D-EC41314275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11" i="1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C17" i="1"/>
  <c r="H23" i="1" l="1"/>
  <c r="G23" i="1"/>
  <c r="H17" i="1"/>
  <c r="G17" i="1"/>
  <c r="E4" i="1" l="1"/>
  <c r="F5" i="1" s="1"/>
  <c r="E11" i="1"/>
  <c r="F11" i="1" s="1"/>
  <c r="E5" i="1"/>
  <c r="F3" i="1"/>
  <c r="F4" i="1" s="1"/>
  <c r="E23" i="1"/>
  <c r="F23" i="1" s="1"/>
  <c r="D23" i="1"/>
  <c r="E17" i="1" l="1"/>
  <c r="D17" i="1" l="1"/>
  <c r="D11" i="1"/>
  <c r="D4" i="1"/>
  <c r="D5" i="1" s="1"/>
  <c r="C4" i="1" l="1"/>
  <c r="C5" i="1" s="1"/>
</calcChain>
</file>

<file path=xl/sharedStrings.xml><?xml version="1.0" encoding="utf-8"?>
<sst xmlns="http://schemas.openxmlformats.org/spreadsheetml/2006/main" count="48" uniqueCount="32">
  <si>
    <t>Current</t>
  </si>
  <si>
    <t>From phsical value to Hex</t>
  </si>
  <si>
    <r>
      <t xml:space="preserve">Temperature </t>
    </r>
    <r>
      <rPr>
        <sz val="11"/>
        <color theme="1"/>
        <rFont val="Calibri"/>
        <family val="2"/>
      </rPr>
      <t>°C</t>
    </r>
  </si>
  <si>
    <t>From Hex to physical values</t>
  </si>
  <si>
    <t>DEC</t>
  </si>
  <si>
    <t>HEX</t>
  </si>
  <si>
    <r>
      <t xml:space="preserve">Temperature </t>
    </r>
    <r>
      <rPr>
        <sz val="11"/>
        <color theme="1"/>
        <rFont val="Calibri"/>
        <family val="2"/>
      </rPr>
      <t>°K</t>
    </r>
  </si>
  <si>
    <t>Hex</t>
  </si>
  <si>
    <t>Physical</t>
  </si>
  <si>
    <t xml:space="preserve"> </t>
  </si>
  <si>
    <t>04B0</t>
  </si>
  <si>
    <t>From phsical value to PMBus Format (AKA Linear 11)</t>
  </si>
  <si>
    <t>Linear11</t>
  </si>
  <si>
    <t>slew rate(mV/us)</t>
  </si>
  <si>
    <t>frequency(KHz)</t>
  </si>
  <si>
    <t>0x092C</t>
  </si>
  <si>
    <t>From PMBus(Aka Linear11)  value to Physical Value</t>
  </si>
  <si>
    <t>Linear 11 Format</t>
  </si>
  <si>
    <t>READ1(/2/3/4)_Vout</t>
  </si>
  <si>
    <t>READ_Vin</t>
  </si>
  <si>
    <t>ADC_VX_Rstl</t>
  </si>
  <si>
    <t>VOUT1/2/3/4, VOUT1/2/3/4_R</t>
  </si>
  <si>
    <t>ba00</t>
  </si>
  <si>
    <t>Vout</t>
  </si>
  <si>
    <t>Vout(hex)</t>
  </si>
  <si>
    <t>0xf08d</t>
  </si>
  <si>
    <t>0xd800</t>
  </si>
  <si>
    <t>0x04cd</t>
  </si>
  <si>
    <t>dff4</t>
  </si>
  <si>
    <t>4e66</t>
  </si>
  <si>
    <t>Voltage_vout</t>
  </si>
  <si>
    <t>Voltage_Vin/Vx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</si>
</sst>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1" fontId="0" fillId="2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1657-3AF3-4F10-87D0-BFC473DE4CB2}">
  <dimension ref="A1:H31"/>
  <sheetViews>
    <sheetView tabSelected="1" workbookViewId="0">
      <selection activeCell="C15" sqref="C15"/>
    </sheetView>
  </sheetViews>
  <sheetFormatPr defaultRowHeight="15" x14ac:dyDescent="0.25"/>
  <cols>
    <col min="2" max="2" width="11.85546875" bestFit="1" customWidth="1"/>
    <col min="3" max="3" width="12.85546875" style="1" bestFit="1" customWidth="1"/>
    <col min="4" max="4" width="8.85546875" style="1"/>
    <col min="5" max="5" width="14.5703125" style="1" bestFit="1" customWidth="1"/>
    <col min="6" max="6" width="14.5703125" bestFit="1" customWidth="1"/>
    <col min="7" max="7" width="16.140625" bestFit="1" customWidth="1"/>
    <col min="8" max="8" width="14.42578125" bestFit="1" customWidth="1"/>
  </cols>
  <sheetData>
    <row r="1" spans="1:8" x14ac:dyDescent="0.25">
      <c r="A1" s="15" t="s">
        <v>1</v>
      </c>
      <c r="B1" s="15"/>
      <c r="C1" s="15"/>
      <c r="D1" s="15"/>
      <c r="E1" s="15"/>
      <c r="F1" s="15"/>
      <c r="G1" s="15"/>
      <c r="H1" s="15"/>
    </row>
    <row r="2" spans="1:8" x14ac:dyDescent="0.25">
      <c r="A2" s="2"/>
      <c r="B2" s="2" t="s">
        <v>31</v>
      </c>
      <c r="C2" s="3" t="s">
        <v>30</v>
      </c>
      <c r="D2" s="3" t="s">
        <v>0</v>
      </c>
      <c r="E2" s="3" t="s">
        <v>2</v>
      </c>
      <c r="F2" s="3" t="s">
        <v>6</v>
      </c>
      <c r="G2" s="6"/>
      <c r="H2" s="6"/>
    </row>
    <row r="3" spans="1:8" x14ac:dyDescent="0.25">
      <c r="A3" s="2" t="s">
        <v>8</v>
      </c>
      <c r="B3" s="2"/>
      <c r="C3" s="4">
        <v>1.04</v>
      </c>
      <c r="D3" s="4">
        <v>10</v>
      </c>
      <c r="E3" s="4">
        <v>27</v>
      </c>
      <c r="F3" s="4">
        <f>E3+273</f>
        <v>300</v>
      </c>
      <c r="G3" s="4"/>
      <c r="H3" s="4"/>
    </row>
    <row r="4" spans="1:8" x14ac:dyDescent="0.25">
      <c r="A4" s="2" t="s">
        <v>4</v>
      </c>
      <c r="B4" s="2"/>
      <c r="C4" s="3">
        <f>ROUND(C3/2.4*2^16,0)</f>
        <v>28399</v>
      </c>
      <c r="D4" s="3">
        <f>ROUND(D3/0.031,0)</f>
        <v>323</v>
      </c>
      <c r="E4" s="3">
        <f>ROUND(($E$3+273)/0.25,0)</f>
        <v>1200</v>
      </c>
      <c r="F4" s="3">
        <f>ROUND(($F$3)/0.25,0)</f>
        <v>1200</v>
      </c>
      <c r="G4" s="3"/>
      <c r="H4" s="2"/>
    </row>
    <row r="5" spans="1:8" x14ac:dyDescent="0.25">
      <c r="A5" s="2" t="s">
        <v>5</v>
      </c>
      <c r="B5" s="2"/>
      <c r="C5" s="3" t="str">
        <f>"0x"&amp;DEC2HEX(C4,4)</f>
        <v>0x6EEF</v>
      </c>
      <c r="D5" s="3" t="str">
        <f>"0x"&amp;DEC2HEX(D4,4)</f>
        <v>0x0143</v>
      </c>
      <c r="E5" s="3" t="str">
        <f>"0x"&amp;DEC2HEX($E$4,4)</f>
        <v>0x04B0</v>
      </c>
      <c r="F5" s="3" t="str">
        <f>"0x"&amp;DEC2HEX($E$4,4)</f>
        <v>0x04B0</v>
      </c>
      <c r="G5" s="3"/>
      <c r="H5" s="3"/>
    </row>
    <row r="8" spans="1:8" x14ac:dyDescent="0.25">
      <c r="A8" s="13" t="s">
        <v>3</v>
      </c>
      <c r="B8" s="13"/>
      <c r="C8" s="13"/>
      <c r="D8" s="13"/>
      <c r="E8" s="13"/>
      <c r="F8" s="13"/>
      <c r="G8" s="13"/>
      <c r="H8" s="13"/>
    </row>
    <row r="9" spans="1:8" x14ac:dyDescent="0.25">
      <c r="A9" s="2"/>
      <c r="B9" s="2"/>
      <c r="C9" s="3" t="s">
        <v>30</v>
      </c>
      <c r="D9" s="3" t="s">
        <v>0</v>
      </c>
      <c r="E9" s="3" t="s">
        <v>2</v>
      </c>
      <c r="F9" s="3" t="s">
        <v>6</v>
      </c>
      <c r="G9" s="6"/>
      <c r="H9" s="6"/>
    </row>
    <row r="10" spans="1:8" x14ac:dyDescent="0.25">
      <c r="A10" s="2" t="s">
        <v>7</v>
      </c>
      <c r="B10" s="2"/>
      <c r="C10" s="5" t="s">
        <v>29</v>
      </c>
      <c r="D10" s="5" t="s">
        <v>28</v>
      </c>
      <c r="E10" s="4" t="s">
        <v>10</v>
      </c>
      <c r="F10" s="6"/>
      <c r="G10" s="3"/>
      <c r="H10" s="3"/>
    </row>
    <row r="11" spans="1:8" x14ac:dyDescent="0.25">
      <c r="A11" s="2" t="s">
        <v>8</v>
      </c>
      <c r="B11" s="2"/>
      <c r="C11" s="3">
        <f>HEX2DEC(C10)/2^16*2.4</f>
        <v>0.7349853515625</v>
      </c>
      <c r="D11" s="3">
        <f>HEX2DEC(D10)*0.031</f>
        <v>1777.2919999999999</v>
      </c>
      <c r="E11" s="3">
        <f>HEX2DEC($E$10)*0.25-273</f>
        <v>27</v>
      </c>
      <c r="F11" s="3">
        <f>E11+273</f>
        <v>300</v>
      </c>
      <c r="G11" s="7"/>
      <c r="H11" s="3"/>
    </row>
    <row r="12" spans="1:8" x14ac:dyDescent="0.25">
      <c r="C12" s="1" t="s">
        <v>9</v>
      </c>
    </row>
    <row r="14" spans="1:8" x14ac:dyDescent="0.25">
      <c r="A14" s="13" t="s">
        <v>11</v>
      </c>
      <c r="B14" s="13"/>
      <c r="C14" s="13"/>
      <c r="D14" s="13"/>
      <c r="E14" s="13"/>
      <c r="F14" s="13"/>
      <c r="G14" s="13"/>
      <c r="H14" s="13"/>
    </row>
    <row r="15" spans="1:8" x14ac:dyDescent="0.25">
      <c r="A15" s="2"/>
      <c r="B15" s="2"/>
      <c r="C15" s="3" t="s">
        <v>30</v>
      </c>
      <c r="D15" s="3" t="s">
        <v>0</v>
      </c>
      <c r="E15" s="3" t="s">
        <v>2</v>
      </c>
      <c r="F15" s="3" t="s">
        <v>6</v>
      </c>
      <c r="G15" s="6" t="s">
        <v>13</v>
      </c>
      <c r="H15" s="6" t="s">
        <v>14</v>
      </c>
    </row>
    <row r="16" spans="1:8" x14ac:dyDescent="0.25">
      <c r="A16" s="2" t="s">
        <v>8</v>
      </c>
      <c r="B16" s="2"/>
      <c r="C16" s="4">
        <v>9.8000000000000007</v>
      </c>
      <c r="D16" s="4">
        <v>6</v>
      </c>
      <c r="E16" s="4">
        <v>27</v>
      </c>
      <c r="F16" s="8">
        <v>300</v>
      </c>
      <c r="G16" s="4">
        <v>0.1</v>
      </c>
      <c r="H16" s="4">
        <v>1500</v>
      </c>
    </row>
    <row r="17" spans="1:8" x14ac:dyDescent="0.25">
      <c r="A17" s="2" t="s">
        <v>12</v>
      </c>
      <c r="B17" s="2"/>
      <c r="C17" s="3" t="str">
        <f>IF(C16&lt;0, "Illegal", IF(C16&gt;65535/2048, "Illegal", "0x"&amp;DEC2HEX(ROUND(C16*2048,0),4)))</f>
        <v>0x4E66</v>
      </c>
      <c r="D17" s="3" t="str">
        <f>IF(D16&gt;1023/32, "Illegal", IF(D16&lt;-1024/32, "Illegal", IF(D16&gt;0, "0x"&amp;DEC2HEX(ROUND(32768+16384+4096+2048+D16*32,0),4), "0x"&amp;DEC2HEX(ROUND(32768+16384+4096+2048+2048+(D16*32),0),4))))</f>
        <v>0xD8C0</v>
      </c>
      <c r="E17" s="3" t="str">
        <f>IF(E16&gt;1023/4, "Illegal", IF(E16&lt;-1024/4, "Illegal", IF(E16&gt;0, "0x"&amp;DEC2HEX(ROUND(32768+16384+8192+4096+E16*4,0),4), "0x"&amp;DEC2HEX(ROUND(32768+16384+8192+4096+2048+(E16*4),0),4))))</f>
        <v>0xF06C</v>
      </c>
      <c r="F17" s="2"/>
      <c r="G17" s="3" t="str">
        <f>IF(G16&lt;0, "Illegal", IF(G16&gt;1023/512, "Illegal", "0x"&amp;DEC2HEX(ROUND(32768+8192+4096+2048+G16*512,0),4)))</f>
        <v>0xB833</v>
      </c>
      <c r="H17" s="3" t="str">
        <f>IF(H16&lt;0, "Illegal", IF(H16&gt;1023*2, "Illegal", "0x"&amp;DEC2HEX(ROUND(2048+H16/2,0),4)))</f>
        <v>0x0AEE</v>
      </c>
    </row>
    <row r="20" spans="1:8" x14ac:dyDescent="0.25">
      <c r="A20" s="14" t="s">
        <v>16</v>
      </c>
      <c r="B20" s="14"/>
      <c r="C20" s="14"/>
      <c r="D20" s="14"/>
      <c r="E20" s="14"/>
      <c r="F20" s="14"/>
      <c r="G20" s="14"/>
      <c r="H20" s="14"/>
    </row>
    <row r="21" spans="1:8" x14ac:dyDescent="0.25">
      <c r="A21" s="2"/>
      <c r="B21" s="2"/>
      <c r="C21" s="3" t="s">
        <v>30</v>
      </c>
      <c r="D21" s="3" t="s">
        <v>0</v>
      </c>
      <c r="E21" s="3" t="s">
        <v>2</v>
      </c>
      <c r="F21" s="3" t="s">
        <v>6</v>
      </c>
      <c r="G21" s="3"/>
      <c r="H21" s="3"/>
    </row>
    <row r="22" spans="1:8" x14ac:dyDescent="0.25">
      <c r="A22" s="2" t="s">
        <v>12</v>
      </c>
      <c r="B22" s="2"/>
      <c r="C22" s="9" t="s">
        <v>27</v>
      </c>
      <c r="D22" s="4" t="s">
        <v>26</v>
      </c>
      <c r="E22" s="4" t="s">
        <v>25</v>
      </c>
      <c r="F22" s="4"/>
      <c r="G22" s="4" t="s">
        <v>22</v>
      </c>
      <c r="H22" s="4" t="s">
        <v>15</v>
      </c>
    </row>
    <row r="23" spans="1:8" x14ac:dyDescent="0.25">
      <c r="A23" s="2" t="s">
        <v>8</v>
      </c>
      <c r="B23" s="2"/>
      <c r="C23" s="12">
        <f>HEX2DEC(RIGHT(C22,4))/2^11</f>
        <v>0.60009765625</v>
      </c>
      <c r="D23" s="3">
        <f>IF((HEX2DEC(RIGHT(D22,4))-2^15-2^14-2^12-2^11)&gt;1023,((HEX2DEC(RIGHT(D22,4))-2^15-2^14-2^12-2^11)-1024)/32-32,(HEX2DEC(RIGHT(D22,4))-2^15-2^14-2^12-2^11)/32)</f>
        <v>0</v>
      </c>
      <c r="E23" s="3">
        <f>IF((HEX2DEC(RIGHT(E22,4))-2^15-2^14-2^13-2^12)&gt;1023, ((HEX2DEC(RIGHT(E22,4))-2^15-2^14-2^13-2^12)-1024)/4-256,(HEX2DEC(RIGHT(E22,4))-2^15-2^14-2^13-2^12)/4)</f>
        <v>35.25</v>
      </c>
      <c r="F23" s="3">
        <f>E23+273</f>
        <v>308.25</v>
      </c>
      <c r="G23" s="7">
        <f>IF((HEX2DEC(RIGHT(G22,4))-2^15-2^13-2^12-2^11)&gt;1023, ((HEX2DEC(RIGHT(G22,4))-2^15-2^13-2^12-2^11)-1024)/512-32,(HEX2DEC(RIGHT(G22,4))-2^15-2^13-2^12-2^11)/512)</f>
        <v>1</v>
      </c>
      <c r="H23" s="3">
        <f>IF((HEX2DEC(RIGHT(H22,4))-2^11)&gt;1023,((HEX2DEC(RIGHT(H22,4))-2^11)-1024)/0.5,(HEX2DEC(RIGHT(H22,4))-2^11)/0.5)</f>
        <v>600</v>
      </c>
    </row>
    <row r="27" spans="1:8" x14ac:dyDescent="0.25">
      <c r="A27" t="s">
        <v>17</v>
      </c>
    </row>
    <row r="28" spans="1:8" x14ac:dyDescent="0.25">
      <c r="A28" t="s">
        <v>21</v>
      </c>
    </row>
    <row r="29" spans="1:8" x14ac:dyDescent="0.25">
      <c r="A29" t="s">
        <v>18</v>
      </c>
    </row>
    <row r="30" spans="1:8" x14ac:dyDescent="0.25">
      <c r="A30" t="s">
        <v>19</v>
      </c>
    </row>
    <row r="31" spans="1:8" x14ac:dyDescent="0.25">
      <c r="A31" t="s">
        <v>20</v>
      </c>
    </row>
  </sheetData>
  <mergeCells count="4">
    <mergeCell ref="A14:H14"/>
    <mergeCell ref="A20:H20"/>
    <mergeCell ref="A1:H1"/>
    <mergeCell ref="A8:H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C07F-DF0F-4517-BB55-5E1CF9480CCF}">
  <dimension ref="A2:B20"/>
  <sheetViews>
    <sheetView zoomScale="70" zoomScaleNormal="70" workbookViewId="0">
      <selection activeCell="V15" sqref="V15"/>
    </sheetView>
  </sheetViews>
  <sheetFormatPr defaultRowHeight="15" x14ac:dyDescent="0.25"/>
  <cols>
    <col min="1" max="1" width="10.7109375" bestFit="1" customWidth="1"/>
    <col min="2" max="2" width="20.7109375" bestFit="1" customWidth="1"/>
  </cols>
  <sheetData>
    <row r="2" spans="1:2" ht="31.5" x14ac:dyDescent="0.25">
      <c r="A2" s="10" t="s">
        <v>23</v>
      </c>
      <c r="B2" s="10" t="s">
        <v>24</v>
      </c>
    </row>
    <row r="3" spans="1:2" ht="31.5" x14ac:dyDescent="0.25">
      <c r="A3" s="11">
        <v>0.3</v>
      </c>
      <c r="B3" s="11" t="str">
        <f>IF(A3&lt;0, "Illegal", IF(A3&gt;65535/2048, "Illegal", "0x"&amp;DEC2HEX(ROUND(A3*2048,0),4)))</f>
        <v>0x0266</v>
      </c>
    </row>
    <row r="4" spans="1:2" ht="31.5" x14ac:dyDescent="0.25">
      <c r="A4" s="11">
        <v>0.4</v>
      </c>
      <c r="B4" s="11" t="str">
        <f t="shared" ref="B4:B20" si="0">IF(A4&lt;0, "Illegal", IF(A4&gt;65535/2048, "Illegal", "0x"&amp;DEC2HEX(ROUND(A4*2048,0),4)))</f>
        <v>0x0333</v>
      </c>
    </row>
    <row r="5" spans="1:2" ht="31.5" x14ac:dyDescent="0.25">
      <c r="A5" s="11">
        <v>0.5</v>
      </c>
      <c r="B5" s="11" t="str">
        <f t="shared" si="0"/>
        <v>0x0400</v>
      </c>
    </row>
    <row r="6" spans="1:2" ht="31.5" x14ac:dyDescent="0.25">
      <c r="A6" s="11">
        <v>0.6</v>
      </c>
      <c r="B6" s="11" t="str">
        <f t="shared" si="0"/>
        <v>0x04CD</v>
      </c>
    </row>
    <row r="7" spans="1:2" ht="31.5" x14ac:dyDescent="0.25">
      <c r="A7" s="11">
        <v>0.7</v>
      </c>
      <c r="B7" s="11" t="str">
        <f t="shared" si="0"/>
        <v>0x059A</v>
      </c>
    </row>
    <row r="8" spans="1:2" ht="31.5" x14ac:dyDescent="0.25">
      <c r="A8" s="11">
        <v>0.8</v>
      </c>
      <c r="B8" s="11" t="str">
        <f t="shared" si="0"/>
        <v>0x0666</v>
      </c>
    </row>
    <row r="9" spans="1:2" ht="31.5" x14ac:dyDescent="0.25">
      <c r="A9" s="11">
        <v>0.9</v>
      </c>
      <c r="B9" s="11" t="str">
        <f t="shared" si="0"/>
        <v>0x0733</v>
      </c>
    </row>
    <row r="10" spans="1:2" ht="31.5" x14ac:dyDescent="0.25">
      <c r="A10" s="11">
        <v>1</v>
      </c>
      <c r="B10" s="11" t="str">
        <f t="shared" si="0"/>
        <v>0x0800</v>
      </c>
    </row>
    <row r="11" spans="1:2" ht="31.5" x14ac:dyDescent="0.25">
      <c r="A11" s="11">
        <v>1.1000000000000001</v>
      </c>
      <c r="B11" s="11" t="str">
        <f t="shared" si="0"/>
        <v>0x08CD</v>
      </c>
    </row>
    <row r="12" spans="1:2" ht="31.5" x14ac:dyDescent="0.25">
      <c r="A12" s="11">
        <v>1.2</v>
      </c>
      <c r="B12" s="11" t="str">
        <f t="shared" si="0"/>
        <v>0x099A</v>
      </c>
    </row>
    <row r="13" spans="1:2" ht="31.5" x14ac:dyDescent="0.25">
      <c r="A13" s="11">
        <v>1.3</v>
      </c>
      <c r="B13" s="11" t="str">
        <f t="shared" si="0"/>
        <v>0x0A66</v>
      </c>
    </row>
    <row r="14" spans="1:2" ht="31.5" x14ac:dyDescent="0.25">
      <c r="A14" s="11">
        <v>1.4</v>
      </c>
      <c r="B14" s="11" t="str">
        <f t="shared" si="0"/>
        <v>0x0B33</v>
      </c>
    </row>
    <row r="15" spans="1:2" ht="31.5" x14ac:dyDescent="0.25">
      <c r="A15" s="11">
        <v>1.5</v>
      </c>
      <c r="B15" s="11" t="str">
        <f t="shared" si="0"/>
        <v>0x0C00</v>
      </c>
    </row>
    <row r="16" spans="1:2" ht="31.5" x14ac:dyDescent="0.25">
      <c r="A16" s="11">
        <v>1.6</v>
      </c>
      <c r="B16" s="11" t="str">
        <f t="shared" si="0"/>
        <v>0x0CCD</v>
      </c>
    </row>
    <row r="17" spans="1:2" ht="31.5" x14ac:dyDescent="0.25">
      <c r="A17" s="11">
        <v>1.7</v>
      </c>
      <c r="B17" s="11" t="str">
        <f t="shared" si="0"/>
        <v>0x0D9A</v>
      </c>
    </row>
    <row r="18" spans="1:2" ht="31.5" x14ac:dyDescent="0.25">
      <c r="A18" s="11">
        <v>1.8</v>
      </c>
      <c r="B18" s="11" t="str">
        <f t="shared" si="0"/>
        <v>0x0E66</v>
      </c>
    </row>
    <row r="19" spans="1:2" ht="31.5" x14ac:dyDescent="0.25">
      <c r="A19" s="11">
        <v>1.9</v>
      </c>
      <c r="B19" s="11" t="str">
        <f t="shared" si="0"/>
        <v>0x0F33</v>
      </c>
    </row>
    <row r="20" spans="1:2" ht="31.5" x14ac:dyDescent="0.25">
      <c r="A20" s="11">
        <v>2</v>
      </c>
      <c r="B20" s="11" t="str">
        <f t="shared" si="0"/>
        <v>0x1000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Yu</dc:creator>
  <cp:lastModifiedBy>Tim Yu</cp:lastModifiedBy>
  <cp:lastPrinted>2021-03-10T20:40:51Z</cp:lastPrinted>
  <dcterms:created xsi:type="dcterms:W3CDTF">2021-02-26T22:32:42Z</dcterms:created>
  <dcterms:modified xsi:type="dcterms:W3CDTF">2021-04-29T02:34:03Z</dcterms:modified>
</cp:coreProperties>
</file>