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autoCompressPictures="0"/>
  <mc:AlternateContent xmlns:mc="http://schemas.openxmlformats.org/markup-compatibility/2006">
    <mc:Choice Requires="x15">
      <x15ac:absPath xmlns:x15ac="http://schemas.microsoft.com/office/spreadsheetml/2010/11/ac" url="C:\Users\babesingha\OneDrive - pSemi\Products\San Jose\PE24103_R2D2\Design\Digital\"/>
    </mc:Choice>
  </mc:AlternateContent>
  <xr:revisionPtr revIDLastSave="5" documentId="6_{0B9254A1-0B05-4FB6-9692-E284DE204EB8}" xr6:coauthVersionLast="45" xr6:coauthVersionMax="46" xr10:uidLastSave="{3F2E7345-F4E2-4591-AE3C-CA0350B22B4E}"/>
  <bookViews>
    <workbookView xWindow="840" yWindow="555" windowWidth="23820" windowHeight="13035" tabRatio="684" firstSheet="1" activeTab="1" xr2:uid="{00000000-000D-0000-FFFF-FFFF00000000}"/>
  </bookViews>
  <sheets>
    <sheet name="Memory Map Overview" sheetId="8" r:id="rId1"/>
    <sheet name="Register Map" sheetId="5" r:id="rId2"/>
    <sheet name="Address Ranges" sheetId="9" r:id="rId3"/>
    <sheet name="Change History" sheetId="6" r:id="rId4"/>
    <sheet name="Digital Test Mux" sheetId="10" r:id="rId5"/>
    <sheet name="Drop Downs" sheetId="7"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1">'Register Map'!$B$5:$N$1748</definedName>
    <definedName name="RW">'Register Map'!#REF!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357" i="5" l="1" a="1"/>
  <c r="F2357" i="5" s="1"/>
  <c r="E2357" i="5" s="1"/>
  <c r="F2358" i="5" a="1"/>
  <c r="F2358" i="5" s="1"/>
  <c r="E2358" i="5" s="1"/>
  <c r="F2359" i="5" a="1"/>
  <c r="F2359" i="5" s="1"/>
  <c r="E2359" i="5" s="1"/>
  <c r="F2360" i="5" a="1"/>
  <c r="F2360" i="5" s="1"/>
  <c r="E2360" i="5" s="1"/>
  <c r="F2368" i="5" a="1"/>
  <c r="F2368" i="5" s="1"/>
  <c r="F2369" i="5" a="1"/>
  <c r="F2369" i="5" s="1"/>
  <c r="F2371" i="5" a="1"/>
  <c r="F2371" i="5" s="1"/>
  <c r="F2372" i="5" a="1"/>
  <c r="F2372" i="5" s="1"/>
  <c r="F2373" i="5" a="1"/>
  <c r="F2373" i="5" s="1"/>
  <c r="F2374" i="5" a="1"/>
  <c r="F2374" i="5" s="1"/>
  <c r="F2375" i="5" a="1"/>
  <c r="F2375" i="5" s="1"/>
  <c r="F2376" i="5" a="1"/>
  <c r="F2376" i="5" s="1"/>
  <c r="F2378" i="5" a="1"/>
  <c r="F2378" i="5" s="1"/>
  <c r="E2378" i="5" s="1"/>
  <c r="F2380" i="5" a="1"/>
  <c r="F2380" i="5" s="1"/>
  <c r="F2382" i="5" a="1"/>
  <c r="F2382" i="5" s="1"/>
  <c r="F2384" i="5" a="1"/>
  <c r="F2384" i="5" s="1"/>
  <c r="F830" i="5" a="1"/>
  <c r="F830" i="5" s="1"/>
  <c r="E830" i="5" s="1"/>
  <c r="F940" i="5" a="1"/>
  <c r="F940" i="5" s="1"/>
  <c r="E940" i="5" s="1"/>
  <c r="F1775" i="5" l="1" a="1"/>
  <c r="F1775" i="5" s="1"/>
  <c r="E1775" i="5" s="1"/>
  <c r="F1774" i="5" a="1"/>
  <c r="F1774" i="5" s="1"/>
  <c r="E1774" i="5" s="1"/>
  <c r="F2264" i="5" l="1" a="1"/>
  <c r="F2264" i="5" s="1"/>
  <c r="F2265" i="5" a="1"/>
  <c r="F2265" i="5" s="1"/>
  <c r="F2267" i="5" a="1"/>
  <c r="F2267" i="5" s="1"/>
  <c r="F2268" i="5" a="1"/>
  <c r="F2268" i="5" s="1"/>
  <c r="F2270" i="5" a="1"/>
  <c r="F2270" i="5" s="1"/>
  <c r="F2271" i="5" a="1"/>
  <c r="F2271" i="5" s="1"/>
  <c r="F2272" i="5" a="1"/>
  <c r="F2272" i="5" s="1"/>
  <c r="F2273" i="5" a="1"/>
  <c r="F2273" i="5" s="1"/>
  <c r="E2273" i="5" s="1"/>
  <c r="F2274" i="5" a="1"/>
  <c r="F2274" i="5" s="1"/>
  <c r="F2276" i="5" a="1"/>
  <c r="F2276" i="5" s="1"/>
  <c r="F2277" i="5" a="1"/>
  <c r="F2277" i="5" s="1"/>
  <c r="F2278" i="5" a="1"/>
  <c r="F2278" i="5" s="1"/>
  <c r="F2280" i="5" a="1"/>
  <c r="F2280" i="5" s="1"/>
  <c r="F2282" i="5" a="1"/>
  <c r="F2282" i="5" s="1"/>
  <c r="F2283" i="5" a="1"/>
  <c r="F2283" i="5" s="1"/>
  <c r="F2284" i="5" a="1"/>
  <c r="F2284" i="5" s="1"/>
  <c r="F2285" i="5" a="1"/>
  <c r="F2285" i="5" s="1"/>
  <c r="F2286" i="5" a="1"/>
  <c r="F2286" i="5" s="1"/>
  <c r="F2287" i="5" a="1"/>
  <c r="F2287" i="5" s="1"/>
  <c r="F2288" i="5" a="1"/>
  <c r="F2288" i="5" s="1"/>
  <c r="F2289" i="5" a="1"/>
  <c r="F2289" i="5" s="1"/>
  <c r="F2291" i="5" a="1"/>
  <c r="F2291" i="5" s="1"/>
  <c r="F2292" i="5" a="1"/>
  <c r="F2292" i="5" s="1"/>
  <c r="F2293" i="5" a="1"/>
  <c r="F2293" i="5" s="1"/>
  <c r="F2294" i="5" a="1"/>
  <c r="F2294" i="5" s="1"/>
  <c r="F2295" i="5" a="1"/>
  <c r="F2295" i="5" s="1"/>
  <c r="F2296" i="5" a="1"/>
  <c r="F2296" i="5" s="1"/>
  <c r="F2297" i="5" a="1"/>
  <c r="F2297" i="5" s="1"/>
  <c r="F2298" i="5" a="1"/>
  <c r="F2298" i="5" s="1"/>
  <c r="F2300" i="5" a="1"/>
  <c r="F2300" i="5" s="1"/>
  <c r="F2301" i="5" a="1"/>
  <c r="F2301" i="5" s="1"/>
  <c r="F2302" i="5" a="1"/>
  <c r="F2302" i="5" s="1"/>
  <c r="F2303" i="5" a="1"/>
  <c r="F2303" i="5" s="1"/>
  <c r="F2304" i="5" a="1"/>
  <c r="F2304" i="5" s="1"/>
  <c r="F2305" i="5" a="1"/>
  <c r="F2305" i="5" s="1"/>
  <c r="F2306" i="5" a="1"/>
  <c r="F2306" i="5" s="1"/>
  <c r="F2307" i="5" a="1"/>
  <c r="F2307" i="5" s="1"/>
  <c r="F345" i="5" a="1"/>
  <c r="F345" i="5" s="1"/>
  <c r="E345" i="5" s="1"/>
  <c r="F936" i="5" l="1" a="1"/>
  <c r="F936" i="5" s="1"/>
  <c r="E936" i="5" s="1"/>
  <c r="F935" i="5" a="1"/>
  <c r="F935" i="5" s="1"/>
  <c r="E935" i="5" s="1"/>
  <c r="F934" i="5" a="1"/>
  <c r="F934" i="5" s="1"/>
  <c r="E934" i="5" s="1"/>
  <c r="F933" i="5" a="1"/>
  <c r="F933" i="5" s="1"/>
  <c r="E933" i="5" s="1"/>
  <c r="F932" i="5" a="1"/>
  <c r="F932" i="5" s="1"/>
  <c r="E932" i="5" s="1"/>
  <c r="F931" i="5" a="1"/>
  <c r="F931" i="5" s="1"/>
  <c r="E931" i="5" s="1"/>
  <c r="F930" i="5" a="1"/>
  <c r="F930" i="5" s="1"/>
  <c r="E930" i="5" s="1"/>
  <c r="F929" i="5" a="1"/>
  <c r="F929" i="5" s="1"/>
  <c r="E929" i="5" s="1"/>
  <c r="F928" i="5" a="1"/>
  <c r="F928" i="5" s="1"/>
  <c r="E928" i="5" s="1"/>
  <c r="F927" i="5" a="1"/>
  <c r="F927" i="5" s="1"/>
  <c r="E927" i="5" s="1"/>
  <c r="F926" i="5" a="1"/>
  <c r="F926" i="5" s="1"/>
  <c r="E926" i="5" s="1"/>
  <c r="F925" i="5" a="1"/>
  <c r="F925" i="5" s="1"/>
  <c r="E925" i="5" s="1"/>
  <c r="F924" i="5" a="1"/>
  <c r="F924" i="5" s="1"/>
  <c r="E924" i="5" s="1"/>
  <c r="F923" i="5" a="1"/>
  <c r="F923" i="5" s="1"/>
  <c r="E923" i="5" s="1"/>
  <c r="F922" i="5" a="1"/>
  <c r="F922" i="5" s="1"/>
  <c r="E922" i="5" s="1"/>
  <c r="F921" i="5" a="1"/>
  <c r="F921" i="5" s="1"/>
  <c r="E921" i="5" s="1"/>
  <c r="F1283" i="5" a="1"/>
  <c r="F1283" i="5" s="1"/>
  <c r="E1283" i="5" s="1"/>
  <c r="F1282" i="5" a="1"/>
  <c r="F1282" i="5" s="1"/>
  <c r="E1282" i="5" s="1"/>
  <c r="F1281" i="5" a="1"/>
  <c r="F1281" i="5" s="1"/>
  <c r="E1281" i="5" s="1"/>
  <c r="F1280" i="5" a="1"/>
  <c r="F1280" i="5" s="1"/>
  <c r="E1280" i="5" s="1"/>
  <c r="F1279" i="5" a="1"/>
  <c r="F1279" i="5" s="1"/>
  <c r="E1279" i="5" s="1"/>
  <c r="F1278" i="5" a="1"/>
  <c r="F1278" i="5" s="1"/>
  <c r="E1278" i="5" s="1"/>
  <c r="F1277" i="5" a="1"/>
  <c r="F1277" i="5" s="1"/>
  <c r="E1277" i="5" s="1"/>
  <c r="F1276" i="5" a="1"/>
  <c r="F1276" i="5" s="1"/>
  <c r="E1276" i="5" s="1"/>
  <c r="F1287" i="5" a="1"/>
  <c r="F1287" i="5" s="1"/>
  <c r="E1287" i="5" s="1"/>
  <c r="F1286" i="5" a="1"/>
  <c r="F1286" i="5" s="1"/>
  <c r="E1286" i="5" s="1"/>
  <c r="F1285" i="5" a="1"/>
  <c r="F1285" i="5" s="1"/>
  <c r="E1285" i="5" s="1"/>
  <c r="F1284" i="5" a="1"/>
  <c r="F1284" i="5" s="1"/>
  <c r="E1284" i="5" s="1"/>
  <c r="F1289" i="5" a="1"/>
  <c r="F1289" i="5" s="1"/>
  <c r="E1289" i="5" s="1"/>
  <c r="F1288" i="5" a="1"/>
  <c r="F1288" i="5" s="1"/>
  <c r="E1288" i="5" s="1"/>
  <c r="F1290" i="5" a="1"/>
  <c r="F1290" i="5" s="1"/>
  <c r="E1290" i="5" s="1"/>
  <c r="E2371" i="5" l="1"/>
  <c r="E2372" i="5"/>
  <c r="E2373" i="5"/>
  <c r="E2374" i="5"/>
  <c r="E2375" i="5"/>
  <c r="F2408" i="5" l="1" a="1"/>
  <c r="F2408" i="5" s="1"/>
  <c r="E2408" i="5" s="1"/>
  <c r="F2409" i="5" a="1"/>
  <c r="F2409" i="5" s="1"/>
  <c r="E2409" i="5" s="1"/>
  <c r="F2100" i="5" l="1" a="1"/>
  <c r="F2100" i="5" s="1"/>
  <c r="E2100" i="5" s="1"/>
  <c r="F2099" i="5" a="1"/>
  <c r="F2099" i="5" s="1"/>
  <c r="E2099" i="5" s="1"/>
  <c r="F682" i="5" a="1"/>
  <c r="F682" i="5" s="1"/>
  <c r="E682" i="5" s="1"/>
  <c r="F1138" i="5" l="1"/>
  <c r="F943" i="5" a="1"/>
  <c r="F943" i="5" s="1"/>
  <c r="F945" i="5" a="1"/>
  <c r="F945" i="5" s="1"/>
  <c r="F947" i="5" a="1"/>
  <c r="F947" i="5" s="1"/>
  <c r="F949" i="5" a="1"/>
  <c r="F949" i="5" s="1"/>
  <c r="F951" i="5" a="1"/>
  <c r="F951" i="5" s="1"/>
  <c r="F953" i="5" a="1"/>
  <c r="F953" i="5" s="1"/>
  <c r="F954" i="5" a="1"/>
  <c r="F954" i="5" s="1"/>
  <c r="F955" i="5" a="1"/>
  <c r="F955" i="5" s="1"/>
  <c r="F957" i="5" a="1"/>
  <c r="F957" i="5" s="1"/>
  <c r="F958" i="5" a="1"/>
  <c r="F958" i="5" s="1"/>
  <c r="F959" i="5" a="1"/>
  <c r="F959" i="5" s="1"/>
  <c r="F961" i="5" a="1"/>
  <c r="F961" i="5" s="1"/>
  <c r="F963" i="5" a="1"/>
  <c r="F963" i="5" s="1"/>
  <c r="F965" i="5" a="1"/>
  <c r="F965" i="5" s="1"/>
  <c r="F967" i="5" a="1"/>
  <c r="F967" i="5" s="1"/>
  <c r="F969" i="5" a="1"/>
  <c r="F969" i="5" s="1"/>
  <c r="F971" i="5" a="1"/>
  <c r="F971" i="5" s="1"/>
  <c r="F973" i="5" a="1"/>
  <c r="F973" i="5" s="1"/>
  <c r="F975" i="5" a="1"/>
  <c r="F975" i="5" s="1"/>
  <c r="F977" i="5" a="1"/>
  <c r="F977" i="5" s="1"/>
  <c r="F978" i="5" a="1"/>
  <c r="F978" i="5" s="1"/>
  <c r="F979" i="5" a="1"/>
  <c r="F979" i="5" s="1"/>
  <c r="F981" i="5" a="1"/>
  <c r="F981" i="5" s="1"/>
  <c r="F982" i="5" a="1"/>
  <c r="F982" i="5" s="1"/>
  <c r="F983" i="5" a="1"/>
  <c r="F983" i="5" s="1"/>
  <c r="F985" i="5" a="1"/>
  <c r="F985" i="5" s="1"/>
  <c r="F987" i="5" a="1"/>
  <c r="F987" i="5" s="1"/>
  <c r="F989" i="5" a="1"/>
  <c r="F989" i="5" s="1"/>
  <c r="F991" i="5" a="1"/>
  <c r="F991" i="5" s="1"/>
  <c r="F993" i="5" a="1"/>
  <c r="F993" i="5" s="1"/>
  <c r="F995" i="5" a="1"/>
  <c r="F995" i="5" s="1"/>
  <c r="F997" i="5" a="1"/>
  <c r="F997" i="5" s="1"/>
  <c r="F999" i="5" a="1"/>
  <c r="F999" i="5" s="1"/>
  <c r="F1001" i="5" a="1"/>
  <c r="F1001" i="5" s="1"/>
  <c r="F1003" i="5" a="1"/>
  <c r="F1003" i="5" s="1"/>
  <c r="F1005" i="5" a="1"/>
  <c r="F1005" i="5" s="1"/>
  <c r="F1006" i="5" a="1"/>
  <c r="F1006" i="5" s="1"/>
  <c r="F1007" i="5" a="1"/>
  <c r="F1007" i="5" s="1"/>
  <c r="F1009" i="5" a="1"/>
  <c r="F1009" i="5" s="1"/>
  <c r="F1010" i="5" a="1"/>
  <c r="F1010" i="5" s="1"/>
  <c r="F1011" i="5" a="1"/>
  <c r="F1011" i="5" s="1"/>
  <c r="F1013" i="5" a="1"/>
  <c r="F1013" i="5" s="1"/>
  <c r="F1015" i="5" a="1"/>
  <c r="F1015" i="5" s="1"/>
  <c r="F1017" i="5" a="1"/>
  <c r="F1017" i="5" s="1"/>
  <c r="F1019" i="5" a="1"/>
  <c r="F1019" i="5" s="1"/>
  <c r="F1021" i="5" a="1"/>
  <c r="F1021" i="5" s="1"/>
  <c r="F1023" i="5" a="1"/>
  <c r="F1023" i="5" s="1"/>
  <c r="F1025" i="5" a="1"/>
  <c r="F1025" i="5" s="1"/>
  <c r="F1027" i="5" a="1"/>
  <c r="F1027" i="5" s="1"/>
  <c r="F1029" i="5" a="1"/>
  <c r="F1029" i="5" s="1"/>
  <c r="F1030" i="5" a="1"/>
  <c r="F1030" i="5" s="1"/>
  <c r="F1031" i="5" a="1"/>
  <c r="F1031" i="5" s="1"/>
  <c r="F1033" i="5" a="1"/>
  <c r="F1033" i="5" s="1"/>
  <c r="F1034" i="5" a="1"/>
  <c r="F1034" i="5" s="1"/>
  <c r="F1035" i="5" a="1"/>
  <c r="F1035" i="5" s="1"/>
  <c r="F1037" i="5" a="1"/>
  <c r="F1037" i="5" s="1"/>
  <c r="F1039" i="5" a="1"/>
  <c r="F1039" i="5" s="1"/>
  <c r="F1041" i="5" a="1"/>
  <c r="F1041" i="5" s="1"/>
  <c r="F1043" i="5" a="1"/>
  <c r="F1043" i="5" s="1"/>
  <c r="F1045" i="5" a="1"/>
  <c r="F1045" i="5" s="1"/>
  <c r="F1047" i="5" a="1"/>
  <c r="F1047" i="5" s="1"/>
  <c r="F1049" i="5" a="1"/>
  <c r="F1049" i="5" s="1"/>
  <c r="F1051" i="5" a="1"/>
  <c r="F1051" i="5" s="1"/>
  <c r="F1053" i="5" a="1"/>
  <c r="F1053" i="5" s="1"/>
  <c r="F1054" i="5" a="1"/>
  <c r="F1054" i="5" s="1"/>
  <c r="F1055" i="5" a="1"/>
  <c r="F1055" i="5" s="1"/>
  <c r="F1057" i="5" a="1"/>
  <c r="F1057" i="5" s="1"/>
  <c r="F1058" i="5" a="1"/>
  <c r="F1058" i="5" s="1"/>
  <c r="F1059" i="5" a="1"/>
  <c r="F1059" i="5" s="1"/>
  <c r="F1061" i="5" a="1"/>
  <c r="F1061" i="5" s="1"/>
  <c r="F1063" i="5" a="1"/>
  <c r="F1063" i="5" s="1"/>
  <c r="F1065" i="5" a="1"/>
  <c r="F1065" i="5" s="1"/>
  <c r="F1067" i="5" a="1"/>
  <c r="F1067" i="5" s="1"/>
  <c r="F1069" i="5" a="1"/>
  <c r="F1069" i="5" s="1"/>
  <c r="F1070" i="5" a="1"/>
  <c r="F1070" i="5" s="1"/>
  <c r="F1071" i="5" a="1"/>
  <c r="F1071" i="5" s="1"/>
  <c r="F1073" i="5" a="1"/>
  <c r="F1073" i="5" s="1"/>
  <c r="F1075" i="5" a="1"/>
  <c r="F1075" i="5" s="1"/>
  <c r="F1076" i="5" a="1"/>
  <c r="F1076" i="5" s="1"/>
  <c r="F1077" i="5" a="1"/>
  <c r="F1077" i="5" s="1"/>
  <c r="F1079" i="5" a="1"/>
  <c r="F1079" i="5" s="1"/>
  <c r="F1081" i="5" a="1"/>
  <c r="F1081" i="5" s="1"/>
  <c r="F1082" i="5" a="1"/>
  <c r="F1082" i="5" s="1"/>
  <c r="F1083" i="5" a="1"/>
  <c r="F1083" i="5" s="1"/>
  <c r="F1085" i="5" a="1"/>
  <c r="F1085" i="5" s="1"/>
  <c r="F1087" i="5" a="1"/>
  <c r="F1087" i="5" s="1"/>
  <c r="F1088" i="5" a="1"/>
  <c r="F1088" i="5" s="1"/>
  <c r="F1089" i="5" a="1"/>
  <c r="F1089" i="5" s="1"/>
  <c r="F1091" i="5" a="1"/>
  <c r="F1091" i="5" s="1"/>
  <c r="F1093" i="5" a="1"/>
  <c r="F1093" i="5" s="1"/>
  <c r="F1094" i="5" a="1"/>
  <c r="F1094" i="5" s="1"/>
  <c r="F1095" i="5" a="1"/>
  <c r="F1095" i="5" s="1"/>
  <c r="F1097" i="5" a="1"/>
  <c r="F1097" i="5" s="1"/>
  <c r="F1099" i="5" a="1"/>
  <c r="F1099" i="5" s="1"/>
  <c r="F1100" i="5" a="1"/>
  <c r="F1100" i="5" s="1"/>
  <c r="F1101" i="5" a="1"/>
  <c r="F1101" i="5" s="1"/>
  <c r="F1103" i="5" a="1"/>
  <c r="F1103" i="5" s="1"/>
  <c r="F1104" i="5" a="1"/>
  <c r="F1104" i="5" s="1"/>
  <c r="F1105" i="5" a="1"/>
  <c r="F1105" i="5" s="1"/>
  <c r="F1107" i="5" a="1"/>
  <c r="F1107" i="5" s="1"/>
  <c r="F1109" i="5" a="1"/>
  <c r="F1109" i="5" s="1"/>
  <c r="F1111" i="5" a="1"/>
  <c r="F1111" i="5" s="1"/>
  <c r="F1113" i="5" a="1"/>
  <c r="F1113" i="5" s="1"/>
  <c r="F1115" i="5" a="1"/>
  <c r="F1115" i="5" s="1"/>
  <c r="F1116" i="5" a="1"/>
  <c r="F1116" i="5" s="1"/>
  <c r="F1117" i="5" a="1"/>
  <c r="F1117" i="5" s="1"/>
  <c r="F1119" i="5" a="1"/>
  <c r="F1119" i="5" s="1"/>
  <c r="F1121" i="5" a="1"/>
  <c r="F1121" i="5" s="1"/>
  <c r="F1123" i="5" a="1"/>
  <c r="F1123" i="5" s="1"/>
  <c r="F1124" i="5" a="1"/>
  <c r="F1124" i="5" s="1"/>
  <c r="F1125" i="5" a="1"/>
  <c r="F1125" i="5" s="1"/>
  <c r="F1127" i="5" a="1"/>
  <c r="F1127" i="5" s="1"/>
  <c r="F1129" i="5" a="1"/>
  <c r="F1129" i="5" s="1"/>
  <c r="F1131" i="5" a="1"/>
  <c r="F1131" i="5" s="1"/>
  <c r="F1133" i="5" a="1"/>
  <c r="F1133" i="5" s="1"/>
  <c r="F1135" i="5" a="1"/>
  <c r="F1135" i="5" s="1"/>
  <c r="F1137" i="5" a="1"/>
  <c r="F1137" i="5" s="1"/>
  <c r="F1139" i="5" a="1"/>
  <c r="F1139" i="5" s="1"/>
  <c r="F1141" i="5" a="1"/>
  <c r="F1141" i="5" s="1"/>
  <c r="F1143" i="5" a="1"/>
  <c r="F1143" i="5" s="1"/>
  <c r="F942" i="5"/>
  <c r="F2412" i="5" l="1" a="1"/>
  <c r="F2412" i="5" s="1"/>
  <c r="F2309" i="5" a="1"/>
  <c r="F2309" i="5" s="1"/>
  <c r="F2310" i="5" a="1"/>
  <c r="F2310" i="5" s="1"/>
  <c r="F2311" i="5" a="1"/>
  <c r="F2311" i="5" s="1"/>
  <c r="F2312" i="5" a="1"/>
  <c r="F2312" i="5" s="1"/>
  <c r="F2313" i="5" a="1"/>
  <c r="F2313" i="5" s="1"/>
  <c r="F2314" i="5" a="1"/>
  <c r="F2314" i="5" s="1"/>
  <c r="F2315" i="5" a="1"/>
  <c r="F2315" i="5" s="1"/>
  <c r="F2316" i="5" a="1"/>
  <c r="F2316" i="5" s="1"/>
  <c r="F2318" i="5" a="1"/>
  <c r="F2318" i="5" s="1"/>
  <c r="F2319" i="5" a="1"/>
  <c r="F2319" i="5" s="1"/>
  <c r="F2320" i="5" a="1"/>
  <c r="F2320" i="5" s="1"/>
  <c r="F2321" i="5" a="1"/>
  <c r="F2321" i="5" s="1"/>
  <c r="F2322" i="5" a="1"/>
  <c r="F2322" i="5" s="1"/>
  <c r="F2323" i="5" a="1"/>
  <c r="F2323" i="5" s="1"/>
  <c r="F2324" i="5" a="1"/>
  <c r="F2324" i="5" s="1"/>
  <c r="F2325" i="5" a="1"/>
  <c r="F2325" i="5" s="1"/>
  <c r="F2327" i="5" a="1"/>
  <c r="F2327" i="5" s="1"/>
  <c r="F2328" i="5" a="1"/>
  <c r="F2328" i="5" s="1"/>
  <c r="F2329" i="5" a="1"/>
  <c r="F2329" i="5" s="1"/>
  <c r="F2330" i="5" a="1"/>
  <c r="F2330" i="5" s="1"/>
  <c r="F2331" i="5" a="1"/>
  <c r="F2331" i="5" s="1"/>
  <c r="F2332" i="5" a="1"/>
  <c r="F2332" i="5" s="1"/>
  <c r="F2333" i="5" a="1"/>
  <c r="F2333" i="5" s="1"/>
  <c r="F2334" i="5" a="1"/>
  <c r="F2334" i="5" s="1"/>
  <c r="F2336" i="5" a="1"/>
  <c r="F2336" i="5" s="1"/>
  <c r="F2337" i="5" a="1"/>
  <c r="F2337" i="5" s="1"/>
  <c r="F2338" i="5" a="1"/>
  <c r="F2338" i="5" s="1"/>
  <c r="F2339" i="5" a="1"/>
  <c r="F2339" i="5" s="1"/>
  <c r="F2340" i="5" a="1"/>
  <c r="F2340" i="5" s="1"/>
  <c r="F2341" i="5" a="1"/>
  <c r="F2341" i="5" s="1"/>
  <c r="F2342" i="5" a="1"/>
  <c r="F2342" i="5" s="1"/>
  <c r="F2343" i="5" a="1"/>
  <c r="F2343" i="5" s="1"/>
  <c r="F2345" i="5" a="1"/>
  <c r="F2345" i="5" s="1"/>
  <c r="F2346" i="5" a="1"/>
  <c r="F2346" i="5" s="1"/>
  <c r="F2347" i="5" a="1"/>
  <c r="F2347" i="5" s="1"/>
  <c r="F2348" i="5" a="1"/>
  <c r="F2348" i="5" s="1"/>
  <c r="F2349" i="5" a="1"/>
  <c r="F2349" i="5" s="1"/>
  <c r="F2350" i="5" a="1"/>
  <c r="F2350" i="5" s="1"/>
  <c r="F2351" i="5" a="1"/>
  <c r="F2351" i="5" s="1"/>
  <c r="F2352" i="5" a="1"/>
  <c r="F2352" i="5" s="1"/>
  <c r="F2354" i="5" a="1"/>
  <c r="F2354" i="5" s="1"/>
  <c r="F2355" i="5" a="1"/>
  <c r="F2355" i="5" s="1"/>
  <c r="F2361" i="5" a="1"/>
  <c r="F2361" i="5" s="1"/>
  <c r="F2362" i="5" a="1"/>
  <c r="F2362" i="5" s="1"/>
  <c r="F2363" i="5" a="1"/>
  <c r="F2363" i="5" s="1"/>
  <c r="F2364" i="5" a="1"/>
  <c r="F2364" i="5" s="1"/>
  <c r="F2365" i="5" a="1"/>
  <c r="F2365" i="5" s="1"/>
  <c r="F2366" i="5" a="1"/>
  <c r="F2366" i="5" s="1"/>
  <c r="F2386" i="5" a="1"/>
  <c r="F2386" i="5" s="1"/>
  <c r="F2388" i="5" a="1"/>
  <c r="F2388" i="5" s="1"/>
  <c r="F2390" i="5" a="1"/>
  <c r="F2390" i="5" s="1"/>
  <c r="F2392" i="5" a="1"/>
  <c r="F2392" i="5" s="1"/>
  <c r="F2394" i="5" a="1"/>
  <c r="F2394" i="5" s="1"/>
  <c r="F2396" i="5" a="1"/>
  <c r="F2396" i="5" s="1"/>
  <c r="F2398" i="5" a="1"/>
  <c r="F2398" i="5" s="1"/>
  <c r="F2400" i="5" a="1"/>
  <c r="F2400" i="5" s="1"/>
  <c r="F2402" i="5" a="1"/>
  <c r="F2402" i="5" s="1"/>
  <c r="F2404" i="5" a="1"/>
  <c r="F2404" i="5" s="1"/>
  <c r="F2406" i="5" a="1"/>
  <c r="F2406" i="5" s="1"/>
  <c r="F2410" i="5" a="1"/>
  <c r="F2410" i="5" s="1"/>
  <c r="F2179" i="5" a="1"/>
  <c r="F2179" i="5" s="1"/>
  <c r="F2181" i="5" a="1"/>
  <c r="F2181" i="5" s="1"/>
  <c r="F2182" i="5" a="1"/>
  <c r="F2182" i="5" s="1"/>
  <c r="F2183" i="5" a="1"/>
  <c r="F2183" i="5" s="1"/>
  <c r="F2184" i="5" a="1"/>
  <c r="F2184" i="5" s="1"/>
  <c r="F2185" i="5" a="1"/>
  <c r="F2185" i="5" s="1"/>
  <c r="F2186" i="5" a="1"/>
  <c r="F2186" i="5" s="1"/>
  <c r="F2187" i="5" a="1"/>
  <c r="F2187" i="5" s="1"/>
  <c r="F2188" i="5" a="1"/>
  <c r="F2188" i="5" s="1"/>
  <c r="F2189" i="5" a="1"/>
  <c r="F2189" i="5" s="1"/>
  <c r="F2190" i="5" a="1"/>
  <c r="F2190" i="5" s="1"/>
  <c r="F2191" i="5" a="1"/>
  <c r="F2191" i="5" s="1"/>
  <c r="F2192" i="5" a="1"/>
  <c r="F2192" i="5" s="1"/>
  <c r="F2193" i="5" a="1"/>
  <c r="F2193" i="5" s="1"/>
  <c r="F2195" i="5" a="1"/>
  <c r="F2195" i="5" s="1"/>
  <c r="F2197" i="5" a="1"/>
  <c r="F2197" i="5" s="1"/>
  <c r="F2199" i="5" a="1"/>
  <c r="F2199" i="5" s="1"/>
  <c r="F2200" i="5" a="1"/>
  <c r="F2200" i="5" s="1"/>
  <c r="F2201" i="5" a="1"/>
  <c r="F2201" i="5" s="1"/>
  <c r="F2202" i="5" a="1"/>
  <c r="F2202" i="5" s="1"/>
  <c r="F2203" i="5" a="1"/>
  <c r="F2203" i="5" s="1"/>
  <c r="F2204" i="5" a="1"/>
  <c r="F2204" i="5" s="1"/>
  <c r="F2205" i="5" a="1"/>
  <c r="F2205" i="5" s="1"/>
  <c r="F2206" i="5" a="1"/>
  <c r="F2206" i="5" s="1"/>
  <c r="F2207" i="5" a="1"/>
  <c r="F2207" i="5" s="1"/>
  <c r="F2208" i="5" a="1"/>
  <c r="F2208" i="5" s="1"/>
  <c r="F2210" i="5" a="1"/>
  <c r="F2210" i="5" s="1"/>
  <c r="F2212" i="5" a="1"/>
  <c r="F2212" i="5" s="1"/>
  <c r="F2213" i="5" a="1"/>
  <c r="F2213" i="5" s="1"/>
  <c r="F2214" i="5" a="1"/>
  <c r="F2214" i="5" s="1"/>
  <c r="F2215" i="5" a="1"/>
  <c r="F2215" i="5" s="1"/>
  <c r="F2216" i="5" a="1"/>
  <c r="F2216" i="5" s="1"/>
  <c r="F2217" i="5" a="1"/>
  <c r="F2217" i="5" s="1"/>
  <c r="F2218" i="5" a="1"/>
  <c r="F2218" i="5" s="1"/>
  <c r="F2219" i="5" a="1"/>
  <c r="F2219" i="5" s="1"/>
  <c r="F2220" i="5" a="1"/>
  <c r="F2220" i="5" s="1"/>
  <c r="F2221" i="5" a="1"/>
  <c r="F2221" i="5" s="1"/>
  <c r="F2222" i="5" a="1"/>
  <c r="F2222" i="5" s="1"/>
  <c r="F2223" i="5" a="1"/>
  <c r="F2223" i="5" s="1"/>
  <c r="F2224" i="5" a="1"/>
  <c r="F2224" i="5" s="1"/>
  <c r="F2225" i="5" a="1"/>
  <c r="F2225" i="5" s="1"/>
  <c r="F2226" i="5" a="1"/>
  <c r="F2226" i="5" s="1"/>
  <c r="F2227" i="5" a="1"/>
  <c r="F2227" i="5" s="1"/>
  <c r="F2229" i="5" a="1"/>
  <c r="F2229" i="5" s="1"/>
  <c r="F2230" i="5" a="1"/>
  <c r="F2230" i="5" s="1"/>
  <c r="F2231" i="5" a="1"/>
  <c r="F2231" i="5" s="1"/>
  <c r="F2232" i="5" a="1"/>
  <c r="F2232" i="5" s="1"/>
  <c r="F2233" i="5" a="1"/>
  <c r="F2233" i="5" s="1"/>
  <c r="F2234" i="5" a="1"/>
  <c r="F2234" i="5" s="1"/>
  <c r="F2235" i="5" a="1"/>
  <c r="F2235" i="5" s="1"/>
  <c r="F2236" i="5" a="1"/>
  <c r="F2236" i="5" s="1"/>
  <c r="F2237" i="5" a="1"/>
  <c r="F2237" i="5" s="1"/>
  <c r="F2238" i="5" a="1"/>
  <c r="F2238" i="5" s="1"/>
  <c r="F2239" i="5" a="1"/>
  <c r="F2239" i="5" s="1"/>
  <c r="F2240" i="5" a="1"/>
  <c r="F2240" i="5" s="1"/>
  <c r="F2241" i="5" a="1"/>
  <c r="F2241" i="5" s="1"/>
  <c r="F2242" i="5" a="1"/>
  <c r="F2242" i="5" s="1"/>
  <c r="F2243" i="5" a="1"/>
  <c r="F2243" i="5" s="1"/>
  <c r="F2244" i="5" a="1"/>
  <c r="F2244" i="5" s="1"/>
  <c r="F2246" i="5" a="1"/>
  <c r="F2246" i="5" s="1"/>
  <c r="F2247" i="5" a="1"/>
  <c r="F2247" i="5" s="1"/>
  <c r="F2249" i="5" a="1"/>
  <c r="F2249" i="5" s="1"/>
  <c r="F2250" i="5" a="1"/>
  <c r="F2250" i="5" s="1"/>
  <c r="F2252" i="5" a="1"/>
  <c r="F2252" i="5" s="1"/>
  <c r="F2253" i="5" a="1"/>
  <c r="F2253" i="5" s="1"/>
  <c r="F2255" i="5" a="1"/>
  <c r="F2255" i="5" s="1"/>
  <c r="F2256" i="5" a="1"/>
  <c r="F2256" i="5" s="1"/>
  <c r="F2258" i="5" a="1"/>
  <c r="F2258" i="5" s="1"/>
  <c r="F2259" i="5" a="1"/>
  <c r="F2259" i="5" s="1"/>
  <c r="F2261" i="5" a="1"/>
  <c r="F2261" i="5" s="1"/>
  <c r="F2262" i="5" a="1"/>
  <c r="F2262" i="5" s="1"/>
  <c r="F2102" i="5" a="1"/>
  <c r="F2102" i="5" s="1"/>
  <c r="F2103" i="5" a="1"/>
  <c r="F2103" i="5" s="1"/>
  <c r="F2105" i="5" a="1"/>
  <c r="F2105" i="5" s="1"/>
  <c r="F2106" i="5" a="1"/>
  <c r="F2106" i="5" s="1"/>
  <c r="F2107" i="5" a="1"/>
  <c r="F2107" i="5" s="1"/>
  <c r="F2108" i="5" a="1"/>
  <c r="F2108" i="5" s="1"/>
  <c r="F2109" i="5" a="1"/>
  <c r="F2109" i="5" s="1"/>
  <c r="F2110" i="5" a="1"/>
  <c r="F2110" i="5" s="1"/>
  <c r="F2111" i="5" a="1"/>
  <c r="F2111" i="5" s="1"/>
  <c r="F2112" i="5" a="1"/>
  <c r="F2112" i="5" s="1"/>
  <c r="F2114" i="5" a="1"/>
  <c r="F2114" i="5" s="1"/>
  <c r="F2115" i="5" a="1"/>
  <c r="F2115" i="5" s="1"/>
  <c r="F2116" i="5" a="1"/>
  <c r="F2116" i="5" s="1"/>
  <c r="F2118" i="5" a="1"/>
  <c r="F2118" i="5" s="1"/>
  <c r="F2119" i="5" a="1"/>
  <c r="F2119" i="5" s="1"/>
  <c r="F2120" i="5" a="1"/>
  <c r="F2120" i="5" s="1"/>
  <c r="F2121" i="5" a="1"/>
  <c r="F2121" i="5" s="1"/>
  <c r="F2122" i="5" a="1"/>
  <c r="F2122" i="5" s="1"/>
  <c r="F2123" i="5" a="1"/>
  <c r="F2123" i="5" s="1"/>
  <c r="F2124" i="5" a="1"/>
  <c r="F2124" i="5" s="1"/>
  <c r="F2125" i="5" a="1"/>
  <c r="F2125" i="5" s="1"/>
  <c r="F2126" i="5" a="1"/>
  <c r="F2126" i="5" s="1"/>
  <c r="F2127" i="5" a="1"/>
  <c r="F2127" i="5" s="1"/>
  <c r="F2129" i="5" a="1"/>
  <c r="F2129" i="5" s="1"/>
  <c r="F2130" i="5" a="1"/>
  <c r="F2130" i="5" s="1"/>
  <c r="F2131" i="5" a="1"/>
  <c r="F2131" i="5" s="1"/>
  <c r="F2132" i="5" a="1"/>
  <c r="F2132" i="5" s="1"/>
  <c r="F2133" i="5" a="1"/>
  <c r="F2133" i="5" s="1"/>
  <c r="F2134" i="5" a="1"/>
  <c r="F2134" i="5" s="1"/>
  <c r="F2135" i="5" a="1"/>
  <c r="F2135" i="5" s="1"/>
  <c r="F2136" i="5" a="1"/>
  <c r="F2136" i="5" s="1"/>
  <c r="F2137" i="5" a="1"/>
  <c r="F2137" i="5" s="1"/>
  <c r="F2138" i="5" a="1"/>
  <c r="F2138" i="5" s="1"/>
  <c r="F2139" i="5" a="1"/>
  <c r="F2139" i="5" s="1"/>
  <c r="F2140" i="5" a="1"/>
  <c r="F2140" i="5" s="1"/>
  <c r="F2141" i="5" a="1"/>
  <c r="F2141" i="5" s="1"/>
  <c r="F2142" i="5" a="1"/>
  <c r="F2142" i="5" s="1"/>
  <c r="F2143" i="5" a="1"/>
  <c r="F2143" i="5" s="1"/>
  <c r="F2144" i="5" a="1"/>
  <c r="F2144" i="5" s="1"/>
  <c r="F2146" i="5" a="1"/>
  <c r="F2146" i="5" s="1"/>
  <c r="F2147" i="5" a="1"/>
  <c r="F2147" i="5" s="1"/>
  <c r="F2148" i="5" a="1"/>
  <c r="F2148" i="5" s="1"/>
  <c r="F2149" i="5" a="1"/>
  <c r="F2149" i="5" s="1"/>
  <c r="F2150" i="5" a="1"/>
  <c r="F2150" i="5" s="1"/>
  <c r="F2151" i="5" a="1"/>
  <c r="F2151" i="5" s="1"/>
  <c r="F2152" i="5" a="1"/>
  <c r="F2152" i="5" s="1"/>
  <c r="F2153" i="5" a="1"/>
  <c r="F2153" i="5" s="1"/>
  <c r="F2154" i="5" a="1"/>
  <c r="F2154" i="5" s="1"/>
  <c r="F2155" i="5" a="1"/>
  <c r="F2155" i="5" s="1"/>
  <c r="F2156" i="5" a="1"/>
  <c r="F2156" i="5" s="1"/>
  <c r="F2157" i="5" a="1"/>
  <c r="F2157" i="5" s="1"/>
  <c r="F2158" i="5" a="1"/>
  <c r="F2158" i="5" s="1"/>
  <c r="F2159" i="5" a="1"/>
  <c r="F2159" i="5" s="1"/>
  <c r="F2161" i="5" a="1"/>
  <c r="F2161" i="5" s="1"/>
  <c r="F2162" i="5" a="1"/>
  <c r="F2162" i="5" s="1"/>
  <c r="F2163" i="5" a="1"/>
  <c r="F2163" i="5" s="1"/>
  <c r="F2164" i="5" a="1"/>
  <c r="F2164" i="5" s="1"/>
  <c r="F2165" i="5" a="1"/>
  <c r="F2165" i="5" s="1"/>
  <c r="F2166" i="5" a="1"/>
  <c r="F2166" i="5" s="1"/>
  <c r="F2167" i="5" a="1"/>
  <c r="F2167" i="5" s="1"/>
  <c r="F2168" i="5" a="1"/>
  <c r="F2168" i="5" s="1"/>
  <c r="F2169" i="5" a="1"/>
  <c r="F2169" i="5" s="1"/>
  <c r="F2170" i="5" a="1"/>
  <c r="F2170" i="5" s="1"/>
  <c r="F2171" i="5" a="1"/>
  <c r="F2171" i="5" s="1"/>
  <c r="F2172" i="5" a="1"/>
  <c r="F2172" i="5" s="1"/>
  <c r="F2173" i="5" a="1"/>
  <c r="F2173" i="5" s="1"/>
  <c r="F2174" i="5" a="1"/>
  <c r="F2174" i="5" s="1"/>
  <c r="F2175" i="5" a="1"/>
  <c r="F2175" i="5" s="1"/>
  <c r="F2176" i="5" a="1"/>
  <c r="F2176" i="5" s="1"/>
  <c r="F2021" i="5" a="1"/>
  <c r="F2021" i="5" s="1"/>
  <c r="F2022" i="5" a="1"/>
  <c r="F2022" i="5" s="1"/>
  <c r="F2024" i="5" a="1"/>
  <c r="F2024" i="5" s="1"/>
  <c r="F2025" i="5" a="1"/>
  <c r="F2025" i="5" s="1"/>
  <c r="F2026" i="5" a="1"/>
  <c r="F2026" i="5" s="1"/>
  <c r="F2028" i="5" a="1"/>
  <c r="F2028" i="5" s="1"/>
  <c r="F2029" i="5" a="1"/>
  <c r="F2029" i="5" s="1"/>
  <c r="F2030" i="5" a="1"/>
  <c r="F2030" i="5" s="1"/>
  <c r="F2032" i="5" a="1"/>
  <c r="F2032" i="5" s="1"/>
  <c r="F2033" i="5" a="1"/>
  <c r="F2033" i="5" s="1"/>
  <c r="F2034" i="5" a="1"/>
  <c r="F2034" i="5" s="1"/>
  <c r="F2036" i="5" a="1"/>
  <c r="F2036" i="5" s="1"/>
  <c r="F2037" i="5" a="1"/>
  <c r="F2037" i="5" s="1"/>
  <c r="F2038" i="5" a="1"/>
  <c r="F2038" i="5" s="1"/>
  <c r="F2040" i="5" a="1"/>
  <c r="F2040" i="5" s="1"/>
  <c r="F2041" i="5" a="1"/>
  <c r="F2041" i="5" s="1"/>
  <c r="F2042" i="5" a="1"/>
  <c r="F2042" i="5" s="1"/>
  <c r="F2044" i="5" a="1"/>
  <c r="F2044" i="5" s="1"/>
  <c r="F2045" i="5" a="1"/>
  <c r="F2045" i="5" s="1"/>
  <c r="F2046" i="5" a="1"/>
  <c r="F2046" i="5" s="1"/>
  <c r="F2047" i="5" a="1"/>
  <c r="F2047" i="5" s="1"/>
  <c r="F2048" i="5" a="1"/>
  <c r="F2048" i="5" s="1"/>
  <c r="F2050" i="5" a="1"/>
  <c r="F2050" i="5" s="1"/>
  <c r="F2051" i="5" a="1"/>
  <c r="F2051" i="5" s="1"/>
  <c r="F2052" i="5" a="1"/>
  <c r="F2052" i="5" s="1"/>
  <c r="F2053" i="5" a="1"/>
  <c r="F2053" i="5" s="1"/>
  <c r="F2054" i="5" a="1"/>
  <c r="F2054" i="5" s="1"/>
  <c r="F2055" i="5" a="1"/>
  <c r="F2055" i="5" s="1"/>
  <c r="F2057" i="5" a="1"/>
  <c r="F2057" i="5" s="1"/>
  <c r="F2059" i="5" a="1"/>
  <c r="F2059" i="5" s="1"/>
  <c r="F2061" i="5" a="1"/>
  <c r="F2061" i="5" s="1"/>
  <c r="F2063" i="5" a="1"/>
  <c r="F2063" i="5" s="1"/>
  <c r="F2065" i="5" a="1"/>
  <c r="F2065" i="5" s="1"/>
  <c r="F2067" i="5" a="1"/>
  <c r="F2067" i="5" s="1"/>
  <c r="F2068" i="5" a="1"/>
  <c r="F2068" i="5" s="1"/>
  <c r="F2070" i="5" a="1"/>
  <c r="F2070" i="5" s="1"/>
  <c r="F2071" i="5" a="1"/>
  <c r="F2071" i="5" s="1"/>
  <c r="F2072" i="5" a="1"/>
  <c r="F2072" i="5" s="1"/>
  <c r="F2073" i="5" a="1"/>
  <c r="F2073" i="5" s="1"/>
  <c r="F2074" i="5" a="1"/>
  <c r="F2074" i="5" s="1"/>
  <c r="F2075" i="5" a="1"/>
  <c r="F2075" i="5" s="1"/>
  <c r="F2077" i="5" a="1"/>
  <c r="F2077" i="5" s="1"/>
  <c r="F2079" i="5" a="1"/>
  <c r="F2079" i="5" s="1"/>
  <c r="F2081" i="5" a="1"/>
  <c r="F2081" i="5" s="1"/>
  <c r="F2082" i="5" a="1"/>
  <c r="F2082" i="5" s="1"/>
  <c r="F2084" i="5" a="1"/>
  <c r="F2084" i="5" s="1"/>
  <c r="F2085" i="5" a="1"/>
  <c r="F2085" i="5" s="1"/>
  <c r="F2086" i="5" a="1"/>
  <c r="F2086" i="5" s="1"/>
  <c r="F2087" i="5" a="1"/>
  <c r="F2087" i="5" s="1"/>
  <c r="F2088" i="5" a="1"/>
  <c r="F2088" i="5" s="1"/>
  <c r="F2089" i="5" a="1"/>
  <c r="F2089" i="5" s="1"/>
  <c r="F2090" i="5" a="1"/>
  <c r="F2090" i="5" s="1"/>
  <c r="F2091" i="5" a="1"/>
  <c r="F2091" i="5" s="1"/>
  <c r="F2092" i="5" a="1"/>
  <c r="F2092" i="5" s="1"/>
  <c r="F2093" i="5" a="1"/>
  <c r="F2093" i="5" s="1"/>
  <c r="F2094" i="5" a="1"/>
  <c r="F2094" i="5" s="1"/>
  <c r="F2095" i="5" a="1"/>
  <c r="F2095" i="5" s="1"/>
  <c r="F2096" i="5" a="1"/>
  <c r="F2096" i="5" s="1"/>
  <c r="F2097" i="5" a="1"/>
  <c r="F2097" i="5" s="1"/>
  <c r="F1942" i="5" a="1"/>
  <c r="F1942" i="5" s="1"/>
  <c r="F1943" i="5" a="1"/>
  <c r="F1943" i="5" s="1"/>
  <c r="F1945" i="5" a="1"/>
  <c r="F1945" i="5" s="1"/>
  <c r="F1946" i="5" a="1"/>
  <c r="F1946" i="5" s="1"/>
  <c r="F1947" i="5" a="1"/>
  <c r="F1947" i="5" s="1"/>
  <c r="F1949" i="5" a="1"/>
  <c r="F1949" i="5" s="1"/>
  <c r="F1950" i="5" a="1"/>
  <c r="F1950" i="5" s="1"/>
  <c r="F1951" i="5" a="1"/>
  <c r="F1951" i="5" s="1"/>
  <c r="F1953" i="5" a="1"/>
  <c r="F1953" i="5" s="1"/>
  <c r="F1954" i="5" a="1"/>
  <c r="F1954" i="5" s="1"/>
  <c r="F1955" i="5" a="1"/>
  <c r="F1955" i="5" s="1"/>
  <c r="F1957" i="5" a="1"/>
  <c r="F1957" i="5" s="1"/>
  <c r="F1958" i="5" a="1"/>
  <c r="F1958" i="5" s="1"/>
  <c r="F1959" i="5" a="1"/>
  <c r="F1959" i="5" s="1"/>
  <c r="F1961" i="5" a="1"/>
  <c r="F1961" i="5" s="1"/>
  <c r="F1962" i="5" a="1"/>
  <c r="F1962" i="5" s="1"/>
  <c r="F1963" i="5" a="1"/>
  <c r="F1963" i="5" s="1"/>
  <c r="F1965" i="5" a="1"/>
  <c r="F1965" i="5" s="1"/>
  <c r="F1966" i="5" a="1"/>
  <c r="F1966" i="5" s="1"/>
  <c r="F1967" i="5" a="1"/>
  <c r="F1967" i="5" s="1"/>
  <c r="F1968" i="5" a="1"/>
  <c r="F1968" i="5" s="1"/>
  <c r="F1969" i="5" a="1"/>
  <c r="F1969" i="5" s="1"/>
  <c r="F1971" i="5" a="1"/>
  <c r="F1971" i="5" s="1"/>
  <c r="F1972" i="5" a="1"/>
  <c r="F1972" i="5" s="1"/>
  <c r="F1973" i="5" a="1"/>
  <c r="F1973" i="5" s="1"/>
  <c r="F1974" i="5" a="1"/>
  <c r="F1974" i="5" s="1"/>
  <c r="F1975" i="5" a="1"/>
  <c r="F1975" i="5" s="1"/>
  <c r="F1976" i="5" a="1"/>
  <c r="F1976" i="5" s="1"/>
  <c r="F1978" i="5" a="1"/>
  <c r="F1978" i="5" s="1"/>
  <c r="F1980" i="5" a="1"/>
  <c r="F1980" i="5" s="1"/>
  <c r="F1982" i="5" a="1"/>
  <c r="F1982" i="5" s="1"/>
  <c r="F1984" i="5" a="1"/>
  <c r="F1984" i="5" s="1"/>
  <c r="F1986" i="5" a="1"/>
  <c r="F1986" i="5" s="1"/>
  <c r="F1988" i="5" a="1"/>
  <c r="F1988" i="5" s="1"/>
  <c r="F1989" i="5" a="1"/>
  <c r="F1989" i="5" s="1"/>
  <c r="F1991" i="5" a="1"/>
  <c r="F1991" i="5" s="1"/>
  <c r="F1992" i="5" a="1"/>
  <c r="F1992" i="5" s="1"/>
  <c r="F1993" i="5" a="1"/>
  <c r="F1993" i="5" s="1"/>
  <c r="F1994" i="5" a="1"/>
  <c r="F1994" i="5" s="1"/>
  <c r="F1995" i="5" a="1"/>
  <c r="F1995" i="5" s="1"/>
  <c r="F1996" i="5" a="1"/>
  <c r="F1996" i="5" s="1"/>
  <c r="F1998" i="5" a="1"/>
  <c r="F1998" i="5" s="1"/>
  <c r="F2000" i="5" a="1"/>
  <c r="F2000" i="5" s="1"/>
  <c r="F2002" i="5" a="1"/>
  <c r="F2002" i="5" s="1"/>
  <c r="F2003" i="5" a="1"/>
  <c r="F2003" i="5" s="1"/>
  <c r="F2005" i="5" a="1"/>
  <c r="F2005" i="5" s="1"/>
  <c r="F2006" i="5" a="1"/>
  <c r="F2006" i="5" s="1"/>
  <c r="F2007" i="5" a="1"/>
  <c r="F2007" i="5" s="1"/>
  <c r="F2008" i="5" a="1"/>
  <c r="F2008" i="5" s="1"/>
  <c r="F2009" i="5" a="1"/>
  <c r="F2009" i="5" s="1"/>
  <c r="F2010" i="5" a="1"/>
  <c r="F2010" i="5" s="1"/>
  <c r="F2011" i="5" a="1"/>
  <c r="F2011" i="5" s="1"/>
  <c r="F2012" i="5" a="1"/>
  <c r="F2012" i="5" s="1"/>
  <c r="F2013" i="5" a="1"/>
  <c r="F2013" i="5" s="1"/>
  <c r="F2014" i="5" a="1"/>
  <c r="F2014" i="5" s="1"/>
  <c r="F2015" i="5" a="1"/>
  <c r="F2015" i="5" s="1"/>
  <c r="F2016" i="5" a="1"/>
  <c r="F2016" i="5" s="1"/>
  <c r="F2017" i="5" a="1"/>
  <c r="F2017" i="5" s="1"/>
  <c r="F2018" i="5" a="1"/>
  <c r="F2018" i="5" s="1"/>
  <c r="F1863" i="5" a="1"/>
  <c r="F1863" i="5" s="1"/>
  <c r="F1864" i="5" a="1"/>
  <c r="F1864" i="5" s="1"/>
  <c r="F1866" i="5" a="1"/>
  <c r="F1866" i="5" s="1"/>
  <c r="F1867" i="5" a="1"/>
  <c r="F1867" i="5" s="1"/>
  <c r="F1868" i="5" a="1"/>
  <c r="F1868" i="5" s="1"/>
  <c r="F1870" i="5" a="1"/>
  <c r="F1870" i="5" s="1"/>
  <c r="F1871" i="5" a="1"/>
  <c r="F1871" i="5" s="1"/>
  <c r="F1872" i="5" a="1"/>
  <c r="F1872" i="5" s="1"/>
  <c r="F1874" i="5" a="1"/>
  <c r="F1874" i="5" s="1"/>
  <c r="F1875" i="5" a="1"/>
  <c r="F1875" i="5" s="1"/>
  <c r="F1876" i="5" a="1"/>
  <c r="F1876" i="5" s="1"/>
  <c r="F1878" i="5" a="1"/>
  <c r="F1878" i="5" s="1"/>
  <c r="F1879" i="5" a="1"/>
  <c r="F1879" i="5" s="1"/>
  <c r="F1880" i="5" a="1"/>
  <c r="F1880" i="5" s="1"/>
  <c r="F1882" i="5" a="1"/>
  <c r="F1882" i="5" s="1"/>
  <c r="F1883" i="5" a="1"/>
  <c r="F1883" i="5" s="1"/>
  <c r="F1884" i="5" a="1"/>
  <c r="F1884" i="5" s="1"/>
  <c r="F1886" i="5" a="1"/>
  <c r="F1886" i="5" s="1"/>
  <c r="F1887" i="5" a="1"/>
  <c r="F1887" i="5" s="1"/>
  <c r="F1888" i="5" a="1"/>
  <c r="F1888" i="5" s="1"/>
  <c r="F1889" i="5" a="1"/>
  <c r="F1889" i="5" s="1"/>
  <c r="F1890" i="5" a="1"/>
  <c r="F1890" i="5" s="1"/>
  <c r="F1892" i="5" a="1"/>
  <c r="F1892" i="5" s="1"/>
  <c r="F1893" i="5" a="1"/>
  <c r="F1893" i="5" s="1"/>
  <c r="F1894" i="5" a="1"/>
  <c r="F1894" i="5" s="1"/>
  <c r="F1895" i="5" a="1"/>
  <c r="F1895" i="5" s="1"/>
  <c r="F1896" i="5" a="1"/>
  <c r="F1896" i="5" s="1"/>
  <c r="F1897" i="5" a="1"/>
  <c r="F1897" i="5" s="1"/>
  <c r="F1899" i="5" a="1"/>
  <c r="F1899" i="5" s="1"/>
  <c r="F1901" i="5" a="1"/>
  <c r="F1901" i="5" s="1"/>
  <c r="F1903" i="5" a="1"/>
  <c r="F1903" i="5" s="1"/>
  <c r="F1905" i="5" a="1"/>
  <c r="F1905" i="5" s="1"/>
  <c r="F1907" i="5" a="1"/>
  <c r="F1907" i="5" s="1"/>
  <c r="F1909" i="5" a="1"/>
  <c r="F1909" i="5" s="1"/>
  <c r="F1910" i="5" a="1"/>
  <c r="F1910" i="5" s="1"/>
  <c r="F1912" i="5" a="1"/>
  <c r="F1912" i="5" s="1"/>
  <c r="F1913" i="5" a="1"/>
  <c r="F1913" i="5" s="1"/>
  <c r="F1914" i="5" a="1"/>
  <c r="F1914" i="5" s="1"/>
  <c r="F1915" i="5" a="1"/>
  <c r="F1915" i="5" s="1"/>
  <c r="F1916" i="5" a="1"/>
  <c r="F1916" i="5" s="1"/>
  <c r="F1917" i="5" a="1"/>
  <c r="F1917" i="5" s="1"/>
  <c r="F1919" i="5" a="1"/>
  <c r="F1919" i="5" s="1"/>
  <c r="F1921" i="5" a="1"/>
  <c r="F1921" i="5" s="1"/>
  <c r="F1923" i="5" a="1"/>
  <c r="F1923" i="5" s="1"/>
  <c r="F1924" i="5" a="1"/>
  <c r="F1924" i="5" s="1"/>
  <c r="F1926" i="5" a="1"/>
  <c r="F1926" i="5" s="1"/>
  <c r="F1927" i="5" a="1"/>
  <c r="F1927" i="5" s="1"/>
  <c r="F1928" i="5" a="1"/>
  <c r="F1928" i="5" s="1"/>
  <c r="F1929" i="5" a="1"/>
  <c r="F1929" i="5" s="1"/>
  <c r="F1930" i="5" a="1"/>
  <c r="F1930" i="5" s="1"/>
  <c r="F1931" i="5" a="1"/>
  <c r="F1931" i="5" s="1"/>
  <c r="F1932" i="5" a="1"/>
  <c r="F1932" i="5" s="1"/>
  <c r="F1933" i="5" a="1"/>
  <c r="F1933" i="5" s="1"/>
  <c r="F1934" i="5" a="1"/>
  <c r="F1934" i="5" s="1"/>
  <c r="F1935" i="5" a="1"/>
  <c r="F1935" i="5" s="1"/>
  <c r="F1936" i="5" a="1"/>
  <c r="F1936" i="5" s="1"/>
  <c r="F1937" i="5" a="1"/>
  <c r="F1937" i="5" s="1"/>
  <c r="F1938" i="5" a="1"/>
  <c r="F1938" i="5" s="1"/>
  <c r="F1939" i="5" a="1"/>
  <c r="F1939" i="5" s="1"/>
  <c r="F1784" i="5" a="1"/>
  <c r="F1784" i="5" s="1"/>
  <c r="F1785" i="5" a="1"/>
  <c r="F1785" i="5" s="1"/>
  <c r="F1787" i="5" a="1"/>
  <c r="F1787" i="5" s="1"/>
  <c r="F1788" i="5" a="1"/>
  <c r="F1788" i="5" s="1"/>
  <c r="F1789" i="5" a="1"/>
  <c r="F1789" i="5" s="1"/>
  <c r="F1791" i="5" a="1"/>
  <c r="F1791" i="5" s="1"/>
  <c r="F1792" i="5" a="1"/>
  <c r="F1792" i="5" s="1"/>
  <c r="F1793" i="5" a="1"/>
  <c r="F1793" i="5" s="1"/>
  <c r="F1795" i="5" a="1"/>
  <c r="F1795" i="5" s="1"/>
  <c r="F1796" i="5" a="1"/>
  <c r="F1796" i="5" s="1"/>
  <c r="F1797" i="5" a="1"/>
  <c r="F1797" i="5" s="1"/>
  <c r="F1799" i="5" a="1"/>
  <c r="F1799" i="5" s="1"/>
  <c r="F1800" i="5" a="1"/>
  <c r="F1800" i="5" s="1"/>
  <c r="F1801" i="5" a="1"/>
  <c r="F1801" i="5" s="1"/>
  <c r="F1803" i="5" a="1"/>
  <c r="F1803" i="5" s="1"/>
  <c r="F1804" i="5" a="1"/>
  <c r="F1804" i="5" s="1"/>
  <c r="F1805" i="5" a="1"/>
  <c r="F1805" i="5" s="1"/>
  <c r="F1807" i="5" a="1"/>
  <c r="F1807" i="5" s="1"/>
  <c r="F1808" i="5" a="1"/>
  <c r="F1808" i="5" s="1"/>
  <c r="F1809" i="5" a="1"/>
  <c r="F1809" i="5" s="1"/>
  <c r="F1810" i="5" a="1"/>
  <c r="F1810" i="5" s="1"/>
  <c r="F1811" i="5" a="1"/>
  <c r="F1811" i="5" s="1"/>
  <c r="F1813" i="5" a="1"/>
  <c r="F1813" i="5" s="1"/>
  <c r="F1814" i="5" a="1"/>
  <c r="F1814" i="5" s="1"/>
  <c r="F1815" i="5" a="1"/>
  <c r="F1815" i="5" s="1"/>
  <c r="F1816" i="5" a="1"/>
  <c r="F1816" i="5" s="1"/>
  <c r="F1817" i="5" a="1"/>
  <c r="F1817" i="5" s="1"/>
  <c r="F1818" i="5" a="1"/>
  <c r="F1818" i="5" s="1"/>
  <c r="F1820" i="5" a="1"/>
  <c r="F1820" i="5" s="1"/>
  <c r="F1822" i="5" a="1"/>
  <c r="F1822" i="5" s="1"/>
  <c r="F1824" i="5" a="1"/>
  <c r="F1824" i="5" s="1"/>
  <c r="F1826" i="5" a="1"/>
  <c r="F1826" i="5" s="1"/>
  <c r="F1828" i="5" a="1"/>
  <c r="F1828" i="5" s="1"/>
  <c r="F1830" i="5" a="1"/>
  <c r="F1830" i="5" s="1"/>
  <c r="F1831" i="5" a="1"/>
  <c r="F1831" i="5" s="1"/>
  <c r="F1833" i="5" a="1"/>
  <c r="F1833" i="5" s="1"/>
  <c r="F1834" i="5" a="1"/>
  <c r="F1834" i="5" s="1"/>
  <c r="F1835" i="5" a="1"/>
  <c r="F1835" i="5" s="1"/>
  <c r="F1836" i="5" a="1"/>
  <c r="F1836" i="5" s="1"/>
  <c r="F1837" i="5" a="1"/>
  <c r="F1837" i="5" s="1"/>
  <c r="F1838" i="5" a="1"/>
  <c r="F1838" i="5" s="1"/>
  <c r="F1840" i="5" a="1"/>
  <c r="F1840" i="5" s="1"/>
  <c r="F1842" i="5" a="1"/>
  <c r="F1842" i="5" s="1"/>
  <c r="F1844" i="5" a="1"/>
  <c r="F1844" i="5" s="1"/>
  <c r="F1845" i="5" a="1"/>
  <c r="F1845" i="5" s="1"/>
  <c r="F1847" i="5" a="1"/>
  <c r="F1847" i="5" s="1"/>
  <c r="F1848" i="5" a="1"/>
  <c r="F1848" i="5" s="1"/>
  <c r="F1849" i="5" a="1"/>
  <c r="F1849" i="5" s="1"/>
  <c r="F1850" i="5" a="1"/>
  <c r="F1850" i="5" s="1"/>
  <c r="F1851" i="5" a="1"/>
  <c r="F1851" i="5" s="1"/>
  <c r="F1852" i="5" a="1"/>
  <c r="F1852" i="5" s="1"/>
  <c r="F1853" i="5" a="1"/>
  <c r="F1853" i="5" s="1"/>
  <c r="F1854" i="5" a="1"/>
  <c r="F1854" i="5" s="1"/>
  <c r="F1855" i="5" a="1"/>
  <c r="F1855" i="5" s="1"/>
  <c r="F1856" i="5" a="1"/>
  <c r="F1856" i="5" s="1"/>
  <c r="F1857" i="5" a="1"/>
  <c r="F1857" i="5" s="1"/>
  <c r="F1858" i="5" a="1"/>
  <c r="F1858" i="5" s="1"/>
  <c r="F1859" i="5" a="1"/>
  <c r="F1859" i="5" s="1"/>
  <c r="F1860" i="5" a="1"/>
  <c r="F1860" i="5" s="1"/>
  <c r="F1609" i="5" a="1"/>
  <c r="F1609" i="5" s="1"/>
  <c r="F1610" i="5" a="1"/>
  <c r="F1610" i="5" s="1"/>
  <c r="F1611" i="5" a="1"/>
  <c r="F1611" i="5" s="1"/>
  <c r="F1613" i="5" a="1"/>
  <c r="F1613" i="5" s="1"/>
  <c r="F1615" i="5" a="1"/>
  <c r="F1615" i="5" s="1"/>
  <c r="F1616" i="5" a="1"/>
  <c r="F1616" i="5" s="1"/>
  <c r="F1618" i="5" a="1"/>
  <c r="F1618" i="5" s="1"/>
  <c r="F1619" i="5" a="1"/>
  <c r="F1619" i="5" s="1"/>
  <c r="F1620" i="5" a="1"/>
  <c r="F1620" i="5" s="1"/>
  <c r="F1621" i="5" a="1"/>
  <c r="F1621" i="5" s="1"/>
  <c r="F1622" i="5" a="1"/>
  <c r="F1622" i="5" s="1"/>
  <c r="F1623" i="5" a="1"/>
  <c r="F1623" i="5" s="1"/>
  <c r="F1624" i="5" a="1"/>
  <c r="F1624" i="5" s="1"/>
  <c r="F1625" i="5" a="1"/>
  <c r="F1625" i="5" s="1"/>
  <c r="F1626" i="5" a="1"/>
  <c r="F1626" i="5" s="1"/>
  <c r="F1627" i="5" a="1"/>
  <c r="F1627" i="5" s="1"/>
  <c r="F1628" i="5" a="1"/>
  <c r="F1628" i="5" s="1"/>
  <c r="F1629" i="5" a="1"/>
  <c r="F1629" i="5" s="1"/>
  <c r="F1630" i="5" a="1"/>
  <c r="F1630" i="5" s="1"/>
  <c r="F1631" i="5" a="1"/>
  <c r="F1631" i="5" s="1"/>
  <c r="F1632" i="5" a="1"/>
  <c r="F1632" i="5" s="1"/>
  <c r="F1633" i="5" a="1"/>
  <c r="F1633" i="5" s="1"/>
  <c r="F1635" i="5" a="1"/>
  <c r="F1635" i="5" s="1"/>
  <c r="F1636" i="5" a="1"/>
  <c r="F1636" i="5" s="1"/>
  <c r="F1637" i="5" a="1"/>
  <c r="F1637" i="5" s="1"/>
  <c r="F1638" i="5" a="1"/>
  <c r="F1638" i="5" s="1"/>
  <c r="F1639" i="5" a="1"/>
  <c r="F1639" i="5" s="1"/>
  <c r="F1640" i="5" a="1"/>
  <c r="F1640" i="5" s="1"/>
  <c r="F1641" i="5" a="1"/>
  <c r="F1641" i="5" s="1"/>
  <c r="F1642" i="5" a="1"/>
  <c r="F1642" i="5" s="1"/>
  <c r="F1643" i="5" a="1"/>
  <c r="F1643" i="5" s="1"/>
  <c r="F1644" i="5" a="1"/>
  <c r="F1644" i="5" s="1"/>
  <c r="F1645" i="5" a="1"/>
  <c r="F1645" i="5" s="1"/>
  <c r="F1646" i="5" a="1"/>
  <c r="F1646" i="5" s="1"/>
  <c r="F1647" i="5" a="1"/>
  <c r="F1647" i="5" s="1"/>
  <c r="F1648" i="5" a="1"/>
  <c r="F1648" i="5" s="1"/>
  <c r="F1649" i="5" a="1"/>
  <c r="F1649" i="5" s="1"/>
  <c r="F1650" i="5" a="1"/>
  <c r="F1650" i="5" s="1"/>
  <c r="F1652" i="5" a="1"/>
  <c r="F1652" i="5" s="1"/>
  <c r="F1653" i="5" a="1"/>
  <c r="F1653" i="5" s="1"/>
  <c r="F1654" i="5" a="1"/>
  <c r="F1654" i="5" s="1"/>
  <c r="F1655" i="5" a="1"/>
  <c r="F1655" i="5" s="1"/>
  <c r="F1656" i="5" a="1"/>
  <c r="F1656" i="5" s="1"/>
  <c r="F1657" i="5" a="1"/>
  <c r="F1657" i="5" s="1"/>
  <c r="F1658" i="5" a="1"/>
  <c r="F1658" i="5" s="1"/>
  <c r="F1659" i="5" a="1"/>
  <c r="F1659" i="5" s="1"/>
  <c r="F1660" i="5" a="1"/>
  <c r="F1660" i="5" s="1"/>
  <c r="F1661" i="5" a="1"/>
  <c r="F1661" i="5" s="1"/>
  <c r="F1662" i="5" a="1"/>
  <c r="F1662" i="5" s="1"/>
  <c r="F1663" i="5" a="1"/>
  <c r="F1663" i="5" s="1"/>
  <c r="F1664" i="5" a="1"/>
  <c r="F1664" i="5" s="1"/>
  <c r="F1665" i="5" a="1"/>
  <c r="F1665" i="5" s="1"/>
  <c r="F1666" i="5" a="1"/>
  <c r="F1666" i="5" s="1"/>
  <c r="F1667" i="5" a="1"/>
  <c r="F1667" i="5" s="1"/>
  <c r="F1669" i="5" a="1"/>
  <c r="F1669" i="5" s="1"/>
  <c r="F1670" i="5" a="1"/>
  <c r="F1670" i="5" s="1"/>
  <c r="F1672" i="5" a="1"/>
  <c r="F1672" i="5" s="1"/>
  <c r="F1673" i="5" a="1"/>
  <c r="F1673" i="5" s="1"/>
  <c r="F1675" i="5" a="1"/>
  <c r="F1675" i="5" s="1"/>
  <c r="F1676" i="5" a="1"/>
  <c r="F1676" i="5" s="1"/>
  <c r="F1678" i="5" a="1"/>
  <c r="F1678" i="5" s="1"/>
  <c r="F1679" i="5" a="1"/>
  <c r="F1679" i="5" s="1"/>
  <c r="F1681" i="5" a="1"/>
  <c r="F1681" i="5" s="1"/>
  <c r="F1682" i="5" a="1"/>
  <c r="F1682" i="5" s="1"/>
  <c r="F1684" i="5" a="1"/>
  <c r="F1684" i="5" s="1"/>
  <c r="F1685" i="5" a="1"/>
  <c r="F1685" i="5" s="1"/>
  <c r="F1687" i="5" a="1"/>
  <c r="F1687" i="5" s="1"/>
  <c r="F1688" i="5" a="1"/>
  <c r="F1688" i="5" s="1"/>
  <c r="F1690" i="5" a="1"/>
  <c r="F1690" i="5" s="1"/>
  <c r="F1691" i="5" a="1"/>
  <c r="F1691" i="5" s="1"/>
  <c r="F1693" i="5" a="1"/>
  <c r="F1693" i="5" s="1"/>
  <c r="F1694" i="5" a="1"/>
  <c r="F1694" i="5" s="1"/>
  <c r="F1696" i="5" a="1"/>
  <c r="F1696" i="5" s="1"/>
  <c r="F1697" i="5" a="1"/>
  <c r="F1697" i="5" s="1"/>
  <c r="F1699" i="5" a="1"/>
  <c r="F1699" i="5" s="1"/>
  <c r="F1700" i="5" a="1"/>
  <c r="F1700" i="5" s="1"/>
  <c r="F1702" i="5" a="1"/>
  <c r="F1702" i="5" s="1"/>
  <c r="F1703" i="5" a="1"/>
  <c r="F1703" i="5" s="1"/>
  <c r="F1705" i="5" a="1"/>
  <c r="F1705" i="5" s="1"/>
  <c r="F1706" i="5" a="1"/>
  <c r="F1706" i="5" s="1"/>
  <c r="F1708" i="5" a="1"/>
  <c r="F1708" i="5" s="1"/>
  <c r="F1709" i="5" a="1"/>
  <c r="F1709" i="5" s="1"/>
  <c r="F1711" i="5" a="1"/>
  <c r="F1711" i="5" s="1"/>
  <c r="F1712" i="5" a="1"/>
  <c r="F1712" i="5" s="1"/>
  <c r="F1714" i="5" a="1"/>
  <c r="F1714" i="5" s="1"/>
  <c r="F1715" i="5" a="1"/>
  <c r="F1715" i="5" s="1"/>
  <c r="F1717" i="5" a="1"/>
  <c r="F1717" i="5" s="1"/>
  <c r="F1718" i="5" a="1"/>
  <c r="F1718" i="5" s="1"/>
  <c r="F1719" i="5" a="1"/>
  <c r="F1719" i="5" s="1"/>
  <c r="F1720" i="5" a="1"/>
  <c r="F1720" i="5" s="1"/>
  <c r="F1721" i="5" a="1"/>
  <c r="F1721" i="5" s="1"/>
  <c r="F1722" i="5" a="1"/>
  <c r="F1722" i="5" s="1"/>
  <c r="F1724" i="5" a="1"/>
  <c r="F1724" i="5" s="1"/>
  <c r="F1726" i="5" a="1"/>
  <c r="F1726" i="5" s="1"/>
  <c r="F1728" i="5" a="1"/>
  <c r="F1728" i="5" s="1"/>
  <c r="F1729" i="5" a="1"/>
  <c r="F1729" i="5" s="1"/>
  <c r="F1731" i="5" a="1"/>
  <c r="F1731" i="5" s="1"/>
  <c r="F1732" i="5" a="1"/>
  <c r="F1732" i="5" s="1"/>
  <c r="F1733" i="5" a="1"/>
  <c r="F1733" i="5" s="1"/>
  <c r="F1734" i="5" a="1"/>
  <c r="F1734" i="5" s="1"/>
  <c r="F1735" i="5" a="1"/>
  <c r="F1735" i="5" s="1"/>
  <c r="F1736" i="5" a="1"/>
  <c r="F1736" i="5" s="1"/>
  <c r="F1737" i="5" a="1"/>
  <c r="F1737" i="5" s="1"/>
  <c r="F1738" i="5" a="1"/>
  <c r="F1738" i="5" s="1"/>
  <c r="F1739" i="5" a="1"/>
  <c r="F1739" i="5" s="1"/>
  <c r="F1740" i="5" a="1"/>
  <c r="F1740" i="5" s="1"/>
  <c r="F1741" i="5" a="1"/>
  <c r="F1741" i="5" s="1"/>
  <c r="F1742" i="5" a="1"/>
  <c r="F1742" i="5" s="1"/>
  <c r="F1743" i="5" a="1"/>
  <c r="F1743" i="5" s="1"/>
  <c r="F1744" i="5" a="1"/>
  <c r="F1744" i="5" s="1"/>
  <c r="F1745" i="5" a="1"/>
  <c r="F1745" i="5" s="1"/>
  <c r="F1746" i="5" a="1"/>
  <c r="F1746" i="5" s="1"/>
  <c r="F1748" i="5" a="1"/>
  <c r="F1748" i="5" s="1"/>
  <c r="F1750" i="5" a="1"/>
  <c r="F1750" i="5" s="1"/>
  <c r="F1751" i="5" a="1"/>
  <c r="F1751" i="5" s="1"/>
  <c r="F1752" i="5" a="1"/>
  <c r="F1752" i="5" s="1"/>
  <c r="F1753" i="5" a="1"/>
  <c r="F1753" i="5" s="1"/>
  <c r="F1754" i="5" a="1"/>
  <c r="F1754" i="5" s="1"/>
  <c r="F1755" i="5" a="1"/>
  <c r="F1755" i="5" s="1"/>
  <c r="F1756" i="5" a="1"/>
  <c r="F1756" i="5" s="1"/>
  <c r="F1757" i="5" a="1"/>
  <c r="F1757" i="5" s="1"/>
  <c r="F1759" i="5" a="1"/>
  <c r="F1759" i="5" s="1"/>
  <c r="F1760" i="5" a="1"/>
  <c r="F1760" i="5" s="1"/>
  <c r="F1761" i="5" a="1"/>
  <c r="F1761" i="5" s="1"/>
  <c r="F1762" i="5" a="1"/>
  <c r="F1762" i="5" s="1"/>
  <c r="F1763" i="5" a="1"/>
  <c r="F1763" i="5" s="1"/>
  <c r="F1764" i="5" a="1"/>
  <c r="F1764" i="5" s="1"/>
  <c r="F1766" i="5" a="1"/>
  <c r="F1766" i="5" s="1"/>
  <c r="F1768" i="5" a="1"/>
  <c r="F1768" i="5" s="1"/>
  <c r="F1770" i="5" a="1"/>
  <c r="F1770" i="5" s="1"/>
  <c r="F1772" i="5" a="1"/>
  <c r="F1772" i="5" s="1"/>
  <c r="F1776" i="5" a="1"/>
  <c r="F1776" i="5" s="1"/>
  <c r="F1777" i="5" a="1"/>
  <c r="F1777" i="5" s="1"/>
  <c r="F1778" i="5" a="1"/>
  <c r="F1778" i="5" s="1"/>
  <c r="F1779" i="5" a="1"/>
  <c r="F1779" i="5" s="1"/>
  <c r="F1780" i="5" a="1"/>
  <c r="F1780" i="5" s="1"/>
  <c r="F1781" i="5" a="1"/>
  <c r="F1781" i="5" s="1"/>
  <c r="F1236" i="5" a="1"/>
  <c r="F1236" i="5" s="1"/>
  <c r="F1238" i="5" a="1"/>
  <c r="F1238" i="5" s="1"/>
  <c r="F1240" i="5" a="1"/>
  <c r="F1240" i="5" s="1"/>
  <c r="F1242" i="5" a="1"/>
  <c r="F1242" i="5" s="1"/>
  <c r="F1243" i="5" a="1"/>
  <c r="F1243" i="5" s="1"/>
  <c r="F1245" i="5" a="1"/>
  <c r="F1245" i="5" s="1"/>
  <c r="F1247" i="5" a="1"/>
  <c r="F1247" i="5" s="1"/>
  <c r="F1249" i="5" a="1"/>
  <c r="F1249" i="5" s="1"/>
  <c r="F1251" i="5" a="1"/>
  <c r="F1251" i="5" s="1"/>
  <c r="F1252" i="5" a="1"/>
  <c r="F1252" i="5" s="1"/>
  <c r="F1254" i="5" a="1"/>
  <c r="F1254" i="5" s="1"/>
  <c r="F1256" i="5" a="1"/>
  <c r="F1256" i="5" s="1"/>
  <c r="F1258" i="5" a="1"/>
  <c r="F1258" i="5" s="1"/>
  <c r="F1259" i="5" a="1"/>
  <c r="F1259" i="5" s="1"/>
  <c r="F1261" i="5" a="1"/>
  <c r="F1261" i="5" s="1"/>
  <c r="F1263" i="5" a="1"/>
  <c r="F1263" i="5" s="1"/>
  <c r="F1265" i="5" a="1"/>
  <c r="F1265" i="5" s="1"/>
  <c r="F1266" i="5" a="1"/>
  <c r="F1266" i="5" s="1"/>
  <c r="F1268" i="5" a="1"/>
  <c r="F1268" i="5" s="1"/>
  <c r="F1270" i="5" a="1"/>
  <c r="F1270" i="5" s="1"/>
  <c r="F1272" i="5" a="1"/>
  <c r="F1272" i="5" s="1"/>
  <c r="F1274" i="5" a="1"/>
  <c r="F1274" i="5" s="1"/>
  <c r="F1291" i="5" a="1"/>
  <c r="F1291" i="5" s="1"/>
  <c r="F1293" i="5" a="1"/>
  <c r="F1293" i="5" s="1"/>
  <c r="F1295" i="5" a="1"/>
  <c r="F1295" i="5" s="1"/>
  <c r="F1297" i="5" a="1"/>
  <c r="F1297" i="5" s="1"/>
  <c r="F1298" i="5" a="1"/>
  <c r="F1298" i="5" s="1"/>
  <c r="F1299" i="5" a="1"/>
  <c r="F1299" i="5" s="1"/>
  <c r="F1301" i="5" a="1"/>
  <c r="F1301" i="5" s="1"/>
  <c r="F1302" i="5" a="1"/>
  <c r="F1302" i="5" s="1"/>
  <c r="F1303" i="5" a="1"/>
  <c r="F1303" i="5" s="1"/>
  <c r="F1304" i="5" a="1"/>
  <c r="F1304" i="5" s="1"/>
  <c r="F1305" i="5" a="1"/>
  <c r="F1305" i="5" s="1"/>
  <c r="F1306" i="5" a="1"/>
  <c r="F1306" i="5" s="1"/>
  <c r="F1307" i="5" a="1"/>
  <c r="F1307" i="5" s="1"/>
  <c r="F1308" i="5" a="1"/>
  <c r="F1308" i="5" s="1"/>
  <c r="F1309" i="5" a="1"/>
  <c r="F1309" i="5" s="1"/>
  <c r="F1310" i="5" a="1"/>
  <c r="F1310" i="5" s="1"/>
  <c r="F1311" i="5" a="1"/>
  <c r="F1311" i="5" s="1"/>
  <c r="F1312" i="5" a="1"/>
  <c r="F1312" i="5" s="1"/>
  <c r="F1313" i="5" a="1"/>
  <c r="F1313" i="5" s="1"/>
  <c r="F1314" i="5" a="1"/>
  <c r="F1314" i="5" s="1"/>
  <c r="F1315" i="5" a="1"/>
  <c r="F1315" i="5" s="1"/>
  <c r="F1316" i="5" a="1"/>
  <c r="F1316" i="5" s="1"/>
  <c r="F1318" i="5" a="1"/>
  <c r="F1318" i="5" s="1"/>
  <c r="F1319" i="5" a="1"/>
  <c r="F1319" i="5" s="1"/>
  <c r="F1320" i="5" a="1"/>
  <c r="F1320" i="5" s="1"/>
  <c r="F1321" i="5" a="1"/>
  <c r="F1321" i="5" s="1"/>
  <c r="F1322" i="5" a="1"/>
  <c r="F1322" i="5" s="1"/>
  <c r="F1323" i="5" a="1"/>
  <c r="F1323" i="5" s="1"/>
  <c r="F1324" i="5" a="1"/>
  <c r="F1324" i="5" s="1"/>
  <c r="F1325" i="5" a="1"/>
  <c r="F1325" i="5" s="1"/>
  <c r="F1326" i="5" a="1"/>
  <c r="F1326" i="5" s="1"/>
  <c r="F1327" i="5" a="1"/>
  <c r="F1327" i="5" s="1"/>
  <c r="F1328" i="5" a="1"/>
  <c r="F1328" i="5" s="1"/>
  <c r="F1329" i="5" a="1"/>
  <c r="F1329" i="5" s="1"/>
  <c r="F1331" i="5" a="1"/>
  <c r="F1331" i="5" s="1"/>
  <c r="F1332" i="5" a="1"/>
  <c r="F1332" i="5" s="1"/>
  <c r="F1333" i="5" a="1"/>
  <c r="F1333" i="5" s="1"/>
  <c r="F1334" i="5" a="1"/>
  <c r="F1334" i="5" s="1"/>
  <c r="F1335" i="5" a="1"/>
  <c r="F1335" i="5" s="1"/>
  <c r="F1336" i="5" a="1"/>
  <c r="F1336" i="5" s="1"/>
  <c r="F1337" i="5" a="1"/>
  <c r="F1337" i="5" s="1"/>
  <c r="F1338" i="5" a="1"/>
  <c r="F1338" i="5" s="1"/>
  <c r="F1339" i="5" a="1"/>
  <c r="F1339" i="5" s="1"/>
  <c r="F1340" i="5" a="1"/>
  <c r="F1340" i="5" s="1"/>
  <c r="F1341" i="5" a="1"/>
  <c r="F1341" i="5" s="1"/>
  <c r="F1342" i="5" a="1"/>
  <c r="F1342" i="5" s="1"/>
  <c r="F1344" i="5" a="1"/>
  <c r="F1344" i="5" s="1"/>
  <c r="F1345" i="5" a="1"/>
  <c r="F1345" i="5" s="1"/>
  <c r="F1346" i="5" a="1"/>
  <c r="F1346" i="5" s="1"/>
  <c r="F1347" i="5" a="1"/>
  <c r="F1347" i="5" s="1"/>
  <c r="F1348" i="5" a="1"/>
  <c r="F1348" i="5" s="1"/>
  <c r="F1349" i="5" a="1"/>
  <c r="F1349" i="5" s="1"/>
  <c r="F1350" i="5" a="1"/>
  <c r="F1350" i="5" s="1"/>
  <c r="F1351" i="5" a="1"/>
  <c r="F1351" i="5" s="1"/>
  <c r="F1352" i="5" a="1"/>
  <c r="F1352" i="5" s="1"/>
  <c r="F1353" i="5" a="1"/>
  <c r="F1353" i="5" s="1"/>
  <c r="F1354" i="5" a="1"/>
  <c r="F1354" i="5" s="1"/>
  <c r="F1355" i="5" a="1"/>
  <c r="F1355" i="5" s="1"/>
  <c r="F1356" i="5" a="1"/>
  <c r="F1356" i="5" s="1"/>
  <c r="F1357" i="5" a="1"/>
  <c r="F1357" i="5" s="1"/>
  <c r="F1358" i="5" a="1"/>
  <c r="F1358" i="5" s="1"/>
  <c r="F1359" i="5" a="1"/>
  <c r="F1359" i="5" s="1"/>
  <c r="F1361" i="5" a="1"/>
  <c r="F1361" i="5" s="1"/>
  <c r="F1362" i="5" a="1"/>
  <c r="F1362" i="5" s="1"/>
  <c r="F1363" i="5" a="1"/>
  <c r="F1363" i="5" s="1"/>
  <c r="F1364" i="5" a="1"/>
  <c r="F1364" i="5" s="1"/>
  <c r="F1365" i="5" a="1"/>
  <c r="F1365" i="5" s="1"/>
  <c r="F1366" i="5" a="1"/>
  <c r="F1366" i="5" s="1"/>
  <c r="F1367" i="5" a="1"/>
  <c r="F1367" i="5" s="1"/>
  <c r="F1368" i="5" a="1"/>
  <c r="F1368" i="5" s="1"/>
  <c r="F1369" i="5" a="1"/>
  <c r="F1369" i="5" s="1"/>
  <c r="F1370" i="5" a="1"/>
  <c r="F1370" i="5" s="1"/>
  <c r="F1371" i="5" a="1"/>
  <c r="F1371" i="5" s="1"/>
  <c r="F1372" i="5" a="1"/>
  <c r="F1372" i="5" s="1"/>
  <c r="F1374" i="5" a="1"/>
  <c r="F1374" i="5" s="1"/>
  <c r="F1375" i="5" a="1"/>
  <c r="F1375" i="5" s="1"/>
  <c r="F1376" i="5" a="1"/>
  <c r="F1376" i="5" s="1"/>
  <c r="F1377" i="5" a="1"/>
  <c r="F1377" i="5" s="1"/>
  <c r="F1378" i="5" a="1"/>
  <c r="F1378" i="5" s="1"/>
  <c r="F1379" i="5" a="1"/>
  <c r="F1379" i="5" s="1"/>
  <c r="F1380" i="5" a="1"/>
  <c r="F1380" i="5" s="1"/>
  <c r="F1381" i="5" a="1"/>
  <c r="F1381" i="5" s="1"/>
  <c r="F1382" i="5" a="1"/>
  <c r="F1382" i="5" s="1"/>
  <c r="F1383" i="5" a="1"/>
  <c r="F1383" i="5" s="1"/>
  <c r="F1384" i="5" a="1"/>
  <c r="F1384" i="5" s="1"/>
  <c r="F1385" i="5" a="1"/>
  <c r="F1385" i="5" s="1"/>
  <c r="F1387" i="5" a="1"/>
  <c r="F1387" i="5" s="1"/>
  <c r="F1388" i="5" a="1"/>
  <c r="F1388" i="5" s="1"/>
  <c r="F1389" i="5" a="1"/>
  <c r="F1389" i="5" s="1"/>
  <c r="F1390" i="5" a="1"/>
  <c r="F1390" i="5" s="1"/>
  <c r="F1391" i="5" a="1"/>
  <c r="F1391" i="5" s="1"/>
  <c r="F1392" i="5" a="1"/>
  <c r="F1392" i="5" s="1"/>
  <c r="F1393" i="5" a="1"/>
  <c r="F1393" i="5" s="1"/>
  <c r="F1394" i="5" a="1"/>
  <c r="F1394" i="5" s="1"/>
  <c r="F1395" i="5" a="1"/>
  <c r="F1395" i="5" s="1"/>
  <c r="F1396" i="5" a="1"/>
  <c r="F1396" i="5" s="1"/>
  <c r="F1397" i="5" a="1"/>
  <c r="F1397" i="5" s="1"/>
  <c r="F1398" i="5" a="1"/>
  <c r="F1398" i="5" s="1"/>
  <c r="F1399" i="5" a="1"/>
  <c r="F1399" i="5" s="1"/>
  <c r="F1400" i="5" a="1"/>
  <c r="F1400" i="5" s="1"/>
  <c r="F1401" i="5" a="1"/>
  <c r="F1401" i="5" s="1"/>
  <c r="F1402" i="5" a="1"/>
  <c r="F1402" i="5" s="1"/>
  <c r="F1404" i="5" a="1"/>
  <c r="F1404" i="5" s="1"/>
  <c r="F1405" i="5" a="1"/>
  <c r="F1405" i="5" s="1"/>
  <c r="F1406" i="5" a="1"/>
  <c r="F1406" i="5" s="1"/>
  <c r="F1407" i="5" a="1"/>
  <c r="F1407" i="5" s="1"/>
  <c r="F1408" i="5" a="1"/>
  <c r="F1408" i="5" s="1"/>
  <c r="F1409" i="5" a="1"/>
  <c r="F1409" i="5" s="1"/>
  <c r="F1410" i="5" a="1"/>
  <c r="F1410" i="5" s="1"/>
  <c r="F1411" i="5" a="1"/>
  <c r="F1411" i="5" s="1"/>
  <c r="F1412" i="5" a="1"/>
  <c r="F1412" i="5" s="1"/>
  <c r="F1413" i="5" a="1"/>
  <c r="F1413" i="5" s="1"/>
  <c r="F1414" i="5" a="1"/>
  <c r="F1414" i="5" s="1"/>
  <c r="F1415" i="5" a="1"/>
  <c r="F1415" i="5" s="1"/>
  <c r="F1417" i="5" a="1"/>
  <c r="F1417" i="5" s="1"/>
  <c r="F1418" i="5" a="1"/>
  <c r="F1418" i="5" s="1"/>
  <c r="F1419" i="5" a="1"/>
  <c r="F1419" i="5" s="1"/>
  <c r="F1420" i="5" a="1"/>
  <c r="F1420" i="5" s="1"/>
  <c r="F1421" i="5" a="1"/>
  <c r="F1421" i="5" s="1"/>
  <c r="F1422" i="5" a="1"/>
  <c r="F1422" i="5" s="1"/>
  <c r="F1423" i="5" a="1"/>
  <c r="F1423" i="5" s="1"/>
  <c r="F1424" i="5" a="1"/>
  <c r="F1424" i="5" s="1"/>
  <c r="F1425" i="5" a="1"/>
  <c r="F1425" i="5" s="1"/>
  <c r="F1426" i="5" a="1"/>
  <c r="F1426" i="5" s="1"/>
  <c r="F1427" i="5" a="1"/>
  <c r="F1427" i="5" s="1"/>
  <c r="F1428" i="5" a="1"/>
  <c r="F1428" i="5" s="1"/>
  <c r="F1430" i="5" a="1"/>
  <c r="F1430" i="5" s="1"/>
  <c r="F1431" i="5" a="1"/>
  <c r="F1431" i="5" s="1"/>
  <c r="F1432" i="5" a="1"/>
  <c r="F1432" i="5" s="1"/>
  <c r="F1433" i="5" a="1"/>
  <c r="F1433" i="5" s="1"/>
  <c r="F1434" i="5" a="1"/>
  <c r="F1434" i="5" s="1"/>
  <c r="F1435" i="5" a="1"/>
  <c r="F1435" i="5" s="1"/>
  <c r="F1436" i="5" a="1"/>
  <c r="F1436" i="5" s="1"/>
  <c r="F1437" i="5" a="1"/>
  <c r="F1437" i="5" s="1"/>
  <c r="F1438" i="5" a="1"/>
  <c r="F1438" i="5" s="1"/>
  <c r="F1439" i="5" a="1"/>
  <c r="F1439" i="5" s="1"/>
  <c r="F1440" i="5" a="1"/>
  <c r="F1440" i="5" s="1"/>
  <c r="F1441" i="5" a="1"/>
  <c r="F1441" i="5" s="1"/>
  <c r="F1442" i="5" a="1"/>
  <c r="F1442" i="5" s="1"/>
  <c r="F1443" i="5" a="1"/>
  <c r="F1443" i="5" s="1"/>
  <c r="F1444" i="5" a="1"/>
  <c r="F1444" i="5" s="1"/>
  <c r="F1445" i="5" a="1"/>
  <c r="F1445" i="5" s="1"/>
  <c r="F1447" i="5" a="1"/>
  <c r="F1447" i="5" s="1"/>
  <c r="F1448" i="5" a="1"/>
  <c r="F1448" i="5" s="1"/>
  <c r="F1449" i="5" a="1"/>
  <c r="F1449" i="5" s="1"/>
  <c r="F1450" i="5" a="1"/>
  <c r="F1450" i="5" s="1"/>
  <c r="F1451" i="5" a="1"/>
  <c r="F1451" i="5" s="1"/>
  <c r="F1452" i="5" a="1"/>
  <c r="F1452" i="5" s="1"/>
  <c r="F1453" i="5" a="1"/>
  <c r="F1453" i="5" s="1"/>
  <c r="F1454" i="5" a="1"/>
  <c r="F1454" i="5" s="1"/>
  <c r="F1455" i="5" a="1"/>
  <c r="F1455" i="5" s="1"/>
  <c r="F1456" i="5" a="1"/>
  <c r="F1456" i="5" s="1"/>
  <c r="F1457" i="5" a="1"/>
  <c r="F1457" i="5" s="1"/>
  <c r="F1458" i="5" a="1"/>
  <c r="F1458" i="5" s="1"/>
  <c r="F1460" i="5" a="1"/>
  <c r="F1460" i="5" s="1"/>
  <c r="F1461" i="5" a="1"/>
  <c r="F1461" i="5" s="1"/>
  <c r="F1462" i="5" a="1"/>
  <c r="F1462" i="5" s="1"/>
  <c r="F1463" i="5" a="1"/>
  <c r="F1463" i="5" s="1"/>
  <c r="F1464" i="5" a="1"/>
  <c r="F1464" i="5" s="1"/>
  <c r="F1465" i="5" a="1"/>
  <c r="F1465" i="5" s="1"/>
  <c r="F1466" i="5" a="1"/>
  <c r="F1466" i="5" s="1"/>
  <c r="F1467" i="5" a="1"/>
  <c r="F1467" i="5" s="1"/>
  <c r="F1468" i="5" a="1"/>
  <c r="F1468" i="5" s="1"/>
  <c r="F1469" i="5" a="1"/>
  <c r="F1469" i="5" s="1"/>
  <c r="F1470" i="5" a="1"/>
  <c r="F1470" i="5" s="1"/>
  <c r="F1471" i="5" a="1"/>
  <c r="F1471" i="5" s="1"/>
  <c r="F1473" i="5" a="1"/>
  <c r="F1473" i="5" s="1"/>
  <c r="F1474" i="5" a="1"/>
  <c r="F1474" i="5" s="1"/>
  <c r="F1475" i="5" a="1"/>
  <c r="F1475" i="5" s="1"/>
  <c r="F1476" i="5" a="1"/>
  <c r="F1476" i="5" s="1"/>
  <c r="F1477" i="5" a="1"/>
  <c r="F1477" i="5" s="1"/>
  <c r="F1478" i="5" a="1"/>
  <c r="F1478" i="5" s="1"/>
  <c r="F1479" i="5" a="1"/>
  <c r="F1479" i="5" s="1"/>
  <c r="F1480" i="5" a="1"/>
  <c r="F1480" i="5" s="1"/>
  <c r="F1481" i="5" a="1"/>
  <c r="F1481" i="5" s="1"/>
  <c r="F1482" i="5" a="1"/>
  <c r="F1482" i="5" s="1"/>
  <c r="F1483" i="5" a="1"/>
  <c r="F1483" i="5" s="1"/>
  <c r="F1484" i="5" a="1"/>
  <c r="F1484" i="5" s="1"/>
  <c r="F1485" i="5" a="1"/>
  <c r="F1485" i="5" s="1"/>
  <c r="F1486" i="5" a="1"/>
  <c r="F1486" i="5" s="1"/>
  <c r="F1487" i="5" a="1"/>
  <c r="F1487" i="5" s="1"/>
  <c r="F1488" i="5" a="1"/>
  <c r="F1488" i="5" s="1"/>
  <c r="F1490" i="5" a="1"/>
  <c r="F1490" i="5" s="1"/>
  <c r="F1491" i="5" a="1"/>
  <c r="F1491" i="5" s="1"/>
  <c r="F1492" i="5" a="1"/>
  <c r="F1492" i="5" s="1"/>
  <c r="F1493" i="5" a="1"/>
  <c r="F1493" i="5" s="1"/>
  <c r="F1494" i="5" a="1"/>
  <c r="F1494" i="5" s="1"/>
  <c r="F1495" i="5" a="1"/>
  <c r="F1495" i="5" s="1"/>
  <c r="F1496" i="5" a="1"/>
  <c r="F1496" i="5" s="1"/>
  <c r="F1497" i="5" a="1"/>
  <c r="F1497" i="5" s="1"/>
  <c r="F1498" i="5" a="1"/>
  <c r="F1498" i="5" s="1"/>
  <c r="F1499" i="5" a="1"/>
  <c r="F1499" i="5" s="1"/>
  <c r="F1500" i="5" a="1"/>
  <c r="F1500" i="5" s="1"/>
  <c r="F1501" i="5" a="1"/>
  <c r="F1501" i="5" s="1"/>
  <c r="F1503" i="5" a="1"/>
  <c r="F1503" i="5" s="1"/>
  <c r="F1504" i="5" a="1"/>
  <c r="F1504" i="5" s="1"/>
  <c r="F1505" i="5" a="1"/>
  <c r="F1505" i="5" s="1"/>
  <c r="F1506" i="5" a="1"/>
  <c r="F1506" i="5" s="1"/>
  <c r="F1507" i="5" a="1"/>
  <c r="F1507" i="5" s="1"/>
  <c r="F1508" i="5" a="1"/>
  <c r="F1508" i="5" s="1"/>
  <c r="F1509" i="5" a="1"/>
  <c r="F1509" i="5" s="1"/>
  <c r="F1510" i="5" a="1"/>
  <c r="F1510" i="5" s="1"/>
  <c r="F1511" i="5" a="1"/>
  <c r="F1511" i="5" s="1"/>
  <c r="F1512" i="5" a="1"/>
  <c r="F1512" i="5" s="1"/>
  <c r="F1513" i="5" a="1"/>
  <c r="F1513" i="5" s="1"/>
  <c r="F1514" i="5" a="1"/>
  <c r="F1514" i="5" s="1"/>
  <c r="F1516" i="5" a="1"/>
  <c r="F1516" i="5" s="1"/>
  <c r="F1517" i="5" a="1"/>
  <c r="F1517" i="5" s="1"/>
  <c r="F1518" i="5" a="1"/>
  <c r="F1518" i="5" s="1"/>
  <c r="F1519" i="5" a="1"/>
  <c r="F1519" i="5" s="1"/>
  <c r="F1520" i="5" a="1"/>
  <c r="F1520" i="5" s="1"/>
  <c r="F1521" i="5" a="1"/>
  <c r="F1521" i="5" s="1"/>
  <c r="F1522" i="5" a="1"/>
  <c r="F1522" i="5" s="1"/>
  <c r="F1523" i="5" a="1"/>
  <c r="F1523" i="5" s="1"/>
  <c r="F1525" i="5" a="1"/>
  <c r="F1525" i="5" s="1"/>
  <c r="F1526" i="5" a="1"/>
  <c r="F1526" i="5" s="1"/>
  <c r="F1527" i="5" a="1"/>
  <c r="F1527" i="5" s="1"/>
  <c r="F1528" i="5" a="1"/>
  <c r="F1528" i="5" s="1"/>
  <c r="F1529" i="5" a="1"/>
  <c r="F1529" i="5" s="1"/>
  <c r="F1530" i="5" a="1"/>
  <c r="F1530" i="5" s="1"/>
  <c r="F1531" i="5" a="1"/>
  <c r="F1531" i="5" s="1"/>
  <c r="F1532" i="5" a="1"/>
  <c r="F1532" i="5" s="1"/>
  <c r="F1533" i="5" a="1"/>
  <c r="F1533" i="5" s="1"/>
  <c r="F1534" i="5" a="1"/>
  <c r="F1534" i="5" s="1"/>
  <c r="F1535" i="5" a="1"/>
  <c r="F1535" i="5" s="1"/>
  <c r="F1536" i="5" a="1"/>
  <c r="F1536" i="5" s="1"/>
  <c r="F1537" i="5" a="1"/>
  <c r="F1537" i="5" s="1"/>
  <c r="F1538" i="5" a="1"/>
  <c r="F1538" i="5" s="1"/>
  <c r="F1540" i="5" a="1"/>
  <c r="F1540" i="5" s="1"/>
  <c r="F1541" i="5" a="1"/>
  <c r="F1541" i="5" s="1"/>
  <c r="F1542" i="5" a="1"/>
  <c r="F1542" i="5" s="1"/>
  <c r="F1543" i="5" a="1"/>
  <c r="F1543" i="5" s="1"/>
  <c r="F1544" i="5" a="1"/>
  <c r="F1544" i="5" s="1"/>
  <c r="F1545" i="5" a="1"/>
  <c r="F1545" i="5" s="1"/>
  <c r="F1546" i="5" a="1"/>
  <c r="F1546" i="5" s="1"/>
  <c r="F1547" i="5" a="1"/>
  <c r="F1547" i="5" s="1"/>
  <c r="F1548" i="5" a="1"/>
  <c r="F1548" i="5" s="1"/>
  <c r="F1549" i="5" a="1"/>
  <c r="F1549" i="5" s="1"/>
  <c r="F1551" i="5" a="1"/>
  <c r="F1551" i="5" s="1"/>
  <c r="F1552" i="5" a="1"/>
  <c r="F1552" i="5" s="1"/>
  <c r="F1553" i="5" a="1"/>
  <c r="F1553" i="5" s="1"/>
  <c r="F1554" i="5" a="1"/>
  <c r="F1554" i="5" s="1"/>
  <c r="F1555" i="5" a="1"/>
  <c r="F1555" i="5" s="1"/>
  <c r="F1556" i="5" a="1"/>
  <c r="F1556" i="5" s="1"/>
  <c r="F1557" i="5" a="1"/>
  <c r="F1557" i="5" s="1"/>
  <c r="F1558" i="5" a="1"/>
  <c r="F1558" i="5" s="1"/>
  <c r="F1559" i="5" a="1"/>
  <c r="F1559" i="5" s="1"/>
  <c r="F1561" i="5" a="1"/>
  <c r="F1561" i="5" s="1"/>
  <c r="F1562" i="5" a="1"/>
  <c r="F1562" i="5" s="1"/>
  <c r="F1563" i="5" a="1"/>
  <c r="F1563" i="5" s="1"/>
  <c r="F1564" i="5" a="1"/>
  <c r="F1564" i="5" s="1"/>
  <c r="F1565" i="5" a="1"/>
  <c r="F1565" i="5" s="1"/>
  <c r="F1566" i="5" a="1"/>
  <c r="F1566" i="5" s="1"/>
  <c r="F1567" i="5" a="1"/>
  <c r="F1567" i="5" s="1"/>
  <c r="F1569" i="5" a="1"/>
  <c r="F1569" i="5" s="1"/>
  <c r="F1570" i="5" a="1"/>
  <c r="F1570" i="5" s="1"/>
  <c r="F1571" i="5" a="1"/>
  <c r="F1571" i="5" s="1"/>
  <c r="F1572" i="5" a="1"/>
  <c r="F1572" i="5" s="1"/>
  <c r="F1573" i="5" a="1"/>
  <c r="F1573" i="5" s="1"/>
  <c r="F1574" i="5" a="1"/>
  <c r="F1574" i="5" s="1"/>
  <c r="F1575" i="5" a="1"/>
  <c r="F1575" i="5" s="1"/>
  <c r="F1577" i="5" a="1"/>
  <c r="F1577" i="5" s="1"/>
  <c r="F1578" i="5" a="1"/>
  <c r="F1578" i="5" s="1"/>
  <c r="F1579" i="5" a="1"/>
  <c r="F1579" i="5" s="1"/>
  <c r="F1580" i="5" a="1"/>
  <c r="F1580" i="5" s="1"/>
  <c r="F1581" i="5" a="1"/>
  <c r="F1581" i="5" s="1"/>
  <c r="F1582" i="5" a="1"/>
  <c r="F1582" i="5" s="1"/>
  <c r="F1584" i="5" a="1"/>
  <c r="F1584" i="5" s="1"/>
  <c r="F1585" i="5" a="1"/>
  <c r="F1585" i="5" s="1"/>
  <c r="F1586" i="5" a="1"/>
  <c r="F1586" i="5" s="1"/>
  <c r="F1587" i="5" a="1"/>
  <c r="F1587" i="5" s="1"/>
  <c r="F1588" i="5" a="1"/>
  <c r="F1588" i="5" s="1"/>
  <c r="F1589" i="5" a="1"/>
  <c r="F1589" i="5" s="1"/>
  <c r="F1591" i="5" a="1"/>
  <c r="F1591" i="5" s="1"/>
  <c r="F1592" i="5" a="1"/>
  <c r="F1592" i="5" s="1"/>
  <c r="F1593" i="5" a="1"/>
  <c r="F1593" i="5" s="1"/>
  <c r="F1594" i="5" a="1"/>
  <c r="F1594" i="5" s="1"/>
  <c r="F1595" i="5" a="1"/>
  <c r="F1595" i="5" s="1"/>
  <c r="F1596" i="5" a="1"/>
  <c r="F1596" i="5" s="1"/>
  <c r="F1598" i="5" a="1"/>
  <c r="F1598" i="5" s="1"/>
  <c r="F1599" i="5" a="1"/>
  <c r="F1599" i="5" s="1"/>
  <c r="F1600" i="5" a="1"/>
  <c r="F1600" i="5" s="1"/>
  <c r="F1601" i="5" a="1"/>
  <c r="F1601" i="5" s="1"/>
  <c r="F1602" i="5" a="1"/>
  <c r="F1602" i="5" s="1"/>
  <c r="F1603" i="5" a="1"/>
  <c r="F1603" i="5" s="1"/>
  <c r="F1605" i="5" a="1"/>
  <c r="F1605" i="5" s="1"/>
  <c r="F1606" i="5" a="1"/>
  <c r="F1606" i="5" s="1"/>
  <c r="F1145" i="5" a="1"/>
  <c r="F1145" i="5" s="1"/>
  <c r="F1147" i="5" a="1"/>
  <c r="F1147" i="5" s="1"/>
  <c r="F1149" i="5" a="1"/>
  <c r="F1149" i="5" s="1"/>
  <c r="F1151" i="5" a="1"/>
  <c r="F1151" i="5" s="1"/>
  <c r="F1153" i="5" a="1"/>
  <c r="F1153" i="5" s="1"/>
  <c r="F1155" i="5" a="1"/>
  <c r="F1155" i="5" s="1"/>
  <c r="F1157" i="5" a="1"/>
  <c r="F1157" i="5" s="1"/>
  <c r="F1159" i="5" a="1"/>
  <c r="F1159" i="5" s="1"/>
  <c r="F1161" i="5" a="1"/>
  <c r="F1161" i="5" s="1"/>
  <c r="F1163" i="5" a="1"/>
  <c r="F1163" i="5" s="1"/>
  <c r="F1165" i="5" a="1"/>
  <c r="F1165" i="5" s="1"/>
  <c r="F1167" i="5" a="1"/>
  <c r="F1167" i="5" s="1"/>
  <c r="F1169" i="5" a="1"/>
  <c r="F1169" i="5" s="1"/>
  <c r="F1171" i="5" a="1"/>
  <c r="F1171" i="5" s="1"/>
  <c r="F1173" i="5" a="1"/>
  <c r="F1173" i="5" s="1"/>
  <c r="F1174" i="5" a="1"/>
  <c r="F1174" i="5" s="1"/>
  <c r="F1176" i="5" a="1"/>
  <c r="F1176" i="5" s="1"/>
  <c r="F1177" i="5" a="1"/>
  <c r="F1177" i="5" s="1"/>
  <c r="F1179" i="5" a="1"/>
  <c r="F1179" i="5" s="1"/>
  <c r="F1181" i="5" a="1"/>
  <c r="F1181" i="5" s="1"/>
  <c r="F1183" i="5" a="1"/>
  <c r="F1183" i="5" s="1"/>
  <c r="F1185" i="5" a="1"/>
  <c r="F1185" i="5" s="1"/>
  <c r="F1187" i="5" a="1"/>
  <c r="F1187" i="5" s="1"/>
  <c r="F1189" i="5" a="1"/>
  <c r="F1189" i="5" s="1"/>
  <c r="F1191" i="5" a="1"/>
  <c r="F1191" i="5" s="1"/>
  <c r="F1193" i="5" a="1"/>
  <c r="F1193" i="5" s="1"/>
  <c r="F1194" i="5" a="1"/>
  <c r="F1194" i="5" s="1"/>
  <c r="F1196" i="5" a="1"/>
  <c r="F1196" i="5" s="1"/>
  <c r="F1198" i="5" a="1"/>
  <c r="F1198" i="5" s="1"/>
  <c r="F1200" i="5" a="1"/>
  <c r="F1200" i="5" s="1"/>
  <c r="F1201" i="5" a="1"/>
  <c r="F1201" i="5" s="1"/>
  <c r="F1202" i="5" a="1"/>
  <c r="F1202" i="5" s="1"/>
  <c r="F1203" i="5" a="1"/>
  <c r="F1203" i="5" s="1"/>
  <c r="F1205" i="5" a="1"/>
  <c r="F1205" i="5" s="1"/>
  <c r="F1206" i="5" a="1"/>
  <c r="F1206" i="5" s="1"/>
  <c r="F1207" i="5" a="1"/>
  <c r="F1207" i="5" s="1"/>
  <c r="F1208" i="5" a="1"/>
  <c r="F1208" i="5" s="1"/>
  <c r="F1210" i="5" a="1"/>
  <c r="F1210" i="5" s="1"/>
  <c r="F1211" i="5" a="1"/>
  <c r="F1211" i="5" s="1"/>
  <c r="F1212" i="5" a="1"/>
  <c r="F1212" i="5" s="1"/>
  <c r="F1213" i="5" a="1"/>
  <c r="F1213" i="5" s="1"/>
  <c r="F1214" i="5" a="1"/>
  <c r="F1214" i="5" s="1"/>
  <c r="F1215" i="5" a="1"/>
  <c r="F1215" i="5" s="1"/>
  <c r="F1217" i="5" a="1"/>
  <c r="F1217" i="5" s="1"/>
  <c r="F1218" i="5" a="1"/>
  <c r="F1218" i="5" s="1"/>
  <c r="F1219" i="5" a="1"/>
  <c r="F1219" i="5" s="1"/>
  <c r="F1220" i="5" a="1"/>
  <c r="F1220" i="5" s="1"/>
  <c r="F1221" i="5" a="1"/>
  <c r="F1221" i="5" s="1"/>
  <c r="F1222" i="5" a="1"/>
  <c r="F1222" i="5" s="1"/>
  <c r="F1223" i="5" a="1"/>
  <c r="F1223" i="5" s="1"/>
  <c r="F1224" i="5" a="1"/>
  <c r="F1224" i="5" s="1"/>
  <c r="F1225" i="5" a="1"/>
  <c r="F1225" i="5" s="1"/>
  <c r="F1226" i="5" a="1"/>
  <c r="F1226" i="5" s="1"/>
  <c r="F1227" i="5" a="1"/>
  <c r="F1227" i="5" s="1"/>
  <c r="F1228" i="5" a="1"/>
  <c r="F1228" i="5" s="1"/>
  <c r="F1229" i="5" a="1"/>
  <c r="F1229" i="5" s="1"/>
  <c r="F1230" i="5" a="1"/>
  <c r="F1230" i="5" s="1"/>
  <c r="F1231" i="5" a="1"/>
  <c r="F1231" i="5" s="1"/>
  <c r="F1232" i="5" a="1"/>
  <c r="F1232" i="5" s="1"/>
  <c r="E1240" i="5" l="1"/>
  <c r="E1238" i="5"/>
  <c r="E1342" i="5" l="1"/>
  <c r="E1341" i="5"/>
  <c r="E1340" i="5"/>
  <c r="E1339" i="5"/>
  <c r="E1338" i="5"/>
  <c r="E1337" i="5"/>
  <c r="E1336" i="5"/>
  <c r="E1335" i="5"/>
  <c r="E1334" i="5"/>
  <c r="E1333" i="5"/>
  <c r="E1332" i="5"/>
  <c r="E1331" i="5"/>
  <c r="E1329" i="5"/>
  <c r="E1328" i="5"/>
  <c r="E1327" i="5"/>
  <c r="E1326" i="5"/>
  <c r="E1325" i="5"/>
  <c r="E1324" i="5"/>
  <c r="E1323" i="5"/>
  <c r="E1322" i="5"/>
  <c r="E1321" i="5"/>
  <c r="E1320" i="5"/>
  <c r="E1319" i="5"/>
  <c r="E1318" i="5"/>
  <c r="E1316" i="5"/>
  <c r="E1315" i="5"/>
  <c r="E1314" i="5"/>
  <c r="E1313" i="5"/>
  <c r="E1312" i="5"/>
  <c r="E1311" i="5"/>
  <c r="E1310" i="5"/>
  <c r="E1309" i="5"/>
  <c r="E1308" i="5"/>
  <c r="E1307" i="5"/>
  <c r="E1306" i="5"/>
  <c r="E1304" i="5"/>
  <c r="E1303" i="5"/>
  <c r="E1302" i="5"/>
  <c r="E1301" i="5"/>
  <c r="E1071" i="5"/>
  <c r="E1070" i="5"/>
  <c r="E1069" i="5"/>
  <c r="E1067" i="5"/>
  <c r="E965" i="5"/>
  <c r="E961" i="5"/>
  <c r="E958" i="5"/>
  <c r="E957" i="5"/>
  <c r="E955" i="5"/>
  <c r="E954" i="5"/>
  <c r="E949" i="5"/>
  <c r="E1305" i="5" l="1"/>
  <c r="E959" i="5"/>
  <c r="E945" i="5"/>
  <c r="E951" i="5"/>
  <c r="E947" i="5"/>
  <c r="E953" i="5"/>
  <c r="E963" i="5"/>
  <c r="E943" i="5"/>
  <c r="E1750" i="5"/>
  <c r="E1208" i="5" l="1"/>
  <c r="E1207" i="5"/>
  <c r="E1206" i="5"/>
  <c r="E1205" i="5"/>
  <c r="E1200" i="5"/>
  <c r="E1201" i="5"/>
  <c r="E1202" i="5"/>
  <c r="E1203" i="5"/>
  <c r="E1198" i="5"/>
  <c r="E1176" i="5"/>
  <c r="E1173" i="5"/>
  <c r="E2368" i="5" l="1"/>
  <c r="E2369" i="5"/>
  <c r="F831" i="5" a="1"/>
  <c r="F831" i="5" s="1"/>
  <c r="E831" i="5" s="1"/>
  <c r="E2044" i="5" l="1"/>
  <c r="E1965" i="5"/>
  <c r="E1886" i="5"/>
  <c r="E1807" i="5"/>
  <c r="F182" i="5" a="1"/>
  <c r="F182" i="5" s="1"/>
  <c r="E182" i="5" s="1"/>
  <c r="F139" i="5" a="1"/>
  <c r="F139" i="5" s="1"/>
  <c r="E139" i="5" s="1"/>
  <c r="F96" i="5" a="1"/>
  <c r="F96" i="5" s="1"/>
  <c r="E96" i="5" s="1"/>
  <c r="F54" i="5" a="1"/>
  <c r="F54" i="5" s="1"/>
  <c r="E54" i="5" s="1"/>
  <c r="E2206" i="5" l="1"/>
  <c r="E1594" i="5" l="1"/>
  <c r="E1587" i="5"/>
  <c r="E1580" i="5"/>
  <c r="E1601" i="5"/>
  <c r="E1602" i="5" l="1"/>
  <c r="E1595" i="5"/>
  <c r="E1588" i="5"/>
  <c r="E1581" i="5"/>
  <c r="E2147" i="5" l="1"/>
  <c r="E2146" i="5"/>
  <c r="E2149" i="5"/>
  <c r="E2148" i="5"/>
  <c r="E2151" i="5"/>
  <c r="E2150" i="5"/>
  <c r="E2361" i="5" l="1"/>
  <c r="E2362" i="5"/>
  <c r="E1193" i="5" l="1"/>
  <c r="E1194" i="5"/>
  <c r="B8" i="10" l="1"/>
  <c r="B9" i="10" s="1"/>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66" i="10" s="1"/>
  <c r="B67" i="10" s="1"/>
  <c r="B68" i="10" s="1"/>
  <c r="B69" i="10" s="1"/>
  <c r="B70" i="10" s="1"/>
  <c r="B71" i="10" s="1"/>
  <c r="B72" i="10" s="1"/>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B132" i="10" s="1"/>
  <c r="B133" i="10" s="1"/>
  <c r="B134" i="10" s="1"/>
  <c r="B135" i="10" s="1"/>
  <c r="B136" i="10" s="1"/>
  <c r="B137" i="10" s="1"/>
  <c r="B138" i="10" s="1"/>
  <c r="B139" i="10" s="1"/>
  <c r="B140" i="10" s="1"/>
  <c r="B141" i="10" s="1"/>
  <c r="B142" i="10" s="1"/>
  <c r="B143" i="10" s="1"/>
  <c r="B144" i="10" s="1"/>
  <c r="B145" i="10" s="1"/>
  <c r="B146" i="10" s="1"/>
  <c r="B147" i="10" s="1"/>
  <c r="B148" i="10" s="1"/>
  <c r="B149" i="10" s="1"/>
  <c r="B150" i="10" s="1"/>
  <c r="B151" i="10" s="1"/>
  <c r="B152" i="10" s="1"/>
  <c r="B153" i="10" s="1"/>
  <c r="B154" i="10" s="1"/>
  <c r="B155" i="10" s="1"/>
  <c r="B156" i="10" s="1"/>
  <c r="B157" i="10" s="1"/>
  <c r="B158" i="10" s="1"/>
  <c r="B159" i="10" s="1"/>
  <c r="B160" i="10" s="1"/>
  <c r="B161" i="10" s="1"/>
  <c r="B162" i="10" s="1"/>
  <c r="B163" i="10" s="1"/>
  <c r="B164" i="10" s="1"/>
  <c r="B165" i="10" s="1"/>
  <c r="B166" i="10" s="1"/>
  <c r="B167" i="10" s="1"/>
  <c r="B168" i="10" s="1"/>
  <c r="B169" i="10" s="1"/>
  <c r="B170" i="10" s="1"/>
  <c r="B171" i="10" s="1"/>
  <c r="B172" i="10" s="1"/>
  <c r="B173" i="10" s="1"/>
  <c r="B174" i="10" s="1"/>
  <c r="B175" i="10" s="1"/>
  <c r="B176" i="10" s="1"/>
  <c r="B177" i="10" s="1"/>
  <c r="B178" i="10" s="1"/>
  <c r="B179" i="10" s="1"/>
  <c r="B180" i="10" s="1"/>
  <c r="B181" i="10" s="1"/>
  <c r="B182" i="10" s="1"/>
  <c r="B183" i="10" s="1"/>
  <c r="B184" i="10" s="1"/>
  <c r="B185" i="10" s="1"/>
  <c r="B186" i="10" s="1"/>
  <c r="B187" i="10" s="1"/>
  <c r="B188" i="10" s="1"/>
  <c r="B189" i="10" s="1"/>
  <c r="B190" i="10" s="1"/>
  <c r="B191" i="10" s="1"/>
  <c r="B192" i="10" s="1"/>
  <c r="B193" i="10" s="1"/>
  <c r="B194" i="10" s="1"/>
  <c r="B195" i="10" s="1"/>
  <c r="B196" i="10" s="1"/>
  <c r="B197" i="10" s="1"/>
  <c r="B198" i="10" s="1"/>
  <c r="B199" i="10" s="1"/>
  <c r="B200" i="10" s="1"/>
  <c r="B201" i="10" s="1"/>
  <c r="B202" i="10" s="1"/>
  <c r="B203" i="10" s="1"/>
  <c r="B204" i="10" s="1"/>
  <c r="B205" i="10" s="1"/>
  <c r="B206" i="10" s="1"/>
  <c r="B207" i="10" s="1"/>
  <c r="B208" i="10" s="1"/>
  <c r="B209" i="10" s="1"/>
  <c r="B210" i="10" s="1"/>
  <c r="B211" i="10" s="1"/>
  <c r="B212" i="10" s="1"/>
  <c r="B213" i="10" s="1"/>
  <c r="B214" i="10" s="1"/>
  <c r="B215" i="10" s="1"/>
  <c r="B216" i="10" s="1"/>
  <c r="B217" i="10" s="1"/>
  <c r="B218" i="10" s="1"/>
  <c r="B219" i="10" s="1"/>
  <c r="B220" i="10" s="1"/>
  <c r="B221" i="10" s="1"/>
  <c r="B222" i="10" s="1"/>
  <c r="B223" i="10" s="1"/>
  <c r="B224" i="10" s="1"/>
  <c r="B225" i="10" s="1"/>
  <c r="B226" i="10" s="1"/>
  <c r="B227" i="10" s="1"/>
  <c r="B228" i="10" s="1"/>
  <c r="B229" i="10" s="1"/>
  <c r="B230" i="10" s="1"/>
  <c r="B231" i="10" s="1"/>
  <c r="B232" i="10" s="1"/>
  <c r="B233" i="10" s="1"/>
  <c r="B234" i="10" s="1"/>
  <c r="B235" i="10" s="1"/>
  <c r="B236" i="10" s="1"/>
  <c r="B237" i="10" s="1"/>
  <c r="B238" i="10" s="1"/>
  <c r="B239" i="10" s="1"/>
  <c r="B240" i="10" s="1"/>
  <c r="B241" i="10" s="1"/>
  <c r="B242" i="10" s="1"/>
  <c r="B243" i="10" s="1"/>
  <c r="B244" i="10" s="1"/>
  <c r="B245" i="10" s="1"/>
  <c r="B246" i="10" s="1"/>
  <c r="B247" i="10" s="1"/>
  <c r="B248" i="10" s="1"/>
  <c r="B249" i="10" s="1"/>
  <c r="B250" i="10" s="1"/>
  <c r="B251" i="10" s="1"/>
  <c r="B252" i="10" s="1"/>
  <c r="B253" i="10" s="1"/>
  <c r="B254" i="10" s="1"/>
  <c r="B255" i="10" s="1"/>
  <c r="B256" i="10" s="1"/>
  <c r="B257" i="10" s="1"/>
  <c r="B258" i="10" s="1"/>
  <c r="B259" i="10" s="1"/>
  <c r="B260" i="10" s="1"/>
  <c r="B261" i="10" s="1"/>
  <c r="C4" i="10"/>
  <c r="E1171" i="5" l="1"/>
  <c r="E2364" i="5" l="1"/>
  <c r="E2363" i="5"/>
  <c r="E1606" i="5" l="1"/>
  <c r="E1605" i="5"/>
  <c r="E2365" i="5" l="1"/>
  <c r="F537" i="5" l="1" a="1"/>
  <c r="F537" i="5" s="1"/>
  <c r="E537" i="5" s="1"/>
  <c r="E2153" i="5" l="1"/>
  <c r="E2152" i="5"/>
  <c r="E989" i="5" l="1"/>
  <c r="E991" i="5"/>
  <c r="F901" i="5" a="1"/>
  <c r="F901" i="5" s="1"/>
  <c r="E901" i="5" s="1"/>
  <c r="F899" i="5" a="1"/>
  <c r="F899" i="5" s="1"/>
  <c r="E899" i="5" s="1"/>
  <c r="F894" i="5" a="1"/>
  <c r="F894" i="5" s="1"/>
  <c r="E894" i="5" s="1"/>
  <c r="F892" i="5" a="1"/>
  <c r="F892" i="5" s="1"/>
  <c r="E892" i="5" s="1"/>
  <c r="F890" i="5" a="1"/>
  <c r="F890" i="5" s="1"/>
  <c r="E890" i="5" s="1"/>
  <c r="E2085" i="5" l="1"/>
  <c r="E2084" i="5"/>
  <c r="E2005" i="5"/>
  <c r="E1927" i="5"/>
  <c r="E1926" i="5"/>
  <c r="E1847" i="5"/>
  <c r="E2006" i="5" l="1"/>
  <c r="E1848" i="5"/>
  <c r="E1764" i="5"/>
  <c r="E1763" i="5"/>
  <c r="E1762" i="5"/>
  <c r="E1761" i="5"/>
  <c r="E1760" i="5"/>
  <c r="E1759" i="5"/>
  <c r="E1772" i="5"/>
  <c r="E1770" i="5"/>
  <c r="E2155" i="5" l="1"/>
  <c r="E2154" i="5"/>
  <c r="E1756" i="5"/>
  <c r="E1777" i="5"/>
  <c r="E1776" i="5"/>
  <c r="F788" i="5" l="1" a="1"/>
  <c r="F788" i="5" s="1"/>
  <c r="F790" i="5" a="1"/>
  <c r="F790" i="5" s="1"/>
  <c r="F791" i="5" a="1"/>
  <c r="F791" i="5" s="1"/>
  <c r="F792" i="5" a="1"/>
  <c r="F792" i="5" s="1"/>
  <c r="F793" i="5" a="1"/>
  <c r="F793" i="5" s="1"/>
  <c r="F794" i="5" a="1"/>
  <c r="F794" i="5" s="1"/>
  <c r="F795" i="5" a="1"/>
  <c r="F795" i="5" s="1"/>
  <c r="F796" i="5" a="1"/>
  <c r="F796" i="5" s="1"/>
  <c r="F797" i="5" a="1"/>
  <c r="F797" i="5" s="1"/>
  <c r="F798" i="5" a="1"/>
  <c r="F798" i="5" s="1"/>
  <c r="F799" i="5" a="1"/>
  <c r="F799" i="5" s="1"/>
  <c r="F800" i="5" a="1"/>
  <c r="F800" i="5" s="1"/>
  <c r="F802" i="5" a="1"/>
  <c r="F802" i="5" s="1"/>
  <c r="F803" i="5" a="1"/>
  <c r="F803" i="5" s="1"/>
  <c r="F804" i="5" a="1"/>
  <c r="F804" i="5" s="1"/>
  <c r="F805" i="5" a="1"/>
  <c r="F805" i="5" s="1"/>
  <c r="F806" i="5" a="1"/>
  <c r="F806" i="5" s="1"/>
  <c r="F807" i="5" a="1"/>
  <c r="F807" i="5" s="1"/>
  <c r="F808" i="5" a="1"/>
  <c r="F808" i="5" s="1"/>
  <c r="F809" i="5" a="1"/>
  <c r="F809" i="5" s="1"/>
  <c r="F810" i="5" a="1"/>
  <c r="F810" i="5" s="1"/>
  <c r="F811" i="5" a="1"/>
  <c r="F811" i="5" s="1"/>
  <c r="F813" i="5" a="1"/>
  <c r="F813" i="5" s="1"/>
  <c r="E813" i="5" s="1"/>
  <c r="F814" i="5" a="1"/>
  <c r="F814" i="5" s="1"/>
  <c r="E814" i="5" s="1"/>
  <c r="F815" i="5" a="1"/>
  <c r="F815" i="5" s="1"/>
  <c r="E815" i="5" s="1"/>
  <c r="F816" i="5" a="1"/>
  <c r="F816" i="5" s="1"/>
  <c r="E816" i="5" s="1"/>
  <c r="F817" i="5" a="1"/>
  <c r="F817" i="5" s="1"/>
  <c r="E817" i="5" s="1"/>
  <c r="F818" i="5" a="1"/>
  <c r="F818" i="5" s="1"/>
  <c r="E818" i="5" s="1"/>
  <c r="F819" i="5" a="1"/>
  <c r="F819" i="5" s="1"/>
  <c r="E819" i="5" s="1"/>
  <c r="F820" i="5" a="1"/>
  <c r="F820" i="5" s="1"/>
  <c r="E820" i="5" s="1"/>
  <c r="F821" i="5" a="1"/>
  <c r="F821" i="5" s="1"/>
  <c r="F822" i="5" a="1"/>
  <c r="F822" i="5" s="1"/>
  <c r="E822" i="5" s="1"/>
  <c r="F823" i="5" a="1"/>
  <c r="F823" i="5" s="1"/>
  <c r="E823" i="5" s="1"/>
  <c r="F824" i="5" a="1"/>
  <c r="F824" i="5" s="1"/>
  <c r="E824" i="5" s="1"/>
  <c r="F825" i="5" a="1"/>
  <c r="F825" i="5" s="1"/>
  <c r="F826" i="5" a="1"/>
  <c r="F826" i="5" s="1"/>
  <c r="E826" i="5" s="1"/>
  <c r="F827" i="5" a="1"/>
  <c r="F827" i="5" s="1"/>
  <c r="E827" i="5" s="1"/>
  <c r="F828" i="5" a="1"/>
  <c r="F828" i="5" s="1"/>
  <c r="E828" i="5" s="1"/>
  <c r="F833" i="5" a="1"/>
  <c r="F833" i="5" s="1"/>
  <c r="F835" i="5" a="1"/>
  <c r="F835" i="5" s="1"/>
  <c r="F836" i="5" a="1"/>
  <c r="F836" i="5" s="1"/>
  <c r="F837" i="5" a="1"/>
  <c r="F837" i="5" s="1"/>
  <c r="F838" i="5" a="1"/>
  <c r="F838" i="5" s="1"/>
  <c r="F839" i="5" a="1"/>
  <c r="F839" i="5" s="1"/>
  <c r="F840" i="5" a="1"/>
  <c r="F840" i="5" s="1"/>
  <c r="F841" i="5" a="1"/>
  <c r="F841" i="5" s="1"/>
  <c r="F842" i="5" a="1"/>
  <c r="F842" i="5" s="1"/>
  <c r="F843" i="5" a="1"/>
  <c r="F843" i="5" s="1"/>
  <c r="F844" i="5" a="1"/>
  <c r="F844" i="5" s="1"/>
  <c r="F846" i="5" a="1"/>
  <c r="F846" i="5" s="1"/>
  <c r="F848" i="5" a="1"/>
  <c r="F848" i="5" s="1"/>
  <c r="F850" i="5" a="1"/>
  <c r="F850" i="5" s="1"/>
  <c r="F852" i="5" a="1"/>
  <c r="F852" i="5" s="1"/>
  <c r="F853" i="5" a="1"/>
  <c r="F853" i="5" s="1"/>
  <c r="F854" i="5" a="1"/>
  <c r="F854" i="5" s="1"/>
  <c r="F855" i="5" a="1"/>
  <c r="F855" i="5" s="1"/>
  <c r="F856" i="5" a="1"/>
  <c r="F856" i="5" s="1"/>
  <c r="F857" i="5" a="1"/>
  <c r="F857" i="5" s="1"/>
  <c r="F858" i="5" a="1"/>
  <c r="F858" i="5" s="1"/>
  <c r="F859" i="5" a="1"/>
  <c r="F859" i="5" s="1"/>
  <c r="F860" i="5" a="1"/>
  <c r="F860" i="5" s="1"/>
  <c r="F861" i="5" a="1"/>
  <c r="F861" i="5" s="1"/>
  <c r="F863" i="5" a="1"/>
  <c r="F863" i="5" s="1"/>
  <c r="F865" i="5" a="1"/>
  <c r="F865" i="5" s="1"/>
  <c r="F867" i="5" a="1"/>
  <c r="F867" i="5" s="1"/>
  <c r="F869" i="5" a="1"/>
  <c r="F869" i="5" s="1"/>
  <c r="F870" i="5" a="1"/>
  <c r="F870" i="5" s="1"/>
  <c r="F872" i="5" a="1"/>
  <c r="F872" i="5" s="1"/>
  <c r="F874" i="5" a="1"/>
  <c r="F874" i="5" s="1"/>
  <c r="F876" i="5" a="1"/>
  <c r="F876" i="5" s="1"/>
  <c r="F878" i="5" a="1"/>
  <c r="F878" i="5" s="1"/>
  <c r="F879" i="5" a="1"/>
  <c r="F879" i="5" s="1"/>
  <c r="F881" i="5" a="1"/>
  <c r="F881" i="5" s="1"/>
  <c r="F883" i="5" a="1"/>
  <c r="F883" i="5" s="1"/>
  <c r="F885" i="5" a="1"/>
  <c r="F885" i="5" s="1"/>
  <c r="E2168" i="5"/>
  <c r="E2167" i="5"/>
  <c r="E2166" i="5"/>
  <c r="E2165" i="5"/>
  <c r="E2164" i="5"/>
  <c r="E2163" i="5"/>
  <c r="E2162" i="5"/>
  <c r="E2161" i="5"/>
  <c r="E2176" i="5"/>
  <c r="E2175" i="5"/>
  <c r="E2174" i="5"/>
  <c r="E2173" i="5"/>
  <c r="E2172" i="5"/>
  <c r="E2171" i="5"/>
  <c r="E2170" i="5"/>
  <c r="E2169" i="5"/>
  <c r="E2159" i="5"/>
  <c r="E2158" i="5"/>
  <c r="E2157" i="5"/>
  <c r="E2156" i="5"/>
  <c r="E2138" i="5"/>
  <c r="E2137" i="5"/>
  <c r="E2130" i="5"/>
  <c r="E2129" i="5"/>
  <c r="E2132" i="5"/>
  <c r="E2131" i="5"/>
  <c r="E2134" i="5"/>
  <c r="E2133" i="5"/>
  <c r="E2144" i="5"/>
  <c r="E2143" i="5"/>
  <c r="E2142" i="5"/>
  <c r="E2141" i="5"/>
  <c r="E2140" i="5"/>
  <c r="E2139" i="5"/>
  <c r="E2136" i="5"/>
  <c r="E2135" i="5"/>
  <c r="E821" i="5" l="1"/>
  <c r="E825" i="5"/>
  <c r="E2354" i="5"/>
  <c r="E2376" i="5" l="1"/>
  <c r="E2366" i="5"/>
  <c r="E2355" i="5"/>
  <c r="E2384" i="5"/>
  <c r="E2382" i="5"/>
  <c r="E2380" i="5"/>
  <c r="E2392" i="5"/>
  <c r="E2390" i="5"/>
  <c r="E2388" i="5"/>
  <c r="E2386" i="5"/>
  <c r="E2400" i="5"/>
  <c r="E2398" i="5"/>
  <c r="E2396" i="5"/>
  <c r="E2394" i="5"/>
  <c r="F2177" i="5"/>
  <c r="F2098" i="5"/>
  <c r="E861" i="5" l="1"/>
  <c r="E860" i="5"/>
  <c r="E859" i="5"/>
  <c r="E858" i="5"/>
  <c r="E857" i="5"/>
  <c r="E856" i="5"/>
  <c r="E855" i="5"/>
  <c r="E854" i="5"/>
  <c r="E2352" i="5"/>
  <c r="E2351" i="5"/>
  <c r="E2350" i="5"/>
  <c r="E2349" i="5"/>
  <c r="E2348" i="5"/>
  <c r="E2347" i="5"/>
  <c r="E2346" i="5"/>
  <c r="E2345" i="5"/>
  <c r="E844" i="5"/>
  <c r="E843" i="5"/>
  <c r="E842" i="5"/>
  <c r="E841" i="5"/>
  <c r="E840" i="5"/>
  <c r="E839" i="5"/>
  <c r="E838" i="5"/>
  <c r="E837" i="5"/>
  <c r="E2343" i="5"/>
  <c r="E2342" i="5"/>
  <c r="E2341" i="5"/>
  <c r="E2340" i="5"/>
  <c r="E2339" i="5"/>
  <c r="E2337" i="5"/>
  <c r="E2336" i="5"/>
  <c r="E2338" i="5" l="1"/>
  <c r="E2325" i="5"/>
  <c r="E2324" i="5"/>
  <c r="E2323" i="5"/>
  <c r="E2322" i="5"/>
  <c r="E2321" i="5"/>
  <c r="E2320" i="5"/>
  <c r="E2318" i="5"/>
  <c r="E2319" i="5" l="1"/>
  <c r="E803" i="5"/>
  <c r="E802" i="5"/>
  <c r="F643" i="5" a="1"/>
  <c r="F643" i="5" s="1"/>
  <c r="F645" i="5" a="1"/>
  <c r="F645" i="5" s="1"/>
  <c r="F647" i="5" a="1"/>
  <c r="F647" i="5" s="1"/>
  <c r="F648" i="5" a="1"/>
  <c r="F648" i="5" s="1"/>
  <c r="F649" i="5" a="1"/>
  <c r="F649" i="5" s="1"/>
  <c r="F651" i="5" a="1"/>
  <c r="F651" i="5" s="1"/>
  <c r="F653" i="5" a="1"/>
  <c r="F653" i="5" s="1"/>
  <c r="F655" i="5" a="1"/>
  <c r="F655" i="5" s="1"/>
  <c r="F657" i="5" a="1"/>
  <c r="F657" i="5" s="1"/>
  <c r="F658" i="5" a="1"/>
  <c r="F658" i="5" s="1"/>
  <c r="F660" i="5" a="1"/>
  <c r="F660" i="5" s="1"/>
  <c r="F662" i="5" a="1"/>
  <c r="F662" i="5" s="1"/>
  <c r="F664" i="5" a="1"/>
  <c r="F664" i="5" s="1"/>
  <c r="F666" i="5" a="1"/>
  <c r="F666" i="5" s="1"/>
  <c r="F667" i="5" a="1"/>
  <c r="F667" i="5" s="1"/>
  <c r="F668" i="5" a="1"/>
  <c r="F668" i="5" s="1"/>
  <c r="F670" i="5" a="1"/>
  <c r="F670" i="5" s="1"/>
  <c r="F672" i="5" a="1"/>
  <c r="F672" i="5" s="1"/>
  <c r="F674" i="5" a="1"/>
  <c r="F674" i="5" s="1"/>
  <c r="F675" i="5" a="1"/>
  <c r="F675" i="5" s="1"/>
  <c r="F676" i="5" a="1"/>
  <c r="F676" i="5" s="1"/>
  <c r="F677" i="5" a="1"/>
  <c r="F677" i="5" s="1"/>
  <c r="F678" i="5" a="1"/>
  <c r="F678" i="5" s="1"/>
  <c r="F679" i="5" a="1"/>
  <c r="F679" i="5" s="1"/>
  <c r="F681" i="5" a="1"/>
  <c r="F681" i="5" s="1"/>
  <c r="F683" i="5" a="1"/>
  <c r="F683" i="5" s="1"/>
  <c r="F684" i="5" a="1"/>
  <c r="F684" i="5" s="1"/>
  <c r="F685" i="5" a="1"/>
  <c r="F685" i="5" s="1"/>
  <c r="F686" i="5" a="1"/>
  <c r="F686" i="5" s="1"/>
  <c r="F688" i="5" a="1"/>
  <c r="F688" i="5" s="1"/>
  <c r="F689" i="5" a="1"/>
  <c r="F689" i="5" s="1"/>
  <c r="F690" i="5" a="1"/>
  <c r="F690" i="5" s="1"/>
  <c r="F691" i="5" a="1"/>
  <c r="F691" i="5" s="1"/>
  <c r="F692" i="5" a="1"/>
  <c r="F692" i="5" s="1"/>
  <c r="F693" i="5" a="1"/>
  <c r="F693" i="5" s="1"/>
  <c r="F694" i="5" a="1"/>
  <c r="F694" i="5" s="1"/>
  <c r="F695" i="5" a="1"/>
  <c r="F695" i="5" s="1"/>
  <c r="F697" i="5" a="1"/>
  <c r="F697" i="5" s="1"/>
  <c r="F698" i="5" a="1"/>
  <c r="F698" i="5" s="1"/>
  <c r="F699" i="5" a="1"/>
  <c r="F699" i="5" s="1"/>
  <c r="F700" i="5" a="1"/>
  <c r="F700" i="5" s="1"/>
  <c r="F702" i="5" a="1"/>
  <c r="F702" i="5" s="1"/>
  <c r="F703" i="5" a="1"/>
  <c r="F703" i="5" s="1"/>
  <c r="F704" i="5" a="1"/>
  <c r="F704" i="5" s="1"/>
  <c r="F705" i="5" a="1"/>
  <c r="F705" i="5" s="1"/>
  <c r="F706" i="5" a="1"/>
  <c r="F706" i="5" s="1"/>
  <c r="F707" i="5" a="1"/>
  <c r="F707" i="5" s="1"/>
  <c r="F709" i="5" a="1"/>
  <c r="F709" i="5" s="1"/>
  <c r="F710" i="5" a="1"/>
  <c r="F710" i="5" s="1"/>
  <c r="F711" i="5" a="1"/>
  <c r="F711" i="5" s="1"/>
  <c r="E711" i="5" s="1"/>
  <c r="F712" i="5" a="1"/>
  <c r="F712" i="5" s="1"/>
  <c r="E712" i="5" s="1"/>
  <c r="F713" i="5" a="1"/>
  <c r="F713" i="5" s="1"/>
  <c r="E713" i="5" s="1"/>
  <c r="F714" i="5" a="1"/>
  <c r="F714" i="5" s="1"/>
  <c r="E714" i="5" s="1"/>
  <c r="F715" i="5" a="1"/>
  <c r="F715" i="5" s="1"/>
  <c r="E715" i="5" s="1"/>
  <c r="F716" i="5" a="1"/>
  <c r="F716" i="5" s="1"/>
  <c r="F717" i="5" a="1"/>
  <c r="F717" i="5" s="1"/>
  <c r="E717" i="5" s="1"/>
  <c r="F718" i="5" a="1"/>
  <c r="F718" i="5" s="1"/>
  <c r="E718" i="5" s="1"/>
  <c r="F720" i="5" a="1"/>
  <c r="F720" i="5" s="1"/>
  <c r="F722" i="5" a="1"/>
  <c r="F722" i="5" s="1"/>
  <c r="F723" i="5" a="1"/>
  <c r="F723" i="5" s="1"/>
  <c r="F724" i="5" a="1"/>
  <c r="F724" i="5" s="1"/>
  <c r="F725" i="5" a="1"/>
  <c r="F725" i="5" s="1"/>
  <c r="F726" i="5" a="1"/>
  <c r="F726" i="5" s="1"/>
  <c r="F727" i="5" a="1"/>
  <c r="F727" i="5" s="1"/>
  <c r="F729" i="5" a="1"/>
  <c r="F729" i="5" s="1"/>
  <c r="F731" i="5" a="1"/>
  <c r="F731" i="5" s="1"/>
  <c r="F732" i="5" a="1"/>
  <c r="F732" i="5" s="1"/>
  <c r="F733" i="5" a="1"/>
  <c r="F733" i="5" s="1"/>
  <c r="E733" i="5" s="1"/>
  <c r="F734" i="5" a="1"/>
  <c r="F734" i="5" s="1"/>
  <c r="E734" i="5" s="1"/>
  <c r="F735" i="5" a="1"/>
  <c r="F735" i="5" s="1"/>
  <c r="E735" i="5" s="1"/>
  <c r="F736" i="5" a="1"/>
  <c r="F736" i="5" s="1"/>
  <c r="E736" i="5" s="1"/>
  <c r="F737" i="5" a="1"/>
  <c r="F737" i="5" s="1"/>
  <c r="E737" i="5" s="1"/>
  <c r="F738" i="5" a="1"/>
  <c r="F738" i="5" s="1"/>
  <c r="E738" i="5" s="1"/>
  <c r="F739" i="5" a="1"/>
  <c r="F739" i="5" s="1"/>
  <c r="E739" i="5" s="1"/>
  <c r="F740" i="5" a="1"/>
  <c r="F740" i="5" s="1"/>
  <c r="E740" i="5" s="1"/>
  <c r="F742" i="5" a="1"/>
  <c r="F742" i="5" s="1"/>
  <c r="F743" i="5" a="1"/>
  <c r="F743" i="5" s="1"/>
  <c r="F744" i="5" a="1"/>
  <c r="F744" i="5" s="1"/>
  <c r="F745" i="5" a="1"/>
  <c r="F745" i="5" s="1"/>
  <c r="F746" i="5" a="1"/>
  <c r="F746" i="5" s="1"/>
  <c r="F747" i="5" a="1"/>
  <c r="F747" i="5" s="1"/>
  <c r="F749" i="5" a="1"/>
  <c r="F749" i="5" s="1"/>
  <c r="F751" i="5" a="1"/>
  <c r="F751" i="5" s="1"/>
  <c r="F752" i="5" a="1"/>
  <c r="F752" i="5" s="1"/>
  <c r="F753" i="5" a="1"/>
  <c r="F753" i="5" s="1"/>
  <c r="F754" i="5" a="1"/>
  <c r="F754" i="5" s="1"/>
  <c r="F755" i="5" a="1"/>
  <c r="F755" i="5" s="1"/>
  <c r="F756" i="5" a="1"/>
  <c r="F756" i="5" s="1"/>
  <c r="F758" i="5" a="1"/>
  <c r="F758" i="5" s="1"/>
  <c r="F759" i="5" a="1"/>
  <c r="F759" i="5" s="1"/>
  <c r="F760" i="5" a="1"/>
  <c r="F760" i="5" s="1"/>
  <c r="F761" i="5" a="1"/>
  <c r="F761" i="5" s="1"/>
  <c r="E761" i="5" s="1"/>
  <c r="F762" i="5" a="1"/>
  <c r="F762" i="5" s="1"/>
  <c r="E762" i="5" s="1"/>
  <c r="F763" i="5" a="1"/>
  <c r="F763" i="5" s="1"/>
  <c r="E763" i="5" s="1"/>
  <c r="F764" i="5" a="1"/>
  <c r="F764" i="5" s="1"/>
  <c r="F765" i="5" a="1"/>
  <c r="F765" i="5" s="1"/>
  <c r="E765" i="5" s="1"/>
  <c r="F766" i="5" a="1"/>
  <c r="F766" i="5" s="1"/>
  <c r="E766" i="5" s="1"/>
  <c r="F767" i="5" a="1"/>
  <c r="F767" i="5" s="1"/>
  <c r="E767" i="5" s="1"/>
  <c r="F769" i="5" a="1"/>
  <c r="F769" i="5" s="1"/>
  <c r="F771" i="5" a="1"/>
  <c r="F771" i="5" s="1"/>
  <c r="F773" i="5" a="1"/>
  <c r="F773" i="5" s="1"/>
  <c r="F775" i="5" a="1"/>
  <c r="F775" i="5" s="1"/>
  <c r="E775" i="5" s="1"/>
  <c r="F776" i="5" a="1"/>
  <c r="F776" i="5" s="1"/>
  <c r="F777" i="5" a="1"/>
  <c r="F777" i="5" s="1"/>
  <c r="E777" i="5" s="1"/>
  <c r="F778" i="5" a="1"/>
  <c r="F778" i="5" s="1"/>
  <c r="E778" i="5" s="1"/>
  <c r="F779" i="5" a="1"/>
  <c r="F779" i="5" s="1"/>
  <c r="E779" i="5" s="1"/>
  <c r="F780" i="5" a="1"/>
  <c r="F780" i="5" s="1"/>
  <c r="E780" i="5" s="1"/>
  <c r="F781" i="5" a="1"/>
  <c r="F781" i="5" s="1"/>
  <c r="E781" i="5" s="1"/>
  <c r="F782" i="5" a="1"/>
  <c r="F782" i="5" s="1"/>
  <c r="E782" i="5" s="1"/>
  <c r="F783" i="5" a="1"/>
  <c r="F783" i="5" s="1"/>
  <c r="E783" i="5" s="1"/>
  <c r="F784" i="5" a="1"/>
  <c r="F784" i="5" s="1"/>
  <c r="E784" i="5" s="1"/>
  <c r="F786" i="5" a="1"/>
  <c r="F786" i="5" s="1"/>
  <c r="E804" i="5"/>
  <c r="E805" i="5"/>
  <c r="E807" i="5"/>
  <c r="E809" i="5"/>
  <c r="E810" i="5"/>
  <c r="E811" i="5"/>
  <c r="E2333" i="5"/>
  <c r="E2331" i="5"/>
  <c r="E2329" i="5"/>
  <c r="E2327" i="5"/>
  <c r="E2316" i="5"/>
  <c r="E2315" i="5"/>
  <c r="E2314" i="5"/>
  <c r="E2313" i="5"/>
  <c r="E2312" i="5"/>
  <c r="E2311" i="5"/>
  <c r="E2309" i="5"/>
  <c r="E2307" i="5"/>
  <c r="E2306" i="5"/>
  <c r="E2305" i="5"/>
  <c r="E2304" i="5"/>
  <c r="E2303" i="5"/>
  <c r="E2302" i="5"/>
  <c r="E2301" i="5"/>
  <c r="E2300" i="5"/>
  <c r="E2294" i="5"/>
  <c r="E2293" i="5"/>
  <c r="E2291" i="5"/>
  <c r="E2296" i="5"/>
  <c r="E2295" i="5"/>
  <c r="E2297" i="5"/>
  <c r="E2334" i="5" l="1"/>
  <c r="E2332" i="5"/>
  <c r="E2330" i="5"/>
  <c r="E2328" i="5"/>
  <c r="E2310" i="5"/>
  <c r="E2292" i="5"/>
  <c r="E806" i="5"/>
  <c r="E808" i="5"/>
  <c r="E776" i="5"/>
  <c r="E764" i="5"/>
  <c r="E760" i="5"/>
  <c r="E716" i="5"/>
  <c r="E2089" i="5" l="1"/>
  <c r="E2088" i="5"/>
  <c r="E2087" i="5"/>
  <c r="E2086" i="5"/>
  <c r="E2009" i="5"/>
  <c r="E2008" i="5"/>
  <c r="E1930" i="5"/>
  <c r="E1929" i="5"/>
  <c r="E1928" i="5"/>
  <c r="E1851" i="5"/>
  <c r="E1850" i="5"/>
  <c r="E2007" i="5" l="1"/>
  <c r="E2010" i="5"/>
  <c r="E1931" i="5"/>
  <c r="E1852" i="5"/>
  <c r="E1849" i="5"/>
  <c r="E2097" i="5"/>
  <c r="E2096" i="5"/>
  <c r="E2095" i="5"/>
  <c r="E2094" i="5"/>
  <c r="E2093" i="5"/>
  <c r="E2092" i="5"/>
  <c r="E2091" i="5"/>
  <c r="E2090" i="5"/>
  <c r="E2017" i="5"/>
  <c r="E2016" i="5"/>
  <c r="E2015" i="5"/>
  <c r="E2013" i="5"/>
  <c r="E2012" i="5"/>
  <c r="E2011" i="5"/>
  <c r="E1938" i="5"/>
  <c r="E1937" i="5"/>
  <c r="E1936" i="5"/>
  <c r="E1934" i="5"/>
  <c r="E1933" i="5"/>
  <c r="E1932" i="5"/>
  <c r="E1855" i="5"/>
  <c r="E1854" i="5"/>
  <c r="E1853" i="5"/>
  <c r="E1858" i="5"/>
  <c r="E1857" i="5"/>
  <c r="E1859" i="5"/>
  <c r="E2014" i="5" l="1"/>
  <c r="E2018" i="5"/>
  <c r="E1935" i="5"/>
  <c r="E1939" i="5"/>
  <c r="E1856" i="5"/>
  <c r="E1860" i="5"/>
  <c r="E1779" i="5"/>
  <c r="E1778" i="5"/>
  <c r="E1780" i="5"/>
  <c r="E1781" i="5"/>
  <c r="F2101" i="5" l="1" a="1"/>
  <c r="F2101" i="5" s="1"/>
  <c r="E2102" i="5"/>
  <c r="E684" i="5"/>
  <c r="E710" i="5"/>
  <c r="E709" i="5"/>
  <c r="E731" i="5"/>
  <c r="E759" i="5"/>
  <c r="E2101" i="5" l="1"/>
  <c r="E2103" i="5"/>
  <c r="E758" i="5"/>
  <c r="E732" i="5"/>
  <c r="E2272" i="5"/>
  <c r="E2271" i="5"/>
  <c r="E2270" i="5"/>
  <c r="F344" i="5" a="1"/>
  <c r="F344" i="5" s="1"/>
  <c r="E344" i="5" s="1"/>
  <c r="F343" i="5" a="1"/>
  <c r="F343" i="5" s="1"/>
  <c r="E343" i="5" s="1"/>
  <c r="F342" i="5" a="1"/>
  <c r="F342" i="5" s="1"/>
  <c r="E342" i="5" s="1"/>
  <c r="E2274" i="5" l="1"/>
  <c r="E2081" i="5"/>
  <c r="E2082" i="5"/>
  <c r="E2118" i="5"/>
  <c r="E2119" i="5"/>
  <c r="E2121" i="5"/>
  <c r="E794" i="5"/>
  <c r="E793" i="5"/>
  <c r="E791" i="5"/>
  <c r="E792" i="5"/>
  <c r="E2120" i="5" l="1"/>
  <c r="E2045" i="5"/>
  <c r="E1966" i="5"/>
  <c r="E1887" i="5"/>
  <c r="E1808" i="5"/>
  <c r="F183" i="5" a="1"/>
  <c r="F183" i="5" s="1"/>
  <c r="E183" i="5" s="1"/>
  <c r="F140" i="5" a="1"/>
  <c r="F140" i="5" s="1"/>
  <c r="E140" i="5" s="1"/>
  <c r="F97" i="5" a="1"/>
  <c r="F97" i="5" s="1"/>
  <c r="E97" i="5" s="1"/>
  <c r="F55" i="5" a="1"/>
  <c r="F55" i="5" s="1"/>
  <c r="E55" i="5" s="1"/>
  <c r="E798" i="5" l="1"/>
  <c r="E2125" i="5"/>
  <c r="E1528" i="5" l="1"/>
  <c r="E1563" i="5" l="1"/>
  <c r="E1564" i="5"/>
  <c r="E1527" i="5"/>
  <c r="E1529" i="5"/>
  <c r="E1530" i="5"/>
  <c r="E1518" i="5"/>
  <c r="E1506" i="5"/>
  <c r="E1505" i="5"/>
  <c r="E1463" i="5"/>
  <c r="E1462" i="5"/>
  <c r="E1420" i="5"/>
  <c r="E1419" i="5"/>
  <c r="E1377" i="5"/>
  <c r="E1376" i="5"/>
  <c r="E1493" i="5"/>
  <c r="E1492" i="5"/>
  <c r="E1450" i="5"/>
  <c r="E1449" i="5"/>
  <c r="E1407" i="5"/>
  <c r="E1406" i="5"/>
  <c r="E1363" i="5"/>
  <c r="E1364" i="5"/>
  <c r="E2048" i="5" l="1"/>
  <c r="E2047" i="5"/>
  <c r="E2046" i="5"/>
  <c r="E1969" i="5"/>
  <c r="E1968" i="5"/>
  <c r="E1967" i="5"/>
  <c r="E1890" i="5"/>
  <c r="E1889" i="5"/>
  <c r="E1888" i="5"/>
  <c r="E1811" i="5"/>
  <c r="E1810" i="5"/>
  <c r="E1809" i="5"/>
  <c r="F186" i="5" a="1"/>
  <c r="F186" i="5" s="1"/>
  <c r="E186" i="5" s="1"/>
  <c r="F185" i="5" a="1"/>
  <c r="F185" i="5" s="1"/>
  <c r="E185" i="5" s="1"/>
  <c r="F184" i="5" a="1"/>
  <c r="F184" i="5" s="1"/>
  <c r="E184" i="5" s="1"/>
  <c r="F181" i="5" a="1"/>
  <c r="F181" i="5" s="1"/>
  <c r="E181" i="5" s="1"/>
  <c r="F143" i="5" a="1"/>
  <c r="F143" i="5" s="1"/>
  <c r="E143" i="5" s="1"/>
  <c r="F142" i="5" a="1"/>
  <c r="F142" i="5" s="1"/>
  <c r="E142" i="5" s="1"/>
  <c r="F141" i="5" a="1"/>
  <c r="F141" i="5" s="1"/>
  <c r="E141" i="5" s="1"/>
  <c r="F138" i="5" a="1"/>
  <c r="F138" i="5" s="1"/>
  <c r="E138" i="5" s="1"/>
  <c r="F100" i="5" a="1"/>
  <c r="F100" i="5" s="1"/>
  <c r="E100" i="5" s="1"/>
  <c r="F99" i="5" a="1"/>
  <c r="F99" i="5" s="1"/>
  <c r="E99" i="5" s="1"/>
  <c r="F98" i="5" a="1"/>
  <c r="F98" i="5" s="1"/>
  <c r="E98" i="5" s="1"/>
  <c r="F95" i="5" a="1"/>
  <c r="F95" i="5" s="1"/>
  <c r="E95" i="5" s="1"/>
  <c r="F53" i="5" a="1"/>
  <c r="F53" i="5" s="1"/>
  <c r="E53" i="5" s="1"/>
  <c r="F56" i="5" a="1"/>
  <c r="F56" i="5" s="1"/>
  <c r="E56" i="5" s="1"/>
  <c r="F57" i="5" a="1"/>
  <c r="F57" i="5" s="1"/>
  <c r="E57" i="5" s="1"/>
  <c r="E2127" i="5"/>
  <c r="E2126" i="5"/>
  <c r="E2124" i="5"/>
  <c r="E2123" i="5"/>
  <c r="E2122" i="5"/>
  <c r="E685" i="5" l="1"/>
  <c r="E790" i="5"/>
  <c r="E795" i="5"/>
  <c r="E797" i="5"/>
  <c r="E796" i="5"/>
  <c r="E799" i="5"/>
  <c r="E1565" i="5" l="1"/>
  <c r="E788" i="5"/>
  <c r="E1589" i="5" l="1"/>
  <c r="E1586" i="5"/>
  <c r="E1585" i="5"/>
  <c r="E1584" i="5"/>
  <c r="E1596" i="5"/>
  <c r="E1593" i="5"/>
  <c r="E1592" i="5"/>
  <c r="E1591" i="5"/>
  <c r="E1603" i="5"/>
  <c r="E1600" i="5"/>
  <c r="E1599" i="5"/>
  <c r="E1598" i="5"/>
  <c r="E1582" i="5"/>
  <c r="E1579" i="5"/>
  <c r="E1578" i="5"/>
  <c r="E1577" i="5"/>
  <c r="E1137" i="5" l="1"/>
  <c r="E1575" i="5" l="1"/>
  <c r="E1570" i="5"/>
  <c r="E1569" i="5"/>
  <c r="E773" i="5"/>
  <c r="E771" i="5"/>
  <c r="E1571" i="5" l="1"/>
  <c r="E1135" i="5"/>
  <c r="E1133" i="5"/>
  <c r="E1131" i="5"/>
  <c r="E1129" i="5"/>
  <c r="F1608" i="5" a="1"/>
  <c r="F1608" i="5" s="1"/>
  <c r="E1608" i="5" s="1"/>
  <c r="F592" i="5" l="1" a="1"/>
  <c r="F592" i="5" s="1"/>
  <c r="E592" i="5" s="1"/>
  <c r="E683" i="5" l="1"/>
  <c r="E2003" i="5"/>
  <c r="E1924" i="5"/>
  <c r="E1923" i="5"/>
  <c r="E1845" i="5"/>
  <c r="F550" i="5" a="1"/>
  <c r="F550" i="5" s="1"/>
  <c r="E550" i="5" s="1"/>
  <c r="E2002" i="5" l="1"/>
  <c r="E1844" i="5"/>
  <c r="E2079" i="5"/>
  <c r="E2000" i="5"/>
  <c r="E1921" i="5"/>
  <c r="E1842" i="5"/>
  <c r="F2019" i="5"/>
  <c r="F1940" i="5"/>
  <c r="F1861" i="5"/>
  <c r="F1782" i="5"/>
  <c r="F1607" i="5"/>
  <c r="F1233" i="5"/>
  <c r="E987" i="5"/>
  <c r="E993" i="5"/>
  <c r="E995" i="5"/>
  <c r="E997" i="5"/>
  <c r="F1234" i="5" a="1"/>
  <c r="F1234" i="5" s="1"/>
  <c r="F1783" i="5" a="1"/>
  <c r="F1783" i="5" s="1"/>
  <c r="F1862" i="5" a="1"/>
  <c r="F1862" i="5" s="1"/>
  <c r="E1866" i="5"/>
  <c r="E1867" i="5"/>
  <c r="E1868" i="5"/>
  <c r="E1870" i="5"/>
  <c r="E1871" i="5"/>
  <c r="E1872" i="5"/>
  <c r="E1874" i="5"/>
  <c r="E1875" i="5"/>
  <c r="E1876" i="5"/>
  <c r="E1878" i="5"/>
  <c r="E1879" i="5"/>
  <c r="E1880" i="5"/>
  <c r="E1882" i="5"/>
  <c r="E1883" i="5"/>
  <c r="E1884" i="5"/>
  <c r="E1892" i="5"/>
  <c r="E1893" i="5"/>
  <c r="E1894" i="5"/>
  <c r="E1895" i="5"/>
  <c r="E1896" i="5"/>
  <c r="E1897" i="5"/>
  <c r="E1899" i="5"/>
  <c r="E1901" i="5"/>
  <c r="E1903" i="5"/>
  <c r="F1941" i="5" a="1"/>
  <c r="F1941" i="5" s="1"/>
  <c r="F2020" i="5" a="1"/>
  <c r="F2020" i="5" s="1"/>
  <c r="F2178" i="5" a="1"/>
  <c r="F2178" i="5" s="1"/>
  <c r="E2075" i="5" l="1"/>
  <c r="E2074" i="5"/>
  <c r="E2073" i="5"/>
  <c r="E2072" i="5"/>
  <c r="E2071" i="5"/>
  <c r="E2070" i="5"/>
  <c r="E1996" i="5"/>
  <c r="E1995" i="5"/>
  <c r="E1994" i="5"/>
  <c r="E1993" i="5"/>
  <c r="E1992" i="5"/>
  <c r="E1991" i="5"/>
  <c r="E1917" i="5"/>
  <c r="E1916" i="5"/>
  <c r="E1915" i="5"/>
  <c r="E1914" i="5"/>
  <c r="E1913" i="5"/>
  <c r="E1912" i="5"/>
  <c r="E1838" i="5"/>
  <c r="E1837" i="5"/>
  <c r="E1836" i="5"/>
  <c r="E1835" i="5"/>
  <c r="E1834" i="5"/>
  <c r="E1833" i="5"/>
  <c r="E756" i="5"/>
  <c r="E755" i="5"/>
  <c r="E754" i="5"/>
  <c r="E753" i="5"/>
  <c r="E752" i="5"/>
  <c r="E751" i="5"/>
  <c r="E746" i="5"/>
  <c r="E745" i="5"/>
  <c r="E744" i="5"/>
  <c r="E743" i="5"/>
  <c r="E742" i="5"/>
  <c r="E727" i="5"/>
  <c r="E725" i="5"/>
  <c r="E723" i="5"/>
  <c r="E722" i="5"/>
  <c r="E726" i="5" l="1"/>
  <c r="E747" i="5"/>
  <c r="E724" i="5"/>
  <c r="E2077" i="5" l="1"/>
  <c r="E1998" i="5"/>
  <c r="E1919" i="5"/>
  <c r="E1840" i="5"/>
  <c r="E749" i="5"/>
  <c r="E769" i="5"/>
  <c r="E729" i="5"/>
  <c r="E702" i="5"/>
  <c r="E704" i="5"/>
  <c r="E703" i="5" l="1"/>
  <c r="E706" i="5"/>
  <c r="E705" i="5"/>
  <c r="E1065" i="5"/>
  <c r="E1041" i="5"/>
  <c r="E1017" i="5"/>
  <c r="F919" i="5" a="1"/>
  <c r="F919" i="5" s="1"/>
  <c r="E919" i="5" s="1"/>
  <c r="F915" i="5" a="1"/>
  <c r="F915" i="5" s="1"/>
  <c r="E915" i="5" s="1"/>
  <c r="F914" i="5" a="1"/>
  <c r="F914" i="5" s="1"/>
  <c r="F917" i="5" a="1"/>
  <c r="F917" i="5" s="1"/>
  <c r="E917" i="5" s="1"/>
  <c r="F912" i="5" a="1"/>
  <c r="F912" i="5" s="1"/>
  <c r="E912" i="5" s="1"/>
  <c r="F910" i="5" a="1"/>
  <c r="F910" i="5" s="1"/>
  <c r="F908" i="5" a="1"/>
  <c r="F908" i="5" s="1"/>
  <c r="E1127" i="5" l="1"/>
  <c r="E908" i="5"/>
  <c r="E914" i="5"/>
  <c r="E910" i="5"/>
  <c r="E649" i="5"/>
  <c r="E648" i="5"/>
  <c r="E647" i="5"/>
  <c r="E655" i="5"/>
  <c r="E1729" i="5" l="1"/>
  <c r="E1728" i="5"/>
  <c r="F608" i="5" a="1"/>
  <c r="F608" i="5" s="1"/>
  <c r="E608" i="5" s="1"/>
  <c r="F609" i="5" a="1"/>
  <c r="F609" i="5" s="1"/>
  <c r="E609" i="5" s="1"/>
  <c r="E1717" i="5" l="1"/>
  <c r="F593" i="5" a="1"/>
  <c r="F593" i="5" s="1"/>
  <c r="E593" i="5" s="1"/>
  <c r="E1107" i="5" l="1"/>
  <c r="E1719" i="5" l="1"/>
  <c r="E1718" i="5"/>
  <c r="F594" i="5" a="1"/>
  <c r="F594" i="5" s="1"/>
  <c r="E594" i="5" s="1"/>
  <c r="E2116" i="5" l="1"/>
  <c r="E2115" i="5"/>
  <c r="E2112" i="5"/>
  <c r="E2111" i="5"/>
  <c r="E700" i="5"/>
  <c r="E699" i="5" l="1"/>
  <c r="E694" i="5"/>
  <c r="E672" i="5"/>
  <c r="E1181" i="5" l="1"/>
  <c r="E1196" i="5" l="1"/>
  <c r="E1214" i="5"/>
  <c r="E1215" i="5"/>
  <c r="E1177" i="5"/>
  <c r="E667" i="5"/>
  <c r="E1179" i="5"/>
  <c r="E678" i="5" l="1"/>
  <c r="E1174" i="5"/>
  <c r="E1191" i="5" l="1"/>
  <c r="E1159" i="5" l="1"/>
  <c r="E1157" i="5"/>
  <c r="E1155" i="5"/>
  <c r="E1147" i="5"/>
  <c r="E1145" i="5"/>
  <c r="E1143" i="5"/>
  <c r="E1153" i="5" l="1"/>
  <c r="E1169" i="5"/>
  <c r="E1149" i="5"/>
  <c r="E1165" i="5"/>
  <c r="E1163" i="5"/>
  <c r="E1161" i="5"/>
  <c r="E2065" i="5"/>
  <c r="E1986" i="5"/>
  <c r="E1907" i="5"/>
  <c r="E1828" i="5"/>
  <c r="E2195" i="5" l="1"/>
  <c r="E2068" i="5" l="1"/>
  <c r="E2067" i="5"/>
  <c r="E1989" i="5"/>
  <c r="E1988" i="5"/>
  <c r="E1910" i="5"/>
  <c r="E1909" i="5"/>
  <c r="E1830" i="5"/>
  <c r="E2063" i="5" l="1"/>
  <c r="E1984" i="5"/>
  <c r="E1905" i="5"/>
  <c r="E1826" i="5"/>
  <c r="E1831" i="5" l="1"/>
  <c r="F903" i="5" a="1"/>
  <c r="F903" i="5" s="1"/>
  <c r="E903" i="5" s="1"/>
  <c r="F897" i="5" a="1"/>
  <c r="F897" i="5" s="1"/>
  <c r="F896" i="5" a="1"/>
  <c r="F896" i="5" s="1"/>
  <c r="E896" i="5" s="1"/>
  <c r="F888" i="5" a="1"/>
  <c r="F888" i="5" s="1"/>
  <c r="E888" i="5" s="1"/>
  <c r="F887" i="5" a="1"/>
  <c r="F887" i="5" s="1"/>
  <c r="E887" i="5" s="1"/>
  <c r="E885" i="5"/>
  <c r="E883" i="5"/>
  <c r="E881" i="5"/>
  <c r="E853" i="5"/>
  <c r="E852" i="5"/>
  <c r="E850" i="5"/>
  <c r="E848" i="5"/>
  <c r="E846" i="5"/>
  <c r="E870" i="5"/>
  <c r="E869" i="5"/>
  <c r="E867" i="5"/>
  <c r="E865" i="5"/>
  <c r="E863" i="5"/>
  <c r="E879" i="5"/>
  <c r="E878" i="5"/>
  <c r="E876" i="5"/>
  <c r="E874" i="5"/>
  <c r="E872" i="5"/>
  <c r="F906" i="5" a="1"/>
  <c r="F906" i="5" s="1"/>
  <c r="F905" i="5" a="1"/>
  <c r="F905" i="5" s="1"/>
  <c r="E905" i="5" s="1"/>
  <c r="F941" i="5" a="1"/>
  <c r="F941" i="5" s="1"/>
  <c r="F938" i="5" a="1"/>
  <c r="F938" i="5" s="1"/>
  <c r="E938" i="5" s="1"/>
  <c r="F37" i="5" a="1"/>
  <c r="F37" i="5" s="1"/>
  <c r="F58" i="5" a="1"/>
  <c r="F58" i="5" s="1"/>
  <c r="F26" i="5"/>
  <c r="E906" i="5" l="1"/>
  <c r="E941" i="5"/>
  <c r="E897" i="5"/>
  <c r="E1043" i="5"/>
  <c r="E1019" i="5"/>
  <c r="E967" i="5"/>
  <c r="F274" i="5" a="1"/>
  <c r="F274" i="5" s="1"/>
  <c r="E274" i="5" s="1"/>
  <c r="F273" i="5" a="1"/>
  <c r="F273" i="5" s="1"/>
  <c r="E273" i="5" s="1"/>
  <c r="F272" i="5" a="1"/>
  <c r="F272" i="5" s="1"/>
  <c r="E272" i="5" s="1"/>
  <c r="F310" i="5" a="1"/>
  <c r="F310" i="5" s="1"/>
  <c r="E310" i="5" s="1"/>
  <c r="F270" i="5" a="1"/>
  <c r="F270" i="5" s="1"/>
  <c r="E270" i="5" s="1"/>
  <c r="F234" i="5" a="1"/>
  <c r="F234" i="5" s="1"/>
  <c r="E234" i="5" s="1"/>
  <c r="F198" i="5" a="1"/>
  <c r="F198" i="5" s="1"/>
  <c r="E198" i="5" s="1"/>
  <c r="E1673" i="5" l="1"/>
  <c r="E1672" i="5"/>
  <c r="E1670" i="5"/>
  <c r="E1669" i="5"/>
  <c r="E1682" i="5"/>
  <c r="E1681" i="5"/>
  <c r="E1679" i="5"/>
  <c r="E1678" i="5"/>
  <c r="E1676" i="5"/>
  <c r="E1675" i="5"/>
  <c r="E1691" i="5"/>
  <c r="E1690" i="5"/>
  <c r="E1688" i="5"/>
  <c r="E1687" i="5"/>
  <c r="E1685" i="5"/>
  <c r="E1684" i="5"/>
  <c r="E1694" i="5"/>
  <c r="E1693" i="5"/>
  <c r="E1697" i="5"/>
  <c r="E1696" i="5"/>
  <c r="E1700" i="5"/>
  <c r="E1699" i="5"/>
  <c r="E1702" i="5"/>
  <c r="E1706" i="5"/>
  <c r="E1705" i="5"/>
  <c r="E1709" i="5"/>
  <c r="E1708" i="5"/>
  <c r="F39" i="5" a="1"/>
  <c r="F39" i="5" s="1"/>
  <c r="F40" i="5" a="1"/>
  <c r="F40" i="5" s="1"/>
  <c r="F41" i="5" a="1"/>
  <c r="F41" i="5" s="1"/>
  <c r="F42" i="5" a="1"/>
  <c r="F42" i="5" s="1"/>
  <c r="F43" i="5" a="1"/>
  <c r="F43" i="5" s="1"/>
  <c r="F27" i="5" a="1"/>
  <c r="F27" i="5" s="1"/>
  <c r="F28" i="5" a="1"/>
  <c r="F28" i="5" s="1"/>
  <c r="F29" i="5" a="1"/>
  <c r="F29" i="5" s="1"/>
  <c r="F31" i="5" a="1"/>
  <c r="F31" i="5" s="1"/>
  <c r="F32" i="5" a="1"/>
  <c r="F32" i="5" s="1"/>
  <c r="F33" i="5" a="1"/>
  <c r="F33" i="5" s="1"/>
  <c r="F35" i="5" a="1"/>
  <c r="F35" i="5" s="1"/>
  <c r="F36" i="5" a="1"/>
  <c r="F36" i="5" s="1"/>
  <c r="F60" i="5" a="1"/>
  <c r="F60" i="5" s="1"/>
  <c r="F61" i="5" a="1"/>
  <c r="F61" i="5" s="1"/>
  <c r="F62" i="5" a="1"/>
  <c r="F62" i="5" s="1"/>
  <c r="F63" i="5" a="1"/>
  <c r="F63" i="5" s="1"/>
  <c r="F64" i="5" a="1"/>
  <c r="F64" i="5" s="1"/>
  <c r="F65" i="5" a="1"/>
  <c r="F65" i="5" s="1"/>
  <c r="F66" i="5" a="1"/>
  <c r="F66" i="5" s="1"/>
  <c r="F67" i="5" a="1"/>
  <c r="F67" i="5" s="1"/>
  <c r="F101" i="5" a="1"/>
  <c r="F101" i="5" s="1"/>
  <c r="F81" i="5" a="1"/>
  <c r="F81" i="5" s="1"/>
  <c r="F82" i="5" a="1"/>
  <c r="F82" i="5" s="1"/>
  <c r="F83" i="5" a="1"/>
  <c r="F83" i="5" s="1"/>
  <c r="F84" i="5" a="1"/>
  <c r="F84" i="5" s="1"/>
  <c r="F85" i="5" a="1"/>
  <c r="F85" i="5" s="1"/>
  <c r="F69" i="5" a="1"/>
  <c r="F69" i="5" s="1"/>
  <c r="F70" i="5" a="1"/>
  <c r="F70" i="5" s="1"/>
  <c r="F71" i="5" a="1"/>
  <c r="F71" i="5" s="1"/>
  <c r="F73" i="5" a="1"/>
  <c r="F73" i="5" s="1"/>
  <c r="F74" i="5" a="1"/>
  <c r="F74" i="5" s="1"/>
  <c r="F75" i="5" a="1"/>
  <c r="F75" i="5" s="1"/>
  <c r="F77" i="5" a="1"/>
  <c r="F77" i="5" s="1"/>
  <c r="F78" i="5" a="1"/>
  <c r="F78" i="5" s="1"/>
  <c r="F79" i="5" a="1"/>
  <c r="F79" i="5" s="1"/>
  <c r="F103" i="5" a="1"/>
  <c r="F103" i="5" s="1"/>
  <c r="F104" i="5" a="1"/>
  <c r="F104" i="5" s="1"/>
  <c r="F105" i="5" a="1"/>
  <c r="F105" i="5" s="1"/>
  <c r="F106" i="5" a="1"/>
  <c r="F106" i="5" s="1"/>
  <c r="F107" i="5" a="1"/>
  <c r="F107" i="5" s="1"/>
  <c r="F108" i="5" a="1"/>
  <c r="F108" i="5" s="1"/>
  <c r="F109" i="5" a="1"/>
  <c r="F109" i="5" s="1"/>
  <c r="F110" i="5" a="1"/>
  <c r="F110" i="5" s="1"/>
  <c r="F144" i="5" a="1"/>
  <c r="F144" i="5" s="1"/>
  <c r="F124" i="5" a="1"/>
  <c r="F124" i="5" s="1"/>
  <c r="F125" i="5" a="1"/>
  <c r="F125" i="5" s="1"/>
  <c r="F126" i="5" a="1"/>
  <c r="F126" i="5" s="1"/>
  <c r="F127" i="5" a="1"/>
  <c r="F127" i="5" s="1"/>
  <c r="F128" i="5" a="1"/>
  <c r="F128" i="5" s="1"/>
  <c r="F112" i="5" a="1"/>
  <c r="F112" i="5" s="1"/>
  <c r="F113" i="5" a="1"/>
  <c r="F113" i="5" s="1"/>
  <c r="F114" i="5" a="1"/>
  <c r="F114" i="5" s="1"/>
  <c r="F116" i="5" a="1"/>
  <c r="F116" i="5" s="1"/>
  <c r="F117" i="5" a="1"/>
  <c r="F117" i="5" s="1"/>
  <c r="F118" i="5" a="1"/>
  <c r="F118" i="5" s="1"/>
  <c r="F120" i="5" a="1"/>
  <c r="F120" i="5" s="1"/>
  <c r="F121" i="5" a="1"/>
  <c r="F121" i="5" s="1"/>
  <c r="F122" i="5" a="1"/>
  <c r="F122" i="5" s="1"/>
  <c r="F146" i="5" a="1"/>
  <c r="F146" i="5" s="1"/>
  <c r="F147" i="5" a="1"/>
  <c r="F147" i="5" s="1"/>
  <c r="F148" i="5" a="1"/>
  <c r="F148" i="5" s="1"/>
  <c r="F149" i="5" a="1"/>
  <c r="F149" i="5" s="1"/>
  <c r="F150" i="5" a="1"/>
  <c r="F150" i="5" s="1"/>
  <c r="F151" i="5" a="1"/>
  <c r="F151" i="5" s="1"/>
  <c r="F152" i="5" a="1"/>
  <c r="F152" i="5" s="1"/>
  <c r="F153" i="5" a="1"/>
  <c r="F153" i="5" s="1"/>
  <c r="F187" i="5" a="1"/>
  <c r="F187" i="5" s="1"/>
  <c r="F167" i="5" a="1"/>
  <c r="F167" i="5" s="1"/>
  <c r="F168" i="5" a="1"/>
  <c r="F168" i="5" s="1"/>
  <c r="F169" i="5" a="1"/>
  <c r="F169" i="5" s="1"/>
  <c r="F170" i="5" a="1"/>
  <c r="F170" i="5" s="1"/>
  <c r="F171" i="5" a="1"/>
  <c r="F171" i="5" s="1"/>
  <c r="F155" i="5" a="1"/>
  <c r="F155" i="5" s="1"/>
  <c r="F156" i="5" a="1"/>
  <c r="F156" i="5" s="1"/>
  <c r="F157" i="5" a="1"/>
  <c r="F157" i="5" s="1"/>
  <c r="F159" i="5" a="1"/>
  <c r="F159" i="5" s="1"/>
  <c r="F160" i="5" a="1"/>
  <c r="F160" i="5" s="1"/>
  <c r="F161" i="5" a="1"/>
  <c r="F161" i="5" s="1"/>
  <c r="F163" i="5" a="1"/>
  <c r="F163" i="5" s="1"/>
  <c r="F164" i="5" a="1"/>
  <c r="F164" i="5" s="1"/>
  <c r="F165" i="5" a="1"/>
  <c r="F165" i="5" s="1"/>
  <c r="F189" i="5" a="1"/>
  <c r="F189" i="5" s="1"/>
  <c r="F190" i="5" a="1"/>
  <c r="F190" i="5" s="1"/>
  <c r="F191" i="5" a="1"/>
  <c r="F191" i="5" s="1"/>
  <c r="F192" i="5" a="1"/>
  <c r="F192" i="5" s="1"/>
  <c r="F193" i="5" a="1"/>
  <c r="F193" i="5" s="1"/>
  <c r="F194" i="5" a="1"/>
  <c r="F194" i="5" s="1"/>
  <c r="F195" i="5" a="1"/>
  <c r="F195" i="5" s="1"/>
  <c r="F196" i="5" a="1"/>
  <c r="F196" i="5" s="1"/>
  <c r="F45" i="5" a="1"/>
  <c r="F45" i="5" s="1"/>
  <c r="F46" i="5" a="1"/>
  <c r="F46" i="5" s="1"/>
  <c r="F47" i="5" a="1"/>
  <c r="F47" i="5" s="1"/>
  <c r="F49" i="5" a="1"/>
  <c r="F49" i="5" s="1"/>
  <c r="F50" i="5" a="1"/>
  <c r="F50" i="5" s="1"/>
  <c r="F51" i="5" a="1"/>
  <c r="F51" i="5" s="1"/>
  <c r="F87" i="5" a="1"/>
  <c r="F87" i="5" s="1"/>
  <c r="F88" i="5" a="1"/>
  <c r="F88" i="5" s="1"/>
  <c r="F89" i="5" a="1"/>
  <c r="F89" i="5" s="1"/>
  <c r="F91" i="5" a="1"/>
  <c r="F91" i="5" s="1"/>
  <c r="F92" i="5" a="1"/>
  <c r="F92" i="5" s="1"/>
  <c r="F93" i="5" a="1"/>
  <c r="F93" i="5" s="1"/>
  <c r="F130" i="5" a="1"/>
  <c r="F130" i="5" s="1"/>
  <c r="F131" i="5" a="1"/>
  <c r="F131" i="5" s="1"/>
  <c r="F132" i="5" a="1"/>
  <c r="F132" i="5" s="1"/>
  <c r="F134" i="5" a="1"/>
  <c r="F134" i="5" s="1"/>
  <c r="F135" i="5" a="1"/>
  <c r="F135" i="5" s="1"/>
  <c r="F136" i="5" a="1"/>
  <c r="F136" i="5" s="1"/>
  <c r="F173" i="5" a="1"/>
  <c r="F173" i="5" s="1"/>
  <c r="F174" i="5" a="1"/>
  <c r="F174" i="5" s="1"/>
  <c r="F175" i="5" a="1"/>
  <c r="F175" i="5" s="1"/>
  <c r="F177" i="5" a="1"/>
  <c r="F177" i="5" s="1"/>
  <c r="F178" i="5" a="1"/>
  <c r="F178" i="5" s="1"/>
  <c r="F179" i="5" a="1"/>
  <c r="F179" i="5" s="1"/>
  <c r="F200" i="5" a="1"/>
  <c r="F200" i="5" s="1"/>
  <c r="F204" i="5" a="1"/>
  <c r="F204" i="5" s="1"/>
  <c r="F205" i="5" a="1"/>
  <c r="F205" i="5" s="1"/>
  <c r="F206" i="5" a="1"/>
  <c r="F206" i="5" s="1"/>
  <c r="F202" i="5" a="1"/>
  <c r="F202" i="5" s="1"/>
  <c r="F208" i="5" a="1"/>
  <c r="F208" i="5" s="1"/>
  <c r="F216" i="5" a="1"/>
  <c r="F216" i="5" s="1"/>
  <c r="F217" i="5" a="1"/>
  <c r="F217" i="5" s="1"/>
  <c r="F218" i="5" a="1"/>
  <c r="F218" i="5" s="1"/>
  <c r="F210" i="5" a="1"/>
  <c r="F210" i="5" s="1"/>
  <c r="F212" i="5" a="1"/>
  <c r="F212" i="5" s="1"/>
  <c r="F213" i="5" a="1"/>
  <c r="F213" i="5" s="1"/>
  <c r="F214" i="5" a="1"/>
  <c r="F214" i="5" s="1"/>
  <c r="F228" i="5" a="1"/>
  <c r="F228" i="5" s="1"/>
  <c r="F229" i="5" a="1"/>
  <c r="F229" i="5" s="1"/>
  <c r="F230" i="5" a="1"/>
  <c r="F230" i="5" s="1"/>
  <c r="F220" i="5" a="1"/>
  <c r="F220" i="5" s="1"/>
  <c r="F221" i="5" a="1"/>
  <c r="F221" i="5" s="1"/>
  <c r="F222" i="5" a="1"/>
  <c r="F222" i="5" s="1"/>
  <c r="F224" i="5" a="1"/>
  <c r="F224" i="5" s="1"/>
  <c r="F238" i="5" a="1"/>
  <c r="F238" i="5" s="1"/>
  <c r="F239" i="5" a="1"/>
  <c r="F239" i="5" s="1"/>
  <c r="F240" i="5" a="1"/>
  <c r="F240" i="5" s="1"/>
  <c r="F226" i="5" a="1"/>
  <c r="F226" i="5" s="1"/>
  <c r="F232" i="5" a="1"/>
  <c r="F232" i="5" s="1"/>
  <c r="F236" i="5" a="1"/>
  <c r="F236" i="5" s="1"/>
  <c r="F242" i="5" a="1"/>
  <c r="F242" i="5" s="1"/>
  <c r="F244" i="5" a="1"/>
  <c r="F244" i="5" s="1"/>
  <c r="F246" i="5" a="1"/>
  <c r="F246" i="5" s="1"/>
  <c r="F248" i="5" a="1"/>
  <c r="F248" i="5" s="1"/>
  <c r="F249" i="5" a="1"/>
  <c r="F249" i="5" s="1"/>
  <c r="F250" i="5" a="1"/>
  <c r="F250" i="5" s="1"/>
  <c r="F252" i="5" a="1"/>
  <c r="F252" i="5" s="1"/>
  <c r="F253" i="5" a="1"/>
  <c r="F253" i="5" s="1"/>
  <c r="F254" i="5" a="1"/>
  <c r="F254" i="5" s="1"/>
  <c r="F256" i="5" a="1"/>
  <c r="F256" i="5" s="1"/>
  <c r="F257" i="5" a="1"/>
  <c r="F257" i="5" s="1"/>
  <c r="F258" i="5" a="1"/>
  <c r="F258" i="5" s="1"/>
  <c r="F260" i="5" a="1"/>
  <c r="F260" i="5" s="1"/>
  <c r="F266" i="5" a="1"/>
  <c r="F266" i="5" s="1"/>
  <c r="F262" i="5" a="1"/>
  <c r="F262" i="5" s="1"/>
  <c r="F263" i="5" a="1"/>
  <c r="F263" i="5" s="1"/>
  <c r="F264" i="5" a="1"/>
  <c r="F264" i="5" s="1"/>
  <c r="F268" i="5" a="1"/>
  <c r="F268" i="5" s="1"/>
  <c r="F276" i="5" a="1"/>
  <c r="F276" i="5" s="1"/>
  <c r="F278" i="5" a="1"/>
  <c r="F278" i="5" s="1"/>
  <c r="F282" i="5" a="1"/>
  <c r="F282" i="5" s="1"/>
  <c r="F283" i="5" a="1"/>
  <c r="F283" i="5" s="1"/>
  <c r="F284" i="5" a="1"/>
  <c r="F284" i="5" s="1"/>
  <c r="F280" i="5" a="1"/>
  <c r="F280" i="5" s="1"/>
  <c r="F286" i="5" a="1"/>
  <c r="F286" i="5" s="1"/>
  <c r="F288" i="5" a="1"/>
  <c r="F288" i="5" s="1"/>
  <c r="F289" i="5" a="1"/>
  <c r="F289" i="5" s="1"/>
  <c r="F290" i="5" a="1"/>
  <c r="F290" i="5" s="1"/>
  <c r="F292" i="5" a="1"/>
  <c r="F292" i="5" s="1"/>
  <c r="F293" i="5" a="1"/>
  <c r="F293" i="5" s="1"/>
  <c r="F294" i="5" a="1"/>
  <c r="F294" i="5" s="1"/>
  <c r="F296" i="5" a="1"/>
  <c r="F296" i="5" s="1"/>
  <c r="F297" i="5" a="1"/>
  <c r="F297" i="5" s="1"/>
  <c r="F298" i="5" a="1"/>
  <c r="F298" i="5" s="1"/>
  <c r="F300" i="5" a="1"/>
  <c r="F300" i="5" s="1"/>
  <c r="F302" i="5" a="1"/>
  <c r="F302" i="5" s="1"/>
  <c r="F306" i="5" a="1"/>
  <c r="F306" i="5" s="1"/>
  <c r="F307" i="5" a="1"/>
  <c r="F307" i="5" s="1"/>
  <c r="F308" i="5" a="1"/>
  <c r="F308" i="5" s="1"/>
  <c r="F304" i="5" a="1"/>
  <c r="F304" i="5" s="1"/>
  <c r="F312" i="5" a="1"/>
  <c r="F312" i="5" s="1"/>
  <c r="F314" i="5" a="1"/>
  <c r="F314" i="5" s="1"/>
  <c r="F320" i="5" a="1"/>
  <c r="F320" i="5" s="1"/>
  <c r="F316" i="5" a="1"/>
  <c r="F316" i="5" s="1"/>
  <c r="F317" i="5" a="1"/>
  <c r="F317" i="5" s="1"/>
  <c r="F318" i="5" a="1"/>
  <c r="F318" i="5" s="1"/>
  <c r="F322" i="5" a="1"/>
  <c r="F322" i="5" s="1"/>
  <c r="F324" i="5" a="1"/>
  <c r="F324" i="5" s="1"/>
  <c r="F325" i="5" a="1"/>
  <c r="F325" i="5" s="1"/>
  <c r="F326" i="5" a="1"/>
  <c r="F326" i="5" s="1"/>
  <c r="F328" i="5" a="1"/>
  <c r="F328" i="5" s="1"/>
  <c r="F329" i="5" a="1"/>
  <c r="F329" i="5" s="1"/>
  <c r="F330" i="5" a="1"/>
  <c r="F330" i="5" s="1"/>
  <c r="F332" i="5" a="1"/>
  <c r="F332" i="5" s="1"/>
  <c r="F333" i="5" a="1"/>
  <c r="F333" i="5" s="1"/>
  <c r="F334" i="5" a="1"/>
  <c r="F334" i="5" s="1"/>
  <c r="F336" i="5" a="1"/>
  <c r="F336" i="5" s="1"/>
  <c r="F338" i="5" a="1"/>
  <c r="F338" i="5" s="1"/>
  <c r="F348" i="5" a="1"/>
  <c r="F348" i="5" s="1"/>
  <c r="F340" i="5" a="1"/>
  <c r="F340" i="5" s="1"/>
  <c r="F341" i="5" a="1"/>
  <c r="F341" i="5" s="1"/>
  <c r="F346" i="5" a="1"/>
  <c r="F346" i="5" s="1"/>
  <c r="F350" i="5" a="1"/>
  <c r="F350" i="5" s="1"/>
  <c r="F352" i="5" a="1"/>
  <c r="F352" i="5" s="1"/>
  <c r="F358" i="5" a="1"/>
  <c r="F358" i="5" s="1"/>
  <c r="F359" i="5" a="1"/>
  <c r="F359" i="5" s="1"/>
  <c r="F360" i="5" a="1"/>
  <c r="F360" i="5" s="1"/>
  <c r="F354" i="5" a="1"/>
  <c r="F354" i="5" s="1"/>
  <c r="F355" i="5" a="1"/>
  <c r="F355" i="5" s="1"/>
  <c r="F356" i="5" a="1"/>
  <c r="F356" i="5" s="1"/>
  <c r="F362" i="5" a="1"/>
  <c r="F362" i="5" s="1"/>
  <c r="F364" i="5" a="1"/>
  <c r="F364" i="5" s="1"/>
  <c r="F370" i="5" a="1"/>
  <c r="F370" i="5" s="1"/>
  <c r="F371" i="5" a="1"/>
  <c r="F371" i="5" s="1"/>
  <c r="F372" i="5" a="1"/>
  <c r="F372" i="5" s="1"/>
  <c r="F366" i="5" a="1"/>
  <c r="F366" i="5" s="1"/>
  <c r="F367" i="5" a="1"/>
  <c r="F367" i="5" s="1"/>
  <c r="F368" i="5" a="1"/>
  <c r="F368" i="5" s="1"/>
  <c r="F374" i="5" a="1"/>
  <c r="F374" i="5" s="1"/>
  <c r="F375" i="5" a="1"/>
  <c r="F375" i="5" s="1"/>
  <c r="F376" i="5" a="1"/>
  <c r="F376" i="5" s="1"/>
  <c r="F378" i="5" a="1"/>
  <c r="F378" i="5" s="1"/>
  <c r="F384" i="5" a="1"/>
  <c r="F384" i="5" s="1"/>
  <c r="F385" i="5" a="1"/>
  <c r="F385" i="5" s="1"/>
  <c r="F386" i="5" a="1"/>
  <c r="F386" i="5" s="1"/>
  <c r="F387" i="5" a="1"/>
  <c r="F387" i="5" s="1"/>
  <c r="F388" i="5" a="1"/>
  <c r="F388" i="5" s="1"/>
  <c r="F389" i="5" a="1"/>
  <c r="F389" i="5" s="1"/>
  <c r="F390" i="5" a="1"/>
  <c r="F390" i="5" s="1"/>
  <c r="F391" i="5" a="1"/>
  <c r="F391" i="5" s="1"/>
  <c r="F392" i="5" a="1"/>
  <c r="F392" i="5" s="1"/>
  <c r="F380" i="5" a="1"/>
  <c r="F380" i="5" s="1"/>
  <c r="F381" i="5" a="1"/>
  <c r="F381" i="5" s="1"/>
  <c r="F382" i="5" a="1"/>
  <c r="F382" i="5" s="1"/>
  <c r="F394" i="5" a="1"/>
  <c r="F394" i="5" s="1"/>
  <c r="F395" i="5" a="1"/>
  <c r="F395" i="5" s="1"/>
  <c r="F397" i="5" a="1"/>
  <c r="F397" i="5" s="1"/>
  <c r="F398" i="5" a="1"/>
  <c r="F398" i="5" s="1"/>
  <c r="F404" i="5" a="1"/>
  <c r="F404" i="5" s="1"/>
  <c r="F405" i="5" a="1"/>
  <c r="F405" i="5" s="1"/>
  <c r="F400" i="5" a="1"/>
  <c r="F400" i="5" s="1"/>
  <c r="F401" i="5" a="1"/>
  <c r="F401" i="5" s="1"/>
  <c r="F402" i="5" a="1"/>
  <c r="F402" i="5" s="1"/>
  <c r="F407" i="5" a="1"/>
  <c r="F407" i="5" s="1"/>
  <c r="F408" i="5" a="1"/>
  <c r="F408" i="5" s="1"/>
  <c r="F410" i="5" a="1"/>
  <c r="F410" i="5" s="1"/>
  <c r="F416" i="5" a="1"/>
  <c r="F416" i="5" s="1"/>
  <c r="F412" i="5" a="1"/>
  <c r="F412" i="5" s="1"/>
  <c r="F413" i="5" a="1"/>
  <c r="F413" i="5" s="1"/>
  <c r="F414" i="5" a="1"/>
  <c r="F414" i="5" s="1"/>
  <c r="F418" i="5" a="1"/>
  <c r="F418" i="5" s="1"/>
  <c r="F420" i="5" a="1"/>
  <c r="F420" i="5" s="1"/>
  <c r="F427" i="5" a="1"/>
  <c r="F427" i="5" s="1"/>
  <c r="F422" i="5" a="1"/>
  <c r="F422" i="5" s="1"/>
  <c r="F423" i="5" a="1"/>
  <c r="F423" i="5" s="1"/>
  <c r="F424" i="5" a="1"/>
  <c r="F424" i="5" s="1"/>
  <c r="F425" i="5" a="1"/>
  <c r="F425" i="5" s="1"/>
  <c r="F429" i="5" a="1"/>
  <c r="F429" i="5" s="1"/>
  <c r="F431" i="5" a="1"/>
  <c r="F431" i="5" s="1"/>
  <c r="F438" i="5" a="1"/>
  <c r="F438" i="5" s="1"/>
  <c r="F433" i="5" a="1"/>
  <c r="F433" i="5" s="1"/>
  <c r="F434" i="5" a="1"/>
  <c r="F434" i="5" s="1"/>
  <c r="F435" i="5" a="1"/>
  <c r="F435" i="5" s="1"/>
  <c r="F436" i="5" a="1"/>
  <c r="F436" i="5" s="1"/>
  <c r="F440" i="5" a="1"/>
  <c r="F440" i="5" s="1"/>
  <c r="F442" i="5" a="1"/>
  <c r="F442" i="5" s="1"/>
  <c r="F449" i="5" a="1"/>
  <c r="F449" i="5" s="1"/>
  <c r="F444" i="5" a="1"/>
  <c r="F444" i="5" s="1"/>
  <c r="F445" i="5" a="1"/>
  <c r="F445" i="5" s="1"/>
  <c r="F446" i="5" a="1"/>
  <c r="F446" i="5" s="1"/>
  <c r="F447" i="5" a="1"/>
  <c r="F447" i="5" s="1"/>
  <c r="F451" i="5" a="1"/>
  <c r="F451" i="5" s="1"/>
  <c r="F453" i="5" a="1"/>
  <c r="F453" i="5" s="1"/>
  <c r="F460" i="5" a="1"/>
  <c r="F460" i="5" s="1"/>
  <c r="F455" i="5" a="1"/>
  <c r="F455" i="5" s="1"/>
  <c r="F456" i="5" a="1"/>
  <c r="F456" i="5" s="1"/>
  <c r="F457" i="5" a="1"/>
  <c r="F457" i="5" s="1"/>
  <c r="F458" i="5" a="1"/>
  <c r="F458" i="5" s="1"/>
  <c r="F462" i="5" a="1"/>
  <c r="F462" i="5" s="1"/>
  <c r="F464" i="5" a="1"/>
  <c r="F464" i="5" s="1"/>
  <c r="F471" i="5" a="1"/>
  <c r="F471" i="5" s="1"/>
  <c r="F466" i="5" a="1"/>
  <c r="F466" i="5" s="1"/>
  <c r="F467" i="5" a="1"/>
  <c r="F467" i="5" s="1"/>
  <c r="F468" i="5" a="1"/>
  <c r="F468" i="5" s="1"/>
  <c r="F469" i="5" a="1"/>
  <c r="F469" i="5" s="1"/>
  <c r="F473" i="5" a="1"/>
  <c r="F473" i="5" s="1"/>
  <c r="F475" i="5" a="1"/>
  <c r="F475" i="5" s="1"/>
  <c r="F482" i="5" a="1"/>
  <c r="F482" i="5" s="1"/>
  <c r="F477" i="5" a="1"/>
  <c r="F477" i="5" s="1"/>
  <c r="F478" i="5" a="1"/>
  <c r="F478" i="5" s="1"/>
  <c r="F479" i="5" a="1"/>
  <c r="F479" i="5" s="1"/>
  <c r="F480" i="5" a="1"/>
  <c r="F480" i="5" s="1"/>
  <c r="F484" i="5" a="1"/>
  <c r="F484" i="5" s="1"/>
  <c r="F486" i="5" a="1"/>
  <c r="F486" i="5" s="1"/>
  <c r="F493" i="5" a="1"/>
  <c r="F493" i="5" s="1"/>
  <c r="F488" i="5" a="1"/>
  <c r="F488" i="5" s="1"/>
  <c r="F489" i="5" a="1"/>
  <c r="F489" i="5" s="1"/>
  <c r="F490" i="5" a="1"/>
  <c r="F490" i="5" s="1"/>
  <c r="F491" i="5" a="1"/>
  <c r="F491" i="5" s="1"/>
  <c r="F495" i="5" a="1"/>
  <c r="F495" i="5" s="1"/>
  <c r="F497" i="5" a="1"/>
  <c r="F497" i="5" s="1"/>
  <c r="F504" i="5" a="1"/>
  <c r="F504" i="5" s="1"/>
  <c r="F499" i="5" a="1"/>
  <c r="F499" i="5" s="1"/>
  <c r="F500" i="5" a="1"/>
  <c r="F500" i="5" s="1"/>
  <c r="F501" i="5" a="1"/>
  <c r="F501" i="5" s="1"/>
  <c r="F502" i="5" a="1"/>
  <c r="F502" i="5" s="1"/>
  <c r="F506" i="5" a="1"/>
  <c r="F506" i="5" s="1"/>
  <c r="F508" i="5" a="1"/>
  <c r="F508" i="5" s="1"/>
  <c r="F515" i="5" a="1"/>
  <c r="F515" i="5" s="1"/>
  <c r="F510" i="5" a="1"/>
  <c r="F510" i="5" s="1"/>
  <c r="F511" i="5" a="1"/>
  <c r="F511" i="5" s="1"/>
  <c r="F512" i="5" a="1"/>
  <c r="F512" i="5" s="1"/>
  <c r="F513" i="5" a="1"/>
  <c r="F513" i="5" s="1"/>
  <c r="F517" i="5" a="1"/>
  <c r="F517" i="5" s="1"/>
  <c r="F519" i="5" a="1"/>
  <c r="F519" i="5" s="1"/>
  <c r="F526" i="5" a="1"/>
  <c r="F526" i="5" s="1"/>
  <c r="F521" i="5" a="1"/>
  <c r="F521" i="5" s="1"/>
  <c r="F522" i="5" a="1"/>
  <c r="F522" i="5" s="1"/>
  <c r="F523" i="5" a="1"/>
  <c r="F523" i="5" s="1"/>
  <c r="F524" i="5" a="1"/>
  <c r="F524" i="5" s="1"/>
  <c r="F528" i="5" a="1"/>
  <c r="F528" i="5" s="1"/>
  <c r="F530" i="5" a="1"/>
  <c r="F530" i="5" s="1"/>
  <c r="F532" i="5" a="1"/>
  <c r="F532" i="5" s="1"/>
  <c r="F533" i="5" a="1"/>
  <c r="F533" i="5" s="1"/>
  <c r="F534" i="5" a="1"/>
  <c r="F534" i="5" s="1"/>
  <c r="F535" i="5" a="1"/>
  <c r="F535" i="5" s="1"/>
  <c r="F539" i="5" a="1"/>
  <c r="F539" i="5" s="1"/>
  <c r="F541" i="5" a="1"/>
  <c r="F541" i="5" s="1"/>
  <c r="F548" i="5" a="1"/>
  <c r="F548" i="5" s="1"/>
  <c r="F543" i="5" a="1"/>
  <c r="F543" i="5" s="1"/>
  <c r="F544" i="5" a="1"/>
  <c r="F544" i="5" s="1"/>
  <c r="E544" i="5" s="1"/>
  <c r="F545" i="5" a="1"/>
  <c r="F545" i="5" s="1"/>
  <c r="E545" i="5" s="1"/>
  <c r="F546" i="5" a="1"/>
  <c r="F546" i="5" s="1"/>
  <c r="F552" i="5" a="1"/>
  <c r="F552" i="5" s="1"/>
  <c r="F559" i="5" a="1"/>
  <c r="F559" i="5" s="1"/>
  <c r="F561" i="5" a="1"/>
  <c r="F561" i="5" s="1"/>
  <c r="F554" i="5" a="1"/>
  <c r="F554" i="5" s="1"/>
  <c r="F555" i="5" a="1"/>
  <c r="F555" i="5" s="1"/>
  <c r="E555" i="5" s="1"/>
  <c r="F556" i="5" a="1"/>
  <c r="F556" i="5" s="1"/>
  <c r="E556" i="5" s="1"/>
  <c r="F557" i="5" a="1"/>
  <c r="F557" i="5" s="1"/>
  <c r="F563" i="5" a="1"/>
  <c r="F563" i="5" s="1"/>
  <c r="F570" i="5" a="1"/>
  <c r="F570" i="5" s="1"/>
  <c r="F572" i="5" a="1"/>
  <c r="F572" i="5" s="1"/>
  <c r="F565" i="5" a="1"/>
  <c r="F565" i="5" s="1"/>
  <c r="F566" i="5" a="1"/>
  <c r="F566" i="5" s="1"/>
  <c r="E566" i="5" s="1"/>
  <c r="F567" i="5" a="1"/>
  <c r="F567" i="5" s="1"/>
  <c r="E567" i="5" s="1"/>
  <c r="F568" i="5" a="1"/>
  <c r="F568" i="5" s="1"/>
  <c r="F574" i="5" a="1"/>
  <c r="F574" i="5" s="1"/>
  <c r="F581" i="5" a="1"/>
  <c r="F581" i="5" s="1"/>
  <c r="F583" i="5" a="1"/>
  <c r="F583" i="5" s="1"/>
  <c r="F576" i="5" a="1"/>
  <c r="F576" i="5" s="1"/>
  <c r="F577" i="5" a="1"/>
  <c r="F577" i="5" s="1"/>
  <c r="E577" i="5" s="1"/>
  <c r="F578" i="5" a="1"/>
  <c r="F578" i="5" s="1"/>
  <c r="E578" i="5" s="1"/>
  <c r="F579" i="5" a="1"/>
  <c r="F579" i="5" s="1"/>
  <c r="E579" i="5" s="1"/>
  <c r="F585" i="5" a="1"/>
  <c r="F585" i="5" s="1"/>
  <c r="F595" i="5" a="1"/>
  <c r="F595" i="5" s="1"/>
  <c r="F596" i="5" a="1"/>
  <c r="F596" i="5" s="1"/>
  <c r="F597" i="5" a="1"/>
  <c r="F597" i="5" s="1"/>
  <c r="F598" i="5" a="1"/>
  <c r="F598" i="5" s="1"/>
  <c r="F600" i="5" a="1"/>
  <c r="F600" i="5" s="1"/>
  <c r="F587" i="5" a="1"/>
  <c r="F587" i="5" s="1"/>
  <c r="F588" i="5" a="1"/>
  <c r="F588" i="5" s="1"/>
  <c r="F589" i="5" a="1"/>
  <c r="F589" i="5" s="1"/>
  <c r="F590" i="5" a="1"/>
  <c r="F590" i="5" s="1"/>
  <c r="F602" i="5" a="1"/>
  <c r="F602" i="5" s="1"/>
  <c r="F611" i="5" a="1"/>
  <c r="F611" i="5" s="1"/>
  <c r="F612" i="5" a="1"/>
  <c r="F612" i="5" s="1"/>
  <c r="F614" i="5" a="1"/>
  <c r="F614" i="5" s="1"/>
  <c r="F615" i="5" a="1"/>
  <c r="F615" i="5" s="1"/>
  <c r="F604" i="5" a="1"/>
  <c r="F604" i="5" s="1"/>
  <c r="F605" i="5" a="1"/>
  <c r="F605" i="5" s="1"/>
  <c r="F606" i="5" a="1"/>
  <c r="F606" i="5" s="1"/>
  <c r="F621" i="5" a="1"/>
  <c r="F621" i="5" s="1"/>
  <c r="F623" i="5" a="1"/>
  <c r="F623" i="5" s="1"/>
  <c r="F617" i="5" a="1"/>
  <c r="F617" i="5" s="1"/>
  <c r="E617" i="5" s="1"/>
  <c r="F618" i="5" a="1"/>
  <c r="F618" i="5" s="1"/>
  <c r="E618" i="5" s="1"/>
  <c r="F619" i="5" a="1"/>
  <c r="F619" i="5" s="1"/>
  <c r="F625" i="5" a="1"/>
  <c r="F625" i="5" s="1"/>
  <c r="F631" i="5" a="1"/>
  <c r="F631" i="5" s="1"/>
  <c r="F633" i="5" a="1"/>
  <c r="F633" i="5" s="1"/>
  <c r="F627" i="5" a="1"/>
  <c r="F627" i="5" s="1"/>
  <c r="F628" i="5" a="1"/>
  <c r="F628" i="5" s="1"/>
  <c r="E628" i="5" s="1"/>
  <c r="F629" i="5" a="1"/>
  <c r="F629" i="5" s="1"/>
  <c r="F635" i="5" a="1"/>
  <c r="F635" i="5" s="1"/>
  <c r="F641" i="5" a="1"/>
  <c r="F641" i="5" s="1"/>
  <c r="F637" i="5" a="1"/>
  <c r="F637" i="5" s="1"/>
  <c r="F638" i="5" a="1"/>
  <c r="F638" i="5" s="1"/>
  <c r="E638" i="5" s="1"/>
  <c r="F639" i="5" a="1"/>
  <c r="F639" i="5" s="1"/>
  <c r="E653" i="5"/>
  <c r="E639" i="5" l="1"/>
  <c r="E629" i="5"/>
  <c r="E627" i="5"/>
  <c r="E619" i="5"/>
  <c r="E621" i="5"/>
  <c r="E623" i="5"/>
  <c r="E1703" i="5"/>
  <c r="E576" i="5"/>
  <c r="E637" i="5"/>
  <c r="E534" i="5"/>
  <c r="E523" i="5"/>
  <c r="E512" i="5"/>
  <c r="E501" i="5"/>
  <c r="E490" i="5"/>
  <c r="E479" i="5"/>
  <c r="E468" i="5"/>
  <c r="E457" i="5"/>
  <c r="E446" i="5"/>
  <c r="E435" i="5"/>
  <c r="E548" i="5"/>
  <c r="E380" i="5"/>
  <c r="E298" i="5"/>
  <c r="E297" i="5"/>
  <c r="E296" i="5"/>
  <c r="E1059" i="5"/>
  <c r="E1058" i="5"/>
  <c r="E1057" i="5"/>
  <c r="E1035" i="5"/>
  <c r="E1034" i="5"/>
  <c r="E1033" i="5"/>
  <c r="E1010" i="5"/>
  <c r="E1009" i="5"/>
  <c r="E983" i="5"/>
  <c r="E982" i="5"/>
  <c r="E981" i="5"/>
  <c r="E334" i="5"/>
  <c r="E333" i="5"/>
  <c r="E332" i="5"/>
  <c r="E294" i="5"/>
  <c r="E293" i="5"/>
  <c r="E292" i="5"/>
  <c r="E258" i="5"/>
  <c r="E257" i="5"/>
  <c r="E256" i="5"/>
  <c r="E222" i="5"/>
  <c r="E221" i="5"/>
  <c r="E220" i="5"/>
  <c r="E539" i="5"/>
  <c r="E1011" i="5" l="1"/>
  <c r="E1103" i="5"/>
  <c r="E1104" i="5"/>
  <c r="E1093" i="5"/>
  <c r="E1094" i="5"/>
  <c r="E1087" i="5"/>
  <c r="E1088" i="5"/>
  <c r="E1082" i="5"/>
  <c r="E1075" i="5"/>
  <c r="E1076" i="5"/>
  <c r="E1099" i="5"/>
  <c r="E1100" i="5"/>
  <c r="E2041" i="5"/>
  <c r="E1962" i="5"/>
  <c r="E177" i="5"/>
  <c r="E178" i="5"/>
  <c r="E134" i="5"/>
  <c r="E135" i="5"/>
  <c r="E91" i="5"/>
  <c r="E92" i="5"/>
  <c r="E49" i="5"/>
  <c r="E50" i="5"/>
  <c r="E2036" i="5"/>
  <c r="E1957" i="5"/>
  <c r="E1799" i="5"/>
  <c r="E1800" i="5"/>
  <c r="E173" i="5"/>
  <c r="E174" i="5"/>
  <c r="E130" i="5"/>
  <c r="E131" i="5"/>
  <c r="E87" i="5"/>
  <c r="E88" i="5"/>
  <c r="E45" i="5"/>
  <c r="E46" i="5"/>
  <c r="E2028" i="5"/>
  <c r="E2029" i="5"/>
  <c r="E1949" i="5"/>
  <c r="E1950" i="5"/>
  <c r="E1791" i="5"/>
  <c r="E1792" i="5"/>
  <c r="E163" i="5"/>
  <c r="E164" i="5"/>
  <c r="E120" i="5"/>
  <c r="E121" i="5"/>
  <c r="E77" i="5"/>
  <c r="E78" i="5"/>
  <c r="E35" i="5"/>
  <c r="E36" i="5"/>
  <c r="E2024" i="5"/>
  <c r="E1945" i="5"/>
  <c r="E1946" i="5"/>
  <c r="E1787" i="5"/>
  <c r="E1788" i="5"/>
  <c r="E159" i="5"/>
  <c r="E160" i="5"/>
  <c r="E116" i="5"/>
  <c r="E117" i="5"/>
  <c r="E73" i="5"/>
  <c r="E74" i="5"/>
  <c r="E31" i="5"/>
  <c r="E32" i="5"/>
  <c r="E1124" i="5"/>
  <c r="E370" i="5"/>
  <c r="E371" i="5"/>
  <c r="E1116" i="5"/>
  <c r="E358" i="5"/>
  <c r="E359" i="5"/>
  <c r="E1053" i="5"/>
  <c r="E1054" i="5"/>
  <c r="E1029" i="5"/>
  <c r="E1030" i="5"/>
  <c r="E1005" i="5"/>
  <c r="E1006" i="5"/>
  <c r="E977" i="5"/>
  <c r="E978" i="5"/>
  <c r="E324" i="5"/>
  <c r="E325" i="5"/>
  <c r="E288" i="5"/>
  <c r="E289" i="5"/>
  <c r="E252" i="5"/>
  <c r="E253" i="5"/>
  <c r="E212" i="5"/>
  <c r="E213" i="5"/>
  <c r="E2276" i="5"/>
  <c r="E2277" i="5"/>
  <c r="E2020" i="5"/>
  <c r="E1941" i="5"/>
  <c r="E1942" i="5"/>
  <c r="E1862" i="5"/>
  <c r="E1863" i="5"/>
  <c r="E1783" i="5"/>
  <c r="E1784" i="5"/>
  <c r="E155" i="5"/>
  <c r="E156" i="5"/>
  <c r="E112" i="5"/>
  <c r="E113" i="5"/>
  <c r="E69" i="5"/>
  <c r="E70" i="5"/>
  <c r="E27" i="5"/>
  <c r="E28" i="5"/>
  <c r="E1961" i="5" l="1"/>
  <c r="E1803" i="5"/>
  <c r="E1081" i="5"/>
  <c r="E1123" i="5"/>
  <c r="E1115" i="5"/>
  <c r="E2037" i="5"/>
  <c r="E1958" i="5"/>
  <c r="E1804" i="5"/>
  <c r="E2040" i="5"/>
  <c r="E2025" i="5"/>
  <c r="E2021" i="5"/>
  <c r="E2054" i="5"/>
  <c r="E2052" i="5"/>
  <c r="E2050" i="5"/>
  <c r="E1975" i="5"/>
  <c r="E1973" i="5"/>
  <c r="E1971" i="5"/>
  <c r="E1818" i="5"/>
  <c r="E1817" i="5"/>
  <c r="E1816" i="5"/>
  <c r="E1815" i="5"/>
  <c r="E1813" i="5"/>
  <c r="E196" i="5"/>
  <c r="E195" i="5"/>
  <c r="E194" i="5"/>
  <c r="E193" i="5"/>
  <c r="E192" i="5"/>
  <c r="E191" i="5"/>
  <c r="E153" i="5"/>
  <c r="E152" i="5"/>
  <c r="E151" i="5"/>
  <c r="E150" i="5"/>
  <c r="E149" i="5"/>
  <c r="E148" i="5"/>
  <c r="E110" i="5"/>
  <c r="E109" i="5"/>
  <c r="E108" i="5"/>
  <c r="E107" i="5"/>
  <c r="E106" i="5"/>
  <c r="E105" i="5"/>
  <c r="E63" i="5"/>
  <c r="E62" i="5"/>
  <c r="E64" i="5"/>
  <c r="E65" i="5"/>
  <c r="E66" i="5"/>
  <c r="E2051" i="5" l="1"/>
  <c r="E1814" i="5"/>
  <c r="E2053" i="5"/>
  <c r="E1972" i="5"/>
  <c r="E1974" i="5"/>
  <c r="E1976" i="5"/>
  <c r="E2055" i="5"/>
  <c r="E585" i="5" l="1"/>
  <c r="E1265" i="5"/>
  <c r="E1261" i="5"/>
  <c r="E1263" i="5"/>
  <c r="E1247" i="5"/>
  <c r="E1245" i="5"/>
  <c r="E1256" i="5"/>
  <c r="E1254" i="5"/>
  <c r="E1252" i="5"/>
  <c r="E1251" i="5"/>
  <c r="E1259" i="5"/>
  <c r="E1258" i="5"/>
  <c r="E1266" i="5"/>
  <c r="E1242" i="5"/>
  <c r="E368" i="5" l="1"/>
  <c r="E367" i="5"/>
  <c r="E366" i="5"/>
  <c r="E413" i="5"/>
  <c r="E412" i="5"/>
  <c r="E414" i="5"/>
  <c r="E401" i="5"/>
  <c r="E400" i="5"/>
  <c r="E402" i="5"/>
  <c r="E382" i="5"/>
  <c r="E381" i="5"/>
  <c r="E631" i="5"/>
  <c r="E625" i="5"/>
  <c r="E588" i="5"/>
  <c r="E606" i="5"/>
  <c r="E605" i="5"/>
  <c r="E604" i="5"/>
  <c r="E418" i="5"/>
  <c r="E416" i="5"/>
  <c r="E410" i="5"/>
  <c r="E568" i="5"/>
  <c r="E565" i="5"/>
  <c r="E662" i="5"/>
  <c r="E660" i="5"/>
  <c r="E664" i="5"/>
  <c r="E651" i="5"/>
  <c r="E686" i="5"/>
  <c r="E681" i="5"/>
  <c r="E206" i="5"/>
  <c r="E205" i="5"/>
  <c r="E583" i="5"/>
  <c r="E635" i="5"/>
  <c r="E581" i="5"/>
  <c r="E1270" i="5"/>
  <c r="E1234" i="5"/>
  <c r="E1274" i="5"/>
  <c r="E204" i="5" l="1"/>
  <c r="E670" i="5"/>
  <c r="E695" i="5"/>
  <c r="E346" i="5"/>
  <c r="E341" i="5"/>
  <c r="E340" i="5"/>
  <c r="E2034" i="5" l="1"/>
  <c r="E2032" i="5"/>
  <c r="E1955" i="5"/>
  <c r="E1953" i="5"/>
  <c r="E1797" i="5"/>
  <c r="E1795" i="5"/>
  <c r="E2033" i="5" l="1"/>
  <c r="E1954" i="5"/>
  <c r="E1796" i="5"/>
  <c r="E836" i="5"/>
  <c r="E835" i="5"/>
  <c r="E668" i="5"/>
  <c r="E666" i="5"/>
  <c r="E557" i="5"/>
  <c r="E554" i="5"/>
  <c r="E657" i="5"/>
  <c r="E535" i="5"/>
  <c r="E533" i="5"/>
  <c r="E532" i="5"/>
  <c r="E524" i="5"/>
  <c r="E522" i="5"/>
  <c r="E521" i="5"/>
  <c r="E511" i="5"/>
  <c r="E510" i="5"/>
  <c r="E502" i="5"/>
  <c r="E500" i="5"/>
  <c r="E499" i="5"/>
  <c r="E491" i="5"/>
  <c r="E489" i="5"/>
  <c r="E488" i="5"/>
  <c r="E480" i="5"/>
  <c r="E478" i="5"/>
  <c r="E477" i="5"/>
  <c r="E469" i="5"/>
  <c r="E467" i="5"/>
  <c r="E466" i="5"/>
  <c r="E458" i="5"/>
  <c r="E456" i="5"/>
  <c r="E455" i="5"/>
  <c r="E447" i="5"/>
  <c r="E445" i="5"/>
  <c r="E444" i="5"/>
  <c r="E436" i="5"/>
  <c r="E434" i="5"/>
  <c r="E433" i="5"/>
  <c r="E405" i="5"/>
  <c r="E423" i="5"/>
  <c r="E356" i="5"/>
  <c r="E355" i="5"/>
  <c r="E354" i="5"/>
  <c r="E330" i="5"/>
  <c r="E329" i="5"/>
  <c r="E328" i="5"/>
  <c r="E318" i="5"/>
  <c r="E317" i="5"/>
  <c r="E316" i="5"/>
  <c r="E308" i="5"/>
  <c r="E307" i="5"/>
  <c r="E306" i="5"/>
  <c r="E284" i="5"/>
  <c r="E283" i="5"/>
  <c r="E282" i="5"/>
  <c r="E264" i="5"/>
  <c r="E263" i="5"/>
  <c r="E262" i="5"/>
  <c r="E250" i="5"/>
  <c r="E249" i="5"/>
  <c r="E248" i="5"/>
  <c r="E240" i="5"/>
  <c r="E239" i="5"/>
  <c r="E238" i="5"/>
  <c r="E230" i="5"/>
  <c r="E229" i="5"/>
  <c r="E228" i="5"/>
  <c r="E218" i="5"/>
  <c r="E217" i="5"/>
  <c r="E216" i="5"/>
  <c r="E171" i="5"/>
  <c r="E170" i="5"/>
  <c r="E169" i="5"/>
  <c r="E128" i="5"/>
  <c r="E127" i="5"/>
  <c r="E126" i="5"/>
  <c r="E85" i="5"/>
  <c r="E84" i="5"/>
  <c r="E83" i="5"/>
  <c r="E786" i="5"/>
  <c r="E800" i="5"/>
  <c r="E833" i="5"/>
  <c r="E67" i="5"/>
  <c r="E658" i="5" l="1"/>
  <c r="E513" i="5"/>
  <c r="E543" i="5"/>
  <c r="E546" i="5"/>
  <c r="E422" i="5"/>
  <c r="E720" i="5"/>
  <c r="E679" i="5"/>
  <c r="E707" i="5"/>
  <c r="E645" i="5"/>
  <c r="E190" i="5" l="1"/>
  <c r="E189" i="5"/>
  <c r="E147" i="5"/>
  <c r="E146" i="5"/>
  <c r="E41" i="5"/>
  <c r="E42" i="5"/>
  <c r="E43" i="5"/>
  <c r="E1864" i="5" l="1"/>
  <c r="E1951" i="5"/>
  <c r="E1947" i="5"/>
  <c r="E1943" i="5"/>
  <c r="E1982" i="5"/>
  <c r="E1978" i="5"/>
  <c r="E2030" i="5"/>
  <c r="E2061" i="5"/>
  <c r="E2059" i="5"/>
  <c r="E2057" i="5"/>
  <c r="E1963" i="5" l="1"/>
  <c r="E2038" i="5"/>
  <c r="E1959" i="5"/>
  <c r="E2042" i="5"/>
  <c r="E2026" i="5"/>
  <c r="E2022" i="5"/>
  <c r="E1980" i="5"/>
  <c r="E101" i="5"/>
  <c r="E75" i="5"/>
  <c r="E79" i="5"/>
  <c r="E93" i="5"/>
  <c r="E114" i="5"/>
  <c r="E118" i="5"/>
  <c r="E122" i="5"/>
  <c r="E136" i="5"/>
  <c r="E157" i="5"/>
  <c r="E161" i="5"/>
  <c r="E165" i="5"/>
  <c r="E175" i="5"/>
  <c r="E179" i="5"/>
  <c r="E89" i="5" l="1"/>
  <c r="E132" i="5"/>
  <c r="E71" i="5"/>
  <c r="E144" i="5"/>
  <c r="E187" i="5"/>
  <c r="E2282" i="5" l="1"/>
  <c r="E2283" i="5"/>
  <c r="E2284" i="5"/>
  <c r="E2285" i="5"/>
  <c r="E2286" i="5"/>
  <c r="E2287" i="5"/>
  <c r="E2288" i="5"/>
  <c r="E2289" i="5"/>
  <c r="E2298" i="5"/>
  <c r="E2280" i="5"/>
  <c r="E2278" i="5"/>
  <c r="E2402" i="5"/>
  <c r="E2404" i="5"/>
  <c r="M5" i="9"/>
  <c r="N5" i="9" s="1"/>
  <c r="J5" i="9"/>
  <c r="K5" i="9" s="1"/>
  <c r="G5" i="9"/>
  <c r="H5" i="9" s="1"/>
  <c r="D5" i="9"/>
  <c r="E5" i="9" s="1"/>
  <c r="L6" i="9"/>
  <c r="I6" i="9"/>
  <c r="I7" i="9" s="1"/>
  <c r="I8" i="9" s="1"/>
  <c r="I9" i="9" s="1"/>
  <c r="I10" i="9" s="1"/>
  <c r="I11" i="9" s="1"/>
  <c r="I12" i="9" s="1"/>
  <c r="I13" i="9" s="1"/>
  <c r="I14" i="9" s="1"/>
  <c r="I15" i="9" s="1"/>
  <c r="I16" i="9" s="1"/>
  <c r="I17" i="9" s="1"/>
  <c r="I18" i="9" s="1"/>
  <c r="I19" i="9" s="1"/>
  <c r="I20" i="9" s="1"/>
  <c r="F6" i="9"/>
  <c r="F7" i="9" s="1"/>
  <c r="F8" i="9" s="1"/>
  <c r="F9" i="9" s="1"/>
  <c r="F10" i="9" s="1"/>
  <c r="F11" i="9" s="1"/>
  <c r="F12" i="9" s="1"/>
  <c r="C6" i="9"/>
  <c r="J19" i="9" l="1"/>
  <c r="K19" i="9" s="1"/>
  <c r="J7" i="9"/>
  <c r="K7" i="9" s="1"/>
  <c r="J15" i="9"/>
  <c r="K15" i="9" s="1"/>
  <c r="G7" i="9"/>
  <c r="H7" i="9" s="1"/>
  <c r="J11" i="9"/>
  <c r="K11" i="9" s="1"/>
  <c r="G11" i="9"/>
  <c r="H11" i="9" s="1"/>
  <c r="C7" i="9"/>
  <c r="L7" i="9"/>
  <c r="G8" i="9"/>
  <c r="H8" i="9" s="1"/>
  <c r="G12" i="9"/>
  <c r="H12" i="9" s="1"/>
  <c r="J8" i="9"/>
  <c r="K8" i="9" s="1"/>
  <c r="J12" i="9"/>
  <c r="K12" i="9" s="1"/>
  <c r="J16" i="9"/>
  <c r="K16" i="9" s="1"/>
  <c r="J20" i="9"/>
  <c r="K20" i="9" s="1"/>
  <c r="G9" i="9"/>
  <c r="H9" i="9" s="1"/>
  <c r="J9" i="9"/>
  <c r="K9" i="9" s="1"/>
  <c r="J13" i="9"/>
  <c r="K13" i="9" s="1"/>
  <c r="J17" i="9"/>
  <c r="K17" i="9" s="1"/>
  <c r="D6" i="9"/>
  <c r="E6" i="9" s="1"/>
  <c r="G6" i="9"/>
  <c r="H6" i="9" s="1"/>
  <c r="G10" i="9"/>
  <c r="H10" i="9" s="1"/>
  <c r="J6" i="9"/>
  <c r="K6" i="9" s="1"/>
  <c r="J10" i="9"/>
  <c r="K10" i="9" s="1"/>
  <c r="J14" i="9"/>
  <c r="K14" i="9" s="1"/>
  <c r="J18" i="9"/>
  <c r="K18" i="9" s="1"/>
  <c r="M6" i="9"/>
  <c r="N6" i="9" s="1"/>
  <c r="L8" i="9" l="1"/>
  <c r="M7" i="9"/>
  <c r="N7" i="9" s="1"/>
  <c r="C8" i="9"/>
  <c r="D7" i="9"/>
  <c r="E7" i="9" s="1"/>
  <c r="E1232" i="5"/>
  <c r="E1229" i="5"/>
  <c r="E1225" i="5"/>
  <c r="E1222" i="5"/>
  <c r="E1189" i="5"/>
  <c r="E1219" i="5" l="1"/>
  <c r="E1228" i="5"/>
  <c r="E1226" i="5"/>
  <c r="E1231" i="5"/>
  <c r="E1218" i="5"/>
  <c r="E1223" i="5"/>
  <c r="E1220" i="5"/>
  <c r="E1221" i="5"/>
  <c r="E1224" i="5"/>
  <c r="E1227" i="5"/>
  <c r="E1230" i="5"/>
  <c r="E1217" i="5"/>
  <c r="D8" i="9"/>
  <c r="E8" i="9" s="1"/>
  <c r="L9" i="9"/>
  <c r="M8" i="9"/>
  <c r="N8" i="9" s="1"/>
  <c r="L10" i="9" l="1"/>
  <c r="M9" i="9"/>
  <c r="N9" i="9" s="1"/>
  <c r="E1566" i="5"/>
  <c r="E1555" i="5"/>
  <c r="E1554" i="5"/>
  <c r="E1553" i="5"/>
  <c r="E1557" i="5"/>
  <c r="E1556" i="5"/>
  <c r="E1558" i="5"/>
  <c r="E1544" i="5"/>
  <c r="E1543" i="5"/>
  <c r="E1542" i="5"/>
  <c r="E1547" i="5"/>
  <c r="E1546" i="5"/>
  <c r="E1548" i="5"/>
  <c r="E1534" i="5"/>
  <c r="E1533" i="5"/>
  <c r="E1532" i="5"/>
  <c r="E1531" i="5"/>
  <c r="E1536" i="5"/>
  <c r="E1535" i="5"/>
  <c r="E1537" i="5"/>
  <c r="E1519" i="5"/>
  <c r="E1520" i="5"/>
  <c r="E1521" i="5"/>
  <c r="E1522" i="5"/>
  <c r="E1510" i="5"/>
  <c r="E1509" i="5"/>
  <c r="E1508" i="5"/>
  <c r="E1507" i="5"/>
  <c r="E1512" i="5"/>
  <c r="E1511" i="5"/>
  <c r="E1513" i="5"/>
  <c r="E1467" i="5"/>
  <c r="E1466" i="5"/>
  <c r="E1465" i="5"/>
  <c r="E1464" i="5"/>
  <c r="E1469" i="5"/>
  <c r="E1468" i="5"/>
  <c r="E1470" i="5"/>
  <c r="E1425" i="5"/>
  <c r="E1381" i="5"/>
  <c r="E1380" i="5"/>
  <c r="E1379" i="5"/>
  <c r="E1378" i="5"/>
  <c r="E1383" i="5"/>
  <c r="E1382" i="5"/>
  <c r="E1384" i="5"/>
  <c r="E1497" i="5"/>
  <c r="E1496" i="5"/>
  <c r="E1495" i="5"/>
  <c r="E1494" i="5"/>
  <c r="E1499" i="5"/>
  <c r="E1498" i="5"/>
  <c r="E1500" i="5"/>
  <c r="E1454" i="5"/>
  <c r="E1453" i="5"/>
  <c r="E1452" i="5"/>
  <c r="E1451" i="5"/>
  <c r="E1456" i="5"/>
  <c r="E1455" i="5"/>
  <c r="E1457" i="5"/>
  <c r="E1408" i="5"/>
  <c r="E1409" i="5"/>
  <c r="E1410" i="5"/>
  <c r="E1411" i="5"/>
  <c r="E1412" i="5"/>
  <c r="E1413" i="5"/>
  <c r="E1414" i="5"/>
  <c r="E1365" i="5"/>
  <c r="E1366" i="5"/>
  <c r="E1367" i="5"/>
  <c r="E1368" i="5"/>
  <c r="E1369" i="5"/>
  <c r="E1370" i="5"/>
  <c r="E1371" i="5"/>
  <c r="L11" i="9" l="1"/>
  <c r="M10" i="9"/>
  <c r="N10" i="9" s="1"/>
  <c r="E1545" i="5"/>
  <c r="L12" i="9" l="1"/>
  <c r="M11" i="9"/>
  <c r="N11" i="9" s="1"/>
  <c r="E1514" i="5"/>
  <c r="E1504" i="5"/>
  <c r="E1503" i="5"/>
  <c r="E1523" i="5"/>
  <c r="E1517" i="5"/>
  <c r="E1516" i="5"/>
  <c r="E1538" i="5"/>
  <c r="E1526" i="5"/>
  <c r="E1525" i="5"/>
  <c r="E1541" i="5"/>
  <c r="E1559" i="5"/>
  <c r="E1552" i="5"/>
  <c r="E1551" i="5"/>
  <c r="E1387" i="5"/>
  <c r="E1388" i="5"/>
  <c r="E1389" i="5"/>
  <c r="E1390" i="5"/>
  <c r="E1391" i="5"/>
  <c r="E1392" i="5"/>
  <c r="E1393" i="5"/>
  <c r="E1394" i="5"/>
  <c r="E1395" i="5"/>
  <c r="E1396" i="5"/>
  <c r="E1397" i="5"/>
  <c r="E1398" i="5"/>
  <c r="E1399" i="5"/>
  <c r="E1400" i="5"/>
  <c r="E1401" i="5"/>
  <c r="E1402" i="5"/>
  <c r="E1404" i="5"/>
  <c r="E1405" i="5"/>
  <c r="E1415" i="5"/>
  <c r="E1385" i="5"/>
  <c r="E1375" i="5"/>
  <c r="E1374" i="5"/>
  <c r="E1372" i="5"/>
  <c r="E1362" i="5"/>
  <c r="E1361" i="5"/>
  <c r="E1359" i="5"/>
  <c r="E1358" i="5"/>
  <c r="E1357" i="5"/>
  <c r="E1356" i="5"/>
  <c r="E1355" i="5"/>
  <c r="E1354" i="5"/>
  <c r="E1353" i="5"/>
  <c r="E1352" i="5"/>
  <c r="E1351" i="5"/>
  <c r="E1350" i="5"/>
  <c r="E1349" i="5"/>
  <c r="E1348" i="5"/>
  <c r="E1347" i="5"/>
  <c r="E1346" i="5"/>
  <c r="E1345" i="5"/>
  <c r="E1344" i="5"/>
  <c r="E1428" i="5"/>
  <c r="E1418" i="5"/>
  <c r="E1417" i="5"/>
  <c r="E1471" i="5"/>
  <c r="E1461" i="5"/>
  <c r="E1460" i="5"/>
  <c r="E1458" i="5"/>
  <c r="E1448" i="5"/>
  <c r="E1447" i="5"/>
  <c r="E1445" i="5"/>
  <c r="E1444" i="5"/>
  <c r="E1443" i="5"/>
  <c r="E1442" i="5"/>
  <c r="E1441" i="5"/>
  <c r="E1440" i="5"/>
  <c r="E1439" i="5"/>
  <c r="E1438" i="5"/>
  <c r="E1437" i="5"/>
  <c r="E1436" i="5"/>
  <c r="E1435" i="5"/>
  <c r="E1434" i="5"/>
  <c r="E1433" i="5"/>
  <c r="E1432" i="5"/>
  <c r="E1431" i="5"/>
  <c r="E1430" i="5"/>
  <c r="E1236" i="5"/>
  <c r="E1291" i="5"/>
  <c r="E1293" i="5"/>
  <c r="E1297" i="5"/>
  <c r="E1298" i="5"/>
  <c r="L13" i="9" l="1"/>
  <c r="M12" i="9"/>
  <c r="N12" i="9" s="1"/>
  <c r="E1549" i="5"/>
  <c r="E1540" i="5"/>
  <c r="E1268" i="5"/>
  <c r="E1249" i="5"/>
  <c r="E1272" i="5"/>
  <c r="E1295" i="5"/>
  <c r="E1243" i="5"/>
  <c r="L14" i="9" l="1"/>
  <c r="M13" i="9"/>
  <c r="N13" i="9" s="1"/>
  <c r="E2406" i="5"/>
  <c r="L15" i="9" l="1"/>
  <c r="M14" i="9"/>
  <c r="N14" i="9" s="1"/>
  <c r="L16" i="9" l="1"/>
  <c r="M15" i="9"/>
  <c r="N15" i="9" s="1"/>
  <c r="L17" i="9" l="1"/>
  <c r="M16" i="9"/>
  <c r="N16" i="9" s="1"/>
  <c r="E360" i="5"/>
  <c r="E362" i="5"/>
  <c r="E364" i="5"/>
  <c r="E372" i="5"/>
  <c r="E1045" i="5"/>
  <c r="E1047" i="5"/>
  <c r="E1049" i="5"/>
  <c r="E1051" i="5"/>
  <c r="E1061" i="5"/>
  <c r="E1021" i="5"/>
  <c r="E1027" i="5"/>
  <c r="E1039" i="5"/>
  <c r="E1003" i="5"/>
  <c r="E1015" i="5"/>
  <c r="E999" i="5"/>
  <c r="E969" i="5"/>
  <c r="E320" i="5"/>
  <c r="E338" i="5"/>
  <c r="E336" i="5"/>
  <c r="E322" i="5"/>
  <c r="E314" i="5"/>
  <c r="E312" i="5"/>
  <c r="E302" i="5"/>
  <c r="E300" i="5"/>
  <c r="E286" i="5"/>
  <c r="E280" i="5"/>
  <c r="E278" i="5"/>
  <c r="E276" i="5"/>
  <c r="E260" i="5"/>
  <c r="E266" i="5"/>
  <c r="E246" i="5"/>
  <c r="E244" i="5"/>
  <c r="E242" i="5"/>
  <c r="E236" i="5"/>
  <c r="E226" i="5"/>
  <c r="E224" i="5"/>
  <c r="E208" i="5"/>
  <c r="E210" i="5"/>
  <c r="E202" i="5"/>
  <c r="E200" i="5"/>
  <c r="E1125" i="5" l="1"/>
  <c r="E1119" i="5"/>
  <c r="E1001" i="5"/>
  <c r="E973" i="5"/>
  <c r="E975" i="5"/>
  <c r="E1037" i="5"/>
  <c r="E1013" i="5"/>
  <c r="E985" i="5"/>
  <c r="E1025" i="5"/>
  <c r="E1023" i="5"/>
  <c r="E971" i="5"/>
  <c r="L18" i="9"/>
  <c r="M17" i="9"/>
  <c r="N17" i="9" s="1"/>
  <c r="E1121" i="5"/>
  <c r="E350" i="5"/>
  <c r="E352" i="5"/>
  <c r="E1117" i="5"/>
  <c r="E1063" i="5"/>
  <c r="E1113" i="5"/>
  <c r="E1111" i="5"/>
  <c r="E2227" i="5"/>
  <c r="E2226" i="5"/>
  <c r="E2225" i="5"/>
  <c r="E2224" i="5"/>
  <c r="E2223" i="5"/>
  <c r="E2222" i="5"/>
  <c r="E2221" i="5"/>
  <c r="E2220" i="5"/>
  <c r="E2219" i="5"/>
  <c r="E2218" i="5"/>
  <c r="E2217" i="5"/>
  <c r="E2216" i="5"/>
  <c r="E2215" i="5"/>
  <c r="E2214" i="5"/>
  <c r="E2213" i="5"/>
  <c r="E2212" i="5"/>
  <c r="E2210" i="5"/>
  <c r="E2208" i="5"/>
  <c r="E2207" i="5"/>
  <c r="E2205" i="5"/>
  <c r="E2204" i="5"/>
  <c r="E2203" i="5"/>
  <c r="E2202" i="5"/>
  <c r="E2201" i="5"/>
  <c r="E2199" i="5"/>
  <c r="E2197" i="5"/>
  <c r="E2256" i="5"/>
  <c r="E2255" i="5"/>
  <c r="E2253" i="5"/>
  <c r="E2252" i="5"/>
  <c r="E2249" i="5"/>
  <c r="E2247" i="5"/>
  <c r="E2243" i="5"/>
  <c r="E2242" i="5"/>
  <c r="E2240" i="5"/>
  <c r="E2239" i="5"/>
  <c r="E2238" i="5"/>
  <c r="E2236" i="5"/>
  <c r="E2235" i="5"/>
  <c r="E2234" i="5"/>
  <c r="E2233" i="5"/>
  <c r="E2232" i="5"/>
  <c r="E2231" i="5"/>
  <c r="E2230" i="5"/>
  <c r="E2229" i="5"/>
  <c r="E2265" i="5"/>
  <c r="E2264" i="5"/>
  <c r="E2262" i="5"/>
  <c r="E2261" i="5"/>
  <c r="E2259" i="5"/>
  <c r="E2258" i="5"/>
  <c r="E2250" i="5" l="1"/>
  <c r="E2241" i="5"/>
  <c r="E2246" i="5"/>
  <c r="E2244" i="5"/>
  <c r="L19" i="9"/>
  <c r="M18" i="9"/>
  <c r="N18" i="9" s="1"/>
  <c r="E2200" i="5"/>
  <c r="E2237" i="5"/>
  <c r="E1299" i="5"/>
  <c r="L20" i="9" l="1"/>
  <c r="M19" i="9"/>
  <c r="N19" i="9" s="1"/>
  <c r="L21" i="9" l="1"/>
  <c r="M20" i="9"/>
  <c r="N20" i="9" s="1"/>
  <c r="E1609" i="5"/>
  <c r="L22" i="9" l="1"/>
  <c r="M21" i="9"/>
  <c r="N21" i="9" s="1"/>
  <c r="E1610" i="5"/>
  <c r="E1643" i="5"/>
  <c r="E1644" i="5"/>
  <c r="E1645" i="5"/>
  <c r="L23" i="9" l="1"/>
  <c r="M22" i="9"/>
  <c r="N22" i="9" s="1"/>
  <c r="L24" i="9" l="1"/>
  <c r="M23" i="9"/>
  <c r="N23" i="9" s="1"/>
  <c r="E1711" i="5"/>
  <c r="E1712" i="5"/>
  <c r="E1714" i="5"/>
  <c r="E1715" i="5"/>
  <c r="E1720" i="5"/>
  <c r="E1721" i="5"/>
  <c r="E1722" i="5"/>
  <c r="E1724" i="5"/>
  <c r="E1726" i="5"/>
  <c r="E1618" i="5"/>
  <c r="E1619" i="5"/>
  <c r="E1620" i="5"/>
  <c r="E1621" i="5"/>
  <c r="E1622" i="5"/>
  <c r="E1623" i="5"/>
  <c r="E1624" i="5"/>
  <c r="E1626" i="5"/>
  <c r="E1627" i="5"/>
  <c r="E1628" i="5"/>
  <c r="E1629" i="5"/>
  <c r="E1630" i="5"/>
  <c r="E1631" i="5"/>
  <c r="E1632" i="5"/>
  <c r="E1633" i="5"/>
  <c r="E1635" i="5"/>
  <c r="E1636" i="5"/>
  <c r="E1637" i="5"/>
  <c r="E1638" i="5"/>
  <c r="E1639" i="5"/>
  <c r="E1640" i="5"/>
  <c r="E1641" i="5"/>
  <c r="E1642" i="5"/>
  <c r="E1646" i="5"/>
  <c r="E1648" i="5"/>
  <c r="E1649" i="5"/>
  <c r="E1650" i="5"/>
  <c r="E1751" i="5"/>
  <c r="E1752" i="5"/>
  <c r="E1754" i="5"/>
  <c r="E1757" i="5"/>
  <c r="E1766" i="5"/>
  <c r="E1768" i="5"/>
  <c r="E1652" i="5"/>
  <c r="E1653" i="5"/>
  <c r="E1654" i="5"/>
  <c r="E1655" i="5"/>
  <c r="E1656" i="5"/>
  <c r="E1657" i="5"/>
  <c r="E1658" i="5"/>
  <c r="E1659" i="5"/>
  <c r="E1660" i="5"/>
  <c r="E1661" i="5"/>
  <c r="E1662" i="5"/>
  <c r="E1663" i="5"/>
  <c r="E1665" i="5"/>
  <c r="E1666" i="5"/>
  <c r="E1667" i="5"/>
  <c r="E1731" i="5"/>
  <c r="E1732" i="5"/>
  <c r="E1733" i="5"/>
  <c r="E1734" i="5"/>
  <c r="E1735" i="5"/>
  <c r="E1736" i="5"/>
  <c r="E1737" i="5"/>
  <c r="E1739" i="5"/>
  <c r="E1740" i="5"/>
  <c r="E1741" i="5"/>
  <c r="E1742" i="5"/>
  <c r="E1743" i="5"/>
  <c r="E1745" i="5"/>
  <c r="E1746" i="5"/>
  <c r="E1748" i="5"/>
  <c r="L25" i="9" l="1"/>
  <c r="M24" i="9"/>
  <c r="N24" i="9" s="1"/>
  <c r="E1744" i="5"/>
  <c r="E1755" i="5"/>
  <c r="E1647" i="5"/>
  <c r="E1664" i="5"/>
  <c r="E1625" i="5"/>
  <c r="E1738" i="5"/>
  <c r="E1753" i="5"/>
  <c r="E58" i="5"/>
  <c r="E29" i="5"/>
  <c r="E214" i="5"/>
  <c r="E33" i="5"/>
  <c r="E37" i="5"/>
  <c r="E47" i="5"/>
  <c r="E51" i="5"/>
  <c r="E232" i="5"/>
  <c r="E254" i="5"/>
  <c r="E268" i="5"/>
  <c r="E290" i="5"/>
  <c r="E304" i="5"/>
  <c r="E326" i="5"/>
  <c r="E348" i="5"/>
  <c r="E420" i="5"/>
  <c r="E427" i="5"/>
  <c r="E429" i="5"/>
  <c r="E431" i="5"/>
  <c r="E438" i="5"/>
  <c r="E440" i="5"/>
  <c r="E442" i="5"/>
  <c r="E449" i="5"/>
  <c r="E451" i="5"/>
  <c r="E453" i="5"/>
  <c r="E460" i="5"/>
  <c r="E462" i="5"/>
  <c r="E464" i="5"/>
  <c r="E471" i="5"/>
  <c r="E473" i="5"/>
  <c r="E475" i="5"/>
  <c r="E482" i="5"/>
  <c r="E484" i="5"/>
  <c r="E486" i="5"/>
  <c r="E493" i="5"/>
  <c r="E495" i="5"/>
  <c r="E497" i="5"/>
  <c r="E504" i="5"/>
  <c r="E506" i="5"/>
  <c r="E508" i="5"/>
  <c r="E515" i="5"/>
  <c r="E517" i="5"/>
  <c r="E519" i="5"/>
  <c r="E526" i="5"/>
  <c r="E528" i="5"/>
  <c r="E530" i="5"/>
  <c r="E541" i="5"/>
  <c r="E552" i="5"/>
  <c r="E559" i="5"/>
  <c r="E561" i="5"/>
  <c r="E563" i="5"/>
  <c r="E570" i="5"/>
  <c r="E572" i="5"/>
  <c r="E574" i="5"/>
  <c r="E587" i="5"/>
  <c r="E589" i="5"/>
  <c r="E590" i="5"/>
  <c r="E595" i="5"/>
  <c r="E596" i="5"/>
  <c r="E597" i="5"/>
  <c r="E598" i="5"/>
  <c r="E600" i="5"/>
  <c r="E602" i="5"/>
  <c r="E611" i="5"/>
  <c r="E612" i="5"/>
  <c r="E614" i="5"/>
  <c r="E615" i="5"/>
  <c r="E641" i="5"/>
  <c r="E633" i="5"/>
  <c r="E1820" i="5"/>
  <c r="E1822" i="5"/>
  <c r="E1824" i="5"/>
  <c r="E1785" i="5"/>
  <c r="E979" i="5"/>
  <c r="E1789" i="5"/>
  <c r="E1793" i="5"/>
  <c r="E1801" i="5"/>
  <c r="E1805" i="5"/>
  <c r="E1007" i="5"/>
  <c r="E1031" i="5"/>
  <c r="E1055" i="5"/>
  <c r="E1109" i="5"/>
  <c r="E1473" i="5"/>
  <c r="E1474" i="5"/>
  <c r="E1475" i="5"/>
  <c r="E1476" i="5"/>
  <c r="E1477" i="5"/>
  <c r="E1478" i="5"/>
  <c r="E1479" i="5"/>
  <c r="E1480" i="5"/>
  <c r="E1481" i="5"/>
  <c r="E1482" i="5"/>
  <c r="E1483" i="5"/>
  <c r="E1484" i="5"/>
  <c r="E1485" i="5"/>
  <c r="E1486" i="5"/>
  <c r="E1487" i="5"/>
  <c r="E1488" i="5"/>
  <c r="E1490" i="5"/>
  <c r="E1491" i="5"/>
  <c r="E1501" i="5"/>
  <c r="E1561" i="5"/>
  <c r="E1562" i="5"/>
  <c r="E1567" i="5"/>
  <c r="E1073" i="5"/>
  <c r="E1077" i="5"/>
  <c r="E1079" i="5"/>
  <c r="E1083" i="5"/>
  <c r="E1085" i="5"/>
  <c r="E1089" i="5"/>
  <c r="E1091" i="5"/>
  <c r="E1095" i="5"/>
  <c r="E1097" i="5"/>
  <c r="E1101" i="5"/>
  <c r="E1105" i="5"/>
  <c r="E1139" i="5"/>
  <c r="E1141" i="5"/>
  <c r="E1151" i="5"/>
  <c r="E1167" i="5"/>
  <c r="E1183" i="5"/>
  <c r="E1185" i="5"/>
  <c r="E1187" i="5"/>
  <c r="E2178" i="5"/>
  <c r="E2179" i="5"/>
  <c r="E2181" i="5"/>
  <c r="E2182" i="5"/>
  <c r="E2183" i="5"/>
  <c r="E2184" i="5"/>
  <c r="E2185" i="5"/>
  <c r="E2186" i="5"/>
  <c r="E2187" i="5"/>
  <c r="E2188" i="5"/>
  <c r="E2189" i="5"/>
  <c r="E2190" i="5"/>
  <c r="E2191" i="5"/>
  <c r="E2192" i="5"/>
  <c r="E2193" i="5"/>
  <c r="E2267" i="5"/>
  <c r="E2268" i="5"/>
  <c r="E1611" i="5"/>
  <c r="L26" i="9" l="1"/>
  <c r="M25" i="9"/>
  <c r="N25" i="9" s="1"/>
  <c r="F6675" i="8" a="1"/>
  <c r="F6675" i="8" s="1"/>
  <c r="L27" i="9" l="1"/>
  <c r="M26" i="9"/>
  <c r="N26" i="9" s="1"/>
  <c r="A6" i="8"/>
  <c r="B6" i="8" s="1"/>
  <c r="B4" i="8"/>
  <c r="L28" i="9" l="1"/>
  <c r="M27" i="9"/>
  <c r="N27" i="9" s="1"/>
  <c r="A7" i="8"/>
  <c r="A9" i="8" s="1"/>
  <c r="B9" i="8" s="1"/>
  <c r="L29" i="9" l="1"/>
  <c r="M28" i="9"/>
  <c r="N28" i="9" s="1"/>
  <c r="B7" i="8"/>
  <c r="A10" i="8"/>
  <c r="A12" i="8" s="1"/>
  <c r="C3" i="5"/>
  <c r="L30" i="9" l="1"/>
  <c r="M29" i="9"/>
  <c r="N29" i="9" s="1"/>
  <c r="B10" i="8"/>
  <c r="B12" i="8"/>
  <c r="A13" i="8"/>
  <c r="L31" i="9" l="1"/>
  <c r="M30" i="9"/>
  <c r="N30" i="9" s="1"/>
  <c r="A15" i="8"/>
  <c r="B13" i="8"/>
  <c r="L32" i="9" l="1"/>
  <c r="M31" i="9"/>
  <c r="N31" i="9" s="1"/>
  <c r="B15" i="8"/>
  <c r="A16" i="8"/>
  <c r="L33" i="9" l="1"/>
  <c r="M32" i="9"/>
  <c r="N32" i="9" s="1"/>
  <c r="A18" i="8"/>
  <c r="B16" i="8"/>
  <c r="L34" i="9" l="1"/>
  <c r="M33" i="9"/>
  <c r="N33" i="9" s="1"/>
  <c r="B18" i="8"/>
  <c r="A19" i="8"/>
  <c r="L35" i="9" l="1"/>
  <c r="M34" i="9"/>
  <c r="N34" i="9" s="1"/>
  <c r="A21" i="8"/>
  <c r="B19" i="8"/>
  <c r="L36" i="9" l="1"/>
  <c r="M35" i="9"/>
  <c r="N35" i="9" s="1"/>
  <c r="B21" i="8"/>
  <c r="A22" i="8"/>
  <c r="M36" i="9" l="1"/>
  <c r="N36" i="9" s="1"/>
  <c r="A24" i="8"/>
  <c r="B22" i="8"/>
  <c r="B24" i="8" l="1"/>
  <c r="A25" i="8"/>
  <c r="A27" i="8" l="1"/>
  <c r="B25" i="8"/>
  <c r="B27" i="8" l="1"/>
  <c r="A28" i="8"/>
  <c r="A30" i="8" l="1"/>
  <c r="B28" i="8"/>
  <c r="B30" i="8" l="1"/>
  <c r="A31" i="8"/>
  <c r="A33" i="8" l="1"/>
  <c r="B31" i="8"/>
  <c r="B33" i="8" l="1"/>
  <c r="A34" i="8"/>
  <c r="A36" i="8" l="1"/>
  <c r="B34" i="8"/>
  <c r="B36" i="8" l="1"/>
  <c r="A37" i="8"/>
  <c r="A39" i="8" l="1"/>
  <c r="B37" i="8"/>
  <c r="B39" i="8" l="1"/>
  <c r="A40" i="8"/>
  <c r="A42" i="8" l="1"/>
  <c r="B40" i="8"/>
  <c r="B42" i="8" l="1"/>
  <c r="A43" i="8"/>
  <c r="A45" i="8" l="1"/>
  <c r="B43" i="8"/>
  <c r="B45" i="8" l="1"/>
  <c r="A46" i="8"/>
  <c r="A48" i="8" l="1"/>
  <c r="B46" i="8"/>
  <c r="B48" i="8" l="1"/>
  <c r="A49" i="8"/>
  <c r="A51" i="8" l="1"/>
  <c r="B49" i="8"/>
  <c r="B51" i="8" l="1"/>
  <c r="A52" i="8"/>
  <c r="A54" i="8" l="1"/>
  <c r="B52" i="8"/>
  <c r="B54" i="8" l="1"/>
  <c r="A55" i="8"/>
  <c r="A57" i="8" l="1"/>
  <c r="B55" i="8"/>
  <c r="B57" i="8" l="1"/>
  <c r="A58" i="8"/>
  <c r="A60" i="8" l="1"/>
  <c r="B60" i="8" s="1"/>
  <c r="B58" i="8"/>
  <c r="E1613" i="5" l="1"/>
  <c r="E1615" i="5" l="1"/>
  <c r="E1616" i="5" l="1"/>
  <c r="E2410" i="5" l="1"/>
  <c r="E103" i="5" l="1"/>
  <c r="E104" i="5" l="1"/>
  <c r="E125" i="5" l="1"/>
  <c r="E124" i="5" l="1"/>
  <c r="E167" i="5" l="1"/>
  <c r="E168" i="5" l="1"/>
  <c r="E643" i="5" l="1"/>
  <c r="F30" i="5" l="1" a="1"/>
  <c r="F30" i="5" s="1"/>
  <c r="E26" i="5"/>
  <c r="E30" i="5" l="1"/>
  <c r="F34" i="5" a="1"/>
  <c r="F34" i="5" s="1"/>
  <c r="E34" i="5" l="1"/>
  <c r="F38" i="5" l="1" a="1"/>
  <c r="F38" i="5" s="1"/>
  <c r="E38" i="5" l="1"/>
  <c r="F44" i="5" a="1"/>
  <c r="F44" i="5" s="1"/>
  <c r="F48" i="5" l="1" a="1"/>
  <c r="F48" i="5" s="1"/>
  <c r="E44" i="5"/>
  <c r="E48" i="5" l="1"/>
  <c r="F52" i="5" a="1"/>
  <c r="F52" i="5" s="1"/>
  <c r="E52" i="5" l="1"/>
  <c r="F59" i="5" l="1" a="1"/>
  <c r="F59" i="5" s="1"/>
  <c r="E59" i="5" l="1"/>
  <c r="F68" i="5" l="1" a="1"/>
  <c r="F68" i="5" s="1"/>
  <c r="F72" i="5" l="1" a="1"/>
  <c r="F72" i="5" s="1"/>
  <c r="F76" i="5" s="1" a="1"/>
  <c r="F76" i="5" s="1"/>
  <c r="E68" i="5"/>
  <c r="E76" i="5" l="1"/>
  <c r="E72" i="5"/>
  <c r="F80" i="5" l="1" a="1"/>
  <c r="F80" i="5" s="1"/>
  <c r="E80" i="5" l="1"/>
  <c r="F86" i="5" l="1" a="1"/>
  <c r="F86" i="5" s="1"/>
  <c r="E86" i="5" l="1"/>
  <c r="F90" i="5" l="1" a="1"/>
  <c r="F90" i="5" s="1"/>
  <c r="F94" i="5" l="1" a="1"/>
  <c r="F94" i="5" s="1"/>
  <c r="E94" i="5" s="1"/>
  <c r="E90" i="5"/>
  <c r="F102" i="5" l="1" a="1"/>
  <c r="F102" i="5" s="1"/>
  <c r="E102" i="5" l="1"/>
  <c r="F111" i="5" l="1" a="1"/>
  <c r="F111" i="5" s="1"/>
  <c r="E111" i="5" l="1"/>
  <c r="F115" i="5" a="1"/>
  <c r="F115" i="5" s="1"/>
  <c r="F119" i="5" l="1" a="1"/>
  <c r="F119" i="5" s="1"/>
  <c r="E115" i="5"/>
  <c r="E119" i="5" l="1"/>
  <c r="F123" i="5" l="1" a="1"/>
  <c r="F123" i="5" s="1"/>
  <c r="E123" i="5" l="1"/>
  <c r="F129" i="5" l="1" a="1"/>
  <c r="F129" i="5" s="1"/>
  <c r="E129" i="5" l="1"/>
  <c r="F133" i="5" a="1"/>
  <c r="F133" i="5" s="1"/>
  <c r="E133" i="5" l="1"/>
  <c r="F137" i="5" l="1" a="1"/>
  <c r="F137" i="5" s="1"/>
  <c r="E137" i="5" s="1"/>
  <c r="F145" i="5" l="1" a="1"/>
  <c r="F145" i="5" s="1"/>
  <c r="E145" i="5" l="1"/>
  <c r="F154" i="5" l="1" a="1"/>
  <c r="F154" i="5" s="1"/>
  <c r="F158" i="5" l="1" a="1"/>
  <c r="F158" i="5" s="1"/>
  <c r="E154" i="5"/>
  <c r="E158" i="5" l="1"/>
  <c r="F162" i="5" a="1"/>
  <c r="F162" i="5" s="1"/>
  <c r="E162" i="5" l="1"/>
  <c r="F166" i="5" l="1" a="1"/>
  <c r="F166" i="5" s="1"/>
  <c r="E166" i="5" l="1"/>
  <c r="F172" i="5" l="1" a="1"/>
  <c r="F172" i="5" s="1"/>
  <c r="E172" i="5" l="1"/>
  <c r="F176" i="5" a="1"/>
  <c r="F176" i="5" s="1"/>
  <c r="E176" i="5" l="1"/>
  <c r="F180" i="5" l="1" a="1"/>
  <c r="F180" i="5" s="1"/>
  <c r="E180" i="5" l="1"/>
  <c r="F188" i="5" a="1"/>
  <c r="F188" i="5" s="1"/>
  <c r="E188" i="5" l="1"/>
  <c r="F197" i="5" l="1" a="1"/>
  <c r="F197" i="5" s="1"/>
  <c r="E197" i="5" l="1"/>
  <c r="F199" i="5" l="1" a="1"/>
  <c r="F199" i="5" s="1"/>
  <c r="E199" i="5" l="1"/>
  <c r="F201" i="5" a="1"/>
  <c r="F201" i="5" s="1"/>
  <c r="F203" i="5" l="1" a="1"/>
  <c r="F203" i="5" s="1"/>
  <c r="E201" i="5"/>
  <c r="E203" i="5" l="1"/>
  <c r="C203" i="5"/>
  <c r="F207" i="5" a="1"/>
  <c r="F207" i="5" s="1"/>
  <c r="E207" i="5" s="1"/>
  <c r="F209" i="5" l="1" a="1"/>
  <c r="F209" i="5" s="1"/>
  <c r="E209" i="5" s="1"/>
  <c r="F211" i="5" l="1" a="1"/>
  <c r="F211" i="5" s="1"/>
  <c r="F215" i="5" l="1" a="1"/>
  <c r="F215" i="5" s="1"/>
  <c r="E211" i="5"/>
  <c r="E215" i="5" l="1"/>
  <c r="C215" i="5"/>
  <c r="F219" i="5" a="1"/>
  <c r="F219" i="5" s="1"/>
  <c r="F223" i="5" l="1" a="1"/>
  <c r="F223" i="5" s="1"/>
  <c r="E219" i="5"/>
  <c r="E223" i="5" l="1"/>
  <c r="F225" i="5" l="1" a="1"/>
  <c r="F225" i="5" s="1"/>
  <c r="F227" i="5" l="1" a="1"/>
  <c r="F227" i="5" s="1"/>
  <c r="E225" i="5"/>
  <c r="E227" i="5" l="1"/>
  <c r="C227" i="5"/>
  <c r="F231" i="5" a="1"/>
  <c r="F231" i="5" s="1"/>
  <c r="F233" i="5" l="1" a="1"/>
  <c r="F233" i="5" s="1"/>
  <c r="E233" i="5" s="1"/>
  <c r="E231" i="5"/>
  <c r="F235" i="5" l="1" a="1"/>
  <c r="F235" i="5" s="1"/>
  <c r="F237" i="5" s="1" a="1"/>
  <c r="F237" i="5" s="1"/>
  <c r="E235" i="5" l="1"/>
  <c r="E237" i="5"/>
  <c r="C237" i="5"/>
  <c r="F241" i="5" l="1" a="1"/>
  <c r="F241" i="5" s="1"/>
  <c r="E241" i="5" l="1"/>
  <c r="F243" i="5" a="1"/>
  <c r="F243" i="5" s="1"/>
  <c r="E243" i="5" l="1"/>
  <c r="F245" i="5" l="1" a="1"/>
  <c r="F245" i="5" s="1"/>
  <c r="F247" i="5" s="1" a="1"/>
  <c r="F247" i="5" s="1"/>
  <c r="C247" i="5" s="1"/>
  <c r="E247" i="5" l="1"/>
  <c r="E245" i="5"/>
  <c r="F251" i="5" l="1" a="1"/>
  <c r="F251" i="5" s="1"/>
  <c r="E251" i="5" l="1"/>
  <c r="F255" i="5" l="1" a="1"/>
  <c r="F255" i="5" s="1"/>
  <c r="E255" i="5" l="1"/>
  <c r="F259" i="5" a="1"/>
  <c r="F259" i="5" s="1"/>
  <c r="E259" i="5" l="1"/>
  <c r="F261" i="5" l="1" a="1"/>
  <c r="F261" i="5" s="1"/>
  <c r="F265" i="5" s="1" a="1"/>
  <c r="F265" i="5" s="1"/>
  <c r="C261" i="5" l="1"/>
  <c r="E261" i="5"/>
  <c r="F267" i="5" a="1"/>
  <c r="F267" i="5" s="1"/>
  <c r="E267" i="5" s="1"/>
  <c r="E265" i="5"/>
  <c r="F269" i="5" l="1" a="1"/>
  <c r="F269" i="5" s="1"/>
  <c r="E269" i="5" l="1"/>
  <c r="F271" i="5" a="1"/>
  <c r="F271" i="5" s="1"/>
  <c r="C271" i="5" l="1"/>
  <c r="E271" i="5"/>
  <c r="F275" i="5" a="1"/>
  <c r="F275" i="5" s="1"/>
  <c r="E275" i="5" s="1"/>
  <c r="F277" i="5" l="1" a="1"/>
  <c r="F277" i="5" s="1"/>
  <c r="E277" i="5" s="1"/>
  <c r="F279" i="5" l="1" a="1"/>
  <c r="F279" i="5" s="1"/>
  <c r="E279" i="5" l="1"/>
  <c r="F281" i="5" a="1"/>
  <c r="F281" i="5" s="1"/>
  <c r="F285" i="5" s="1" a="1"/>
  <c r="F285" i="5" s="1"/>
  <c r="E285" i="5" s="1"/>
  <c r="E281" i="5" l="1"/>
  <c r="C281" i="5"/>
  <c r="F287" i="5" l="1" a="1"/>
  <c r="F287" i="5" s="1"/>
  <c r="E287" i="5" l="1"/>
  <c r="F291" i="5" a="1"/>
  <c r="F291" i="5" s="1"/>
  <c r="E291" i="5" s="1"/>
  <c r="F295" i="5" l="1" a="1"/>
  <c r="F295" i="5" s="1"/>
  <c r="C295" i="5" s="1"/>
  <c r="E295" i="5" l="1"/>
  <c r="F299" i="5" a="1"/>
  <c r="F299" i="5" s="1"/>
  <c r="E299" i="5" s="1"/>
  <c r="F301" i="5" l="1" a="1"/>
  <c r="F301" i="5" s="1"/>
  <c r="E301" i="5" s="1"/>
  <c r="F303" i="5" l="1" a="1"/>
  <c r="F303" i="5" s="1"/>
  <c r="E303" i="5" l="1"/>
  <c r="F305" i="5" a="1"/>
  <c r="F305" i="5" s="1"/>
  <c r="F309" i="5" s="1" a="1"/>
  <c r="F309" i="5" s="1"/>
  <c r="E309" i="5" s="1"/>
  <c r="C305" i="5" l="1"/>
  <c r="E305" i="5"/>
  <c r="F311" i="5" l="1" a="1"/>
  <c r="F311" i="5" s="1"/>
  <c r="E311" i="5" l="1"/>
  <c r="F313" i="5" a="1"/>
  <c r="F313" i="5" s="1"/>
  <c r="E313" i="5" l="1"/>
  <c r="F315" i="5" l="1" a="1"/>
  <c r="F315" i="5" s="1"/>
  <c r="F319" i="5" s="1" a="1"/>
  <c r="F319" i="5" s="1"/>
  <c r="E319" i="5" s="1"/>
  <c r="C315" i="5" l="1"/>
  <c r="E315" i="5"/>
  <c r="F321" i="5" l="1" a="1"/>
  <c r="F321" i="5" s="1"/>
  <c r="E321" i="5" l="1"/>
  <c r="F323" i="5" a="1"/>
  <c r="F323" i="5" s="1"/>
  <c r="F327" i="5" l="1" a="1"/>
  <c r="F327" i="5" s="1"/>
  <c r="E323" i="5"/>
  <c r="C327" i="5" l="1"/>
  <c r="E327" i="5"/>
  <c r="F331" i="5" a="1"/>
  <c r="F331" i="5" s="1"/>
  <c r="F335" i="5" s="1" a="1"/>
  <c r="F335" i="5" s="1"/>
  <c r="E335" i="5" l="1"/>
  <c r="E331" i="5"/>
  <c r="F337" i="5" a="1"/>
  <c r="F337" i="5" s="1"/>
  <c r="E337" i="5" l="1"/>
  <c r="F339" i="5" a="1"/>
  <c r="F339" i="5" s="1"/>
  <c r="E339" i="5" s="1"/>
  <c r="F347" i="5" l="1" a="1"/>
  <c r="F347" i="5" s="1"/>
  <c r="E347" i="5" l="1"/>
  <c r="F349" i="5" a="1"/>
  <c r="F349" i="5" s="1"/>
  <c r="F351" i="5" s="1" a="1"/>
  <c r="F351" i="5" s="1"/>
  <c r="E351" i="5" s="1"/>
  <c r="E349" i="5" l="1"/>
  <c r="F353" i="5" a="1"/>
  <c r="F353" i="5" s="1"/>
  <c r="F357" i="5" l="1" a="1"/>
  <c r="F357" i="5" s="1"/>
  <c r="E353" i="5"/>
  <c r="E357" i="5" l="1"/>
  <c r="F361" i="5" a="1"/>
  <c r="F361" i="5" s="1"/>
  <c r="F363" i="5" s="1" a="1"/>
  <c r="F363" i="5" s="1"/>
  <c r="E363" i="5" s="1"/>
  <c r="F365" i="5" l="1" a="1"/>
  <c r="F365" i="5" s="1"/>
  <c r="E361" i="5"/>
  <c r="E365" i="5" l="1"/>
  <c r="F369" i="5" a="1"/>
  <c r="F369" i="5" s="1"/>
  <c r="E369" i="5" l="1"/>
  <c r="F373" i="5" a="1"/>
  <c r="F373" i="5" s="1"/>
  <c r="E373" i="5" l="1"/>
  <c r="F377" i="5" a="1"/>
  <c r="F377" i="5" s="1"/>
  <c r="E377" i="5" l="1"/>
  <c r="F379" i="5" a="1"/>
  <c r="F379" i="5" s="1"/>
  <c r="F383" i="5" s="1" a="1"/>
  <c r="F383" i="5" s="1"/>
  <c r="E379" i="5" l="1"/>
  <c r="F393" i="5" a="1"/>
  <c r="F393" i="5" s="1"/>
  <c r="E383" i="5"/>
  <c r="E393" i="5" l="1"/>
  <c r="F396" i="5" a="1"/>
  <c r="F396" i="5" s="1"/>
  <c r="F399" i="5" l="1" a="1"/>
  <c r="F399" i="5" s="1"/>
  <c r="E399" i="5" s="1"/>
  <c r="E396" i="5"/>
  <c r="F403" i="5" l="1" a="1"/>
  <c r="F403" i="5" s="1"/>
  <c r="E403" i="5" s="1"/>
  <c r="F406" i="5" l="1" a="1"/>
  <c r="F406" i="5" s="1"/>
  <c r="F409" i="5" l="1" a="1"/>
  <c r="F409" i="5" s="1"/>
  <c r="E409" i="5" s="1"/>
  <c r="E406" i="5"/>
  <c r="F411" i="5" l="1" a="1"/>
  <c r="F411" i="5" s="1"/>
  <c r="E411" i="5" s="1"/>
  <c r="F415" i="5" l="1" a="1"/>
  <c r="F415" i="5" s="1"/>
  <c r="E415" i="5" s="1"/>
  <c r="F417" i="5" l="1" a="1"/>
  <c r="F417" i="5" s="1"/>
  <c r="E417" i="5" s="1"/>
  <c r="F419" i="5" l="1" a="1"/>
  <c r="F419" i="5" s="1"/>
  <c r="E419" i="5" s="1"/>
  <c r="F421" i="5" l="1" a="1"/>
  <c r="F421" i="5" s="1"/>
  <c r="E421" i="5" s="1"/>
  <c r="F426" i="5" l="1" a="1"/>
  <c r="F426" i="5" s="1"/>
  <c r="E426" i="5" s="1"/>
  <c r="F428" i="5" l="1" a="1"/>
  <c r="F428" i="5" s="1"/>
  <c r="E428" i="5" s="1"/>
  <c r="F430" i="5" l="1" a="1"/>
  <c r="F430" i="5" s="1"/>
  <c r="E430" i="5" s="1"/>
  <c r="F432" i="5" l="1" a="1"/>
  <c r="F432" i="5" s="1"/>
  <c r="E432" i="5" s="1"/>
  <c r="F437" i="5" l="1" a="1"/>
  <c r="F437" i="5" s="1"/>
  <c r="E437" i="5" s="1"/>
  <c r="F439" i="5" l="1" a="1"/>
  <c r="F439" i="5" s="1"/>
  <c r="E439" i="5" s="1"/>
  <c r="F441" i="5" l="1" a="1"/>
  <c r="F441" i="5" s="1"/>
  <c r="E441" i="5" s="1"/>
  <c r="F443" i="5" l="1" a="1"/>
  <c r="F443" i="5" s="1"/>
  <c r="E443" i="5" s="1"/>
  <c r="F448" i="5" l="1" a="1"/>
  <c r="F448" i="5" s="1"/>
  <c r="F450" i="5" l="1" a="1"/>
  <c r="F450" i="5" s="1"/>
  <c r="E450" i="5" s="1"/>
  <c r="E448" i="5"/>
  <c r="F452" i="5" l="1" a="1"/>
  <c r="F452" i="5" s="1"/>
  <c r="E452" i="5" s="1"/>
  <c r="F454" i="5" l="1" a="1"/>
  <c r="F454" i="5" s="1"/>
  <c r="E454" i="5" s="1"/>
  <c r="F459" i="5" l="1" a="1"/>
  <c r="F459" i="5" s="1"/>
  <c r="E459" i="5" s="1"/>
  <c r="F461" i="5" l="1" a="1"/>
  <c r="F461" i="5" s="1"/>
  <c r="E461" i="5" s="1"/>
  <c r="F463" i="5" l="1" a="1"/>
  <c r="F463" i="5" s="1"/>
  <c r="F465" i="5" s="1" a="1"/>
  <c r="F465" i="5" s="1"/>
  <c r="E463" i="5" l="1"/>
  <c r="F470" i="5" a="1"/>
  <c r="F470" i="5" s="1"/>
  <c r="E470" i="5" s="1"/>
  <c r="E465" i="5"/>
  <c r="F472" i="5" l="1" a="1"/>
  <c r="F472" i="5" s="1"/>
  <c r="F474" i="5" l="1" a="1"/>
  <c r="F474" i="5" s="1"/>
  <c r="E474" i="5" s="1"/>
  <c r="E472" i="5"/>
  <c r="F476" i="5" l="1" a="1"/>
  <c r="F476" i="5" s="1"/>
  <c r="E476" i="5" s="1"/>
  <c r="F481" i="5" l="1" a="1"/>
  <c r="F481" i="5" s="1"/>
  <c r="E481" i="5" l="1"/>
  <c r="F483" i="5" a="1"/>
  <c r="F483" i="5" s="1"/>
  <c r="E483" i="5" s="1"/>
  <c r="F485" i="5" l="1" a="1"/>
  <c r="F485" i="5" s="1"/>
  <c r="F487" i="5" l="1" a="1"/>
  <c r="F487" i="5" s="1"/>
  <c r="E487" i="5" s="1"/>
  <c r="E485" i="5"/>
  <c r="F492" i="5" l="1" a="1"/>
  <c r="F492" i="5" s="1"/>
  <c r="E492" i="5" s="1"/>
  <c r="F494" i="5" l="1" a="1"/>
  <c r="F494" i="5" s="1"/>
  <c r="E494" i="5" s="1"/>
  <c r="F496" i="5" l="1" a="1"/>
  <c r="F496" i="5" s="1"/>
  <c r="E496" i="5" s="1"/>
  <c r="F498" i="5" l="1" a="1"/>
  <c r="F498" i="5" s="1"/>
  <c r="E498" i="5" s="1"/>
  <c r="F503" i="5" l="1" a="1"/>
  <c r="F503" i="5" s="1"/>
  <c r="E503" i="5" s="1"/>
  <c r="F505" i="5" l="1" a="1"/>
  <c r="F505" i="5" s="1"/>
  <c r="F507" i="5" l="1" a="1"/>
  <c r="F507" i="5" s="1"/>
  <c r="E507" i="5" s="1"/>
  <c r="E505" i="5"/>
  <c r="F509" i="5" l="1" a="1"/>
  <c r="F509" i="5" s="1"/>
  <c r="E509" i="5" s="1"/>
  <c r="F514" i="5" l="1" a="1"/>
  <c r="F514" i="5" s="1"/>
  <c r="E514" i="5" l="1"/>
  <c r="F516" i="5" a="1"/>
  <c r="F516" i="5" s="1"/>
  <c r="F518" i="5" s="1" a="1"/>
  <c r="F518" i="5" s="1"/>
  <c r="E518" i="5" s="1"/>
  <c r="E516" i="5" l="1"/>
  <c r="F520" i="5" a="1"/>
  <c r="F520" i="5" s="1"/>
  <c r="F525" i="5" s="1" a="1"/>
  <c r="F525" i="5" s="1"/>
  <c r="E525" i="5" l="1"/>
  <c r="E520" i="5"/>
  <c r="F527" i="5" a="1"/>
  <c r="F527" i="5" s="1"/>
  <c r="E527" i="5" s="1"/>
  <c r="F529" i="5" l="1" a="1"/>
  <c r="F529" i="5" s="1"/>
  <c r="E529" i="5" s="1"/>
  <c r="F531" i="5" l="1" a="1"/>
  <c r="F531" i="5" s="1"/>
  <c r="F536" i="5" s="1" a="1"/>
  <c r="F536" i="5" s="1"/>
  <c r="E536" i="5" s="1"/>
  <c r="E531" i="5" l="1"/>
  <c r="F538" i="5" l="1" a="1"/>
  <c r="F538" i="5" s="1"/>
  <c r="E538" i="5" s="1"/>
  <c r="F540" i="5" l="1" a="1"/>
  <c r="F540" i="5" s="1"/>
  <c r="E540" i="5" s="1"/>
  <c r="F542" i="5" l="1" a="1"/>
  <c r="F542" i="5" s="1"/>
  <c r="E542" i="5" s="1"/>
  <c r="F547" i="5" l="1" a="1"/>
  <c r="F547" i="5" s="1"/>
  <c r="E547" i="5" s="1"/>
  <c r="F549" i="5" l="1" a="1"/>
  <c r="F549" i="5" s="1"/>
  <c r="E549" i="5" s="1"/>
  <c r="F551" i="5" l="1" a="1"/>
  <c r="F551" i="5" s="1"/>
  <c r="F553" i="5" l="1" a="1"/>
  <c r="F553" i="5" s="1"/>
  <c r="E553" i="5" s="1"/>
  <c r="E551" i="5"/>
  <c r="F558" i="5" l="1" a="1"/>
  <c r="F558" i="5" s="1"/>
  <c r="E558" i="5" s="1"/>
  <c r="F560" i="5" l="1" a="1"/>
  <c r="F560" i="5" s="1"/>
  <c r="E560" i="5" s="1"/>
  <c r="F562" i="5" l="1" a="1"/>
  <c r="F562" i="5" s="1"/>
  <c r="F564" i="5" l="1" a="1"/>
  <c r="F564" i="5" s="1"/>
  <c r="E564" i="5" s="1"/>
  <c r="E562" i="5"/>
  <c r="F569" i="5" l="1" a="1"/>
  <c r="F569" i="5" s="1"/>
  <c r="E569" i="5" s="1"/>
  <c r="F571" i="5" l="1" a="1"/>
  <c r="F571" i="5" s="1"/>
  <c r="E571" i="5" s="1"/>
  <c r="F573" i="5" l="1" a="1"/>
  <c r="F573" i="5" s="1"/>
  <c r="E573" i="5" s="1"/>
  <c r="F575" i="5" l="1" a="1"/>
  <c r="F575" i="5" s="1"/>
  <c r="E575" i="5" l="1"/>
  <c r="F580" i="5" a="1"/>
  <c r="F580" i="5" s="1"/>
  <c r="E580" i="5" s="1"/>
  <c r="F582" i="5" l="1" a="1"/>
  <c r="F582" i="5" s="1"/>
  <c r="E582" i="5" s="1"/>
  <c r="F584" i="5" l="1" a="1"/>
  <c r="F584" i="5" s="1"/>
  <c r="E584" i="5" s="1"/>
  <c r="F586" i="5" l="1" a="1"/>
  <c r="F586" i="5" s="1"/>
  <c r="E586" i="5" l="1"/>
  <c r="F591" i="5" a="1"/>
  <c r="F591" i="5" s="1"/>
  <c r="E591" i="5" s="1"/>
  <c r="F599" i="5" l="1" a="1"/>
  <c r="F599" i="5" s="1"/>
  <c r="F601" i="5" l="1" a="1"/>
  <c r="F601" i="5" s="1"/>
  <c r="E601" i="5" s="1"/>
  <c r="E599" i="5"/>
  <c r="F603" i="5" l="1" a="1"/>
  <c r="F603" i="5" s="1"/>
  <c r="E603" i="5" l="1"/>
  <c r="F607" i="5" a="1"/>
  <c r="F607" i="5" s="1"/>
  <c r="E607" i="5" s="1"/>
  <c r="F610" i="5" l="1" a="1"/>
  <c r="F610" i="5" s="1"/>
  <c r="E610" i="5" s="1"/>
  <c r="F613" i="5" l="1" a="1"/>
  <c r="F613" i="5" s="1"/>
  <c r="E613" i="5" s="1"/>
  <c r="F616" i="5" l="1" a="1"/>
  <c r="F616" i="5" s="1"/>
  <c r="E616" i="5" l="1"/>
  <c r="F620" i="5" a="1"/>
  <c r="F620" i="5" s="1"/>
  <c r="E620" i="5" l="1"/>
  <c r="F622" i="5" a="1"/>
  <c r="F622" i="5" s="1"/>
  <c r="E622" i="5" l="1"/>
  <c r="F624" i="5" a="1"/>
  <c r="F624" i="5" s="1"/>
  <c r="E624" i="5" s="1"/>
  <c r="F626" i="5" l="1" a="1"/>
  <c r="F626" i="5" s="1"/>
  <c r="F630" i="5" l="1" a="1"/>
  <c r="F630" i="5" s="1"/>
  <c r="E626" i="5"/>
  <c r="E630" i="5" l="1"/>
  <c r="F632" i="5" a="1"/>
  <c r="F632" i="5" s="1"/>
  <c r="E632" i="5" l="1"/>
  <c r="F634" i="5" a="1"/>
  <c r="F634" i="5" s="1"/>
  <c r="E634" i="5" l="1"/>
  <c r="F636" i="5" l="1" a="1"/>
  <c r="F636" i="5" s="1"/>
  <c r="F640" i="5" l="1" a="1"/>
  <c r="F640" i="5" s="1"/>
  <c r="E636" i="5"/>
  <c r="E640" i="5" l="1"/>
  <c r="F642" i="5" a="1"/>
  <c r="F642" i="5" s="1"/>
  <c r="E642" i="5" l="1"/>
  <c r="F644" i="5" a="1"/>
  <c r="F644" i="5" s="1"/>
  <c r="E644" i="5" l="1"/>
  <c r="F646" i="5" a="1"/>
  <c r="F646" i="5" s="1"/>
  <c r="F650" i="5" s="1" a="1"/>
  <c r="F650" i="5" s="1"/>
  <c r="F652" i="5" l="1" a="1"/>
  <c r="F652" i="5" s="1"/>
  <c r="E650" i="5"/>
  <c r="E646" i="5"/>
  <c r="E652" i="5" l="1"/>
  <c r="F654" i="5" a="1"/>
  <c r="F654" i="5" s="1"/>
  <c r="E654" i="5" l="1"/>
  <c r="F656" i="5" a="1"/>
  <c r="F656" i="5" s="1"/>
  <c r="F659" i="5" l="1" a="1"/>
  <c r="F659" i="5" s="1"/>
  <c r="E659" i="5" s="1"/>
  <c r="C656" i="5"/>
  <c r="E656" i="5"/>
  <c r="F661" i="5" l="1" a="1"/>
  <c r="F661" i="5" s="1"/>
  <c r="E661" i="5" s="1"/>
  <c r="F663" i="5" l="1" a="1"/>
  <c r="F663" i="5" s="1"/>
  <c r="E663" i="5" s="1"/>
  <c r="F665" i="5" l="1" a="1"/>
  <c r="F665" i="5" s="1"/>
  <c r="F669" i="5" s="1" a="1"/>
  <c r="F669" i="5" s="1"/>
  <c r="F671" i="5" s="1" a="1"/>
  <c r="F671" i="5" s="1"/>
  <c r="E665" i="5" l="1"/>
  <c r="E669" i="5"/>
  <c r="F673" i="5" a="1"/>
  <c r="F673" i="5" s="1"/>
  <c r="F680" i="5" s="1" a="1"/>
  <c r="F680" i="5" s="1"/>
  <c r="F687" i="5" s="1" a="1"/>
  <c r="F687" i="5" s="1"/>
  <c r="E671" i="5"/>
  <c r="F696" i="5" l="1" a="1"/>
  <c r="F696" i="5" s="1"/>
  <c r="F701" i="5" s="1" a="1"/>
  <c r="F701" i="5" s="1"/>
  <c r="E673" i="5"/>
  <c r="E680" i="5"/>
  <c r="F708" i="5" l="1" a="1"/>
  <c r="F708" i="5" s="1"/>
  <c r="F719" i="5" s="1" a="1"/>
  <c r="F719" i="5" s="1"/>
  <c r="E687" i="5"/>
  <c r="F721" i="5" l="1" a="1"/>
  <c r="F721" i="5" s="1"/>
  <c r="E696" i="5"/>
  <c r="F728" i="5" l="1" a="1"/>
  <c r="F728" i="5" s="1"/>
  <c r="F730" i="5" s="1" a="1"/>
  <c r="F730" i="5" s="1"/>
  <c r="E701" i="5"/>
  <c r="E708" i="5"/>
  <c r="F741" i="5" l="1" a="1"/>
  <c r="F741" i="5" s="1"/>
  <c r="E719" i="5"/>
  <c r="E721" i="5"/>
  <c r="F748" i="5" l="1" a="1"/>
  <c r="F748" i="5" s="1"/>
  <c r="E728" i="5"/>
  <c r="E730" i="5"/>
  <c r="F750" i="5" l="1" a="1"/>
  <c r="F750" i="5" s="1"/>
  <c r="E741" i="5"/>
  <c r="F757" i="5" l="1" a="1"/>
  <c r="F757" i="5" s="1"/>
  <c r="F768" i="5" s="1" a="1"/>
  <c r="F768" i="5" s="1"/>
  <c r="E748" i="5"/>
  <c r="F770" i="5" l="1" a="1"/>
  <c r="F770" i="5" s="1"/>
  <c r="E757" i="5"/>
  <c r="E750" i="5"/>
  <c r="F772" i="5" l="1" a="1"/>
  <c r="F772" i="5" s="1"/>
  <c r="E768" i="5"/>
  <c r="E770" i="5"/>
  <c r="F774" i="5" l="1" a="1"/>
  <c r="F774" i="5" s="1"/>
  <c r="E772" i="5"/>
  <c r="F785" i="5" l="1" a="1"/>
  <c r="F785" i="5" s="1"/>
  <c r="E1233" i="5"/>
  <c r="F787" i="5" l="1" a="1"/>
  <c r="F787" i="5" s="1"/>
  <c r="E1607" i="5"/>
  <c r="F789" i="5" l="1" a="1"/>
  <c r="F789" i="5" s="1"/>
  <c r="F801" i="5" s="1" a="1"/>
  <c r="F801" i="5" s="1"/>
  <c r="E1861" i="5"/>
  <c r="F812" i="5" l="1" a="1"/>
  <c r="F812" i="5" s="1"/>
  <c r="E1940" i="5"/>
  <c r="E812" i="5" l="1"/>
  <c r="E2019" i="5"/>
  <c r="F829" i="5" l="1" a="1"/>
  <c r="F829" i="5" s="1"/>
  <c r="E1782" i="5"/>
  <c r="F832" i="5" l="1" a="1"/>
  <c r="F832" i="5" s="1"/>
  <c r="E2177" i="5"/>
  <c r="F834" i="5" l="1" a="1"/>
  <c r="F834" i="5" s="1"/>
  <c r="E1573" i="5"/>
  <c r="F845" i="5" l="1" a="1"/>
  <c r="F845" i="5" s="1"/>
  <c r="E1572" i="5"/>
  <c r="E1574" i="5"/>
  <c r="F847" i="5" l="1" a="1"/>
  <c r="F847" i="5" s="1"/>
  <c r="F849" i="5" l="1" a="1"/>
  <c r="F849" i="5" s="1"/>
  <c r="E2098" i="5"/>
  <c r="F851" i="5" l="1" a="1"/>
  <c r="F851" i="5" s="1"/>
  <c r="F862" i="5" s="1" a="1"/>
  <c r="F862" i="5" s="1"/>
  <c r="F864" i="5" s="1" a="1"/>
  <c r="F864" i="5" s="1"/>
  <c r="E774" i="5"/>
  <c r="F866" i="5" l="1" a="1"/>
  <c r="F866" i="5" s="1"/>
  <c r="E785" i="5"/>
  <c r="F868" i="5" l="1" a="1"/>
  <c r="F868" i="5" s="1"/>
  <c r="E801" i="5"/>
  <c r="E787" i="5"/>
  <c r="F871" i="5" l="1" a="1"/>
  <c r="F871" i="5" s="1"/>
  <c r="E789" i="5"/>
  <c r="F873" i="5" l="1" a="1"/>
  <c r="F873" i="5" s="1"/>
  <c r="E829" i="5"/>
  <c r="F875" i="5" l="1" a="1"/>
  <c r="F875" i="5" s="1"/>
  <c r="E834" i="5"/>
  <c r="E832" i="5"/>
  <c r="F877" i="5" l="1" a="1"/>
  <c r="F877" i="5" s="1"/>
  <c r="F880" i="5" s="1" a="1"/>
  <c r="F880" i="5" s="1"/>
  <c r="F882" i="5" s="1" a="1"/>
  <c r="F882" i="5" s="1"/>
  <c r="E845" i="5"/>
  <c r="F884" i="5" l="1" a="1"/>
  <c r="F884" i="5" s="1"/>
  <c r="E847" i="5"/>
  <c r="E862" i="5" l="1"/>
  <c r="E849" i="5"/>
  <c r="E851" i="5" l="1"/>
  <c r="E864" i="5"/>
  <c r="C868" i="5" l="1"/>
  <c r="E871" i="5" l="1"/>
  <c r="E866" i="5"/>
  <c r="E868" i="5"/>
  <c r="E873" i="5" l="1"/>
  <c r="E877" i="5" l="1"/>
  <c r="C877" i="5" l="1"/>
  <c r="E875" i="5"/>
  <c r="E880" i="5" l="1"/>
  <c r="E882" i="5"/>
  <c r="F886" i="5" a="1"/>
  <c r="F886" i="5" s="1"/>
  <c r="F889" i="5" l="1" a="1"/>
  <c r="F889" i="5" s="1"/>
  <c r="E889" i="5" s="1"/>
  <c r="C886" i="5"/>
  <c r="E886" i="5"/>
  <c r="E884" i="5"/>
  <c r="F891" i="5" l="1" a="1"/>
  <c r="F891" i="5" s="1"/>
  <c r="E891" i="5" s="1"/>
  <c r="F893" i="5" l="1" a="1"/>
  <c r="F893" i="5" s="1"/>
  <c r="E893" i="5" s="1"/>
  <c r="F895" i="5" l="1" a="1"/>
  <c r="F895" i="5" s="1"/>
  <c r="F898" i="5" s="1" a="1"/>
  <c r="F898" i="5" s="1"/>
  <c r="E898" i="5" s="1"/>
  <c r="F900" i="5" l="1" a="1"/>
  <c r="F900" i="5" s="1"/>
  <c r="E895" i="5"/>
  <c r="C895" i="5"/>
  <c r="E900" i="5" l="1"/>
  <c r="F902" i="5" a="1"/>
  <c r="F902" i="5" s="1"/>
  <c r="F904" i="5" l="1" a="1"/>
  <c r="F904" i="5" s="1"/>
  <c r="E902" i="5"/>
  <c r="F907" i="5" l="1" a="1"/>
  <c r="F907" i="5" s="1"/>
  <c r="C904" i="5"/>
  <c r="E904" i="5"/>
  <c r="E907" i="5" l="1"/>
  <c r="F909" i="5" a="1"/>
  <c r="F909" i="5" s="1"/>
  <c r="E909" i="5" l="1"/>
  <c r="F911" i="5" a="1"/>
  <c r="F911" i="5" s="1"/>
  <c r="E911" i="5" l="1"/>
  <c r="F913" i="5" a="1"/>
  <c r="F913" i="5" s="1"/>
  <c r="C913" i="5" l="1"/>
  <c r="E913" i="5"/>
  <c r="F916" i="5" a="1"/>
  <c r="F916" i="5" s="1"/>
  <c r="E916" i="5" l="1"/>
  <c r="F918" i="5" a="1"/>
  <c r="F918" i="5" s="1"/>
  <c r="E918" i="5" l="1"/>
  <c r="F920" i="5" a="1"/>
  <c r="F920" i="5" s="1"/>
  <c r="F937" i="5" l="1" a="1"/>
  <c r="F937" i="5" s="1"/>
  <c r="E920" i="5"/>
  <c r="F944" i="5" l="1" a="1"/>
  <c r="F944" i="5" s="1"/>
  <c r="E937" i="5"/>
  <c r="F946" i="5" l="1" a="1"/>
  <c r="F946" i="5" s="1"/>
  <c r="E944" i="5"/>
  <c r="E942" i="5"/>
  <c r="F948" i="5" l="1" a="1"/>
  <c r="F948" i="5" s="1"/>
  <c r="F950" i="5" s="1" a="1"/>
  <c r="F950" i="5" s="1"/>
  <c r="E946" i="5"/>
  <c r="F952" i="5" l="1" a="1"/>
  <c r="F952" i="5" s="1"/>
  <c r="F956" i="5" s="1" a="1"/>
  <c r="F956" i="5" s="1"/>
  <c r="E948" i="5"/>
  <c r="E950" i="5"/>
  <c r="F960" i="5" l="1" a="1"/>
  <c r="F960" i="5" s="1"/>
  <c r="F962" i="5" s="1" a="1"/>
  <c r="F962" i="5" s="1"/>
  <c r="E952" i="5"/>
  <c r="F964" i="5" l="1" a="1"/>
  <c r="F964" i="5" s="1"/>
  <c r="F966" i="5" s="1" a="1"/>
  <c r="F966" i="5" s="1"/>
  <c r="E960" i="5"/>
  <c r="E956" i="5"/>
  <c r="E962" i="5"/>
  <c r="F968" i="5" l="1" a="1"/>
  <c r="F968" i="5" s="1"/>
  <c r="F970" i="5" s="1" a="1"/>
  <c r="F970" i="5" s="1"/>
  <c r="E964" i="5"/>
  <c r="F972" i="5" l="1" a="1"/>
  <c r="F972" i="5" s="1"/>
  <c r="F974" i="5" s="1" a="1"/>
  <c r="F974" i="5" s="1"/>
  <c r="E966" i="5"/>
  <c r="F976" i="5" l="1" a="1"/>
  <c r="F976" i="5" s="1"/>
  <c r="E968" i="5"/>
  <c r="E970" i="5"/>
  <c r="F980" i="5" l="1" a="1"/>
  <c r="F980" i="5" s="1"/>
  <c r="E972" i="5"/>
  <c r="F984" i="5" l="1" a="1"/>
  <c r="F984" i="5" s="1"/>
  <c r="E974" i="5"/>
  <c r="F986" i="5" l="1" a="1"/>
  <c r="F986" i="5" s="1"/>
  <c r="E976" i="5"/>
  <c r="F988" i="5" l="1" a="1"/>
  <c r="F988" i="5" s="1"/>
  <c r="F990" i="5" s="1" a="1"/>
  <c r="F990" i="5" s="1"/>
  <c r="F992" i="5" s="1" a="1"/>
  <c r="F992" i="5" s="1"/>
  <c r="E980" i="5"/>
  <c r="F994" i="5" l="1" a="1"/>
  <c r="F994" i="5" s="1"/>
  <c r="E984" i="5"/>
  <c r="F996" i="5" l="1" a="1"/>
  <c r="F996" i="5" s="1"/>
  <c r="F998" i="5" s="1" a="1"/>
  <c r="F998" i="5" s="1"/>
  <c r="E986" i="5"/>
  <c r="F1000" i="5" l="1" a="1"/>
  <c r="F1000" i="5" s="1"/>
  <c r="F1002" i="5" s="1" a="1"/>
  <c r="F1002" i="5" s="1"/>
  <c r="E990" i="5"/>
  <c r="E988" i="5"/>
  <c r="F1004" i="5" l="1" a="1"/>
  <c r="F1004" i="5" s="1"/>
  <c r="F1008" i="5" s="1" a="1"/>
  <c r="F1008" i="5" s="1"/>
  <c r="F1012" i="5" s="1" a="1"/>
  <c r="F1012" i="5" s="1"/>
  <c r="E992" i="5"/>
  <c r="F1014" i="5" l="1" a="1"/>
  <c r="F1014" i="5" s="1"/>
  <c r="E994" i="5"/>
  <c r="F1016" i="5" l="1" a="1"/>
  <c r="F1016" i="5" s="1"/>
  <c r="F1018" i="5" s="1" a="1"/>
  <c r="F1018" i="5" s="1"/>
  <c r="E996" i="5"/>
  <c r="F1020" i="5" l="1" a="1"/>
  <c r="F1020" i="5" s="1"/>
  <c r="E1000" i="5"/>
  <c r="E998" i="5"/>
  <c r="F1022" i="5" l="1" a="1"/>
  <c r="F1022" i="5" s="1"/>
  <c r="E1002" i="5"/>
  <c r="F1024" i="5" l="1" a="1"/>
  <c r="F1024" i="5" s="1"/>
  <c r="F1026" i="5" s="1" a="1"/>
  <c r="F1026" i="5" s="1"/>
  <c r="E1004" i="5"/>
  <c r="F1028" i="5" l="1" a="1"/>
  <c r="F1028" i="5" s="1"/>
  <c r="F1032" i="5" s="1" a="1"/>
  <c r="F1032" i="5" s="1"/>
  <c r="F1036" i="5" s="1" a="1"/>
  <c r="F1036" i="5" s="1"/>
  <c r="E1008" i="5"/>
  <c r="F1038" i="5" l="1" a="1"/>
  <c r="F1038" i="5" s="1"/>
  <c r="F1040" i="5" s="1" a="1"/>
  <c r="F1040" i="5" s="1"/>
  <c r="E1012" i="5"/>
  <c r="F1042" i="5" l="1" a="1"/>
  <c r="F1042" i="5" s="1"/>
  <c r="F1044" i="5" s="1" a="1"/>
  <c r="F1044" i="5" s="1"/>
  <c r="E1014" i="5"/>
  <c r="F1046" i="5" l="1" a="1"/>
  <c r="F1046" i="5" s="1"/>
  <c r="F1048" i="5" s="1" a="1"/>
  <c r="F1048" i="5" s="1"/>
  <c r="E1016" i="5"/>
  <c r="F1050" i="5" l="1" a="1"/>
  <c r="F1050" i="5" s="1"/>
  <c r="E1018" i="5"/>
  <c r="F1052" i="5" l="1" a="1"/>
  <c r="F1052" i="5" s="1"/>
  <c r="F1056" i="5" s="1" a="1"/>
  <c r="F1056" i="5" s="1"/>
  <c r="E1020" i="5"/>
  <c r="F1060" i="5" l="1" a="1"/>
  <c r="F1060" i="5" s="1"/>
  <c r="F1062" i="5" s="1" a="1"/>
  <c r="F1062" i="5" s="1"/>
  <c r="E1022" i="5"/>
  <c r="F1064" i="5" l="1" a="1"/>
  <c r="F1064" i="5" s="1"/>
  <c r="F1066" i="5" s="1" a="1"/>
  <c r="F1066" i="5" s="1"/>
  <c r="F1068" i="5" s="1" a="1"/>
  <c r="F1068" i="5" s="1"/>
  <c r="E1024" i="5"/>
  <c r="F1072" i="5" l="1" a="1"/>
  <c r="F1072" i="5" s="1"/>
  <c r="F1074" i="5" s="1" a="1"/>
  <c r="F1074" i="5" s="1"/>
  <c r="E1026" i="5"/>
  <c r="F1078" i="5" l="1" a="1"/>
  <c r="F1078" i="5" s="1"/>
  <c r="F1080" i="5" s="1" a="1"/>
  <c r="F1080" i="5" s="1"/>
  <c r="E1032" i="5"/>
  <c r="E1028" i="5"/>
  <c r="F1084" i="5" l="1" a="1"/>
  <c r="F1084" i="5" s="1"/>
  <c r="E1036" i="5"/>
  <c r="F1086" i="5" l="1" a="1"/>
  <c r="F1086" i="5" s="1"/>
  <c r="E1038" i="5"/>
  <c r="E1042" i="5"/>
  <c r="F1090" i="5" l="1" a="1"/>
  <c r="F1090" i="5" s="1"/>
  <c r="E1040" i="5"/>
  <c r="E1044" i="5"/>
  <c r="F1092" i="5" l="1" a="1"/>
  <c r="F1092" i="5" s="1"/>
  <c r="F1096" i="5" s="1" a="1"/>
  <c r="F1096" i="5" s="1"/>
  <c r="E1052" i="5"/>
  <c r="E1048" i="5"/>
  <c r="E1046" i="5"/>
  <c r="E1050" i="5"/>
  <c r="F1098" i="5" l="1" a="1"/>
  <c r="F1098" i="5" s="1"/>
  <c r="E1056" i="5"/>
  <c r="E1062" i="5"/>
  <c r="F1102" i="5" l="1" a="1"/>
  <c r="F1102" i="5" s="1"/>
  <c r="E1064" i="5"/>
  <c r="E1060" i="5"/>
  <c r="F1106" i="5" l="1" a="1"/>
  <c r="F1106" i="5" s="1"/>
  <c r="E1066" i="5"/>
  <c r="E1068" i="5" l="1"/>
  <c r="E1072" i="5"/>
  <c r="F1108" i="5" l="1" a="1"/>
  <c r="F1108" i="5" s="1"/>
  <c r="E1074" i="5"/>
  <c r="F1110" i="5" l="1" a="1"/>
  <c r="F1110" i="5" s="1"/>
  <c r="E1078" i="5"/>
  <c r="F1112" i="5" l="1" a="1"/>
  <c r="F1112" i="5" s="1"/>
  <c r="F1114" i="5" s="1" a="1"/>
  <c r="F1114" i="5" s="1"/>
  <c r="E1080" i="5"/>
  <c r="F1118" i="5" l="1" a="1"/>
  <c r="F1118" i="5" s="1"/>
  <c r="F1120" i="5" s="1" a="1"/>
  <c r="F1120" i="5" s="1"/>
  <c r="E1084" i="5"/>
  <c r="E1086" i="5"/>
  <c r="F1122" i="5" l="1" a="1"/>
  <c r="F1122" i="5" s="1"/>
  <c r="F1126" i="5" s="1" a="1"/>
  <c r="F1126" i="5" s="1"/>
  <c r="F1128" i="5" s="1" a="1"/>
  <c r="F1128" i="5" s="1"/>
  <c r="E1092" i="5"/>
  <c r="E1090" i="5"/>
  <c r="F1130" i="5" l="1" a="1"/>
  <c r="F1130" i="5" s="1"/>
  <c r="F1132" i="5" s="1" a="1"/>
  <c r="F1132" i="5" s="1"/>
  <c r="E1096" i="5"/>
  <c r="F1134" i="5" l="1" a="1"/>
  <c r="F1134" i="5" s="1"/>
  <c r="F1136" i="5" s="1" a="1"/>
  <c r="F1136" i="5" s="1"/>
  <c r="E1098" i="5"/>
  <c r="E1138" i="5" l="1"/>
  <c r="E1102" i="5"/>
  <c r="F1140" i="5" l="1" a="1"/>
  <c r="F1140" i="5" s="1"/>
  <c r="F1142" i="5" s="1" a="1"/>
  <c r="F1142" i="5" s="1"/>
  <c r="E1106" i="5"/>
  <c r="E1108" i="5" l="1"/>
  <c r="E1112" i="5" l="1"/>
  <c r="E1114" i="5"/>
  <c r="E1110" i="5"/>
  <c r="E1120" i="5" l="1"/>
  <c r="E1118" i="5"/>
  <c r="E1126" i="5" l="1"/>
  <c r="E1122" i="5"/>
  <c r="E1128" i="5"/>
  <c r="E1130" i="5" l="1"/>
  <c r="E1132" i="5" l="1"/>
  <c r="E1134" i="5" l="1"/>
  <c r="E1136" i="5" l="1"/>
  <c r="E1140" i="5"/>
  <c r="F1144" i="5" l="1" a="1"/>
  <c r="F1144" i="5" s="1"/>
  <c r="E1142" i="5"/>
  <c r="E1144" i="5" l="1"/>
  <c r="F1146" i="5" a="1"/>
  <c r="F1146" i="5" s="1"/>
  <c r="F1148" i="5" l="1" a="1"/>
  <c r="F1148" i="5" s="1"/>
  <c r="F1150" i="5" s="1" a="1"/>
  <c r="F1150" i="5" s="1"/>
  <c r="E1146" i="5"/>
  <c r="E1148" i="5" l="1"/>
  <c r="F1152" i="5" a="1"/>
  <c r="F1152" i="5" s="1"/>
  <c r="F1154" i="5" s="1" a="1"/>
  <c r="F1154" i="5" s="1"/>
  <c r="E1150" i="5"/>
  <c r="F1156" i="5" l="1" a="1"/>
  <c r="F1156" i="5" s="1"/>
  <c r="E1152" i="5"/>
  <c r="F1158" i="5" l="1" a="1"/>
  <c r="F1158" i="5" s="1"/>
  <c r="E1154" i="5"/>
  <c r="F1160" i="5" l="1" a="1"/>
  <c r="F1160" i="5" s="1"/>
  <c r="F1162" i="5" s="1" a="1"/>
  <c r="F1162" i="5" s="1"/>
  <c r="E1156" i="5"/>
  <c r="F1164" i="5" l="1" a="1"/>
  <c r="F1164" i="5" s="1"/>
  <c r="E1160" i="5"/>
  <c r="F1166" i="5" l="1" a="1"/>
  <c r="F1166" i="5" s="1"/>
  <c r="E1158" i="5"/>
  <c r="E1162" i="5"/>
  <c r="F1168" i="5" l="1" a="1"/>
  <c r="F1168" i="5" s="1"/>
  <c r="F1170" i="5" s="1" a="1"/>
  <c r="F1170" i="5" s="1"/>
  <c r="E1164" i="5"/>
  <c r="F1172" i="5" l="1" a="1"/>
  <c r="F1172" i="5" s="1"/>
  <c r="E1168" i="5"/>
  <c r="F1175" i="5" l="1" a="1"/>
  <c r="F1175" i="5" s="1"/>
  <c r="F1178" i="5" s="1" a="1"/>
  <c r="F1178" i="5" s="1"/>
  <c r="E1170" i="5"/>
  <c r="E1166" i="5"/>
  <c r="F1180" i="5" l="1" a="1"/>
  <c r="F1180" i="5" s="1"/>
  <c r="F1182" i="5" s="1" a="1"/>
  <c r="F1182" i="5" s="1"/>
  <c r="E1172" i="5"/>
  <c r="F1184" i="5" l="1" a="1"/>
  <c r="F1184" i="5" s="1"/>
  <c r="E1175" i="5"/>
  <c r="E1178" i="5" l="1"/>
  <c r="F1186" i="5" l="1" a="1"/>
  <c r="F1186" i="5" s="1"/>
  <c r="F1188" i="5" s="1" a="1"/>
  <c r="F1188" i="5" s="1"/>
  <c r="E1180" i="5"/>
  <c r="F1190" i="5" l="1" a="1"/>
  <c r="F1190" i="5" s="1"/>
  <c r="F1192" i="5" s="1" a="1"/>
  <c r="F1192" i="5" s="1"/>
  <c r="E1182" i="5"/>
  <c r="F1195" i="5" l="1" a="1"/>
  <c r="F1195" i="5" s="1"/>
  <c r="E1184" i="5"/>
  <c r="F1197" i="5" l="1" a="1"/>
  <c r="F1197" i="5" s="1"/>
  <c r="F1199" i="5" s="1" a="1"/>
  <c r="F1199" i="5" s="1"/>
  <c r="F1204" i="5" s="1" a="1"/>
  <c r="F1204" i="5" s="1"/>
  <c r="F1209" i="5" l="1" a="1"/>
  <c r="F1209" i="5" s="1"/>
  <c r="F1216" i="5" s="1" a="1"/>
  <c r="F1216" i="5" s="1"/>
  <c r="E1186" i="5"/>
  <c r="F1235" i="5" l="1" a="1"/>
  <c r="F1235" i="5" s="1"/>
  <c r="E1188" i="5"/>
  <c r="F1237" i="5" l="1" a="1"/>
  <c r="F1237" i="5" s="1"/>
  <c r="E1190" i="5"/>
  <c r="F1239" i="5" l="1" a="1"/>
  <c r="F1239" i="5" s="1"/>
  <c r="E1192" i="5"/>
  <c r="F1241" i="5" l="1" a="1"/>
  <c r="F1241" i="5" s="1"/>
  <c r="E1195" i="5"/>
  <c r="F1244" i="5" l="1" a="1"/>
  <c r="F1244" i="5" s="1"/>
  <c r="E1197" i="5"/>
  <c r="F1246" i="5" l="1" a="1"/>
  <c r="F1246" i="5" s="1"/>
  <c r="F1248" i="5" s="1" a="1"/>
  <c r="F1248" i="5" s="1"/>
  <c r="E1199" i="5"/>
  <c r="F1250" i="5" l="1" a="1"/>
  <c r="F1250" i="5" s="1"/>
  <c r="F1253" i="5" s="1" a="1"/>
  <c r="F1253" i="5" s="1"/>
  <c r="E1204" i="5"/>
  <c r="F1255" i="5" l="1" a="1"/>
  <c r="F1255" i="5" s="1"/>
  <c r="E1209" i="5"/>
  <c r="F1257" i="5" l="1" a="1"/>
  <c r="F1257" i="5" s="1"/>
  <c r="E1216" i="5"/>
  <c r="F1260" i="5" l="1" a="1"/>
  <c r="F1260" i="5" s="1"/>
  <c r="E1237" i="5"/>
  <c r="E1235" i="5"/>
  <c r="F1262" i="5" l="1" a="1"/>
  <c r="F1262" i="5" s="1"/>
  <c r="F1264" i="5" s="1" a="1"/>
  <c r="F1264" i="5" s="1"/>
  <c r="E1239" i="5"/>
  <c r="F1267" i="5" l="1" a="1"/>
  <c r="F1267" i="5" s="1"/>
  <c r="F1269" i="5" s="1" a="1"/>
  <c r="F1269" i="5" s="1"/>
  <c r="E1241" i="5"/>
  <c r="F1271" i="5" l="1" a="1"/>
  <c r="F1271" i="5" s="1"/>
  <c r="F1273" i="5" s="1" a="1"/>
  <c r="F1273" i="5" s="1"/>
  <c r="E1244" i="5"/>
  <c r="F1275" i="5" l="1" a="1"/>
  <c r="F1275" i="5" s="1"/>
  <c r="E1246" i="5"/>
  <c r="F1292" i="5" l="1" a="1"/>
  <c r="F1292" i="5" s="1"/>
  <c r="E1248" i="5"/>
  <c r="F1294" i="5" l="1" a="1"/>
  <c r="F1294" i="5" s="1"/>
  <c r="F1296" i="5" s="1" a="1"/>
  <c r="F1296" i="5" s="1"/>
  <c r="E1250" i="5"/>
  <c r="F1300" i="5" l="1" a="1"/>
  <c r="F1300" i="5" s="1"/>
  <c r="F1317" i="5" s="1" a="1"/>
  <c r="F1317" i="5" s="1"/>
  <c r="F1330" i="5" s="1" a="1"/>
  <c r="F1330" i="5" s="1"/>
  <c r="F1343" i="5" s="1" a="1"/>
  <c r="F1343" i="5" s="1"/>
  <c r="F1360" i="5" s="1" a="1"/>
  <c r="F1360" i="5" s="1"/>
  <c r="F1373" i="5" s="1" a="1"/>
  <c r="F1373" i="5" s="1"/>
  <c r="F1386" i="5" s="1" a="1"/>
  <c r="F1386" i="5" s="1"/>
  <c r="F1403" i="5" s="1" a="1"/>
  <c r="F1403" i="5" s="1"/>
  <c r="F1416" i="5" s="1" a="1"/>
  <c r="F1416" i="5" s="1"/>
  <c r="F1429" i="5" s="1" a="1"/>
  <c r="F1429" i="5" s="1"/>
  <c r="F1446" i="5" s="1" a="1"/>
  <c r="F1446" i="5" s="1"/>
  <c r="F1459" i="5" s="1" a="1"/>
  <c r="F1459" i="5" s="1"/>
  <c r="F1472" i="5" s="1" a="1"/>
  <c r="F1472" i="5" s="1"/>
  <c r="F1489" i="5" s="1" a="1"/>
  <c r="F1489" i="5" s="1"/>
  <c r="F1502" i="5" s="1" a="1"/>
  <c r="F1502" i="5" s="1"/>
  <c r="E1253" i="5"/>
  <c r="F1515" i="5" l="1" a="1"/>
  <c r="F1515" i="5" s="1"/>
  <c r="F1524" i="5" s="1" a="1"/>
  <c r="F1524" i="5" s="1"/>
  <c r="E1255" i="5"/>
  <c r="F1539" i="5" l="1" a="1"/>
  <c r="F1539" i="5" s="1"/>
  <c r="E1257" i="5"/>
  <c r="F1550" i="5" l="1" a="1"/>
  <c r="F1550" i="5" s="1"/>
  <c r="E1260" i="5"/>
  <c r="F1560" i="5" l="1" a="1"/>
  <c r="F1560" i="5" s="1"/>
  <c r="E1262" i="5"/>
  <c r="F1568" i="5" l="1" a="1"/>
  <c r="F1568" i="5" s="1"/>
  <c r="E1264" i="5"/>
  <c r="F1576" i="5" l="1" a="1"/>
  <c r="F1576" i="5" s="1"/>
  <c r="F1583" i="5" s="1" a="1"/>
  <c r="F1583" i="5" s="1"/>
  <c r="E1267" i="5"/>
  <c r="E1269" i="5"/>
  <c r="F1590" i="5" l="1" a="1"/>
  <c r="F1590" i="5" s="1"/>
  <c r="E1271" i="5"/>
  <c r="F1597" i="5" l="1" a="1"/>
  <c r="F1597" i="5" s="1"/>
  <c r="F1604" i="5" s="1" a="1"/>
  <c r="F1604" i="5" s="1"/>
  <c r="E1273" i="5"/>
  <c r="E1275" i="5"/>
  <c r="F1612" i="5" l="1" a="1"/>
  <c r="F1612" i="5" s="1"/>
  <c r="F1614" i="5" s="1" a="1"/>
  <c r="F1614" i="5" s="1"/>
  <c r="E1292" i="5"/>
  <c r="F1617" i="5" l="1" a="1"/>
  <c r="F1617" i="5" s="1"/>
  <c r="F1634" i="5" s="1" a="1"/>
  <c r="F1634" i="5" s="1"/>
  <c r="F1651" i="5" s="1" a="1"/>
  <c r="F1651" i="5" s="1"/>
  <c r="E1294" i="5"/>
  <c r="F1668" i="5" l="1" a="1"/>
  <c r="F1668" i="5" s="1"/>
  <c r="F1671" i="5" s="1" a="1"/>
  <c r="F1671" i="5" s="1"/>
  <c r="E1296" i="5"/>
  <c r="F1674" i="5" l="1" a="1"/>
  <c r="F1674" i="5" s="1"/>
  <c r="F1677" i="5" s="1" a="1"/>
  <c r="F1677" i="5" s="1"/>
  <c r="E1300" i="5"/>
  <c r="F1680" i="5" l="1" a="1"/>
  <c r="F1680" i="5" s="1"/>
  <c r="E1317" i="5"/>
  <c r="F1683" i="5" l="1" a="1"/>
  <c r="F1683" i="5" s="1"/>
  <c r="E1330" i="5"/>
  <c r="E1343" i="5"/>
  <c r="F1686" i="5" l="1" a="1"/>
  <c r="F1686" i="5" s="1"/>
  <c r="F1689" i="5" s="1" a="1"/>
  <c r="F1689" i="5" s="1"/>
  <c r="F1692" i="5" s="1" a="1"/>
  <c r="F1692" i="5" s="1"/>
  <c r="F1695" i="5" s="1" a="1"/>
  <c r="F1695" i="5" s="1"/>
  <c r="E1360" i="5"/>
  <c r="F1698" i="5" l="1" a="1"/>
  <c r="F1698" i="5" s="1"/>
  <c r="F1701" i="5" s="1" a="1"/>
  <c r="F1701" i="5" s="1"/>
  <c r="E1373" i="5"/>
  <c r="F1704" i="5" l="1" a="1"/>
  <c r="F1704" i="5" s="1"/>
  <c r="F1707" i="5" s="1" a="1"/>
  <c r="F1707" i="5" s="1"/>
  <c r="E1386" i="5"/>
  <c r="F1710" i="5" l="1" a="1"/>
  <c r="F1710" i="5" s="1"/>
  <c r="F1713" i="5" s="1" a="1"/>
  <c r="F1713" i="5" s="1"/>
  <c r="E1403" i="5"/>
  <c r="F1716" i="5" l="1" a="1"/>
  <c r="F1716" i="5" s="1"/>
  <c r="F1723" i="5" s="1" a="1"/>
  <c r="F1723" i="5" s="1"/>
  <c r="E1416" i="5"/>
  <c r="F1725" i="5" l="1" a="1"/>
  <c r="F1725" i="5" s="1"/>
  <c r="E1429" i="5"/>
  <c r="F1727" i="5" l="1" a="1"/>
  <c r="F1727" i="5" s="1"/>
  <c r="F1730" i="5" s="1" a="1"/>
  <c r="F1730" i="5" s="1"/>
  <c r="F1747" i="5" s="1" a="1"/>
  <c r="F1747" i="5" s="1"/>
  <c r="E1446" i="5"/>
  <c r="F1749" i="5" l="1" a="1"/>
  <c r="F1749" i="5" s="1"/>
  <c r="F1758" i="5" s="1" a="1"/>
  <c r="F1758" i="5" s="1"/>
  <c r="E1459" i="5"/>
  <c r="F1765" i="5" l="1" a="1"/>
  <c r="F1765" i="5" s="1"/>
  <c r="E1472" i="5"/>
  <c r="F1767" i="5" l="1" a="1"/>
  <c r="F1767" i="5" s="1"/>
  <c r="F1769" i="5" s="1" a="1"/>
  <c r="F1769" i="5" s="1"/>
  <c r="E1489" i="5"/>
  <c r="F1771" i="5" l="1" a="1"/>
  <c r="F1771" i="5" s="1"/>
  <c r="F1773" i="5" s="1" a="1"/>
  <c r="F1773" i="5" s="1"/>
  <c r="F1786" i="5" s="1" a="1"/>
  <c r="F1786" i="5" s="1"/>
  <c r="E1502" i="5"/>
  <c r="F1790" i="5" l="1" a="1"/>
  <c r="F1790" i="5" s="1"/>
  <c r="E1524" i="5"/>
  <c r="E1515" i="5"/>
  <c r="F1794" i="5" l="1" a="1"/>
  <c r="F1794" i="5" s="1"/>
  <c r="E1539" i="5"/>
  <c r="F1798" i="5" l="1" a="1"/>
  <c r="F1798" i="5" s="1"/>
  <c r="E1550" i="5"/>
  <c r="E1568" i="5"/>
  <c r="E1560" i="5"/>
  <c r="E1576" i="5"/>
  <c r="F1802" i="5" l="1" a="1"/>
  <c r="F1802" i="5" s="1"/>
  <c r="F1806" i="5" s="1" a="1"/>
  <c r="F1806" i="5" s="1"/>
  <c r="F1812" i="5" s="1" a="1"/>
  <c r="F1812" i="5" s="1"/>
  <c r="E1583" i="5"/>
  <c r="F1819" i="5" l="1" a="1"/>
  <c r="F1819" i="5" s="1"/>
  <c r="E1590" i="5"/>
  <c r="F1821" i="5" l="1" a="1"/>
  <c r="F1821" i="5" s="1"/>
  <c r="E1604" i="5"/>
  <c r="E1597" i="5"/>
  <c r="F1823" i="5" l="1" a="1"/>
  <c r="F1823" i="5" s="1"/>
  <c r="E1612" i="5"/>
  <c r="F1825" i="5" l="1" a="1"/>
  <c r="F1825" i="5" s="1"/>
  <c r="F1827" i="5" s="1" a="1"/>
  <c r="F1827" i="5" s="1"/>
  <c r="E1614" i="5"/>
  <c r="F1829" i="5" l="1" a="1"/>
  <c r="F1829" i="5" s="1"/>
  <c r="F1832" i="5" s="1" a="1"/>
  <c r="F1832" i="5" s="1"/>
  <c r="F1839" i="5" s="1" a="1"/>
  <c r="F1839" i="5" s="1"/>
  <c r="E1617" i="5"/>
  <c r="F1841" i="5" l="1" a="1"/>
  <c r="F1841" i="5" s="1"/>
  <c r="E1634" i="5"/>
  <c r="F1843" i="5" l="1" a="1"/>
  <c r="F1843" i="5" s="1"/>
  <c r="F1846" i="5" s="1" a="1"/>
  <c r="F1846" i="5" s="1"/>
  <c r="E1651" i="5"/>
  <c r="F1865" i="5" l="1" a="1"/>
  <c r="F1865" i="5" s="1"/>
  <c r="E1668" i="5"/>
  <c r="F1869" i="5" l="1" a="1"/>
  <c r="F1869" i="5" s="1"/>
  <c r="F1873" i="5" s="1" a="1"/>
  <c r="F1873" i="5" s="1"/>
  <c r="E1671" i="5"/>
  <c r="F1877" i="5" l="1" a="1"/>
  <c r="F1877" i="5" s="1"/>
  <c r="E1674" i="5"/>
  <c r="F1881" i="5" l="1" a="1"/>
  <c r="F1881" i="5" s="1"/>
  <c r="E1677" i="5"/>
  <c r="F1885" i="5" l="1" a="1"/>
  <c r="F1885" i="5" s="1"/>
  <c r="E1680" i="5"/>
  <c r="F1891" i="5" l="1" a="1"/>
  <c r="F1891" i="5" s="1"/>
  <c r="F1898" i="5" s="1" a="1"/>
  <c r="F1898" i="5" s="1"/>
  <c r="E1683" i="5"/>
  <c r="F1900" i="5" l="1" a="1"/>
  <c r="F1900" i="5" s="1"/>
  <c r="E1686" i="5"/>
  <c r="F1902" i="5" l="1" a="1"/>
  <c r="F1902" i="5" s="1"/>
  <c r="E1689" i="5"/>
  <c r="F1904" i="5" l="1" a="1"/>
  <c r="F1904" i="5" s="1"/>
  <c r="E1692" i="5"/>
  <c r="F1906" i="5" l="1" a="1"/>
  <c r="F1906" i="5" s="1"/>
  <c r="F1908" i="5" s="1" a="1"/>
  <c r="F1908" i="5" s="1"/>
  <c r="E1698" i="5"/>
  <c r="E1695" i="5"/>
  <c r="F1911" i="5" l="1" a="1"/>
  <c r="F1911" i="5" s="1"/>
  <c r="E1701" i="5"/>
  <c r="E1704" i="5"/>
  <c r="F1918" i="5" l="1" a="1"/>
  <c r="F1918" i="5" s="1"/>
  <c r="E1710" i="5"/>
  <c r="F1920" i="5" l="1" a="1"/>
  <c r="F1920" i="5" s="1"/>
  <c r="E1707" i="5"/>
  <c r="E1713" i="5"/>
  <c r="F1922" i="5" l="1" a="1"/>
  <c r="F1922" i="5" s="1"/>
  <c r="F1925" i="5" s="1" a="1"/>
  <c r="F1925" i="5" s="1"/>
  <c r="E1716" i="5"/>
  <c r="F1944" i="5" l="1" a="1"/>
  <c r="F1944" i="5" s="1"/>
  <c r="E1723" i="5"/>
  <c r="F1948" i="5" l="1" a="1"/>
  <c r="F1948" i="5" s="1"/>
  <c r="E1725" i="5"/>
  <c r="F1952" i="5" l="1" a="1"/>
  <c r="F1952" i="5" s="1"/>
  <c r="E1730" i="5"/>
  <c r="E1727" i="5"/>
  <c r="F1956" i="5" l="1" a="1"/>
  <c r="F1956" i="5" s="1"/>
  <c r="E1747" i="5"/>
  <c r="E1749" i="5"/>
  <c r="F1960" i="5" l="1" a="1"/>
  <c r="F1960" i="5" s="1"/>
  <c r="E1758" i="5"/>
  <c r="F1964" i="5" l="1" a="1"/>
  <c r="F1964" i="5" s="1"/>
  <c r="E1765" i="5"/>
  <c r="E1767" i="5"/>
  <c r="F1970" i="5" l="1" a="1"/>
  <c r="F1970" i="5" s="1"/>
  <c r="E1769" i="5"/>
  <c r="F1977" i="5" l="1" a="1"/>
  <c r="F1977" i="5" s="1"/>
  <c r="E1771" i="5"/>
  <c r="E1773" i="5"/>
  <c r="F1979" i="5" l="1" a="1"/>
  <c r="F1979" i="5" s="1"/>
  <c r="F1981" i="5" s="1" a="1"/>
  <c r="F1981" i="5" s="1"/>
  <c r="E1786" i="5"/>
  <c r="F1983" i="5" l="1" a="1"/>
  <c r="F1983" i="5" s="1"/>
  <c r="F1985" i="5" s="1" a="1"/>
  <c r="F1985" i="5" s="1"/>
  <c r="F1987" i="5" s="1" a="1"/>
  <c r="F1987" i="5" s="1"/>
  <c r="E1790" i="5"/>
  <c r="F1990" i="5" l="1" a="1"/>
  <c r="F1990" i="5" s="1"/>
  <c r="F1997" i="5" s="1" a="1"/>
  <c r="F1997" i="5" s="1"/>
  <c r="E1794" i="5"/>
  <c r="F1999" i="5" l="1" a="1"/>
  <c r="F1999" i="5" s="1"/>
  <c r="E1798" i="5"/>
  <c r="F2001" i="5" l="1" a="1"/>
  <c r="F2001" i="5" s="1"/>
  <c r="F2004" i="5" s="1" a="1"/>
  <c r="F2004" i="5" s="1"/>
  <c r="E1802" i="5"/>
  <c r="F2023" i="5" l="1" a="1"/>
  <c r="F2023" i="5" s="1"/>
  <c r="F2027" i="5" s="1" a="1"/>
  <c r="F2027" i="5" s="1"/>
  <c r="E1806" i="5"/>
  <c r="F2031" i="5" l="1" a="1"/>
  <c r="F2031" i="5" s="1"/>
  <c r="E1812" i="5"/>
  <c r="F2035" i="5" l="1" a="1"/>
  <c r="F2035" i="5" s="1"/>
  <c r="E1819" i="5"/>
  <c r="F2039" i="5" l="1" a="1"/>
  <c r="F2039" i="5" s="1"/>
  <c r="F2043" i="5" s="1" a="1"/>
  <c r="F2043" i="5" s="1"/>
  <c r="E1821" i="5"/>
  <c r="F2049" i="5" l="1" a="1"/>
  <c r="F2049" i="5" s="1"/>
  <c r="F2056" i="5" s="1" a="1"/>
  <c r="F2056" i="5" s="1"/>
  <c r="E1823" i="5"/>
  <c r="F2058" i="5" l="1" a="1"/>
  <c r="F2058" i="5" s="1"/>
  <c r="F2060" i="5" s="1" a="1"/>
  <c r="F2060" i="5" s="1"/>
  <c r="E1825" i="5"/>
  <c r="F2062" i="5" l="1" a="1"/>
  <c r="F2062" i="5" s="1"/>
  <c r="E1827" i="5"/>
  <c r="F2064" i="5" l="1" a="1"/>
  <c r="F2064" i="5" s="1"/>
  <c r="E1829" i="5"/>
  <c r="F2066" i="5" l="1" a="1"/>
  <c r="F2066" i="5" s="1"/>
  <c r="E1832" i="5"/>
  <c r="F2069" i="5" l="1" a="1"/>
  <c r="F2069" i="5" s="1"/>
  <c r="E1841" i="5"/>
  <c r="F2076" i="5" l="1" a="1"/>
  <c r="F2076" i="5" s="1"/>
  <c r="F2078" i="5" s="1" a="1"/>
  <c r="F2078" i="5" s="1"/>
  <c r="E1839" i="5"/>
  <c r="E1843" i="5"/>
  <c r="F2080" i="5" l="1" a="1"/>
  <c r="F2080" i="5" s="1"/>
  <c r="F2083" i="5" s="1" a="1"/>
  <c r="F2083" i="5" s="1"/>
  <c r="E1846" i="5"/>
  <c r="F2104" i="5" l="1" a="1"/>
  <c r="F2104" i="5" s="1"/>
  <c r="E1869" i="5"/>
  <c r="E1865" i="5"/>
  <c r="F2113" i="5" l="1" a="1"/>
  <c r="F2113" i="5" s="1"/>
  <c r="E1873" i="5"/>
  <c r="F2117" i="5" l="1" a="1"/>
  <c r="F2117" i="5" s="1"/>
  <c r="F2128" i="5" s="1" a="1"/>
  <c r="F2128" i="5" s="1"/>
  <c r="F2145" i="5" s="1" a="1"/>
  <c r="F2145" i="5" s="1"/>
  <c r="F2160" i="5" s="1" a="1"/>
  <c r="F2160" i="5" s="1"/>
  <c r="F2180" i="5" s="1" a="1"/>
  <c r="F2180" i="5" s="1"/>
  <c r="E1877" i="5"/>
  <c r="F2194" i="5" l="1" a="1"/>
  <c r="F2194" i="5" s="1"/>
  <c r="E1881" i="5"/>
  <c r="F2196" i="5" l="1" a="1"/>
  <c r="F2196" i="5" s="1"/>
  <c r="E1885" i="5"/>
  <c r="F2198" i="5" l="1" a="1"/>
  <c r="F2198" i="5" s="1"/>
  <c r="E1891" i="5"/>
  <c r="F2209" i="5" l="1" a="1"/>
  <c r="F2209" i="5" s="1"/>
  <c r="F2211" i="5" s="1" a="1"/>
  <c r="F2211" i="5" s="1"/>
  <c r="E1898" i="5"/>
  <c r="F2228" i="5" l="1" a="1"/>
  <c r="F2228" i="5" s="1"/>
  <c r="E1902" i="5"/>
  <c r="F2245" i="5" l="1" a="1"/>
  <c r="F2245" i="5" s="1"/>
  <c r="E1900" i="5"/>
  <c r="F2248" i="5" l="1" a="1"/>
  <c r="F2248" i="5" s="1"/>
  <c r="F2251" i="5" s="1" a="1"/>
  <c r="F2251" i="5" s="1"/>
  <c r="E1904" i="5"/>
  <c r="E1906" i="5"/>
  <c r="F2254" i="5" l="1" a="1"/>
  <c r="F2254" i="5" s="1"/>
  <c r="E1911" i="5"/>
  <c r="F2257" i="5" l="1" a="1"/>
  <c r="F2257" i="5" s="1"/>
  <c r="E1908" i="5"/>
  <c r="E1918" i="5"/>
  <c r="F2260" i="5" l="1" a="1"/>
  <c r="F2260" i="5" s="1"/>
  <c r="F2263" i="5" s="1" a="1"/>
  <c r="F2263" i="5" s="1"/>
  <c r="E1922" i="5"/>
  <c r="F2266" i="5" l="1" a="1"/>
  <c r="F2266" i="5" s="1"/>
  <c r="F2269" i="5" s="1" a="1"/>
  <c r="F2269" i="5" s="1"/>
  <c r="E1920" i="5"/>
  <c r="E1925" i="5"/>
  <c r="F2275" i="5" l="1" a="1"/>
  <c r="F2275" i="5" s="1"/>
  <c r="E2269" i="5"/>
  <c r="E1944" i="5"/>
  <c r="F2279" i="5" l="1" a="1"/>
  <c r="F2279" i="5" s="1"/>
  <c r="E1948" i="5"/>
  <c r="F2281" i="5" l="1" a="1"/>
  <c r="F2281" i="5" s="1"/>
  <c r="F2290" i="5" s="1" a="1"/>
  <c r="F2290" i="5" s="1"/>
  <c r="E1952" i="5"/>
  <c r="E1956" i="5"/>
  <c r="F2299" i="5" l="1" a="1"/>
  <c r="F2299" i="5" s="1"/>
  <c r="E1960" i="5"/>
  <c r="F2308" i="5" l="1" a="1"/>
  <c r="F2308" i="5" s="1"/>
  <c r="E1964" i="5"/>
  <c r="F2317" i="5" l="1" a="1"/>
  <c r="F2317" i="5" s="1"/>
  <c r="E1970" i="5"/>
  <c r="F2326" i="5" l="1" a="1"/>
  <c r="F2326" i="5" s="1"/>
  <c r="E1979" i="5"/>
  <c r="F2335" i="5" l="1" a="1"/>
  <c r="F2335" i="5" s="1"/>
  <c r="E1983" i="5"/>
  <c r="E1977" i="5"/>
  <c r="F2344" i="5" l="1" a="1"/>
  <c r="F2344" i="5" s="1"/>
  <c r="E1985" i="5"/>
  <c r="E1981" i="5"/>
  <c r="F2353" i="5" l="1" a="1"/>
  <c r="F2353" i="5" s="1"/>
  <c r="E1987" i="5"/>
  <c r="F2356" i="5" l="1" a="1"/>
  <c r="F2356" i="5" s="1"/>
  <c r="E1997" i="5"/>
  <c r="F2367" i="5" l="1" a="1"/>
  <c r="F2367" i="5" s="1"/>
  <c r="E1990" i="5"/>
  <c r="E2001" i="5"/>
  <c r="F2370" i="5" l="1" a="1"/>
  <c r="F2370" i="5" s="1"/>
  <c r="E1999" i="5"/>
  <c r="F2377" i="5" l="1" a="1"/>
  <c r="F2377" i="5" s="1"/>
  <c r="E2377" i="5" s="1"/>
  <c r="E2004" i="5"/>
  <c r="F2379" i="5" l="1" a="1"/>
  <c r="F2379" i="5" s="1"/>
  <c r="F2381" i="5" s="1" a="1"/>
  <c r="F2381" i="5" s="1"/>
  <c r="E2023" i="5"/>
  <c r="F2383" i="5" l="1" a="1"/>
  <c r="F2383" i="5" s="1"/>
  <c r="E2027" i="5"/>
  <c r="F2385" i="5" l="1" a="1"/>
  <c r="F2385" i="5" s="1"/>
  <c r="E2035" i="5"/>
  <c r="E2031" i="5"/>
  <c r="F2387" i="5" l="1" a="1"/>
  <c r="F2387" i="5" s="1"/>
  <c r="E2039" i="5"/>
  <c r="E2043" i="5"/>
  <c r="F2389" i="5" l="1" a="1"/>
  <c r="F2389" i="5" s="1"/>
  <c r="E2049" i="5"/>
  <c r="F2391" i="5" l="1" a="1"/>
  <c r="F2391" i="5" s="1"/>
  <c r="E2056" i="5"/>
  <c r="F2393" i="5" l="1" a="1"/>
  <c r="F2393" i="5" s="1"/>
  <c r="E2058" i="5"/>
  <c r="F2395" i="5" l="1" a="1"/>
  <c r="F2395" i="5" s="1"/>
  <c r="E2060" i="5"/>
  <c r="F2397" i="5" l="1" a="1"/>
  <c r="F2397" i="5" s="1"/>
  <c r="F2399" i="5" s="1" a="1"/>
  <c r="F2399" i="5" s="1"/>
  <c r="E2064" i="5"/>
  <c r="E2062" i="5"/>
  <c r="F2401" i="5" l="1" a="1"/>
  <c r="F2401" i="5" s="1"/>
  <c r="F2403" i="5" s="1" a="1"/>
  <c r="F2403" i="5" s="1"/>
  <c r="E2069" i="5"/>
  <c r="F2405" i="5" l="1" a="1"/>
  <c r="F2405" i="5" s="1"/>
  <c r="F2407" i="5" s="1" a="1"/>
  <c r="F2407" i="5" s="1"/>
  <c r="E2066" i="5"/>
  <c r="E2076" i="5"/>
  <c r="F2411" i="5" l="1" a="1"/>
  <c r="F2411" i="5" s="1"/>
  <c r="E2078" i="5"/>
  <c r="E2080" i="5" l="1"/>
  <c r="E2083" i="5" l="1"/>
  <c r="E2104" i="5" l="1"/>
  <c r="E2113" i="5"/>
  <c r="E2117" i="5" l="1"/>
  <c r="E2128" i="5" l="1"/>
  <c r="E2145" i="5" l="1"/>
  <c r="E2160" i="5" l="1"/>
  <c r="E2180" i="5" l="1"/>
  <c r="E2194" i="5"/>
  <c r="E2196" i="5" l="1"/>
  <c r="E2198" i="5"/>
  <c r="E2209" i="5" l="1"/>
  <c r="E2211" i="5" l="1"/>
  <c r="E2228" i="5" l="1"/>
  <c r="E2245" i="5"/>
  <c r="E2248" i="5" l="1"/>
  <c r="E2251" i="5" l="1"/>
  <c r="E2254" i="5" l="1"/>
  <c r="E2257" i="5" l="1"/>
  <c r="E2260" i="5" l="1"/>
  <c r="E2263" i="5" l="1"/>
  <c r="E2266" i="5" l="1"/>
  <c r="E2275" i="5" l="1"/>
  <c r="E2279" i="5" l="1"/>
  <c r="E2281" i="5" l="1"/>
  <c r="E2290" i="5" l="1"/>
  <c r="E2299" i="5" l="1"/>
  <c r="E2308" i="5" l="1"/>
  <c r="E2317" i="5" l="1"/>
  <c r="E2326" i="5" l="1"/>
  <c r="E2335" i="5" l="1"/>
  <c r="E2344" i="5" l="1"/>
  <c r="E2353" i="5" l="1"/>
  <c r="E2356" i="5" l="1"/>
  <c r="E2367" i="5" l="1"/>
  <c r="E2370" i="5" l="1"/>
  <c r="E2379" i="5" l="1"/>
  <c r="E2383" i="5" l="1"/>
  <c r="E2385" i="5" l="1"/>
  <c r="E2381" i="5"/>
  <c r="E2387" i="5" l="1"/>
  <c r="E2389" i="5" l="1"/>
  <c r="E2391" i="5" l="1"/>
  <c r="E2393" i="5" l="1"/>
  <c r="E2395" i="5" l="1"/>
  <c r="E2399" i="5" l="1"/>
  <c r="E2397" i="5" l="1"/>
  <c r="E2401" i="5"/>
  <c r="E2403" i="5" l="1"/>
  <c r="E2405" i="5" l="1"/>
  <c r="E2407" i="5" l="1"/>
  <c r="E2411" i="5" l="1"/>
</calcChain>
</file>

<file path=xl/sharedStrings.xml><?xml version="1.0" encoding="utf-8"?>
<sst xmlns="http://schemas.openxmlformats.org/spreadsheetml/2006/main" count="9344" uniqueCount="2246">
  <si>
    <t>Address</t>
  </si>
  <si>
    <t>Memory Block</t>
  </si>
  <si>
    <t>Size</t>
  </si>
  <si>
    <t>Decimal</t>
  </si>
  <si>
    <t>Hex</t>
  </si>
  <si>
    <t>MTP memory
8/16-bits per location</t>
  </si>
  <si>
    <t>locations</t>
  </si>
  <si>
    <t>Power Stage 1
16-bits per location</t>
  </si>
  <si>
    <t>Power Stage 2
16-bits per location</t>
  </si>
  <si>
    <t>Power Stage 3
16-bits per location</t>
  </si>
  <si>
    <t>Power Stage 4
16-bits per location</t>
  </si>
  <si>
    <t>Soft-Trim memory
16-bits per location</t>
  </si>
  <si>
    <t>PMBus Status
16-bits per location</t>
  </si>
  <si>
    <t>R2D2 PMBus Status
16-bits per location</t>
  </si>
  <si>
    <t>Power Stage Test
16-bits per location</t>
  </si>
  <si>
    <t>Chip Test
16-bits per location</t>
  </si>
  <si>
    <t>MTP test
16-bits per location</t>
  </si>
  <si>
    <t>ADC Control
16-bits per location</t>
  </si>
  <si>
    <t>Miscellaneous memory
16-bits per location</t>
  </si>
  <si>
    <t>pSemi - POWER</t>
  </si>
  <si>
    <t>WARNING: THIS TAB IS USED TO AUTO-GENERATE DIGITAL RTL CODE. PLEASE CHECK WITH DIGITAL DESIGNERS BEFORE MODIFYING COLUMN OR ROW FORMAT</t>
  </si>
  <si>
    <t>TEST DESIGN MASTER DOCUMENT</t>
  </si>
  <si>
    <t>Block</t>
  </si>
  <si>
    <t>Name</t>
  </si>
  <si>
    <t>Type</t>
  </si>
  <si>
    <t>Addr (Hex)</t>
  </si>
  <si>
    <t>Addr (Dec)</t>
  </si>
  <si>
    <t>Reg Size</t>
  </si>
  <si>
    <t>MTP Default Value</t>
  </si>
  <si>
    <t>POR Reset Value</t>
  </si>
  <si>
    <t>Reset Method</t>
  </si>
  <si>
    <t>RTL Block</t>
  </si>
  <si>
    <t>Bit Name</t>
  </si>
  <si>
    <t>Bit Description</t>
  </si>
  <si>
    <t>Bit 7</t>
  </si>
  <si>
    <t>Bit 6</t>
  </si>
  <si>
    <t>Bit 5</t>
  </si>
  <si>
    <t>Bit 4</t>
  </si>
  <si>
    <t>Bit 3</t>
  </si>
  <si>
    <t>Bit 2</t>
  </si>
  <si>
    <t>Top Level</t>
  </si>
  <si>
    <t>VOUT1_TRANS_RATE</t>
  </si>
  <si>
    <t>MTP Only</t>
  </si>
  <si>
    <t>Protected</t>
  </si>
  <si>
    <t>0x0000</t>
  </si>
  <si>
    <t>POR</t>
  </si>
  <si>
    <t>Soft-trim in ps1_ctrl</t>
  </si>
  <si>
    <t>Bits 15:11</t>
  </si>
  <si>
    <t>EXPONT</t>
  </si>
  <si>
    <t>Always reads as 5'b1_0111 (-9 in decimal).</t>
  </si>
  <si>
    <t>Bit 10</t>
  </si>
  <si>
    <t>SIGN</t>
  </si>
  <si>
    <t>Always reads as 1'b0. Only positive values of VOUT_TRANS_RATE make sense.</t>
  </si>
  <si>
    <t>Bits 9:0</t>
  </si>
  <si>
    <t>VALUE</t>
  </si>
  <si>
    <t>Sets the transition rate in mV/us with units of 2e-9mV/us (or approximately 2.0uV/us). Setting the value field to the maximum value will cause PE24103 to transition as quickly as possible from one voltage to the other.</t>
  </si>
  <si>
    <t>TON1_DLY</t>
  </si>
  <si>
    <t>Always reads as 5'b_0000 (0 in decimal).</t>
  </si>
  <si>
    <t>Always reads as 1'b0. Only positive values of TON_DLY make sense.</t>
  </si>
  <si>
    <t>Sets the delay time in milliseconds for the VOUT output to start turning on.</t>
  </si>
  <si>
    <t>TON1_RISE</t>
  </si>
  <si>
    <t xml:space="preserve"> </t>
  </si>
  <si>
    <t>Always reads as 5'b0_0000 (0 in decimal).</t>
  </si>
  <si>
    <t>Always reads as 1'b0. Only positive values of TON_RISE make sense.</t>
  </si>
  <si>
    <t>Sets the nominal time (in milliseconds with 1ms/LSB) for the VOUT voltage to ramp to the target value. A value of 0s means that the output should be ramped as quickly as the system allows.</t>
  </si>
  <si>
    <t>VOUT1_MODE</t>
  </si>
  <si>
    <t>0x0015</t>
  </si>
  <si>
    <t>Bits 15:9</t>
  </si>
  <si>
    <t>PARITY</t>
  </si>
  <si>
    <t>Bit 8</t>
  </si>
  <si>
    <t>SPARE</t>
  </si>
  <si>
    <t>ABS_REL</t>
  </si>
  <si>
    <t>Selects absolute (1'b0) or relative (1'b1) modes for 6 VOUT related commands. This bit of the VOUTx_MODE register can be user controlled.</t>
  </si>
  <si>
    <t>Bits 6:5</t>
  </si>
  <si>
    <t>DFORMAT</t>
  </si>
  <si>
    <t>Selects the ULINEAR16 data format for voltage related commands. These bits of the VOUTx_MODE register are not writable by the user and are expected to remain fixed to 2'b00.</t>
  </si>
  <si>
    <t>Bits 4:0</t>
  </si>
  <si>
    <t>Sets the exponent value for voltage related commands using the ULINEAR16 data format. These bits of the VOUTx_MODE register are not writable by the user and are expected to remain fixed to -11 (decimal) or 5'b1_0101.  This equates to a range of 0V to 32V (roughly) with a bit size of approximately 500uV.</t>
  </si>
  <si>
    <t>TOFF1_DLY</t>
  </si>
  <si>
    <t>Always reads as 1'b0. Only positive values of TOFF_DLY make sense.</t>
  </si>
  <si>
    <t>Sets the delay time in milliseconds for the VOUT output to start turning off.</t>
  </si>
  <si>
    <t>TOFF1_FALL</t>
  </si>
  <si>
    <t>Always reads as 1'b0. Only positive values of TOFF_FALL make sense.</t>
  </si>
  <si>
    <t>Sets the nominal time (in milliseconds with 1ms/LSB) for the VOUT voltage to ramp down to 0V. A value of 0s means that the output should be ramped as quickly as the system allows.</t>
  </si>
  <si>
    <t>SOFT</t>
  </si>
  <si>
    <t>When the GLOBAL bit is set to '1' and a fault condition causes this BUCK to be turned off, the other three BUCK outputs will also be turned off at the same time. If the SOFT bit is set to '1', the other (unfaulted) channels will go through a controlled (PMBus configured) shutdown. When SOFT = '0', and GLOBAL = '1', then a hard fault on this BUCK will also cause immediate shutdown of the other BUCKs. The SOFT bit has no function if the GLOBAL bit is set to '0'.</t>
  </si>
  <si>
    <t>GLOBAL</t>
  </si>
  <si>
    <t>When the GLOBAL bit is set to '1' and a fault condition causes this BUCK to be turned off, the other three BUCK outputs will also be turned off at the same time. This is to allow for the possibility that the BUCK outputs are linked in some way to create multiple supplies to a device for example. When GLOBAL='0', a fault on this BUCK will not affect the other BUCK outputs.</t>
  </si>
  <si>
    <t>Bit 1</t>
  </si>
  <si>
    <t>LATCH</t>
  </si>
  <si>
    <t>Bit 0</t>
  </si>
  <si>
    <t>FLOAT</t>
  </si>
  <si>
    <t>When the FLOAT bit is set to '1' and a fault condition causes the BUCK to be turned off, the output will not be driven to 0V, instead the BUCK will simply stop supplying power to the load. When FLOAT = '0', the output will be ramped to 0V using the times in the TOFF_DLY and TOFF_FALL PMBus settings.</t>
  </si>
  <si>
    <t>VOUT1_OPERATION</t>
  </si>
  <si>
    <t>0x00C4</t>
  </si>
  <si>
    <t>PS_ON</t>
  </si>
  <si>
    <t>On/Off control bit</t>
  </si>
  <si>
    <t>TO_MODE</t>
  </si>
  <si>
    <t>Turn off behaviour control bit</t>
  </si>
  <si>
    <t>Bits 5:4</t>
  </si>
  <si>
    <t>VSRC</t>
  </si>
  <si>
    <t>Bits 3:2</t>
  </si>
  <si>
    <t>Marg_Flt</t>
  </si>
  <si>
    <t>Tran_Ctrl</t>
  </si>
  <si>
    <t>Reserved</t>
  </si>
  <si>
    <t>VOUT2_TRANS_RATE</t>
  </si>
  <si>
    <t>Soft-trim in ps2_ctrl</t>
  </si>
  <si>
    <t>TON2_DLY</t>
  </si>
  <si>
    <t>TON2_RISE</t>
  </si>
  <si>
    <t>VOUT2_MODE</t>
  </si>
  <si>
    <t>TOFF2_DLY</t>
  </si>
  <si>
    <t>TOFF2_FALL</t>
  </si>
  <si>
    <t>Bits 15:0</t>
  </si>
  <si>
    <t>VOUT2_OPERATION</t>
  </si>
  <si>
    <t>VOUT3_TRANS_RATE</t>
  </si>
  <si>
    <t>Soft-trim in ps3_ctrl</t>
  </si>
  <si>
    <t>TON3_DLY</t>
  </si>
  <si>
    <t>TON3_RISE</t>
  </si>
  <si>
    <t>VOUT3_MODE</t>
  </si>
  <si>
    <t>TOFF3_DLY</t>
  </si>
  <si>
    <t>TOFF3_FALL</t>
  </si>
  <si>
    <t>VOUT3_OPERATION</t>
  </si>
  <si>
    <t>VOUT4_TRANS_RATE</t>
  </si>
  <si>
    <t>Soft-trim in ps4_ctrl</t>
  </si>
  <si>
    <t>TON4_DLY</t>
  </si>
  <si>
    <t>TON4_RISE</t>
  </si>
  <si>
    <t>VOUT4_MODE</t>
  </si>
  <si>
    <t>TOFF4_DLY</t>
  </si>
  <si>
    <t>TOFF4_FALL</t>
  </si>
  <si>
    <t>VOUT4_OPERATION</t>
  </si>
  <si>
    <t>VOUT1</t>
  </si>
  <si>
    <t>Soft-trim in latch_blk</t>
  </si>
  <si>
    <t>Value for the target VOUT voltage coming from the VOUT_COMMAND. This data is held in the PMBus voltage based format.</t>
  </si>
  <si>
    <t>VOUT1_MRGN_H</t>
  </si>
  <si>
    <t>VOUT1_MRGN_L</t>
  </si>
  <si>
    <t>Bits 7:0</t>
  </si>
  <si>
    <t>VOUT1_OV_FLT_LIM</t>
  </si>
  <si>
    <t>0x10CD</t>
  </si>
  <si>
    <t>Set default to 2.1V</t>
  </si>
  <si>
    <t>VOUT1_UV_FLT_LIM</t>
  </si>
  <si>
    <t>0x0400</t>
  </si>
  <si>
    <t>Set default to 0.5V</t>
  </si>
  <si>
    <t>IOUT1_OC_FLT_LIM</t>
  </si>
  <si>
    <t>0xD886</t>
  </si>
  <si>
    <t>Set to 4.2A</t>
  </si>
  <si>
    <t>Always reads as 5'b1_1011 (-5 in decimal).</t>
  </si>
  <si>
    <t>Sets the sign bit for the overcurrent value.</t>
  </si>
  <si>
    <t>Sets the IOUT Over-current threshold in amps with units of 2e-5A (approx 31mA per LSB).</t>
  </si>
  <si>
    <t>IOUT1_UC_FLT_LIM</t>
  </si>
  <si>
    <t>0xDFC0</t>
  </si>
  <si>
    <t>Set to -2.0A</t>
  </si>
  <si>
    <t>Sets the sign bit for the undercurrent value.</t>
  </si>
  <si>
    <t>Sets the IOUT Under-current threshold in amps with units of 2e-5A (approx 31mA per LSB).</t>
  </si>
  <si>
    <t>VOUT1_PGOOD_ON</t>
  </si>
  <si>
    <t>0x0533</t>
  </si>
  <si>
    <t>Set to 0.65V. FIXME want this to be a percentage for RTRIM version</t>
  </si>
  <si>
    <t>VOUT1_PGOOD_OFF</t>
  </si>
  <si>
    <t>0x0466</t>
  </si>
  <si>
    <t>Set to 0.55V. FIXME want this to be a percentage for RTRIM version</t>
  </si>
  <si>
    <t>Bits 10:0</t>
  </si>
  <si>
    <t>VOUT2</t>
  </si>
  <si>
    <t>VOUT2_MRGN_H</t>
  </si>
  <si>
    <t>VOUT2_MRGN_L</t>
  </si>
  <si>
    <t>VOUT2_OV_FLT_LIM</t>
  </si>
  <si>
    <t>VOUT2_UV_FLT_LIM</t>
  </si>
  <si>
    <t>IOUT2_OC_FLT_LIM</t>
  </si>
  <si>
    <t>IOUT2_UC_FLT_LIM</t>
  </si>
  <si>
    <t>VOUT2_PGOOD_ON</t>
  </si>
  <si>
    <t>VOUT2_PGOOD_OFF</t>
  </si>
  <si>
    <t>VOUT3</t>
  </si>
  <si>
    <t>VOUT3_MRGN_H</t>
  </si>
  <si>
    <t>VOUT3_MRGN_L</t>
  </si>
  <si>
    <t>VOUT3_OV_FLT_LIM</t>
  </si>
  <si>
    <t>VOUT3_UV_FLT_LIM</t>
  </si>
  <si>
    <t>IOUT3_OC_FLT_LIM</t>
  </si>
  <si>
    <t>IOUT3_UC_FLT_LIM</t>
  </si>
  <si>
    <t>VOUT3_PGOOD_ON</t>
  </si>
  <si>
    <t>VOUT3_PGOOD_OFF</t>
  </si>
  <si>
    <t>VOUT4</t>
  </si>
  <si>
    <t>VOUT4_MRGN_H</t>
  </si>
  <si>
    <t>VOUT4_MRGN_L</t>
  </si>
  <si>
    <t>VOUT4_OV_FLT_LIM</t>
  </si>
  <si>
    <t>VOUT4_UV_FLT_LIM</t>
  </si>
  <si>
    <t>IOUT4_OC_FLT_LIM</t>
  </si>
  <si>
    <t>IOUT4_UC_FLT_LIM</t>
  </si>
  <si>
    <t>VOUT4_PGOOD_ON</t>
  </si>
  <si>
    <t>VOUT4_PGOOD_OFF</t>
  </si>
  <si>
    <t>ON_OFF_CONFIG</t>
  </si>
  <si>
    <t>0x0018</t>
  </si>
  <si>
    <t>Soft-trim in glue_logic</t>
  </si>
  <si>
    <t>Bits 7:5</t>
  </si>
  <si>
    <t>RSVD</t>
  </si>
  <si>
    <t>Bits reserved for future use</t>
  </si>
  <si>
    <t>WAIT_OP</t>
  </si>
  <si>
    <t>When the WAIT_OP bit is set to '0', then PE24103 will power up any time power is applied to the device (and the EN pin is high). In particular bit 7 of the OPERATION command (the ON/OFF state bit) is ignored as a control and becomes a read-only status bit.</t>
  </si>
  <si>
    <t>USE_OP</t>
  </si>
  <si>
    <t>When the WAIT_OP bit is set to '0', the USE_OP bit is unused. When the WAIT_OP bit is set to '1' then the USE_OP bit should also be set to '1'. The 2'b11 state indicates that the ON/OFF state of each of the PE24103 power outputs will be controlled by bit 7 of the OPERATION command (the ON/OFF state bit). A 2'b10 state would indicate that ON/OFF control might come from a PMBus CONTROL pin, but as PE24103 does not implement a CONTROL pin this combination is not supported.</t>
  </si>
  <si>
    <t>Bits 2:0</t>
  </si>
  <si>
    <t>NOUSE</t>
  </si>
  <si>
    <t>These bits control the use/operation of the PMBus CONTROL pin. PE24103 does not implement a CONTROL pin and so these bits are not supported for PE24103.</t>
  </si>
  <si>
    <t>VIN_ON_LIM</t>
  </si>
  <si>
    <t>0x4CCD</t>
  </si>
  <si>
    <t>Set default to 9.6V</t>
  </si>
  <si>
    <t>VIN_ON</t>
  </si>
  <si>
    <t>This is the PMBus threshold value for VIN at which PE24103 should enable full power operation. See PMBus documentation for more detailed information.</t>
  </si>
  <si>
    <t>VIN_OFF_LIM</t>
  </si>
  <si>
    <t>0x4800</t>
  </si>
  <si>
    <t>Set default to 9.0V</t>
  </si>
  <si>
    <t>VIN_OFF</t>
  </si>
  <si>
    <t>This is the PMBus threshold value for VIN at which PE24103 should disable full power operation. See PMBus documentation for more detailed information.</t>
  </si>
  <si>
    <t>STATUS_INPUT_MASK</t>
  </si>
  <si>
    <t>Soft-trim in flt_ctrl</t>
  </si>
  <si>
    <t>OT_FLT_LIM</t>
  </si>
  <si>
    <t>0xF208</t>
  </si>
  <si>
    <t>Set to 130C</t>
  </si>
  <si>
    <t>Always reads as 5'b1_1110 (-2 in decimal).</t>
  </si>
  <si>
    <t>Sign bit of the 2's complement over-temperature value.</t>
  </si>
  <si>
    <t>Sets the die over-temperature threshold in degrees Celsius with units of 2e-2C (0.25C per LSB).</t>
  </si>
  <si>
    <t>VIN_OV_FLT_LIM</t>
  </si>
  <si>
    <t>0x799A</t>
  </si>
  <si>
    <t>Set to 15.2V</t>
  </si>
  <si>
    <t>VIN_OV_FAULT_LIMIT</t>
  </si>
  <si>
    <t>This is the PMBus threshold value for VIN at which PE24103 should create an input over-voltage fault flag. See PMBus documentation for more detailed information.</t>
  </si>
  <si>
    <t>VIN_UV_FLT_LIM</t>
  </si>
  <si>
    <t>0x4E66</t>
  </si>
  <si>
    <t>Set to 9.8V</t>
  </si>
  <si>
    <t>VIN_UV_FAULT_LIMIT</t>
  </si>
  <si>
    <t>This is the PMBus threshold value for VIN at which PE24103 should create an input under-voltage fault flag. See PMBus documentation for more detailed information.</t>
  </si>
  <si>
    <t>STATUS_MFR_MASK</t>
  </si>
  <si>
    <t>IIN_OC_FLT_LIM</t>
  </si>
  <si>
    <t>0xD880</t>
  </si>
  <si>
    <t>Set to 4.0A</t>
  </si>
  <si>
    <t>Sets the IIN Over-current threshold in amps with units of 2e-5A (approx 31mA per LSB).</t>
  </si>
  <si>
    <t>FREQUENCY_SWITCH</t>
  </si>
  <si>
    <t>0x0AEE</t>
  </si>
  <si>
    <t>Set to 1.5MHz</t>
  </si>
  <si>
    <t>Always reads as 5'b0_0001 (+1 in decimal).</t>
  </si>
  <si>
    <t>Always reads as 1'b0. Only positive values of FREQUENCY_SWITCH make sense.</t>
  </si>
  <si>
    <t>MFR_SPECIFIC_PGOOD</t>
  </si>
  <si>
    <t>0x0F0F</t>
  </si>
  <si>
    <t>STATUS_TEMP_MASK</t>
  </si>
  <si>
    <t>MFR_SPECIFIC_MATRIX</t>
  </si>
  <si>
    <t>0x0FE4</t>
  </si>
  <si>
    <t>Bits 15:12</t>
  </si>
  <si>
    <t>Bit 11</t>
  </si>
  <si>
    <t>SW4_VALID</t>
  </si>
  <si>
    <t>Defines that the value in the SW4 bits of this register hold a valid value which should be used for the chip configuration in terms of combining outputs to create higher capability combined outputs. When the SW4_VALID bit is set to 1'b0, the output configuration will be derived from ADC measurements of the resistor value connected at the chip Rtrim[4] chip pin.</t>
  </si>
  <si>
    <t>SW3_VALID</t>
  </si>
  <si>
    <t>Defines that the value in the SW3 bits of this register hold a valid value which should be used for the chip configuration in terms of combining outputs to create higher capability combined outputs. When the SW3_VALID bit is set to 1'b0, the output configuration will be derived from ADC measurements of the resistor value connected at the chip Rtrim[3] chip pin.</t>
  </si>
  <si>
    <t>Bit 9</t>
  </si>
  <si>
    <t>SW2_VALID</t>
  </si>
  <si>
    <t>Defines that the value in the SW2 bits of this register hold a valid value which should be used for the chip configuration in terms of combining outputs to create higher capability combined outputs. When the SW2_VALID bit is set to 1'b0, the output configuration will be derived from ADC measurements of the resistor value connected at the chip Rtrim[2] chip pin.</t>
  </si>
  <si>
    <t>SW1_VALID</t>
  </si>
  <si>
    <t>Defines that the value in the SW1 bits of this register hold a valid value which should be used for the chip configuration in terms of combining outputs to create higher capability combined outputs. When the SW1_VALID bit is set to 1'b0, the output configuration will be derived from ADC measurements of the resistor value connected at the chip Rtrim[1] chip pin.</t>
  </si>
  <si>
    <t>Bits 7:6</t>
  </si>
  <si>
    <t>SW4</t>
  </si>
  <si>
    <t>Defines the output that VOUT4 is connected to (outside of PE24103). The range of values 2'b11 to 2'b00 corresponds to outputs 4 to 1 respectively. See PMBus documentation for further clarification.</t>
  </si>
  <si>
    <t>SW3</t>
  </si>
  <si>
    <t>Defines the output that VOUT3 is connected to (outside of PE24103). The range of values 2'b11 to 2'b00 corresponds to outputs 4 to 1 respectively. See PMBus documentation for further clarification.</t>
  </si>
  <si>
    <t>SW2</t>
  </si>
  <si>
    <t>Defines the output that VOUT2 is connected to (outside of PE24103). The range of values 2'b11 to 2'b00 corresponds to outputs 4 to 1 respectively. See PMBus documentation for further clarification.</t>
  </si>
  <si>
    <t>Bits 1:0</t>
  </si>
  <si>
    <t>SW1</t>
  </si>
  <si>
    <t>Defines the output that VOUT1 is connected to (outside of PE24103). The range of values 2'b11 to 2'b00 corresponds to outputs 4 to 1 respectively. See PMBus documentation for further clarification.</t>
  </si>
  <si>
    <t>STATUS1_IVOUT_MASK</t>
  </si>
  <si>
    <t>Bits 15:8</t>
  </si>
  <si>
    <t>STATUS1_IOUT_MASK</t>
  </si>
  <si>
    <t>STATUS1_VOUT_MASK</t>
  </si>
  <si>
    <t>STATUS2_IVOUT_MASK</t>
  </si>
  <si>
    <t>STATUS2_IOUT_MASK</t>
  </si>
  <si>
    <t>STATUS2_VOUT_MASK</t>
  </si>
  <si>
    <t>STATUS_CML_MASK</t>
  </si>
  <si>
    <t>STATUS3_IVOUT_MASK</t>
  </si>
  <si>
    <t>STATUS3_IOUT_MASK</t>
  </si>
  <si>
    <t>STATUS3_VOUT_MASK</t>
  </si>
  <si>
    <t>STATUS4_IVOUT_MASK</t>
  </si>
  <si>
    <t>STATUS4_IOUT_MASK</t>
  </si>
  <si>
    <t>STATUS4_VOUT_MASK</t>
  </si>
  <si>
    <t>MFR_VOUT_MAX</t>
  </si>
  <si>
    <t>0x7C00</t>
  </si>
  <si>
    <t>Read-only, no soft-trim version</t>
  </si>
  <si>
    <t>Set to 15.5V</t>
  </si>
  <si>
    <t>Read-only location which is accessed via the MFR_VOUT_MAX PMBus command (code 0xA5). Suggested value matches the PRD maximum specification for VOUT (2.0V). Using the PE24103 data format for voltages this is represented in a ULINEAR16 data format as 0x1000. There is no mechanism for the User to update this value.</t>
  </si>
  <si>
    <t>STATUS_OTHER_MASK</t>
  </si>
  <si>
    <t>MFR_IOUT_MAX</t>
  </si>
  <si>
    <t>Read-only location which is accessed via the MFR_IOUT_MAX PMBus command (code 0xA6). Suggested value from the PRD limit is +4.0A. Using a LINEAR11 data format with units of 31mA, 4.0A is 0xD880. There is no mechanism for the User to update this value.</t>
  </si>
  <si>
    <t>MFR_VOUT_MIN</t>
  </si>
  <si>
    <t>Set to 9.6V</t>
  </si>
  <si>
    <t>Read-only location which is accessed via the MFR_VOUT_MIN PMBus command (code 0xA4). Suggested value matches the PRD minimum specification for VOUT (0.6V). Using the PE24103 data format for voltages this is represented in a ULINEAR16 data format as 0x04CD. There is no mechanism for the User to update this value.</t>
  </si>
  <si>
    <t>ADC_OFFSET_00</t>
  </si>
  <si>
    <t>Used direct from NVM, no soft-trim</t>
  </si>
  <si>
    <t>VGPR_OFFSET</t>
  </si>
  <si>
    <t>Digital, two's complement, offset correction value (in LS bits) for the ADC result from channel 0 (VGPR measurement for switching outputs 0 to 3). Note that only 9 bits may be required. For convenience, the value should be sign-extended to a 16-bit value.</t>
  </si>
  <si>
    <t>ADC_CH_SEL00</t>
  </si>
  <si>
    <t>0x0084</t>
  </si>
  <si>
    <t>Soft-trim in adc_ctrl</t>
  </si>
  <si>
    <t>VOUT1 and IOUT1</t>
  </si>
  <si>
    <t>Bits 7:4</t>
  </si>
  <si>
    <t>CH_SEL01</t>
  </si>
  <si>
    <t>This is a 4-bit field to select one of 16 potential ADC input channels. Up to 31 channel selections can be stored and converted in a round robin scheme. The same ADC channel may be converted more than once in the sequence of 31 channels so that some channels are converted more often than others. The channel selected by CH_SEL00 will be converted first, followed by CH_SEL01 etc. The total number of channels in the round-robin scheme, may be limited to be less than 31 using the CH_LOOP_LIM field of the ADC_CH_SEL15 register.</t>
  </si>
  <si>
    <t>Bits 3:0</t>
  </si>
  <si>
    <t>CH_SEL00</t>
  </si>
  <si>
    <t>ADC_GAIN_00</t>
  </si>
  <si>
    <t>0x8000</t>
  </si>
  <si>
    <t>VGPR_GAIN</t>
  </si>
  <si>
    <t>Digital gain error correction value for the ADC result from channel 0 (VGPR measurement for switching outputs 0 to 3). This value is expected to be in the numerical range 0.9 to 1.1 and is stored as a 1.15 integer (one integer bit and 15 fraction bits). Note that only 7 bits may be needed in which case the 7-bit value should be LEFT justified.</t>
  </si>
  <si>
    <t>ADC_OFFSET_01</t>
  </si>
  <si>
    <t>VIN_OFFSET</t>
  </si>
  <si>
    <t>Digital, two's complement, offset correction value (in LS bits) for the ADC result from channel 12 (VIN measurement). Note that only 9 bits may be required. For convenience, the value should be sign-extended to a 16-bit value.</t>
  </si>
  <si>
    <t>ADC_GAIN_01</t>
  </si>
  <si>
    <t>VIN_GAIN</t>
  </si>
  <si>
    <t>Digital gain error correction value for the ADC result from channel 1 (VIN measurement). This value is expected to be in the numerical range 0.9 to 1.1 and is stored as a 1.15 integer (one integer bit and 15 fraction bits). Note that only 7 bits may be needed in which case the 7-bit value should be LEFT justified.</t>
  </si>
  <si>
    <t>ADC_CH_SEL01</t>
  </si>
  <si>
    <t>0x0095</t>
  </si>
  <si>
    <t>VOUT2 and IOUT2</t>
  </si>
  <si>
    <t>CH_SEL03</t>
  </si>
  <si>
    <t>CH_SEL02</t>
  </si>
  <si>
    <t>ADC_OFFSET_02</t>
  </si>
  <si>
    <t>IIN_OFFSET</t>
  </si>
  <si>
    <t>Digital, two's complement, offset correction value (in LS bits) for the ADC result from channel 2 (IIN measurement). Note that only 9 bits may be required. For convenience, the value should be sign-extended to a 16-bit value.</t>
  </si>
  <si>
    <t>ADC_GAIN_02</t>
  </si>
  <si>
    <t>IIN_GAIN</t>
  </si>
  <si>
    <t>Digital gain error correction value for the ADC result from channel 2 (IIN measurement). This value is expected to be in the numerical range 0.9 to 1.1 and is stored as a 1.15 integer (one integer bit and 15 fraction bits). Note that only 7 bits may be needed in which case the 7-bit value should be LEFT justified.</t>
  </si>
  <si>
    <t>ADC_OFFSET_03</t>
  </si>
  <si>
    <t>VCP_OFFSET</t>
  </si>
  <si>
    <t>Digital, two's complement, offset correction value (in LS bits) for the ADC result from channel 3 (Charge pump voltage measurement). Note that only 9 bits may be required. For convenience, the value should be sign-extended to a 16-bit value.</t>
  </si>
  <si>
    <t>ADC_CH_SEL02</t>
  </si>
  <si>
    <t>0x00A6</t>
  </si>
  <si>
    <t>VOUT3 and IOUT3</t>
  </si>
  <si>
    <t>CH_SEL05</t>
  </si>
  <si>
    <t>CH_SEL04</t>
  </si>
  <si>
    <t>ADC_GAIN_03</t>
  </si>
  <si>
    <t>VCP_GAIN</t>
  </si>
  <si>
    <t>Digital gain error correction value for the ADC result from channel 3 (Charge pump voltage measurement). This value is expected to be in the numerical range 0.9 to 1.1 and is stored as a 1.15 integer (one integer bit and 15 fraction bits). Note that only 7 bits may be needed in which case the 7-bit value should be LEFT justified.</t>
  </si>
  <si>
    <t>ADC_OFFSET_04</t>
  </si>
  <si>
    <t>VOUT1_OFFSET</t>
  </si>
  <si>
    <t>Digital, two's complement, offset correction value (in LS bits) for the ADC result from channel 4 (VOUT measurement for switching output 1). Note that only 9 bits may be required. For convenience, the value should be sign-extended to a 16-bit value.</t>
  </si>
  <si>
    <t>ADC_GAIN_04</t>
  </si>
  <si>
    <t>VOUT1_GAIN</t>
  </si>
  <si>
    <t>Digital gain error correction value for the ADC result from channel 4 (VOUT measurement for switching output 1). This value is expected to be in the numerical range 0.9 to 1.1 and is stored as a 1.15 integer (one integer bit and 15 fraction bits). Note that only 7 bits may be needed in which case the 7-bit value should be LEFT justified.</t>
  </si>
  <si>
    <t>ADC_CH_SEL03</t>
  </si>
  <si>
    <t>0x00B7</t>
  </si>
  <si>
    <t>VOUT4 and IOUT4</t>
  </si>
  <si>
    <t>CH_SEL07</t>
  </si>
  <si>
    <t>CH_SEL06</t>
  </si>
  <si>
    <t>ADC_OFFSET_05</t>
  </si>
  <si>
    <t>VOUT2_OFFSET</t>
  </si>
  <si>
    <t>Digital, two's complement, offset correction value (in LS bits) for the ADC result from channel 5 (VOUT measurement for switching output 2). Note that only 9 bits may be required. For convenience, the value should be sign-extended to a 16-bit value.</t>
  </si>
  <si>
    <t>ADC_GAIN_05</t>
  </si>
  <si>
    <t>VOUT2_GAIN</t>
  </si>
  <si>
    <t>Digital gain error correction value for the ADC result from channel 5 (VOUT measurement for switching output 2). This value is expected to be in the numerical range 0.9 to 1.1 and is stored as a 1.15 integer (one integer bit and 15 fraction bits). Note that only 7 bits may be needed in which case the 7-bit value should be LEFT justified.</t>
  </si>
  <si>
    <t>ADC_OFFSET_06</t>
  </si>
  <si>
    <t>VOUT3_OFFSET</t>
  </si>
  <si>
    <t>Digital, two's complement, offset correction value (in LS bits) for the ADC result from channel 6 (VOUT measurement for switching output 3). Note that only 9 bits may be required. For convenience, the value should be sign-extended to a 16-bit value.</t>
  </si>
  <si>
    <t>ADC_CH_SEL04</t>
  </si>
  <si>
    <t>0x0012</t>
  </si>
  <si>
    <t>VIN and IIN</t>
  </si>
  <si>
    <t>CH_SEL09</t>
  </si>
  <si>
    <t>CH_SEL08</t>
  </si>
  <si>
    <t>ADC_GAIN_06</t>
  </si>
  <si>
    <t>VOUT3_GAIN</t>
  </si>
  <si>
    <t>Digital gain error correction value for the ADC result from channel 6 (VOUT measurement for switching output 3). This value is expected to be in the numerical range 0.9 to 1.1 and is stored as a 1.15 integer (one integer bit and 15 fraction bits). Note that only 7 bits may be needed in which case the 7-bit value should be LEFT justified.</t>
  </si>
  <si>
    <t>ADC_OFFSET_07</t>
  </si>
  <si>
    <t>VOUT4_OFFSET</t>
  </si>
  <si>
    <t>Digital, two's complement, offset correction value (in LS bits) for the ADC result from channel 7 (VOUT measurement for switching output 4). Note that only 9 bits may be required. For convenience, the value should be sign-extended to a 16-bit value.</t>
  </si>
  <si>
    <t>ADC_GAIN_07</t>
  </si>
  <si>
    <t>VOUT4_GAIN</t>
  </si>
  <si>
    <t>Digital gain error correction value for the ADC result from channel 7 (VOUT measurement for switching output 4). This value is expected to be in the numerical range 0.9 to 1.1 and is stored as a 1.15 integer (one integer bit and 15 fraction bits). Note that only 7 bits may be needed in which case the 7-bit value should be LEFT justified.</t>
  </si>
  <si>
    <t>ADC_CH_SEL05</t>
  </si>
  <si>
    <t>0x00C3</t>
  </si>
  <si>
    <t>VX and Temperature</t>
  </si>
  <si>
    <t>CH_SEL11</t>
  </si>
  <si>
    <t>CH_SEL10</t>
  </si>
  <si>
    <t>ADC_OFFSET_08</t>
  </si>
  <si>
    <t>IOUT1_OFFSET</t>
  </si>
  <si>
    <t>Digital, two's complement, offset correction value (in LS bits) for the ADC result from channel 8 (IOUT measurement for switching output 1). Note that only 9 bits may be required. For convenience, the value should be sign-extended to a 16-bit value.</t>
  </si>
  <si>
    <t>ADC_GAIN_08</t>
  </si>
  <si>
    <t>IOUT1_GAIN</t>
  </si>
  <si>
    <t>Digital gain error correction value for the ADC result from channel 8 (IOUT measurement for switching output 1). This value is expected to be in the numerical range 0.9 to 1.1 and is stored as a 1.15 integer (one integer bit and 15 fraction bits). Note that only 7 bits may be needed in which case the 7-bit value should be LEFT justified.</t>
  </si>
  <si>
    <t>ADC_OFFSET_09</t>
  </si>
  <si>
    <t>IOUT2_OFFSET</t>
  </si>
  <si>
    <t>Digital, two's complement, offset correction value (in LS bits) for the ADC result from channel 9 (IOUT measurement for switching output 2). Note that only 9 bits may be required. For convenience, the value should be sign-extended to a 16-bit value.</t>
  </si>
  <si>
    <t>ADC_CH_SEL06</t>
  </si>
  <si>
    <t>CH_SEL13</t>
  </si>
  <si>
    <t>CH_SEL12</t>
  </si>
  <si>
    <t>ADC_GAIN_09</t>
  </si>
  <si>
    <t>IOUT2_GAIN</t>
  </si>
  <si>
    <t>Digital gain error correction value for the ADC result from channel 9 (IOUT measurement for switching output 2). This value is expected to be in the numerical range 0.9 to 1.1 and is stored as a 1.15 integer (one integer bit and 15 fraction bits). Note that only 7 bits may be needed in which case the 7-bit value should be LEFT justified.</t>
  </si>
  <si>
    <t>ADC_OFFSET_10</t>
  </si>
  <si>
    <t>IOUT3_OFFSET</t>
  </si>
  <si>
    <t>Digital, two's complement, offset correction value (in LS bits) for the ADC result from channel 10 (IOUT measurement for switching output 3). Note that only 9 bits may be required. For convenience, the value should be sign-extended to a 16-bit value.</t>
  </si>
  <si>
    <t>ADC_GAIN_10</t>
  </si>
  <si>
    <t>IOUT3_GAIN</t>
  </si>
  <si>
    <t>Digital gain error correction value for the ADC result from channel 10 (IOUT measurement for switching output 3). This value is expected to be in the numerical range 0.9 to 1.1 and is stored as a 1.15 integer (one integer bit and 15 fraction bits). Note that only 7 bits may be needed in which case the 7-bit value should be LEFT justified.</t>
  </si>
  <si>
    <t>ADC_CH_SEL07</t>
  </si>
  <si>
    <t>CH_SEL15</t>
  </si>
  <si>
    <t>CH_SEL14</t>
  </si>
  <si>
    <t>ADC_OFFSET_11</t>
  </si>
  <si>
    <t>IOUT4_OFFSET</t>
  </si>
  <si>
    <t>Digital, two's complement, offset correction value (in LS bits) for the ADC result from channel 11 (IOUT measurement for switching output 4). Note that only 9 bits may be required. For convenience, the value should be sign-extended to a 16-bit value.</t>
  </si>
  <si>
    <t>ADC_GAIN_11</t>
  </si>
  <si>
    <t>IOUT4_GAIN</t>
  </si>
  <si>
    <t>Digital gain error correction value for the ADC result from channel 11 (IOUT measurement for switching output 4). This value is expected to be in the numerical range 0.9 to 1.1 and is stored as a 1.15 integer (one integer bit and 15 fraction bits). Note that only 7 bits may be needed in which case the 7-bit value should be LEFT justified.</t>
  </si>
  <si>
    <t>ADC_OFFSET_12</t>
  </si>
  <si>
    <t>TEMP_OFFSET</t>
  </si>
  <si>
    <t>Digital, two's complement, offset correction value (in LS bits) for the ADC result from channel 12 (Temperature measurement). Note that only 9 bits may be required. For convenience, the value should be sign-extended to a 16-bit value.</t>
  </si>
  <si>
    <t>ADC_CH_SEL08</t>
  </si>
  <si>
    <t>CH_SEL17</t>
  </si>
  <si>
    <t>CH_SEL16</t>
  </si>
  <si>
    <t>ADC_GAIN_12</t>
  </si>
  <si>
    <t>TEMP_GAIN</t>
  </si>
  <si>
    <t>Digital gain error correction value for the ADC result from channel 12 (Temperature measurement). This value is expected to be in the numerical range 0.9 to 1.1 and is stored as a 1.15 integer (one integer bit and 15 fraction bits). Note that only 7 bits may be needed in which case the 7-bit value should be LEFT justified.</t>
  </si>
  <si>
    <t>ADC_CH_SEL09</t>
  </si>
  <si>
    <t>CH_SEL19</t>
  </si>
  <si>
    <t>CH_SEL18</t>
  </si>
  <si>
    <t>ADC_CH_SEL10</t>
  </si>
  <si>
    <t>CH_SEL21</t>
  </si>
  <si>
    <t>CH_SEL20</t>
  </si>
  <si>
    <t>ADC_SCALE_VOUT</t>
  </si>
  <si>
    <t>0x999A</t>
  </si>
  <si>
    <t>See ADC_to_PMBus_scaling.xlxs spreadsheet for details of this value</t>
  </si>
  <si>
    <t>SCALE_VOUT</t>
  </si>
  <si>
    <t>Digital scaling factor to convert a VOUT ADC result from ADC LS bit size to the PMBUS bit size. Expected ADC full scale voltage is 2.5V, so ADC LS bit size will be 2.5/2048. The PMBus registers for VOUT will be scaled to give a 2's complement value in a sign + 5.10 representation to represent a voltage range of -32.0V to +31.999V. The ratio to convert from ADC format to PMBus format would then be 1.25. For example, an ADC input of +2V would convert as 2/2.5*2048 = 1638.   1.25 * 1638 = 2,047 which as a 5.10 number is 1 and 1023/1024 or 1.999V. Note that this scaling factor value is UNSIGNED.</t>
  </si>
  <si>
    <t>DAC_SCALE_VOUT</t>
  </si>
  <si>
    <t>0xD552</t>
  </si>
  <si>
    <t>See the DAC_ramp.xlsx spreadsheet for details of this value</t>
  </si>
  <si>
    <t>Digital scaling factor to convert a VOUT commanded voltage (in volts) into DAC format (in 16-bit DAC LSBs). This word is the inverse of the ADC_SCALE_VOUT value in effect. Note that this scaling factor value is UNSIGNED and is treated as a 4.12 format number.</t>
  </si>
  <si>
    <t>ADC_CH_SEL11</t>
  </si>
  <si>
    <t>CH_SEL23</t>
  </si>
  <si>
    <t>CH_SEL22</t>
  </si>
  <si>
    <t>DAC_SCALE_VOUT_RAMP</t>
  </si>
  <si>
    <t>0xAEC3</t>
  </si>
  <si>
    <t>Digital scaling factor to convert a VOUT commanded voltage (in ADC/DAC bits - 16-bit full scale) into a DAC step which we can use to ramp the nominal VOUT voltage up or down. Note that this scaling factor value is UNSIGNED and needs to be scaled by 2^-29 when used. See DAC_ramp.xlsx spreadsheet for the details.</t>
  </si>
  <si>
    <t>DAC_TRANS_SCALE</t>
  </si>
  <si>
    <t>0xDA74</t>
  </si>
  <si>
    <t>SCALE_TRANS</t>
  </si>
  <si>
    <t>Digital scaling factor to convert a value entered with the VOUT_TRANSITION_RATE PMBus command from units of mV/us (as specified by PMBus) to units of 16-bit DAC LSBs/us which we can use directly with the DAC ramp hardware. Further details of how the value is derived (and used) are in the DAC_ramp.xlsx spreadsheet. Note that this scaling factor value is UNSIGNED and needs to be scaled by 2^-20 when used.</t>
  </si>
  <si>
    <t>ADC_SCALE_IOUT</t>
  </si>
  <si>
    <t>SCALE_IOUT</t>
  </si>
  <si>
    <t>Digital scaling factor to convert an IOUT ADC result from ADC LS bit size to the PMBUS bit size. Expected ADC full scale current is 8.0A (FIXME), so ADC LS bit size will be 8.0/2048. The PMBus registers for IOUT will be scaled to give a 2's complement value in a sign + 4.10 representation to represent a current range of -32.0A to +31.999A. The ratio to convert from ADC format to PMBus format would then be 4.0. For example, an ADC input of +3A would convert as 3.0/8.0*2048 = 768.   4.0 * 768 = 3,072 which as a 5.10 number is 3 and 0/1024 or 3.0A. Note that this scaling factor value is UNSIGNED.</t>
  </si>
  <si>
    <t>ADC_CH_SEL12</t>
  </si>
  <si>
    <t>CH_SEL25</t>
  </si>
  <si>
    <t>CH_SEL24</t>
  </si>
  <si>
    <t>ADC_SCALE_VGPR</t>
  </si>
  <si>
    <t>SCALE_VGPR</t>
  </si>
  <si>
    <t>FIXME, might we be able to share the ADC_SCALE_VOUT value fot the GPR ADC conversions? The PMBus output voltage will be in the same 2s complement sign, 5.10 format. It could be that the GPR voltages will be small. I think the current source is 100uA? A resistor of up to 25k would match that to directly give an ADC result in the same range as VOUT measurements.</t>
  </si>
  <si>
    <t>ADC_SCALE_VIN</t>
  </si>
  <si>
    <t>SCALE_VIN</t>
  </si>
  <si>
    <t>Digital scaling factor to convert a VIN ADC result from ADC LS bit size to the PMBUS bit size. Expected ADC full scale voltage is 20V, so ADC LS bit size will be 20.0/2048. The PMBus registers for VOUT will be scaled to give a 2's complement value in a sign + 5.10 representation to represent a voltage range of -32.0V to +31.999V. The ratio to convert from ADC format to PMBus format would then be 10. For example, an ADC input of +15V would convert as 15/20*2048 = 1536.  10.0 * 1536 = 15,360 which as a 5.10 number is 15 and 0/1024 or 15.0V. Note that this scaling factor value is UNSIGNED.</t>
  </si>
  <si>
    <t>ADC_SCALE_IIN</t>
  </si>
  <si>
    <t>SCALE_IIN</t>
  </si>
  <si>
    <t>FIXME, might we be able to share the ADC_SCALE_IOUT value fot the IIN ADC conversions? The PMBus output current will be in the same 2s complement sign, 5.10 format. Current measurements are not expected to be particularly accurate (15%?), so we could set the full scale current for IIN to be the same as for IOUT.</t>
  </si>
  <si>
    <t>ADC_CH_SEL13</t>
  </si>
  <si>
    <t>CH_SEL27</t>
  </si>
  <si>
    <t>CH_SEL26</t>
  </si>
  <si>
    <t>ADC_SCALE_TEMP</t>
  </si>
  <si>
    <t>SCALE_TEMP</t>
  </si>
  <si>
    <t>Digital scaling factor to convert a temperature ADC result from ADC LS bit size in volts to the PMBUS bit size in degrees Kelvin. Expected ADC full scale voltage is 500K, so ADC LS bit size will be 500.0/2048. The PMBus registers for Temperature will be scaled to give a 2's complement value in a sign + 9.6 representation to represent a temperature range of -512K to +511.98K (obviously the negative range is not needed when we choose to present the results in Kelvin). The ratio to convert from ADC format to PMBus format would then be 15.625. For example, an ADC input of +1.221V would convert as 1.221/2.5*2048 = 1000.  15.625 * 1000 = 15,625 which as a 9.6 number is 244 and 9/64 or 244.14K. Note that this scaling factor value is UNSIGNED.</t>
  </si>
  <si>
    <t>ADC_SCALE_VCP</t>
  </si>
  <si>
    <t>SCALE_VCP</t>
  </si>
  <si>
    <t>FIXME, might we be able to share the ADC_SCALE_VOUT value fot the VCP ADC conversions? The PMBus output voltage will be in the same 2s complement sign, 5.10 format. It should be that the VCP voltages will be 5V or less.</t>
  </si>
  <si>
    <t>ADC_TEMP_CONV</t>
  </si>
  <si>
    <t>0x0445</t>
  </si>
  <si>
    <t>TEMP_CONV</t>
  </si>
  <si>
    <t>This offset value will be used to convert between temperature in degrees Kelvin and degrees Centigrade if we choose to support PMBus temperaure values in centigrade. The value is 273.15 which will be represented in a 14.2 number format as 0x0445. To convert from Kelvin to Centigrade this constant needs to be subtracted from the 14.2 version of kelvin temperature.</t>
  </si>
  <si>
    <t>ADC_CH_SEL14</t>
  </si>
  <si>
    <t>CH_SEL29</t>
  </si>
  <si>
    <t>CH_SEL28</t>
  </si>
  <si>
    <t>MFR_VIN_MAX</t>
  </si>
  <si>
    <t>Read-only location which is accessed via the MFR_VIN_MAX PMBus command (code 0xA1). Suggested value matches the PRD maximum specification for VIN (15.5V). Using the PE24103 data format for voltages this is represented in a ULINEAR16 data format as 0x7C00. There is no mechanism for the User to update this value.</t>
  </si>
  <si>
    <t>MFR_IIN_MAX</t>
  </si>
  <si>
    <t>Set to 4.0A? FIXME</t>
  </si>
  <si>
    <t>Read-only location which is accessed via the MFR_IIN_MAX PMBus command (code 0xA2). Suggested value based on the PRD values is set to 32W/9.6V or 3.5A (approx). Using a LINEAR11 data format with units of 31mA, 3.5A is 0xD870. There is no mechanism for the User to update this value.</t>
  </si>
  <si>
    <t>MFR_VIN_MIN</t>
  </si>
  <si>
    <t>Read-only location which is accessed via the MFR_VIN_MIN PMBus command (code 0xA0). Suggested value matches the PRD minimum specification for VIN (9.6V). Using the PE24103 data format for voltages this is represented in a ULINEAR16 data format as 0x4CCD. There is no mechanism for the User to update this value.</t>
  </si>
  <si>
    <t>ADC_CH_SEL15</t>
  </si>
  <si>
    <t>0x00C0</t>
  </si>
  <si>
    <t>Loop through 12 ADC channels in the round-robin scheme</t>
  </si>
  <si>
    <t>Bits 15:13</t>
  </si>
  <si>
    <t>Bits 8:4</t>
  </si>
  <si>
    <t>CH_LOOP_LIM</t>
  </si>
  <si>
    <t>The CH_LOOP_LIM bits will decide how many ADC channels will be converted in the round-robin scheme. The channel selected by CH_SEL00 will always be converted (regardless of the CH_LOOP_LIM value). If CH_LOOP_LIM has a value in the range 2 to 31, the channel selected by CH_SEL00, CH_SEL01, CH_SEL_02... to CH_SEL30 will be converted in order depending on the CH_LOOP_LIM value. For CH_LOOP_LIM values of 0 and 31 all of the 31 ADC channels will be converted in sequence.</t>
  </si>
  <si>
    <t>CH_SEL30</t>
  </si>
  <si>
    <t>CONFIGADC1</t>
  </si>
  <si>
    <t>Bits 15:14</t>
  </si>
  <si>
    <t>Bits 13:10</t>
  </si>
  <si>
    <t>DISCARD</t>
  </si>
  <si>
    <t>These MTP bits select how many ADC results are discarded before the "settled" result is settled and the ADC moves to the next channel. The expected value for this bit field is 4'd4, so that the 5th ADC result is used. When the ADC is configured to be in continuous conversion mode (for test/debug purposes for example) then this value will still be used for the first ADC result, but the ADC state machine will not use this value to decide when to move on to the next channel.</t>
  </si>
  <si>
    <t>BIT_FLIP</t>
  </si>
  <si>
    <t xml:space="preserve">This MTP bit selects how the digital part of the ADC will sample the bit-stream coming from the analog part of the ADC. The expectation is that the modulator output from the analog holds 2s complement values of +1 (2'b01) or -1 (2'b10) and just the sign bit is sent from the analog to the digital. The expectation is the single-bit value used in the ADC filter is the INVERTED sign bit of the modulator data. The BIT_FLIP MTP values allows a "just-in-case" option should something go wrong in our handing of the analog &lt;&gt; digital interface.
1'b0 - Decimating filter uses the INVERSE of bit 1 of the analog modulator output.
1'b1 - Decimating filter uses bit 1 of the analog modulator output (without any inversion). This option is the EXPECTED DEFAULT.
</t>
  </si>
  <si>
    <t>CLK_RISE</t>
  </si>
  <si>
    <t>This MTP bit selects whether the digital part of the ADC will sample the bit-stream coming from the analog on the rising edge of the ADC clock signal or not. The default is to sample on the FALLING edge of CLK_ADC, but using the wrong edge would damage the ADC performance and so this is a "just-in-case" option should something go wrong in our handing of the analog &lt;&gt; digital interface.</t>
  </si>
  <si>
    <t>ADC_USE_SINC3</t>
  </si>
  <si>
    <t>This MTP bit can reconfigure the ADC filter logic so that it operates as a SINC3 filter rather than the planned SINC4 option. The logic change is straightfoward and SINC3 requires smaller filter hardware than SINC4, so the logic cost is very small.</t>
  </si>
  <si>
    <t>ADC_DECR_OPTIONS</t>
  </si>
  <si>
    <t>These MTP bits can be used to set various options for the ADC decimation ratio as follows:
2'b00 - Decimation ratio is 64. ADC results emerge at a rate of ADC clock/64
2'b01 - Decimation ratio is 128. ADC results emerge at a rate of ADC clock/128
2'b1x -  Decimation ratio is 256. ADC results emerge at a rate of ADC clock/256</t>
  </si>
  <si>
    <t>CLK_ADC_OPTIONS</t>
  </si>
  <si>
    <t xml:space="preserve">These MTP bits can be used to set various options for the ADC clock signal which is derived from the 12MHz system clock as follows:
5'b0_0000 - ADC clock is SYSCLK/6 (2MHz) with a 33/67 duty cycle
5'b0_0001 - ADC clock is SYSCLK/6 (2MHz) with a 50/50 duty cycle
5'b0_0010 - ADC clock is SYSCLK/8 (1.5MHz) with a 25/75 duty cycle
5'b0_0011 - ADC clock is SYSCLK/8 (1.5MHz) with a 38/62 duty cycle
5'b0_0100 - ADC clock is SYSCLK/8 (1.5MHz) with a 50/50 duty cycle
5'b0_0101 - ADC clock is SYSCLK/12 (1MHz) with a 17/83 duty cycle
5'b0_0110 - ADC clock is SYSCLK/12 (1MHz) with a 25/75 duty cycle
5'b0_0111 - ADC clock is SYSCLK/12 (1MHz) with a 33/67 duty cycle
5'b0_1000 - ADC clock is SYSCLK/12 (1MHz) with a 42/58 duty cycle
5'b0_1001 - ADC clock is SYSCLK/12 (1MHz) with a 50/50 duty cycle
5'b0_1010 - ADC clock is SYSCLK/16 (750kHz) with a 19/81 duty cycle
5'b0_1011 - ADC clock is SYSCLK/16 (750kHz) with a 25/75 duty cycle
5'b0_1100 - ADC clock is SYSCLK/16 (750kHz) with a 31/69 duty cycle
5'b0_1101 - ADC clock is SYSCLK/16 (750kHz) with a 38/62 duty cycle
5'b0_1110 - ADC clock is SYSCLK/16 (750kHz) with a 44/56 duty cycle
5'b0_1111 - ADC clock is SYSCLK/16 (750kHz) with a 50/50 duty cycle
5'b1_0000 - ADC clock is tied to the BUCK clock with fixed 1 (12MHz) clock period high, the rest low
5'b1_0001 - ADC clock is tied to the BUCK clock with fixed 2 (12MHz) clock periods high, the rest low
5'b1_0010 - ADC clock is tied to the BUCK clock with fixed 3 (12MHz) clock periods high, the rest low
5'b1_0011 - ADC clock is tied to the BUCK clock with fixed 4 (12MHz) clock periods high, the rest low
5'b1_0100 - ADC clock is tied to the BUCK clock with fixed 5 (12MHz) clock periods high, the rest low
5'b1_0101 - ADC clock is tied to the BUCK clock with approx 5% duty cycle
5'b1_0110 - ADC clock is tied to the BUCK clock with approx 10% duty cycle
5'b1_0111 - ADC clock is tied to the BUCK clock with approx 15% duty cycle
5'b1_1000 - ADC clock is tied to the BUCK clock with approx 20% duty cycle
5'b1_1001 - ADC clock is tied to the BUCK clock with approx 25% duty cycle
5'b1_1010 - ADC clock is tied to the BUCK clock with approx 30% duty cycle
5'b1_1011 - ADC clock is tied to the BUCK clock with approx 35% duty cycle
5'b1_1100 - ADC clock is tied to the BUCK clock with approx 40% duty cycle
5'b1_1101 - ADC clock is tied to the BUCK clock with approx 45% duty cycle
5'b1_1110 - ADC clock is tied to the BUCK clock with approx 50% duty cycle
5'b1_1111 - Not valid/used
</t>
  </si>
  <si>
    <t>CONFIGADC2</t>
  </si>
  <si>
    <t>0x1FFF</t>
  </si>
  <si>
    <t>TRIM_ADC_OS</t>
  </si>
  <si>
    <t xml:space="preserve">Each bit of this register will (when set to '1') enable the automatic digital offset correction for ADC results for the corresponding ADC input channel number (0 to 15). When set to '0', no digital offset correction will be applied to ADC results for the corresponding ADC input channel number. </t>
  </si>
  <si>
    <t>CONFIGADC3</t>
  </si>
  <si>
    <t>TRIM_ADC_GN</t>
  </si>
  <si>
    <t xml:space="preserve">Each bit of this register will (when set to '1') enable the automatic digital gain error correction for ADC results for the corresponding ADC input channel number (0 to 15). When set to '0', no digital gain error correction will be applied to ADC results for the corresponding ADC input channel number. </t>
  </si>
  <si>
    <t>MFR_ID</t>
  </si>
  <si>
    <t>0x00A5</t>
  </si>
  <si>
    <t>Read-only location which is accessed via the MFR_ID PMBus command (code 0x99). Suggested value is only 8-bits (but 16-bits allocated for flexibility). Value proposed is the same (arbitrary) value as used on many other pSEMI power products: 0xA5. There is no mechanism for the User to update this value.</t>
  </si>
  <si>
    <t>CONFIGADC4</t>
  </si>
  <si>
    <t>Bits 15:2</t>
  </si>
  <si>
    <t>CHOPCFG</t>
  </si>
  <si>
    <t xml:space="preserve">The CHOPCFG register bits can configure a clock signal going to a chopper amplifier which is part of the ADC telemetry block. When the ADC is configured to sense current (IIN or IOUT) the clk_chop signal should run to improve the accuracy of the measured value.  The following options are supported:
2'b00 - The clk_chop signal is fixed at 750kHz with a fixed 50/50 duty cycle.
2'b01 - The clk_chop signal is fixed at 1MHz with a fixed 50/50 duty cycle.
2'b10 -The clk_chop signal is fixed at 1.5MHz with a fixed 50/50 duty cycle.
2'b11 -The clk_chop signal is fixed at 2MHz with a fixed 50/50 duty cycle.
</t>
  </si>
  <si>
    <t>COORDINATES</t>
  </si>
  <si>
    <t>DIE_X</t>
  </si>
  <si>
    <t>Allows 65k die per 8" wafer and allows for the X dimension to be less than 1mm (much less than expected).</t>
  </si>
  <si>
    <t>DIE_Y</t>
  </si>
  <si>
    <t>Allows 65k die per 8" wafer and allows for the Y dimension to be less than 1mm (much less than expected).</t>
  </si>
  <si>
    <t>WAFERLOT</t>
  </si>
  <si>
    <t>Bits 15:10</t>
  </si>
  <si>
    <t>WAFER_NO</t>
  </si>
  <si>
    <t>In case of 50 wafer lots</t>
  </si>
  <si>
    <t>LOT_NO</t>
  </si>
  <si>
    <t>1000 lots of up to 50 wafers per lot =&gt; with approx 1000 candidates/wafer = 25.6million devices (with 25 wafer lots)</t>
  </si>
  <si>
    <t>CAPABILITY</t>
  </si>
  <si>
    <t>CFG_BUCK0</t>
  </si>
  <si>
    <t>Soft-trim in tst_cfg_ctrl</t>
  </si>
  <si>
    <t>CFG0</t>
  </si>
  <si>
    <t>Connected to CFG_BUCK[15:0]</t>
  </si>
  <si>
    <t>CFG_BUCK1</t>
  </si>
  <si>
    <t>CFG1</t>
  </si>
  <si>
    <t>Connected to CFG_BUCK[31:16]</t>
  </si>
  <si>
    <t>CFG_BUCK_GMPZ0</t>
  </si>
  <si>
    <t>Connected to CFG_BUCK_GMPZ[15:0]</t>
  </si>
  <si>
    <t>PMBUS_REVISION</t>
  </si>
  <si>
    <t>0x0033</t>
  </si>
  <si>
    <t>REVISION</t>
  </si>
  <si>
    <t>Read-only location which is accessed via the PMBUS_REVISION PMBus command (code 0x98). This is a read only 8-bit value which we expect to be set to 0x33 (see the PMBus documentation for full details). There is no mechanism for the User to update this value.</t>
  </si>
  <si>
    <t>CFG_BUCK_GMPZ1</t>
  </si>
  <si>
    <t>Connected to CFG_BUCK_GMPZ[31:16]</t>
  </si>
  <si>
    <t>CFG_BUCK_GMPZ2</t>
  </si>
  <si>
    <t>Connected to CFG_BUCK_GMPZ[47:32]</t>
  </si>
  <si>
    <t>CFG_BUCK_GMPZ3</t>
  </si>
  <si>
    <t>Connected to CFG_BUCK_GMPZ[63:48]</t>
  </si>
  <si>
    <t>IC_DEVICE_ID</t>
  </si>
  <si>
    <t>0x000B</t>
  </si>
  <si>
    <t>Read-only location which is accessed via the IC_DEVICE_ID PMBus command (code 0xAD). FIXME, no suggested value at this point. Comes from Olimpiu's list of device numbers? Do we want 8, or 16-bits? No real overhead in the MTP space, just needs an extra byte of PMBus traffic if we support 16-bits. There is no mechanism for the User to update this value.</t>
  </si>
  <si>
    <t>TRIM_BUCK0</t>
  </si>
  <si>
    <t>TRIM0</t>
  </si>
  <si>
    <t>Connected to TRIM_BUCK[15:0]</t>
  </si>
  <si>
    <t>TRIM_BUCK1</t>
  </si>
  <si>
    <t>TRIM1</t>
  </si>
  <si>
    <t>Connected to TRIM_BUCK[31:16]</t>
  </si>
  <si>
    <t>TRIM_BUCK2</t>
  </si>
  <si>
    <t>TRIM2</t>
  </si>
  <si>
    <t>Connected to TRIM_BUCK[47:32]</t>
  </si>
  <si>
    <t>TRIM_BUCK3</t>
  </si>
  <si>
    <t>TRIM3</t>
  </si>
  <si>
    <t>Connected to TRIM_BUCK[63:48]</t>
  </si>
  <si>
    <t>TRIM_BUCK4</t>
  </si>
  <si>
    <t>TRIM4</t>
  </si>
  <si>
    <t>Connected to TRIM_BUCK[79:64]</t>
  </si>
  <si>
    <t>TRIM_BUCK5</t>
  </si>
  <si>
    <t>TRIM5</t>
  </si>
  <si>
    <t>Connected to TRIM_BUCK[95:80]</t>
  </si>
  <si>
    <t>TRIM_BUCK6</t>
  </si>
  <si>
    <t>TRIM6</t>
  </si>
  <si>
    <t>Connected to TRIM_BUCK[111:96]</t>
  </si>
  <si>
    <t>TRIM_BUCK7</t>
  </si>
  <si>
    <t>TRIM7</t>
  </si>
  <si>
    <t>Connected to TRIM_BUCK[127:112]</t>
  </si>
  <si>
    <t>CFG_CP0</t>
  </si>
  <si>
    <t>Connected to CFG_CP[15:0]</t>
  </si>
  <si>
    <t>TRIM_BUCK_RAMP</t>
  </si>
  <si>
    <t>TRIM</t>
  </si>
  <si>
    <t>CFG_CP1</t>
  </si>
  <si>
    <t>Connected to CFG_CP[31:16]</t>
  </si>
  <si>
    <t>TRIM_VREF</t>
  </si>
  <si>
    <t>TRIM_CLK_DLY</t>
  </si>
  <si>
    <t>ALRTO</t>
  </si>
  <si>
    <t>Contains the value which gets sent to the TRIM_ALRTO_DLY[1:0] pins</t>
  </si>
  <si>
    <t>Bits 13:12</t>
  </si>
  <si>
    <t>ALRT</t>
  </si>
  <si>
    <t>Contains the value which gets sent to the TRIM_ALRT_DLY[1:0] pins</t>
  </si>
  <si>
    <t>Bits 11:10</t>
  </si>
  <si>
    <t>SDAO</t>
  </si>
  <si>
    <t>Contains the value which gets sent to the TRIM_SDAO_DLY[1:0] pins</t>
  </si>
  <si>
    <t>Bits 9:8</t>
  </si>
  <si>
    <t>SDA</t>
  </si>
  <si>
    <t>Contains the value which gets sent to the TRIM_SDA_DLY[1:0] pins</t>
  </si>
  <si>
    <t>SCL</t>
  </si>
  <si>
    <t>Contains the value which gets sent to the TRIM_SCL_DLY[1:0] pins</t>
  </si>
  <si>
    <t>Bits 5:0</t>
  </si>
  <si>
    <t>CLK</t>
  </si>
  <si>
    <t>Contains the value which gets sent to the TRIM_CLK[5:0] pins</t>
  </si>
  <si>
    <t>CFGD0_BUCK</t>
  </si>
  <si>
    <t>0x0006</t>
  </si>
  <si>
    <t>Soft-trim in power_ctrl</t>
  </si>
  <si>
    <t>Bits 4:3</t>
  </si>
  <si>
    <t>HICCUP</t>
  </si>
  <si>
    <t xml:space="preserve">These bits define the "hiccup" time delay when a fault is present on a particular BUCK. This time is effectively a cool-down time in between attempts to reapply power to the output. This value is used for all 4 BUCKs.
2'b00 - Delay time is set to 2ms
2'b01 - Delay time is set to 5ms
2'b10 - Delay time is set to 10ms
2'b11 - Delay time is set to 20ms
</t>
  </si>
  <si>
    <t>BLEED</t>
  </si>
  <si>
    <t>When a BUCK output is disabled (for a variety of conditions), it is a USER option to simply stop the BUCK from switching (rather than ramping the output down to ground). In the event that the "float" option is selected by the user, the "BLEED" MTP bit will control whether we enable a pull-down bleed resistor or not (to help with self-protection). When BLEED = '1', the pulldown resistor will be enabled. When BLEED = '0', no pulldown resistor will be enabled. This value is used for all 4 BUCKs.</t>
  </si>
  <si>
    <t>SSG</t>
  </si>
  <si>
    <t xml:space="preserve">These bits define a time which is used in the BUCK control state machine from the rising edge of SSDONE until the "Power is Good" flag is asserted for the particular BUCK. The chip level IOS has a single, fixed time of 1ms. These bits offer some options, as 1ms may be a significant amount of extra time for the start-up sequence. This value is used for all 4 BUCKs.
2'b00 - Delay time is set to 0 
2'b01 - Delay time is set to 100us
2'b10 - Delay time is set to 1ms (expected value from the chip level IOS)
2'b11 - Delay time is set to 5ms
</t>
  </si>
  <si>
    <t>CFG_CPD0</t>
  </si>
  <si>
    <t>0x4000</t>
  </si>
  <si>
    <t>Configuration data for the Charge Pump Used inside the Digital Block</t>
  </si>
  <si>
    <t>Bit 15</t>
  </si>
  <si>
    <t>Bit 14</t>
  </si>
  <si>
    <t>SPD_OK</t>
  </si>
  <si>
    <t>When set to 1'b1, this bit means that the PHSPD_OK flag (Status_CP&lt;1&gt;) will be ignored when the charge pump is in the OFF state. When set to 1'b0, then we will use the PHSPD_OK flag as part of the condition to exit the OFF state.</t>
  </si>
  <si>
    <t>OFFFLT</t>
  </si>
  <si>
    <t>Sets the minimum time we spend in the charge pump OFF state when coming from a fault condition:
4'b0000 = 0us      4'b0001 = 20us    4'b0010 = 50us    4'b0011 = 100us
4'b0100 = 500us    4'b0101 = 1ms     4'b0110 = 2ms     4'b0111 = 5ms
4'b1000 = 10ms     4'b1001 = 20ms    4'b1010 = 30ms    4'b1011 = 40ms
4'b1100 = 50ms     4'b1101 = 60ms    4'b1110 = 70ms    4'b1111 = 80ms</t>
  </si>
  <si>
    <t>SETDLY</t>
  </si>
  <si>
    <t>This time delay value decides whether we will use the optional settle state or not, and if we do, how much time we spend in that state waking for the bias control to wake up the level shifters &amp; clock drivers:
2'b00 = 0us - we will skip the settle state altogether
2'b01 = 2.5us for the BIAS to be enabled before going to soft-start
2'b10 = 5us for the BIAS to be enabled before going to soft-start
2'b11 = 10us for the BIAS to be enabled before going to soft-start</t>
  </si>
  <si>
    <t>SSDLY</t>
  </si>
  <si>
    <t>Sets the minimum time from meeting the VX &gt; 95% target needed to exit soft-start to actually ending soft-start and entering active mode (by setting DoSS low):
2'b00 = 0us
2'b01 = 10us
2'b10 = 20us
2'b11 = 40us</t>
  </si>
  <si>
    <t>VREFSEL</t>
  </si>
  <si>
    <t>These bits set the value of the VREFSEL[1:0] signals to the charge pump analog when in the balancing state. These same bits also decide on how some other signals are used in the POR and OFF states and how to pass from those states to the balancing state.
2'b00 = Balance CA, CB and VX with respect to VIN
2'b01 = Balance CA and CB with respect to VX
2'b10 = Balance CB and VX with respect to CA
2'b11 = Not supported - do not use.</t>
  </si>
  <si>
    <t>OFFCOLD</t>
  </si>
  <si>
    <t>Sets the minimum time we spend in the charge pump OFF state when coming from cold (as opposed to coming from a fault condition):
2'b00 = 0us
2'b01 = 100us
2'b10 = 1ms
2'b11 = 4ms</t>
  </si>
  <si>
    <t>COMP_DLY</t>
  </si>
  <si>
    <t>Sets the comparator delay time used by the state machine when checking voltage values at CA, CB and VX nodes.
2'b00 = 5us
2'b01 = 10us
2'b10 = 20us
2'b11 = 40us</t>
  </si>
  <si>
    <t>CFG_CPD1</t>
  </si>
  <si>
    <t>GDDLY</t>
  </si>
  <si>
    <t>These bits set a small range of delay times which are from the point the Charge Pump enters full-power switching to when the state machine sets the "Charge Pump Good" status flag.
2'b00 = 0us
2'b01 = 100us
2'b10 = 500us
2'b11 = 2ms</t>
  </si>
  <si>
    <t>BALMAX</t>
  </si>
  <si>
    <t>Sets the maximum time we spend in the charge pump balancing state:
4'b0000 = 0us      4'b0001 = 50us    4'b0010 = 100us    4'b0011 = 250us
4'b0100 = 500us    4'b0101 = 1ms     4'b0110 = 2ms      4'b0111 = 5ms
4'b1000 = 10ms     4'b1001 = 20ms    4'b1010 = 30ms     4'b1011 = 40ms
4'b1100 = 60ms     4'b1101 = 80ms    4'b1110 = 120ms    4'b1111 = 160ms</t>
  </si>
  <si>
    <t>BALMIN</t>
  </si>
  <si>
    <t>Sets the minimum time we spend in the charge pump balancing state:
4'b0000 = 0us      4'b0001 = 50us    4'b0010 = 100us    4'b0011 = 250us
4'b0100 = 500us    4'b0101 = 1ms     4'b0110 = 2ms      4'b0111 = 5ms
4'b1000 = 10ms     4'b1001 = 20ms    4'b1010 = 30ms     4'b1011 = 40ms
4'b1100 = 60ms     4'b1101 = 80ms    4'b1110 = 120ms    4'b1111 = 160ms</t>
  </si>
  <si>
    <t>CFG_DAC1</t>
  </si>
  <si>
    <t>0xA861</t>
  </si>
  <si>
    <t>STEP</t>
  </si>
  <si>
    <t xml:space="preserve">These register bits set the maximum step size when running the DAC calibration loop and accumulating the calibration total which we add to the DAC set voltage. On Elsa/Olaf, this value was fixed in hardware to the range -16 to +15 bits (using 12-bit DAC values). On R2D2, we add some flexibility to make sure we can cover a range of values:
3'b000 - 8 bit range (-8 to +7 bits)
3'b001 - 16 bit range (-16 to +15 bits)
3'b010 - 32 bit range (-32 to +31 bits)
3'b011 - 64 bit range (-64 to +63 bits)
3'b100 - 128 bit range (-128 to +127 bits)
3'b101 - 256 bit range (-256 to +255 bits) - this is the Elsa/Olaf setting scaled to 16-bit DAC values
3'b110 - 512 bit range (-512 to +511 bits)
3'b111 - 1024 bit range (-1024 to +1023 bits)
</t>
  </si>
  <si>
    <t>Bits 12:9</t>
  </si>
  <si>
    <t>CLAMP</t>
  </si>
  <si>
    <t xml:space="preserve">These register bits set a maximum amount of deviation for the DAC calibration value from the nominal set point. The value is specified in DAC bits (with a 2^16 full scale), but the rough voltage range is also noted.
4'b0000 - clamp to an 8-bit range (approx +/- 293uV)
4'b0001 - clamp to a 16-bit range (approx +/- 586uV)
4'b0010 - clamp to a 32-bit range (approx +/- 1mV)
4'b0011 - clamp to a 64-bit range (approx +/- 2mV)
4'b0100 - clamp to a 128-bit range (approx +/- 5mV)   - This value from E/O
4'b0101 - clamp to a 256-bit range (approx +/- 9mV)   - This value from E/O
4'b0110 - clamp to a 512-bit range (approx +/- 19mV)   - This value from E/O
4'b0111 - clamp to a 1024-bit range (approx +/- 38mV)   - This value from E/O
4'b1000 - clamp to a 2048-bit range (approx +/- 75mV)   - This value from E/O
4'b1001 - clamp to a 4096-bit range (approx +/- 150mV)   - This value from E/O
4'b1010 - clamp to a 8192-bit range (approx +/- 300mV)
Other values - no clamp
</t>
  </si>
  <si>
    <t>Bits 8:6</t>
  </si>
  <si>
    <t>UPDATE</t>
  </si>
  <si>
    <t xml:space="preserve">These register bits set the update rate for the DAC calibration loop when enabled. Each of these periods the latest ADC measurement of VOUT will be compared with the current DAC code and a potential correction value will be accumulated.
3'b000 - compare the ADC measurement of VOUT with the commanded value of VOUT every 600us - This value from E/O
3'b001 - compare the ADC measurement of VOUT with the commanded value of VOUT every 1.2ms - This value from E/O
3'b010 - compare the ADC measurement of VOUT with the commanded value of VOUT every 2.1ms - This value from E/O
3'b011 - compare the ADC measurement of VOUT with the commanded value of VOUT every 2.7ms - This value from E/O
3'b100 - compare the ADC measurement of VOUT with the commanded value of VOUT every 3.2ms
3'b101 - compare the ADC measurement of VOUT with the commanded value of VOUT every 4.0ms
3'b110 - compare the ADC measurement of VOUT with the commanded value of VOUT every 5.0ms
3'b111 - compare the ADC measurement of VOUT with the commanded value of VOUT every 6.0ms
</t>
  </si>
  <si>
    <t>CAL_EN</t>
  </si>
  <si>
    <t>When set to '1' the CAL_EN bit will enable the closed loop DAC calibration loop which uses ADC measurements of VOUT to adjust the DAC set voltage up, or down, to enhance DC accuracy. The calibration loop is very slow and not intended to help with transients.</t>
  </si>
  <si>
    <t>MODGAIN</t>
  </si>
  <si>
    <t xml:space="preserve">The DAC used to create the control voltage for the switching stage uses a 2nd order (digital) sigma-delta modulator. The modgain values control the gain used for the 2nd stage in the modulator. These bits are unchanged in definition and use from the Elsa/Olaf implementation of the modulator.
2'b00 - gain of 2 (expected default value)
2'b01 - gain of 4
2'b10 - gain of 8
2'b11 - gain of 1
</t>
  </si>
  <si>
    <t>DIVSEL</t>
  </si>
  <si>
    <t xml:space="preserve">The DIVSEL bits are used to set a division ratio for the delta calculated between the current open-loop set point for the DAC and the most recent ADC measurement. In effect these bits will interact with the UPDATE register bits to decide how quickly the DAC calibration loop will act to modify the DAC set-point so that the closed loop voltage is accurate (according to the ADC measurement of VOUT).
3'b000 - divide calculated delta by 1
3'b001 - divide calculated delta by 2 - This value from E/O
3'b010 - divide calculated delta by 4 - This value from E/O
3'b011 - divide calculated delta by 8 - This value from E/O
3'b100 - divide calculated delta by 16 - This value from E/O
3'b101 - divide calculated delta by 32
3'b110 - divide calculated delta by 64
3'b111 - divide calculated delta by 128
</t>
  </si>
  <si>
    <t>TM_GMCLMP</t>
  </si>
  <si>
    <t>TM_GMCLMP4_SEL</t>
  </si>
  <si>
    <t>When the TM_GMCLMP4_SEL bit is set to '1', the GMCLMP signal from BUCK4 in the analog to the digital block (via STATUS_BUCK[27]) is controlled directly by the TM_GMCLMP4_DAT register bit. When TM_GMCLMP4_SEL is set to '0', the TM_GMCLMP4_DAT bit has no effect.</t>
  </si>
  <si>
    <t>TM_GMCLMP4_DAT</t>
  </si>
  <si>
    <t>TM_GMCLMP3_SEL</t>
  </si>
  <si>
    <t>When the TM_GMCLMP3_SEL bit is set to '1', the GMCLMP signal from BUCK3 in the analog to the digital block (via STATUS_BUCK[26]) is controlled directly by the TM_GMCLMP3_DAT register bit. When TM_GMCLMP3_SEL is set to '0', the TM_GMCLMP3_DAT bit has no effect.</t>
  </si>
  <si>
    <t>TM_GMCLMP3_DAT</t>
  </si>
  <si>
    <t>TM_GMCLMP2_SEL</t>
  </si>
  <si>
    <t>When the TM_GMCLMP2_SEL bit is set to '1', the GMCLMP signal from BUCK2 in the analog to the digital block (via STATUS_BUCK[25]) is controlled directly by the TM_GMCLMP2_DAT register bit. When TM_GMCLMP2_SEL is set to '0', the TM_GMCLMP2_DAT bit has no effect.</t>
  </si>
  <si>
    <t>TM_GMCLMP2_DAT</t>
  </si>
  <si>
    <t>TM_GMCLMP1_SEL</t>
  </si>
  <si>
    <t>When the TM_GMCLMP1_SEL bit is set to '1', the GMCLMP signal from BUCK1 in the analog to the digital block (via STATUS_BUCK[24]) is controlled directly by the TM_GMCLMP1_DAT register bit. When TM_GMCLMP1_SEL is set to '0', the TM_GMCLMP1_DAT bit has no effect.</t>
  </si>
  <si>
    <t>TM_GMCLMP1_DAT</t>
  </si>
  <si>
    <t>DAC1_TRIM</t>
  </si>
  <si>
    <t>The DAC used to create the control voltage for the switching stage uses this trim value as an OFFSET trim for the DAC. The value is a signed, 2s complement value specified in DAC bits. The DAC uses a 16-bit value, so full scale is a code of 65,536. The offset value can be set to the range of -32,768 to +32,767 DAC bits (although the actual value is expected to be substantially smaller than that. Note that this value should be sign extended to the full 16-bit value. An offset of -1 bit should therefore be encoded as 16'hFFFF for example.</t>
  </si>
  <si>
    <t>CFG_DAC2</t>
  </si>
  <si>
    <t>DAC2_TRIM</t>
  </si>
  <si>
    <t>TM_PSUV</t>
  </si>
  <si>
    <t>TM_PSUV4_SEL</t>
  </si>
  <si>
    <t>When the TM_PSUV4_SEL bit is set to '1', the hardware VOUT undervoltage signal from BUCK4 in the analog to the digital block (via STATUS_BUCK[23]) is controlled directly by the TM_PSUV4_DAT register bit. When TM_PSUV4_SEL is set to '0', the TM_PSUV4_DAT bit has no effect.</t>
  </si>
  <si>
    <t>TM_PSUV4_DAT</t>
  </si>
  <si>
    <t>TM_PSUV3_SEL</t>
  </si>
  <si>
    <t>When the TM_PSUV3_SEL bit is set to '1', the hardware VOUT undervoltage signal from BUCK3 in the analog to the digital block (via STATUS_BUCK[22]) is controlled directly by the TM_PSUV3_DAT register bit. When TM_PSUV3_SEL is set to '0', the TM_PSUV3_DAT bit has no effect.</t>
  </si>
  <si>
    <t>TM_PSUV3_DAT</t>
  </si>
  <si>
    <t>TM_PSUV2_SEL</t>
  </si>
  <si>
    <t>When the TM_PSUV2_SEL bit is set to '1', the hardware VOUT undervoltage signal from BUCK2 in the analog to the digital block (via STATUS_BUCK[21]) is controlled directly by the TM_PSUV2_DAT register bit. When TM_PSUV2_SEL is set to '0', the TM_PSUV2_DAT bit has no effect.</t>
  </si>
  <si>
    <t>TM_PSUV2_DAT</t>
  </si>
  <si>
    <t>TM_PSUV1_SEL</t>
  </si>
  <si>
    <t>When the TM_PSUV1_SEL bit is set to '1', the hardware VOUT undervoltage signal from BUCK1 in the analog to the digital block (via STATUS_BUCK[20]) is controlled directly by the TM_PSUV1_DAT register bit. When TM_PSUV1_SEL is set to '0', the TM_PSUV1_DAT bit has no effect.</t>
  </si>
  <si>
    <t>TM_PSUV1_DAT</t>
  </si>
  <si>
    <t>CFG_DAC3</t>
  </si>
  <si>
    <t>DAC3_TRIM</t>
  </si>
  <si>
    <t>CFG_DAC4</t>
  </si>
  <si>
    <t>TM_PSOV</t>
  </si>
  <si>
    <t>TM_PSOV4_SEL</t>
  </si>
  <si>
    <t>When the TM_PSOV4_SEL bit is set to '1', the hardware VOUT overvoltage signal from BUCK4 in the analog to the digital block (via STATUS_BUCK[19]) is controlled directly by the TM_PSOV4_DAT register bit. When TM_PSOV4_SEL is set to '0', the TM_PSOV4_DAT bit has no effect.</t>
  </si>
  <si>
    <t>TM_PSOV4_DAT</t>
  </si>
  <si>
    <t>TM_PSOV3_SEL</t>
  </si>
  <si>
    <t>When the TM_PSOV3_SEL bit is set to '1', the hardware VOUT overvoltage signal from BUCK3 in the analog to the digital block (via STATUS_BUCK[18]) is controlled directly by the TM_PSOV3_DAT register bit. When TM_PSOV3_SEL is set to '0', the TM_PSOV3_DAT bit has no effect.</t>
  </si>
  <si>
    <t>TM_PSOV3_DAT</t>
  </si>
  <si>
    <t>TM_PSOV2_SEL</t>
  </si>
  <si>
    <t>When the TM_PSOV2_SEL bit is set to '1', the hardware VOUT overvoltage signal from BUCK2 in the analog to the digital block (via STATUS_BUCK[17]) is controlled directly by the TM_PSOV2_DAT register bit. When TM_PSOV2_SEL is set to '0', the TM_PSOV2_DAT bit has no effect.</t>
  </si>
  <si>
    <t>TM_PSOV2_DAT</t>
  </si>
  <si>
    <t>TM_PSOV1_SEL</t>
  </si>
  <si>
    <t>When the TM_PSOV1_SEL bit is set to '1', the hardware VOUT overvoltage signal from BUCK1 in the analog to the digital block (via STATUS_BUCK[16]) is controlled directly by the TM_PSOV1_DAT register bit. When TM_PSOV1_SEL is set to '0', the TM_PSOV1_DAT bit has no effect.</t>
  </si>
  <si>
    <t>TM_PSOV1_DAT</t>
  </si>
  <si>
    <t>DAC4_TRIM</t>
  </si>
  <si>
    <t>VX_OV_FLT_LIM</t>
  </si>
  <si>
    <t>0x3000</t>
  </si>
  <si>
    <t>Set to 6.0V? FIXME</t>
  </si>
  <si>
    <t>VX_UV_FLT_LIM</t>
  </si>
  <si>
    <t>0x2000</t>
  </si>
  <si>
    <t>TM_LSOC</t>
  </si>
  <si>
    <t>TM_LSOC4_SEL</t>
  </si>
  <si>
    <t>When the TM_LSOC4_SEL bit is set to '1', the Low Side overcurrent signal from BUCK4 in the analog to the digital block (via STATUS_BUCK[13]) is controlled directly by the TM_LSOC4_DAT register bit. When TM_LSOC4_SEL is set to '0', the TM_LSOC4_DAT bit has no effect.</t>
  </si>
  <si>
    <t>TM_LSOC4_DAT</t>
  </si>
  <si>
    <t>TM_LSOC3_SEL</t>
  </si>
  <si>
    <t>When the TM_LSOC3_SEL bit is set to '1', the Low Side overcurrent signal from BUCK3 in the analog to the digital block (via STATUS_BUCK[9]) is controlled directly by the TM_LSOC3_DAT register bit. When TM_LSOC3_SEL is set to '0', the TM_LSOC3_DAT bit has no effect.</t>
  </si>
  <si>
    <t>TM_LSOC3_DAT</t>
  </si>
  <si>
    <t>TM_LSOC2_SEL</t>
  </si>
  <si>
    <t>When the TM_LSOC2_SEL bit is set to '1', the Low Side overcurrent signal from BUCK2 in the analog to the digital block (via STATUS_BUCK[5]) is controlled directly by the TM_LSOC2_DAT register bit. When TM_LSOC2_SEL is set to '0', the TM_LSOC2_DAT bit has no effect.</t>
  </si>
  <si>
    <t>TM_LSOC2_DAT</t>
  </si>
  <si>
    <t>TM_LSOC1_SEL</t>
  </si>
  <si>
    <t>When the TM_LSOC1_SEL bit is set to '1', the Low Side overcurrent signal from BUCK1 in the analog to the digital block (via STATUS_BUCK[1]) is controlled directly by the TM_LSOC1_DAT register bit. When TM_LSOC1_SEL is set to '0', the TM_LSOC1_DAT bit has no effect.</t>
  </si>
  <si>
    <t>TM_LSOC1_DAT</t>
  </si>
  <si>
    <t>PSEMI_OT_SET_FLT_LIM</t>
  </si>
  <si>
    <t>0x0258</t>
  </si>
  <si>
    <t>LIM</t>
  </si>
  <si>
    <t>PSEMI_OT_CLR_FLT_LIM</t>
  </si>
  <si>
    <t>0x01F4</t>
  </si>
  <si>
    <t>This register contains a "fixed" over-temperature threshold value for FALLING die temperature. ADC conversions of the temperature channel will be compared with this value so we can decide when the die has cooled enough to allow operation again. This value is like a LINEAR11 value set with units of 0.25C per bit, but we will not store the mantissa bits, and the sign is expected to be positive), and we expect the value to be set to around +125C (0x01F4 - if we don't store the mantissa)</t>
  </si>
  <si>
    <t>CP_FLT_CONFIG</t>
  </si>
  <si>
    <t>0x03FF</t>
  </si>
  <si>
    <t>CMPVXUV</t>
  </si>
  <si>
    <t>When the CMPVXUV bit is set to '1', a VX undervoltage condition coming from the analog hardware comparator based detection will cause the charge pump to also be turned off. This results in a lower power quiescent state, but a longer restart time. When CMPVXUV='0', the charge pump will remain enabled in this fault condition. This configuration bit is private, and not user controlled.</t>
  </si>
  <si>
    <t>CMPVXOV</t>
  </si>
  <si>
    <t>When the CMPVXOV bit is set to '1', a VX overvoltage condition coming from the analog hardware comparator based detection will cause the charge pump to also be turned off. This results in a lower power quiescent state, but a longer restart time. When CMPVXOV='0', the charge pump will remain enabled in this fault condition. This configuration bit is private, and not user controlled.</t>
  </si>
  <si>
    <t>ADCVXUV</t>
  </si>
  <si>
    <t>When the ADCVXUV bit is set to '1', a VX undervoltage condition flagged by ADC conversions of VX, and comparing the measured value against the VX_UV_FAULT_LIM private pSEMI threshold will cause the internal charge pump to also be turned off. This results in a lower power quiescent state, but a longer restart time. When ADCVXUV='0', the charge pump will remain enabled in this fault condition. This configuration bit is private, and not user controlled.</t>
  </si>
  <si>
    <t>ADCVXOV</t>
  </si>
  <si>
    <t>When the ADCVXOV bit is set to '1', a VX overvoltage condition flagged by ADC conversions of VX, and comparing the measured value against the VX_OV_FAULT_LIM private pSEMI threshold will cause the internal charge pump to also be turned off. This results in a lower power quiescent state, but a longer restart time. When ADCVXOV='0', the charge pump will remain enabled in this fault condition. This configuration bit is private, and not user controlled.</t>
  </si>
  <si>
    <t>MFROT</t>
  </si>
  <si>
    <t>When the MFROT bit is set to '1', a die over-temperature condition flagged by ADC conversions of temperature, and comparing the measured value against the pSEMI hard over-temperature thresholds (PSEMI_OT_SET_FLT_LIM and PSEMI_OT_CLR_FLT_LIM) will cause the internal charge pump to also be turned off. This results in a lower power quiescent state, but a longer restart time. When MFROT='0', the charge pump will remain enabled in this fault condition. This configuration bit is private, and not user controlled.</t>
  </si>
  <si>
    <t>PMBOT</t>
  </si>
  <si>
    <t>When the PMBOT bit is set to '1', a die over-temperature condition flagged by ADC conversions of temperature, and comparing the measured value against the OT_FAULT_LIMIT PMBus threshold will cause the internal charge pump to also be turned off. This results in a lower power quiescent state, but a longer restart time. When PMBOT='0', the charge pump will remain enabled in this fault condition. This configuration bit is private, and not user controlled.</t>
  </si>
  <si>
    <t>IINOC</t>
  </si>
  <si>
    <t>When the IINOC bit is set to '1', an IIN overcurrent condition flagged by ADC conversions of IIN, and comparing the measured value against the IIN_OC_FAULT_LIMIT PMBus threshold will cause the internal charge pump to also be turned off. This results in a lower power quiescent state, but a longer restart time. When IINOC='0', the charge pump will remain enabled in this fault condition. This configuration bit is private, and not user controlled.</t>
  </si>
  <si>
    <t>VINLOW</t>
  </si>
  <si>
    <t>When the VINLOW bit is set to '1', a VIN underervoltage condition flagged by ADC conversions of VIN, and comparing the measured value against the VIN_ON and VIN_OFF PMBus thresholds will cause the internal charge pump to also be turned off. This results in a lower power quiescent state, but a longer restart time. When VINLOW='0', the charge pump will remain enabled in this VIN condition. This configuration bit is private, and not user controlled.</t>
  </si>
  <si>
    <t>VINOV</t>
  </si>
  <si>
    <t>When the VINOV bit is set to '1', a VIN overvoltage condition flagged by ADC conversions of VIN, and comparing the measured value against the VIN_OV_FAULT_LIMIT PMBus threshold will cause the internal charge pump to also be turned off. This results in a lower power quiescent state, but a longer restart time. When VINOV='0', the charge pump will remain enabled in this fault condition. This configuration bit is private, and not user controlled.</t>
  </si>
  <si>
    <t>VINUV</t>
  </si>
  <si>
    <t>When the VINUV bit is set to '1', a VIN undervoltage condition flagged by ADC conversions of VIN, and comparing the measured value against the VIN_UV_FAULT_LIMIT PMBus threshold will cause the internal charge pump to also be turned off. This results in a lower power quiescent state, but a longer restart time. When VINUV='0', the charge pump will remain enabled in this fault condition. This configuration bit is private, and not user controlled.</t>
  </si>
  <si>
    <t>TM_HSOC</t>
  </si>
  <si>
    <t>TM_HSOC4_SEL</t>
  </si>
  <si>
    <t>When the TM_HSOC4_SEL bit is set to '1', the High Side overcurrent signal from BUCK4 in the analog to the digital block (via STATUS_BUCK[12]) is controlled directly by the TM_HSOC4_DAT register bit. When TM_HSOC4_SEL is set to '0', the TM_HSOC4_DAT bit has no effect.</t>
  </si>
  <si>
    <t>TM_HSOC4_DAT</t>
  </si>
  <si>
    <t>TM_HSOC3_SEL</t>
  </si>
  <si>
    <t>When the TM_HSOC3_SEL bit is set to '1', the High Side overcurrent signal from BUCK3 in the analog to the digital block (via STATUS_BUCK[8]) is controlled directly by the TM_HSOC3_DAT register bit. When TM_HSOC3_SEL is set to '0', the TM_HSOC3_DAT bit has no effect.</t>
  </si>
  <si>
    <t>TM_HSOC3_DAT</t>
  </si>
  <si>
    <t>TM_HSOC2_SEL</t>
  </si>
  <si>
    <t>When the TM_HSOC2_SEL bit is set to '1', the High Side overcurrent signal from BUCK2 in the analog to the digital block (via STATUS_BUCK[4]) is controlled directly by the TM_HSOC2_DAT register bit. When TM_HSOC2_SEL is set to '0', the TM_HSOC2_DAT bit has no effect.</t>
  </si>
  <si>
    <t>TM_HSOC2_DAT</t>
  </si>
  <si>
    <t>TM_HSOC1_SEL</t>
  </si>
  <si>
    <t>When the TM_HSOC1_SEL bit is set to '1', the High Side overcurrent signal from BUCK1 in the analog to the digital block (via STATUS_BUCK[0]) is controlled directly by the TM_HSOC1_DAT register bit. When TM_HSOC1_SEL is set to '0', the TM_HSOC1_DAT bit has no effect.</t>
  </si>
  <si>
    <t>TM_HSOC1_DAT</t>
  </si>
  <si>
    <t>TM_CPSTS</t>
  </si>
  <si>
    <t>STS_CP7_SEL</t>
  </si>
  <si>
    <t>When the STS_CP7_SEL bit is set to '1', the Status_CP[7] from the charge pump to the digital block is controlled directly by the STS_CP7_DAT register bit. When STS_CP7_SEL is set to '0', the STS_CP7_DAT bit has no effect. The purpose of this register bit is to allow us to temporarily (or permanently via MTP settings) disable this status/error flag coming from the Charge Pump.</t>
  </si>
  <si>
    <t>STS_CP7_DAT</t>
  </si>
  <si>
    <t>Bit 13</t>
  </si>
  <si>
    <t>STS_CP6_SEL</t>
  </si>
  <si>
    <t>When the STS_CP6_SEL bit is set to '1', the Status_CP[6] from the charge pump to the digital block is controlled directly by the STS_CP6_DAT register bit. When STS_CP6_SEL is set to '0', the STS_CP6_DAT bit has no effect. The purpose of this register bit is to allow us to temporarily (or permanently via MTP settings) disable this status/error flag coming from the Charge Pump.</t>
  </si>
  <si>
    <t>Bit 12</t>
  </si>
  <si>
    <t>STS_CP6_DAT</t>
  </si>
  <si>
    <t>STS_CP5_SEL</t>
  </si>
  <si>
    <t>When the STS_CP5_SEL bit is set to '1', the Status_CP[5] from the charge pump to the digital block is controlled directly by the STS_CP5_DAT register bit. When STS_CP5_SEL is set to '0', the STS_CP5_DAT bit has no effect. The purpose of this register bit is to allow us to temporarily (or permanently via MTP settings) disable this status/error flag coming from the Charge Pump.</t>
  </si>
  <si>
    <t>STS_CP5_DAT</t>
  </si>
  <si>
    <t>STS_CP4_SEL</t>
  </si>
  <si>
    <t>When the STS_CP4_SEL bit is set to '1', the Status_CP[4] from the charge pump to the digital block is controlled directly by the STS_CP4_DAT register bit. When STS_CP4_SEL is set to '0', the STS_CP4_DAT bit has no effect. The purpose of this register bit is to allow us to temporarily (or permanently via MTP settings) disable this status/error flag coming from the Charge Pump.</t>
  </si>
  <si>
    <t>STS_CP4_DAT</t>
  </si>
  <si>
    <t>STS_CP3_SEL</t>
  </si>
  <si>
    <t>When the STS_CP3_SEL bit is set to '1', the Status_CP[3] from the charge pump to the digital block is controlled directly by the STS_CP3_DAT register bit. When STS_CP3_SEL is set to '0', the STS_CP3_DAT bit has no effect. The purpose of this register bit is to allow us to temporarily (or permanently via MTP settings) disable this status/error flag coming from the Charge Pump.</t>
  </si>
  <si>
    <t>STS_CP3_DAT</t>
  </si>
  <si>
    <t>STS_CP2_SEL</t>
  </si>
  <si>
    <t>When the STS_CP2_SEL bit is set to '1', the Status_CP[2] from the charge pump to the digital block is controlled directly by the STS_CP2_DAT register bit. When STS_CP2_SEL is set to '0', the STS_CP2_DAT bit has no effect. The purpose of this register bit is to allow us to temporarily (or permanently via MTP settings) disable this status/error flag coming from the Charge Pump.</t>
  </si>
  <si>
    <t>STS_CP2_DAT</t>
  </si>
  <si>
    <t>STS_CP1_SEL</t>
  </si>
  <si>
    <t>When the STS_CP1_SEL bit is set to '1', the Status_CP[1] from the charge pump to the digital block is controlled directly by the STS_CP1_DAT register bit. When STS_CP1_SEL is set to '0', the STS_CP1_DAT bit has no effect. The purpose of this register bit is to allow us to temporarily (or permanently via MTP settings) disable this status/error flag coming from the Charge Pump.</t>
  </si>
  <si>
    <t>STS_CP1_DAT</t>
  </si>
  <si>
    <t>STS_CP0_SEL</t>
  </si>
  <si>
    <t>When the STS_CP0_SEL bit is set to '1', the Status_CP[0] from the charge pump to the digital block is controlled directly by the STS_CP0_DAT register bit. When STS_CP0_SEL is set to '0', the STS_CP0_DAT bit has no effect. The purpose of this register bit is to allow us to temporarily (or permanently via MTP settings) disable this status/error flag coming from the Charge Pump.</t>
  </si>
  <si>
    <t>STS_CP0_DAT</t>
  </si>
  <si>
    <t>TM_PRECMP</t>
  </si>
  <si>
    <t>TM_PREC4_SEL</t>
  </si>
  <si>
    <t>When the TM_PREC4_SEL bit is set to '1', the DAC Vref vs VOUT status signal ("PRECMP") from BUCK4 in the analog to the digital block (via GM_Preamp[4]) is controlled directly by the TM_PREC4_DAT register bit. When TM_PREC4_SEL is set to '0', the TM_PREC4_DAT bit has no effect.</t>
  </si>
  <si>
    <t>TM_PREC4_DAT</t>
  </si>
  <si>
    <t>TM_PREC3_SEL</t>
  </si>
  <si>
    <t>When the TM_PREC3_SEL bit is set to '1', the DAC Vref vs VOUT status signal ("PRECMP") from BUCK3 in the analog to the digital block (via GM_Preamp[3]) is controlled directly by the TM_PREC3_DAT register bit. When TM_PREC3_SEL is set to '0', the TM_PREC3_DAT bit has no effect.</t>
  </si>
  <si>
    <t>TM_PREC3_DAT</t>
  </si>
  <si>
    <t>TM_PREC2_SEL</t>
  </si>
  <si>
    <t>When the TM_PREC2_SEL bit is set to '1', the DAC Vref vs VOUT status signal ("PRECMP") from BUCK2 in the analog to the digital block (via GM_Preamp[2]) is controlled directly by the TM_PREC2_DAT register bit. When TM_PREC2_SEL is set to '0', the TM_PREC2_DAT bit has no effect.</t>
  </si>
  <si>
    <t>TM_PREC2_DAT</t>
  </si>
  <si>
    <t>TM_PREC1_SEL</t>
  </si>
  <si>
    <t>When the TM_PREC1_SEL bit is set to '1', the DAC Vref vs VOUT status signal ("PRECMP") from BUCK1 in the analog to the digital block (via GM_Preamp[1]) is controlled directly by the TM_PREC1_DAT register bit. When TM_PREC1_SEL is set to '0', the TM_PREC1_DAT bit has no effect.</t>
  </si>
  <si>
    <t>TM_PREC1_DAT</t>
  </si>
  <si>
    <t>TM_L_P3V</t>
  </si>
  <si>
    <t>TM_L_P3V4_SEL</t>
  </si>
  <si>
    <t>When the TM_L_P3V4_SEL bit is set to '1', the comparator status signal which flags that VOUT is lower than 0.3V ("OUT_L_P3V") from BUCK4 to the digital block is controlled directly by the TM_L_P3V4_DAT register bit. When TM_L_P3V4_SEL is set to '0', the TM_L_P3V4_DAT bit has no effect.</t>
  </si>
  <si>
    <t>TM_L_P3V4_DAT</t>
  </si>
  <si>
    <t>TM_L_P3V3_SEL</t>
  </si>
  <si>
    <t>When the TM_L_P3V3_SEL bit is set to '1', the comparator status signal which flags that VOUT is lower than 0.3V ("OUT_L_P3V") from BUCK3 to the digital block is controlled directly by the TM_L_P3V3_DAT register bit. When TM_L_P3V3_SEL is set to '0', the TM_L_P3V3_DAT bit has no effect.</t>
  </si>
  <si>
    <t>TM_L_P3V3_DAT</t>
  </si>
  <si>
    <t>TM_L_P3V2_SEL</t>
  </si>
  <si>
    <t>When the TM_L_P3V2_SEL bit is set to '1', the comparator status signal which flags that VOUT is lower than 0.3V ("OUT_L_P3V") from BUCK2 to the digital block is controlled directly by the TM_L_P3V2_DAT register bit. When TM_L_P3V2_SEL is set to '0', the TM_L_P3V2_DAT bit has no effect.</t>
  </si>
  <si>
    <t>TM_L_P3V2_DAT</t>
  </si>
  <si>
    <t>TM_L_P3V1_SEL</t>
  </si>
  <si>
    <t>When the TM_L_P3V1_SEL bit is set to '1', the comparator status signal which flags that VOUT is lower than 0.3V ("OUT_L_P3V") from BUCK1 to the digital block is controlled directly by the TM_L_P3V1_DAT register bit. When TM_L_P3V1_SEL is set to '0', the TM_L_P3V1_DAT bit has no effect.</t>
  </si>
  <si>
    <t>TM_L_P3V1_DAT</t>
  </si>
  <si>
    <t>Bits 8:0</t>
  </si>
  <si>
    <t>IOUT1_CAL_GAIN</t>
  </si>
  <si>
    <t>Provides the value of the DCR for the inductor used to sense IOUT1 current so that the READ_IOUT command can report a value in Amps.</t>
  </si>
  <si>
    <t>IOUT2_CAL_GAIN</t>
  </si>
  <si>
    <t>Provides the value of the DCR for the inductor used to sense IOUT2 current so that the READ_IOUT command can report a value in Amps.</t>
  </si>
  <si>
    <t>IOUT3_CAL_GAIN</t>
  </si>
  <si>
    <t>Provides the value of the DCR for the inductor used to sense IOUT3 current so that the READ_IOUT command can report a value in Amps.</t>
  </si>
  <si>
    <t>IOUT4_CAL_GAIN</t>
  </si>
  <si>
    <t>Provides the value of the DCR for the inductor used to sense IOUT4 current so that the READ_IOUT command can report a value in Amps.</t>
  </si>
  <si>
    <t>IIN_CAL_GAIN</t>
  </si>
  <si>
    <t>Provides the value of the sense resistor used to sense IIN current so that the READ_IIN command can report a value in Amps.</t>
  </si>
  <si>
    <t>VOUT1_R</t>
  </si>
  <si>
    <t>RW</t>
  </si>
  <si>
    <t>latch_blk</t>
  </si>
  <si>
    <t>VOUT1_MRGN_H_R</t>
  </si>
  <si>
    <t>VOUT1_MRGN_L_R</t>
  </si>
  <si>
    <t>VOUT1_OV_FLT_LIM_R</t>
  </si>
  <si>
    <t>VOUT1_UV_FLT_LIM_R</t>
  </si>
  <si>
    <t>IOUT1_OC_FLT_LIM_R</t>
  </si>
  <si>
    <t>Prot_unique</t>
  </si>
  <si>
    <t>Defines the sign for the IOUT over-current value.</t>
  </si>
  <si>
    <t>IOUT1_UC_FLT_LIM_R</t>
  </si>
  <si>
    <t>Defines the sign for the IOUT under-current value.</t>
  </si>
  <si>
    <t>VOUT1_PGOOD_ON_R</t>
  </si>
  <si>
    <t>VOUT1_PGOOD_OFF_R</t>
  </si>
  <si>
    <t>IOUT1_CAL_GAIN_R</t>
  </si>
  <si>
    <t>VOUT2_R</t>
  </si>
  <si>
    <t>VOUT2_MRGN_H_R</t>
  </si>
  <si>
    <t>VOUT2_MRGN_L_R</t>
  </si>
  <si>
    <t>VOUT2_OV_FLT_LIM_R</t>
  </si>
  <si>
    <t>VOUT2_UV_FLT_LIM_R</t>
  </si>
  <si>
    <t>IOUT2_OC_FLT_LIM_R</t>
  </si>
  <si>
    <t>IOUT2_UC_FLT_LIM_R</t>
  </si>
  <si>
    <t>VOUT2_PGOOD_ON_R</t>
  </si>
  <si>
    <t>VOUT2_PGOOD_OFF_R</t>
  </si>
  <si>
    <t>IOUT2_CAL_GAIN_R</t>
  </si>
  <si>
    <t>VOUT3_R</t>
  </si>
  <si>
    <t>VOUT3_MRGN_H_R</t>
  </si>
  <si>
    <t>VOUT3_MRGN_L_R</t>
  </si>
  <si>
    <t>VOUT3_OV_FLT_LIM_R</t>
  </si>
  <si>
    <t>VOUT3_UV_FLT_LIM_R</t>
  </si>
  <si>
    <t>IOUT3_OC_FLT_LIM_R</t>
  </si>
  <si>
    <t>IOUT3_UC_FLT_LIM_R</t>
  </si>
  <si>
    <t>VOUT3_PGOOD_ON_R</t>
  </si>
  <si>
    <t>VOUT3_PGOOD_OFF_R</t>
  </si>
  <si>
    <t>IOUT3_CAL_GAIN_R</t>
  </si>
  <si>
    <t>VOUT4_R</t>
  </si>
  <si>
    <t>VOUT4_MRGN_H_R</t>
  </si>
  <si>
    <t>VOUT4_MRGN_L_R</t>
  </si>
  <si>
    <t>VOUT4_OV_FLT_LIM_R</t>
  </si>
  <si>
    <t>VOUT4_UV_FLT_LIM_R</t>
  </si>
  <si>
    <t>IOUT4_OC_FLT_LIM_R</t>
  </si>
  <si>
    <t>IOUT4_UC_FLT_LIM_R</t>
  </si>
  <si>
    <t>VOUT4_PGOOD_ON_R</t>
  </si>
  <si>
    <t>VOUT4_PGOOD_OFF_R</t>
  </si>
  <si>
    <t>IOUT4_CAL_GAIN_R</t>
  </si>
  <si>
    <t>READ1_VOUT</t>
  </si>
  <si>
    <t>READ_VOUT1</t>
  </si>
  <si>
    <t>READ1_IOUT</t>
  </si>
  <si>
    <t>This is the sign bit for the 2's complement IOUT current value.</t>
  </si>
  <si>
    <t>Gives the most recent measured IOUT current value in amps with units of 2e-5A (approx 31mA per LSB).</t>
  </si>
  <si>
    <t>READ2_VOUT</t>
  </si>
  <si>
    <t>READ_VOUT2</t>
  </si>
  <si>
    <t>READ2_IOUT</t>
  </si>
  <si>
    <t>READ3_VOUT</t>
  </si>
  <si>
    <t>READ_VOUT3</t>
  </si>
  <si>
    <t>READ3_IOUT</t>
  </si>
  <si>
    <t>READ4_VOUT</t>
  </si>
  <si>
    <t>READ_VOUT4</t>
  </si>
  <si>
    <t>READ4_IOUT</t>
  </si>
  <si>
    <t>READ_VIN</t>
  </si>
  <si>
    <t>READ_IIN</t>
  </si>
  <si>
    <t>This is the sign bit for the 2's complement IIN current value.</t>
  </si>
  <si>
    <t>Gives the most recent measured IIN current value in amps with units of 2e-5A (approx 31mA per LSB).</t>
  </si>
  <si>
    <t>READ_TEMP_1</t>
  </si>
  <si>
    <t>This is the sign bit for the 2's complement die temperature value.</t>
  </si>
  <si>
    <t>Gives the most recent measured die temperature in degrees Celsius with units of 0.25C per LSB.</t>
  </si>
  <si>
    <t>READ_TEMP_K</t>
  </si>
  <si>
    <t>An unsigned, (positive) value giving the most recent measured die temperature in degrees Kelvin with units of 0.25K per LSB. We may use this value internally, for example, when adding temperature compensation for IIN or IOUT ADC conversions. With an 11-bit value we can store a value up to 512.75K (or ~240C - more than enough).</t>
  </si>
  <si>
    <t>VIN_ON_LIM_R</t>
  </si>
  <si>
    <t>VIN_OFF_LIM_R</t>
  </si>
  <si>
    <t>OT_FLT_LIM_R</t>
  </si>
  <si>
    <t>VIN_OV_FLT_LIM_R</t>
  </si>
  <si>
    <t>VIN_UV_FLT_LIM_R</t>
  </si>
  <si>
    <t>IIN_OC_FLT_LIM_R</t>
  </si>
  <si>
    <t>IIN_CAL_GAIN_R</t>
  </si>
  <si>
    <t>ADC_RTRIM1_RSLT</t>
  </si>
  <si>
    <t>ADC</t>
  </si>
  <si>
    <t>This register can be used to read the most recent ADC result for a conversion of the RTRIM1 ADC input. Note that the RTRIMx pins will only be measured by the ADC under certain circumstances. The data format is a 16-bit unsigned value in Volts with 5 integer bits and 11 fraction bits.</t>
  </si>
  <si>
    <t>ADC_RTRIM2_RSLT</t>
  </si>
  <si>
    <t>This register can be used to read the most recent ADC result for a conversion of the RTRIM2 ADC input. Note that the RTRIMx pins will only be measured by the ADC under certain circumstances. The data format is a 16-bit unsigned value in Volts with 5 integer bits and 11 fraction bits.</t>
  </si>
  <si>
    <t>ADC_RTRIM3_RSLT</t>
  </si>
  <si>
    <t>This register can be used to read the most recent ADC result for a conversion of the RTRIM3 ADC input. Note that the RTRIMx pins will only be measured by the ADC under certain circumstances. The data format is a 16-bit unsigned value in Volts with 5 integer bits and 11 fraction bits.</t>
  </si>
  <si>
    <t>ADC_RTRIM4_RSLT</t>
  </si>
  <si>
    <t>This register can be used to read the most recent ADC result for a conversion of the RTRIM4 ADC input. Note that the RTRIMx pins will only be measured by the ADC under certain circumstances. The data format is a 16-bit unsigned value in Volts with 5 integer bits and 11 fraction bits.</t>
  </si>
  <si>
    <t>ADC_VX_RSLT</t>
  </si>
  <si>
    <t>This register can be used to read the most recent ADC result for a conversion of the charge pump VX ADC input. The data format is a 16-bit unsigned value in Volts with 5 integer bits and 11 fraction bits.</t>
  </si>
  <si>
    <t>CFG_BUCK0_R</t>
  </si>
  <si>
    <t>tst_cfg_ctrl</t>
  </si>
  <si>
    <t>CFG_BUCK1_R</t>
  </si>
  <si>
    <t>CFG_BUCK_GMPZ0_R</t>
  </si>
  <si>
    <t>CFG_BUCK_GMPZ1_R</t>
  </si>
  <si>
    <t>CFG_BUCK_GMPZ2_R</t>
  </si>
  <si>
    <t>CFG2</t>
  </si>
  <si>
    <t>CFG_BUCK_GMPZ3_R</t>
  </si>
  <si>
    <t>CFG3</t>
  </si>
  <si>
    <t>TRIM_BUCK0_R</t>
  </si>
  <si>
    <t>TRIM_BUCK1_R</t>
  </si>
  <si>
    <t>TRIM_BUCK2_R</t>
  </si>
  <si>
    <t>TRIM_BUCK3_R</t>
  </si>
  <si>
    <t>TRIM_BUCK4_R</t>
  </si>
  <si>
    <t>TRIM_BUCK5_R</t>
  </si>
  <si>
    <t>TRIM_BUCK6_R</t>
  </si>
  <si>
    <t>TRIM_BUCK7_R</t>
  </si>
  <si>
    <t>CFG_CP0_R</t>
  </si>
  <si>
    <t>CFG_CP1_R</t>
  </si>
  <si>
    <t>TRIM_BUCK_RAMP_R</t>
  </si>
  <si>
    <t>TRIM_VREF_R</t>
  </si>
  <si>
    <t>TM_BUCK0</t>
  </si>
  <si>
    <t>TM0</t>
  </si>
  <si>
    <t>Connected to TM_BUCK[7:0]</t>
  </si>
  <si>
    <t>TM_BUCK_RAMP</t>
  </si>
  <si>
    <t>TM</t>
  </si>
  <si>
    <t>Connected to TM_BUCK_RAMP[3:0]</t>
  </si>
  <si>
    <t>TM_EN_BUCK</t>
  </si>
  <si>
    <t>Connected to TM_EN_BUCK[10:0]</t>
  </si>
  <si>
    <t>TADDRA</t>
  </si>
  <si>
    <t>TADDRD</t>
  </si>
  <si>
    <t>TM_CP</t>
  </si>
  <si>
    <t>TRIM_CLK_DLY_R</t>
  </si>
  <si>
    <t>STATUS_INPUT_MASK_R</t>
  </si>
  <si>
    <t>flt_ctrl</t>
  </si>
  <si>
    <t>STATUS_MFR_MASK_R</t>
  </si>
  <si>
    <t>STATUS1_IVOUT_MASK_R</t>
  </si>
  <si>
    <t>16-bit register which can be accessed via the STATUS1_IVOUT_MASK_R, STATUS1_VOUT_MASK_R and/or STATUS1_IOUT_MASK_R addresses. Only 16-bits of storage required for all 3 addresses.</t>
  </si>
  <si>
    <t>IOUT_MASK</t>
  </si>
  <si>
    <t>VOUT_MASK</t>
  </si>
  <si>
    <t>STATUS1_VOUT_MASK_R</t>
  </si>
  <si>
    <t>STATUS1_IOUT_MASK_R</t>
  </si>
  <si>
    <t>STATUS_TEMP_MASK_R</t>
  </si>
  <si>
    <t>STATUS2_IVOUT_MASK_R</t>
  </si>
  <si>
    <t>16-bit register which can be accessed via the STATUS2_IVOUT_MASK_R, STATUS2_VOUT_MASK_R and/or STATUS2_IOUT_MASK_R addresses. Only 16-bits of storage required for all 3 addresses.</t>
  </si>
  <si>
    <t>STATUS2_VOUT_MASK_R</t>
  </si>
  <si>
    <t>STATUS2_IOUT_MASK_R</t>
  </si>
  <si>
    <t>STATUS3_IVOUT_MASK_R</t>
  </si>
  <si>
    <t>16-bit register which can be accessed via the STATUS3_IVOUT_MASK_R, STATUS3_VOUT_MASK_R and/or STATUS3_IOUT_MASK_R addresses. Only 16-bits of storage required for all 3 addresses.</t>
  </si>
  <si>
    <t>STATUS3_VOUT_MASK_R</t>
  </si>
  <si>
    <t>STATUS3_IOUT_MASK_R</t>
  </si>
  <si>
    <t>STATUS4_IVOUT_MASK_R</t>
  </si>
  <si>
    <t>16-bit register which can be accessed via the STATUS4_IVOUT_MASK_R, STATUS4_VOUT_MASK_R and/or STATUS4_IOUT_MASK_R addresses. Only 16-bits of storage required for all 3 addresses.</t>
  </si>
  <si>
    <t>STATUS4_VOUT_MASK_R</t>
  </si>
  <si>
    <t>STATUS4_IOUT_MASK_R</t>
  </si>
  <si>
    <t>STATUS_CML_MASK_R</t>
  </si>
  <si>
    <t>STATUS_OTHER_MASK_R</t>
  </si>
  <si>
    <t>CLEAR_FAULTS</t>
  </si>
  <si>
    <t>OR_OPERATION</t>
  </si>
  <si>
    <t>Supports bit-set operations when set to '1'. A system bus write with the OR_OPERATION bit set will logically OR the system bus value with the existing STATUS register value. This mechanism is to help other blocks set (or clear) STATUS register bits via the system bus rather than via discrete internal signals. This register bit is set to 1'b0.</t>
  </si>
  <si>
    <t>AND_OPERATION</t>
  </si>
  <si>
    <t>Supports bit-clear operations when set to '1'. A system bus write with the AND_OPERATION bit set will logically AND the system bus value with the existing STATUS register value. This mechanism is to help other blocks clear (or set) STATUS register bits via the system bus rather than via discrete internal signals. This register bit is set to 1'b1.</t>
  </si>
  <si>
    <t>STATUS1</t>
  </si>
  <si>
    <t>RO</t>
  </si>
  <si>
    <t>VOUT</t>
  </si>
  <si>
    <t>An output voltage fault or warning has occurred. Note that PE24103 does not implement VOUT related warning thresholds, so (for PE24103) this status bit will only reflect VOUT fault conditions.</t>
  </si>
  <si>
    <t>IOUT</t>
  </si>
  <si>
    <t>An output current or output power fault or warning has occurred. Note that PE24103 does not implement output power related fault or warning conditions. PE24103 also does not support IOUT related warning thresholds, so (for PE24103) this status bit will only reflect IOUT fault conditions.</t>
  </si>
  <si>
    <t>INPUT</t>
  </si>
  <si>
    <t>An input voltage, input current, or input power fault or warning has occurred. Note that PE24103 does not implement input power related fault or warning conditions. PE24103 also does not support input related warning thresholds, so (for PE24103) this status bit will only reflect input voltage or current fault conditions. Note that this status bit is common to the STATUS1, STATUS2, STATUS3 and STATUS4 registers.</t>
  </si>
  <si>
    <t>MFRSPECIFIC</t>
  </si>
  <si>
    <t>A manufacturer specific fault or warning has occurred. Note that this status bit is common to the STATUS1, STATUS2, STATUS3 and STATUS4 registers.</t>
  </si>
  <si>
    <t>PG_STATUS</t>
  </si>
  <si>
    <t>The POWER_GOOD signal is negated. The PG pin for PE24103 is active high. When the output voltage is not valid (and PG is therefore at a logic low level) the PG_STATUS bit will be high. This register bit is "live" rather than latched and will not be affected by a CLEAR_FAULTS command for example. Note that this status bit is common to the STATUS1, STATUS2, STATUS3 and STATUS4 registers.</t>
  </si>
  <si>
    <t>FANS</t>
  </si>
  <si>
    <t>A fan or airflow fault or warning has occurred. PE24103 does not support of fans, or forced air related faults. This register bit will always read as a logic '0'. Note that this status bit is common to the STATUS1, STATUS2, STATUS3 and STATUS4 registers.</t>
  </si>
  <si>
    <t>OTHER</t>
  </si>
  <si>
    <t>A bit in the STATUS_OTHER register has been set. Note that this status bit is common to the STATUS1, STATUS2, STATUS3 and STATUS4 registers.</t>
  </si>
  <si>
    <t>UNKNOWN</t>
  </si>
  <si>
    <t>A fault type not given in bits [15:9] and [7:0] of the STATUS1 register has been detected.</t>
  </si>
  <si>
    <t>BUSY</t>
  </si>
  <si>
    <t>A fault was declared because the device was busy and unable to respond. Note that this status bit is common to the STATUS1, STATUS2, STATUS3 and STATUS4 registers.</t>
  </si>
  <si>
    <t>OFF</t>
  </si>
  <si>
    <t>This bit is asserted if PE24103 is not providing power to the output, regardles of the reason, including simply not being enabled.</t>
  </si>
  <si>
    <t>VOUT_OV_FLT</t>
  </si>
  <si>
    <t>An output overvoltage fault has occurred.</t>
  </si>
  <si>
    <t>IOUT_OC_FLT</t>
  </si>
  <si>
    <t>An output overcurrent fault has occurred.</t>
  </si>
  <si>
    <t>VIN_UV_FLT</t>
  </si>
  <si>
    <t>An input undervoltage fault has occurred. Note that this status bit is common to the STATUS1, STATUS2, STATUS3 and STATUS4 registers.</t>
  </si>
  <si>
    <t>TEMPERATURE</t>
  </si>
  <si>
    <t>A temperature fault or warning has occurred. PE24103 does not support temperature related warning thresholds, so (for PE24103) this status bit will only reflect a temperature fault condition. Note that this status bit is common to the STATUS1, STATUS2, STATUS3 and STATUS4 registers.</t>
  </si>
  <si>
    <t>CML</t>
  </si>
  <si>
    <t>A communications, memory or logic fault has occurred. Note that this status bit is common to the STATUS1, STATUS2, STATUS3 and STATUS4 registers.</t>
  </si>
  <si>
    <t>NOA</t>
  </si>
  <si>
    <t>A fault or warning not listed in bits [7:1] of the STATUS1 register has occurred.</t>
  </si>
  <si>
    <t>STATUS1_VOUT</t>
  </si>
  <si>
    <t>Supports bit-set operations when set to '1'. A system bus write with the OR_OPERATION bit set will logically OR the system bus value with the existing STATUS register value. This mechanism is to help other blocks set (or clear) STATUS register bits via the system bus rather than via discrete internal signals.</t>
  </si>
  <si>
    <t>Supports bit-clear operations when set to '1'. A system bus write with the AND_OPERATION bit set will logically AND the system bus value with the existing STATUS register value. This mechanism is to help other blocks clear (or set) STATUS register bits via the system bus rather than via discrete internal signals.</t>
  </si>
  <si>
    <t>OV_LIVE</t>
  </si>
  <si>
    <t>VOUT over-voltage error flag which can be cleared by the latest ADC result.</t>
  </si>
  <si>
    <t>UV_LIVE</t>
  </si>
  <si>
    <t>VOUT under-voltage error flag which can be cleared by the latest ADC result.</t>
  </si>
  <si>
    <t>VOUT over-voltage error flag.</t>
  </si>
  <si>
    <t>VOUT_OV_WARN</t>
  </si>
  <si>
    <t>Not implemented for PE24103. This register bit is not writable and always reads as 1'b0.</t>
  </si>
  <si>
    <t>VOUT_UV_WARN</t>
  </si>
  <si>
    <t>VOUT_UV_FLT</t>
  </si>
  <si>
    <t>VOUT under-voltage error flag.</t>
  </si>
  <si>
    <t>VOUT_MAX_MIN</t>
  </si>
  <si>
    <t>VOUT_TON_FLT</t>
  </si>
  <si>
    <t>VOUT_TOFF_FLT</t>
  </si>
  <si>
    <t>STATUS1_IOUT</t>
  </si>
  <si>
    <t>OC_LIVE</t>
  </si>
  <si>
    <t>IOUT over-current error flag which can be cleared by the latest ADC result.</t>
  </si>
  <si>
    <t>UC_LIVE</t>
  </si>
  <si>
    <t>IOUT under-current error flag which can be cleared by the latest ADC result.</t>
  </si>
  <si>
    <t>Output over-current error flag.</t>
  </si>
  <si>
    <t>IOUT_OC_LV_FLT</t>
  </si>
  <si>
    <t>IOUT_OC_WARN</t>
  </si>
  <si>
    <t>IOUT_UC_FLT</t>
  </si>
  <si>
    <t>Output under-current error flag.</t>
  </si>
  <si>
    <t>IOUT_SHARE_FLT</t>
  </si>
  <si>
    <t>OP_PWR_LIM_FLT</t>
  </si>
  <si>
    <t>OP_OP_FLT</t>
  </si>
  <si>
    <t>OP_OP_WARN</t>
  </si>
  <si>
    <t>STATUS2</t>
  </si>
  <si>
    <t>STATUS2_VOUT</t>
  </si>
  <si>
    <t>STATUS2_IOUT</t>
  </si>
  <si>
    <t>STATUS3</t>
  </si>
  <si>
    <t>STATUS3_VOUT</t>
  </si>
  <si>
    <t>STATUS3_IOUT</t>
  </si>
  <si>
    <t>STATUS4</t>
  </si>
  <si>
    <t>STATUS4_VOUT</t>
  </si>
  <si>
    <t>STATUS4_IOUT</t>
  </si>
  <si>
    <t>STATUS_TEMP</t>
  </si>
  <si>
    <t>OT_LIVE</t>
  </si>
  <si>
    <t xml:space="preserve">Over-temperature error flag which can also be cleared by an ADC value below the set point. </t>
  </si>
  <si>
    <t>OT_FLT</t>
  </si>
  <si>
    <t>Over-temperature error flag.</t>
  </si>
  <si>
    <t>OT_WARN</t>
  </si>
  <si>
    <t>UT_WARN</t>
  </si>
  <si>
    <t>UT_FLT</t>
  </si>
  <si>
    <t>RESERVED</t>
  </si>
  <si>
    <t>Not implemented for PE24103. These register bits are not writable and always read as zeros.</t>
  </si>
  <si>
    <t>STATUS_INPUT</t>
  </si>
  <si>
    <t>Input over-voltage error flag which can also be cleared by the latest ADC measurement.</t>
  </si>
  <si>
    <t>Input under-voltage error flag which can also be cleared by the latest ADC measurement.</t>
  </si>
  <si>
    <t>LOW_LIVE</t>
  </si>
  <si>
    <t>Input over-current error flag which can also be cleared by the latest ADC measurement.</t>
  </si>
  <si>
    <t>VIN_OV_FLT</t>
  </si>
  <si>
    <t>Input over-voltage error flag.</t>
  </si>
  <si>
    <t>VIN_OV_WARN</t>
  </si>
  <si>
    <t>VIN_UV_WARN</t>
  </si>
  <si>
    <t>Input under-voltage error flag.</t>
  </si>
  <si>
    <t>VIN_TOO_LOW</t>
  </si>
  <si>
    <t>Flag to indicate that the device has turned off because VIN is too low.</t>
  </si>
  <si>
    <t>IIN_OC_FLT</t>
  </si>
  <si>
    <t>Input over-current error flag.</t>
  </si>
  <si>
    <t>IIN_OC_WARN</t>
  </si>
  <si>
    <t>IP_OP_WARN</t>
  </si>
  <si>
    <t>STATUS_CML</t>
  </si>
  <si>
    <t>BAD_CMD</t>
  </si>
  <si>
    <t>An invalid, or unsupported command has been received.</t>
  </si>
  <si>
    <t>BAD_DATA</t>
  </si>
  <si>
    <t>Invalid, or unsupported data has been received in an otherwise valid command.</t>
  </si>
  <si>
    <t>PEC_FAIL</t>
  </si>
  <si>
    <t>MEM_FLT</t>
  </si>
  <si>
    <t>PROC_FLT</t>
  </si>
  <si>
    <t>COMMS_OTHER</t>
  </si>
  <si>
    <t>A communication fault not covered by other fault bits has occurred.</t>
  </si>
  <si>
    <t>ML_OTHER</t>
  </si>
  <si>
    <t>A memory or logic fault not covered by other fault bits has occurred.</t>
  </si>
  <si>
    <t>STATUS_OTHER</t>
  </si>
  <si>
    <t>Not implemented for PE24103. These reserved register bits are not writable and always read as zeros.</t>
  </si>
  <si>
    <t>A_FUSE_FLT</t>
  </si>
  <si>
    <t>B_FUSE_FLT</t>
  </si>
  <si>
    <t>A_OR_FLT</t>
  </si>
  <si>
    <t>B_OR_FLT</t>
  </si>
  <si>
    <t>OP_OR_FLT</t>
  </si>
  <si>
    <t>FIRST_SMB</t>
  </si>
  <si>
    <t>This device was the first to assert the SMBALERT pin.</t>
  </si>
  <si>
    <t>STATUS_MFR_SPECIFIC</t>
  </si>
  <si>
    <t>This bit is the same as the OT_FLT register bit, but can be set/cleared by the latest ADC measurement of temperature to reflect the current state. The OT_FLT bit should only be cleared by specific PMBus command.</t>
  </si>
  <si>
    <t>CP_LIVE</t>
  </si>
  <si>
    <t>This bit is the same as the CP_RDYb register bit, but can be set/cleared by internal logic to relfect the current state. The CP_RDYb bit should only be cleared by specific PMBus command.</t>
  </si>
  <si>
    <t>Bits 7:2</t>
  </si>
  <si>
    <t>This status flag indicates when PE24103 has been shut down due to an over-temperature fault. The limits to set, and clear, the OT fault flag are defined by pSEMI and are not PMBus values. The PSEMI_OT_SET_FLT_LIM and PSEMI_OT_CLR_FLT_LIM MTP locations define the temperature thresholds to set and clear the fault flag. When the fault flag is set, PE24103 will shut down for safety reasons and will not restart until the die temperature has dropped back to a safe level.</t>
  </si>
  <si>
    <t>CP_RDYb</t>
  </si>
  <si>
    <t>This is a status bit for the internal charge pump. When set to 1'b1, this bit indicates that the system is not yet ramping the output voltages and is not yet ready for load.</t>
  </si>
  <si>
    <t>STATUS_CHARGE_PUMP</t>
  </si>
  <si>
    <t>This is NOT a PMBus status register, although we may provide some of the bits to the STATUS_MFR_SPECIFIC register. FIXME.</t>
  </si>
  <si>
    <t>ANA_VXUV</t>
  </si>
  <si>
    <t>This is a status bit for the internal charge pump. When set to 1'b1, this bit indicates that the fast analog VX undervoltage detector has tripped. This is a copy of bits in the CP_STATUS register coming from the analog.</t>
  </si>
  <si>
    <t>ADC_VXUV</t>
  </si>
  <si>
    <t>This is a status bit for the internal charge pump. When set to 1'b1, this bit indicates that the ADC has measured a VX value which is less than the threshold voltage set by an MTP value.</t>
  </si>
  <si>
    <t>ANA_VXOV</t>
  </si>
  <si>
    <t>This is a status bit for the internal charge pump. When set to 1'b1, this bit indicates that the fast analog VX overvoltage detector has tripped. This is a copy of bits in the CP_STATUS register coming from the analog.</t>
  </si>
  <si>
    <t>ADC_VXOV</t>
  </si>
  <si>
    <t>This is a status bit for the internal charge pump. When set to 1'b1, this bit indicates that the ADC has measured a VX value which exceeded the threshold voltage set by an MTP value.</t>
  </si>
  <si>
    <t>STATUS1_MFR_VOUT</t>
  </si>
  <si>
    <t>ADC_PG_OK</t>
  </si>
  <si>
    <t>This is a status bit which is set based on the ADC conversion results for VOUT. When VOUT exceeds the VOUT PGOOD_ON threshold, the bit is set. When the ADC result for VOUT dips below the PGOOD_OFF threshold this bit gets cleared.</t>
  </si>
  <si>
    <t>STATUS2_MFR_VOUT</t>
  </si>
  <si>
    <t>STATUS3_MFR_VOUT</t>
  </si>
  <si>
    <t>STATUS4_MFR_VOUT</t>
  </si>
  <si>
    <t>ADC_CHAN_ID</t>
  </si>
  <si>
    <t>adc_ctrl</t>
  </si>
  <si>
    <t>RT_CH</t>
  </si>
  <si>
    <t xml:space="preserve">The RT_CH register bits indicate which RTRIM channel which was last converted. These bits are only valid when the CH_ID values are set for the GPR channel. This is an internal register, although it can also be read via the private test mode. The channels are defined as follows:
2'b00 - RTRIM1
2'b01 - RTRIM2
2'b10 - RTRIM3
2'b11 - RTRIM4
</t>
  </si>
  <si>
    <t>This register bit indicates to the bus_master whether the latest ADC result should be corrected for gain error or not. The value for this bit depends on the CH_ID values and comes from MTP data where there is a channel-by-channel enable for gain error correction for each ADC input channel.</t>
  </si>
  <si>
    <t>This register bit indicates to the bus_master whether the latest ADC result should be corrected for offset or not. The value for this bit depends on the CH_ID values and comes from MTP data where there is a channel-by-channel enable for offset correction for each ADC input channel.</t>
  </si>
  <si>
    <t>CH_ID</t>
  </si>
  <si>
    <t xml:space="preserve">The CH_ID register bits indicate the channel which was last converted. This is an internal register, although it can also be read via the private test mode. The channels are defined as follows:
4'b0000 - GPR voltage setting resistor for all switching outputs
4'b0001 - VIN voltage measurement
4'b0010 - IIN current measurement
4'b0011 - Charge pump output voltage ("Vx")
4'b0100 - VOUT for switching output 1
4'b0101 - VOUT for switching output 2
4'b0110 - VOUT for switching output 3
4'b0111 - VOUT for switching output 4
4'b1000 - IOUT for switching output 1
4'b1001 - IOUT for switching output 2
4'b1010 - IOUT for switching output 3
4'b1011 - IOUT for switching output 4
4'b1100 - Die temperature
4'b1110 - Not currently used
4'b0100 - Voltage reference for all the switching outputs
4'b1111 - Analog MUX test input
</t>
  </si>
  <si>
    <t>ADC_CHAN_RSLT</t>
  </si>
  <si>
    <t>ADC_RSLT</t>
  </si>
  <si>
    <t>The ADC_RSLT register bits give the raw (uncorrected) value for the most recent ADC conversion. The ADC presents a 16-bit, signed result (although we only anticipate ENOB around 10-11 bits). As we need more than 8-bits, using a 16-bit result is convenient in the 16-bit system bus and the 16-bit ALU we use to massage the ADC results.</t>
  </si>
  <si>
    <t>ADC_CTRL1</t>
  </si>
  <si>
    <t>0x1</t>
  </si>
  <si>
    <t>ADC_DONE</t>
  </si>
  <si>
    <t>The ADC_DONE register bit indicates that a new ADC result is available in the ADC_CHAN_RSLT register. The ADC_DONE flag is used by the system when automatically converting multiple channels in a round-robin scheme.</t>
  </si>
  <si>
    <t>ADC_START</t>
  </si>
  <si>
    <t>The ADC_START register bit is self-clearing. The ADC_START register bit is used by the system to start the next ADC conversion (when the current result has been captured). When managing the ADC in test mode, the ADC_START register bit may also be set via PMBus/I2C writes via the private test interface. Note that setting ADC_START to 1'b1 should only be done when the the ADC_DONE register bit is also '1' to indicate that the ADC is not active. Attempting to start a new conversion when the ADC is already busy will be ignored.</t>
  </si>
  <si>
    <t>ADC_CH_SEL00_R</t>
  </si>
  <si>
    <t>ADC_CH_SEL01_R</t>
  </si>
  <si>
    <t>ADC_CH_SEL02_R</t>
  </si>
  <si>
    <t>ADC_CH_SEL03_R</t>
  </si>
  <si>
    <t>ADC_CH_SEL04_R</t>
  </si>
  <si>
    <t>ADC_CH_SEL05_R</t>
  </si>
  <si>
    <t>ADC_CH_SEL06_R</t>
  </si>
  <si>
    <t>ADC_CH_SEL07_R</t>
  </si>
  <si>
    <t>ADC_CH_SEL08_R</t>
  </si>
  <si>
    <t>ADC_CH_SEL09_R</t>
  </si>
  <si>
    <t>ADC_CH_SEL10_R</t>
  </si>
  <si>
    <t>ADC_CH_SEL11_R</t>
  </si>
  <si>
    <t>ADC_CH_SEL12_R</t>
  </si>
  <si>
    <t>ADC_CH_SEL13_R</t>
  </si>
  <si>
    <t>ADC_CH_SEL14_R</t>
  </si>
  <si>
    <t>ADC_CH_SEL15_R</t>
  </si>
  <si>
    <t>CONFIGADC1_R</t>
  </si>
  <si>
    <t xml:space="preserve">This MTP bit selects how the digital part of the ADC will sample the bit-stream coming from the analog part of the ADC. The expectation is that the modulator output from the analog holds 2s complement values of +1 (2'b01) or -1 (2'b10) and just the sign bit is sent from the analog to the digital. The expectation is the single-bit value used in the ADC filter is the INVERTED sign bit of the modulator data. The BIT_FLIP MTP values allows a "just-in-case" option should something go wrong in our handing of the analog &lt;&gt; digital interface.
1'b0 - Decimating filter uses the INVERSE of bit 1 of the analog modulator output.
1'b1 - Decimating filter uses bit 1 of the analog modulator output (without any inversion).  This option is the EXPECTED DEFAULT.
</t>
  </si>
  <si>
    <t xml:space="preserve">These MTP bits can be used to set various options for the ADC clock signal which is derived from the 12MHz system clock as follows:
5'b0_0000 - ADC clock is SYSCLK/6 (2MHz) with a 33/67 duty cycle
5'b0_0001 - ADC clock is SYSCLK/6 (2MHz) with a 50/50 duty cycle
5'b0_0010 - ADC clock is SYSCLK/8 (1.5MHz) with a 25/75 duty cycle
5'b0_0011 - ADC clock is SYSCLK/8 (1.5MHz) with a 38/62 duty cycle
5'b0_0100 - ADC clock is SYSCLK/8 (1.5MHz) with a 50/50 duty cycle
5'b0_0101 - ADC clock is SYSCLK/12 (1MHz) with a 17/83 duty cycle
5'b0_0110 - ADC clock is SYSCLK/12 (1MHz) with a 25/75 duty cycle
5'b0_0111 - ADC clock is SYSCLK/12 (1MHz) with a 33/67 duty cycle
5'b0_1000 - ADC clock is SYSCLK/12 (1MHz) with a 42/58 duty cycle
5'b0_1001 - ADC clock is SYSCLK/12 (1MHz) with a 50/50 duty cycle
5'b0_1010 - ADC clock is SYSCLK/16 (750kHz) with a 19/81 duty cycle
5'b0_1011 - ADC clock is SYSCLK/16 (750kHz) with a 25/75 duty cycle
5'b0_1100 - ADC clock is SYSCLK/16 (750kHz) with a 31/69 duty cycle
5'b0_1101 - ADC clock is SYSCLK/16 (750kHz) with a 38/62 duty cycle
5'b0_1110 - ADC clock is SYSCLK/16 (750kHz) with a 44/56 duty cycle
5'b0_1111 - ADC clock is SYSCLK/16 (750kHz) with a 50/50 duty cycle
5'b1_0000 - ADC clock is tied to the BUCK clock with fixed 1 (12MHz) clock period low, the rest high
5'b1_0001 - ADC clock is tied to the BUCK clock with fixed 2 (12MHz) clock periods low, the rest high
5'b1_0010 - ADC clock is tied to the BUCK clock with fixed 3 (12MHz) clock periods low, the rest high
5'b1_0011 - ADC clock is tied to the BUCK clock with fixed 4 (12MHz) clock periods low, the rest high
5'b1_0100 - ADC clock is tied to the BUCK clock with fixed 5 (12MHz) clock periods low, the rest high
5'b1_0101 - ADC clock is tied to the BUCK clock with approx 5% duty cycle
5'b1_0110 - ADC clock is tied to the BUCK clock with approx 10% duty cycle
5'b1_0111 - ADC clock is tied to the BUCK clock with approx 15% duty cycle
5'b1_1000 - ADC clock is tied to the BUCK clock with approx 20% duty cycle
5'b1_1001 - ADC clock is tied to the BUCK clock with approx 25% duty cycle
5'b1_1010 - ADC clock is tied to the BUCK clock with approx 30% duty cycle
5'b1_1011 - ADC clock is tied to the BUCK clock with approx 35% duty cycle
5'b1_1100 - ADC clock is tied to the BUCK clock with approx 40% duty cycle
5'b1_1101 - ADC clock is tied to the BUCK clock with approx 45% duty cycle
5'b1_1110 - ADC clock is tied to the BUCK clock with approx 50% duty cycle
5'b1_1111 - Not valid/used
</t>
  </si>
  <si>
    <t>CONFIGADC2_R</t>
  </si>
  <si>
    <t>CONFIGADC3_R</t>
  </si>
  <si>
    <t>CONFIGADC4_R</t>
  </si>
  <si>
    <t>TM_ADC1</t>
  </si>
  <si>
    <t>TM_EXTIN_DMR</t>
  </si>
  <si>
    <t>This test signal (when set to '1') will select a digital test source for the input to the ADC decimator/filter from the TBD pin. The TM_EXTIN_DMR signal has higher precedence than either the mission mode, or the test mode, selection of ADC channel as it inserts the test signal between the output of the analog modulator and the input of the digital filter.</t>
  </si>
  <si>
    <t>TM_ADC_RST</t>
  </si>
  <si>
    <t>This test mode signal resets the entire ADC (including the integrators in the modulator) so that a new conversion can start from a known state.</t>
  </si>
  <si>
    <t>TM_DEC_RST</t>
  </si>
  <si>
    <t>This test mode signal allows the decimation filters for the ADC to be reset. This might be used in combination with the TM_CONT_CONV register bit to allow the current ADC result to be cleared.</t>
  </si>
  <si>
    <t>TM_CONT_CONV</t>
  </si>
  <si>
    <t>When the TM_CONT_CONV &amp; TM_SEL_CH_ID register bits are set then the ADC will continuously convert the input channel set by the TM_CH_ID register bits. The ADC will not pause for results to be collected, nor will the ADC require to be started. New ADC results will be available roughly every 50us (for ADC clock of 1.5MHz and decimation ratio of 64) which is approximately the same as the maximum rate for a continuously read 16-bit result via PMBus/I2C at 400kHz. When TM_CONT_CONV = 1'b0 and TM_SEL_CH_ID = 1'b1, the ADC will operate in a one-shot mode. A single conversion of the channel selected by TM_CH_ID will be kicked off every time the ADC_CTRL1[ADC_START] register bit is set to '1'.</t>
  </si>
  <si>
    <t>TM_SEL_CH_ID</t>
  </si>
  <si>
    <t>When the TM_SEL_CH_ID bit is set to '1', the ADC can be forced to convert a specific input channel as set by the TM_CH_ID register bits. When TM_SEL_CH_ID = 1'b0, the ADC channel will be set automatically by the values in the ADC_CH_SEL00 to ADC_CH_SEL15 registers.</t>
  </si>
  <si>
    <t>TM_CH_ID1</t>
  </si>
  <si>
    <t xml:space="preserve">When the TM_SEL_CH_ID bit is set to '1', the ADC will convert the channel selected by the TM_CH_ID1/0 bits as follows:
TM_CH_ID0 = 4'b0000 - VGPR for all 4 RTRIM channels. 
TM_CH_ID1 bits are 2'b00 for RTRIM1, 2'b01 for RTRIM2, 2'b10 for RTRIM3 and 2'b11 for RTRIM4.
The TM_CH_ID1 bits are not used unless TM_CH_ID0 = 4'b0000.
</t>
  </si>
  <si>
    <t>TM_CH_ID0</t>
  </si>
  <si>
    <t xml:space="preserve">When the TM_SEL_CH_ID bit is set to '1', the ADC will convert the channel selected by the TM_CH_ID1/0 bits as follows:
4'b0000 - VGPR for all 4 RTRIM channels. TM_CH_ID1 bits select the RTRIM channel
4'b0001 - VIN voltage measurement
4'b0010 - IIN input current measurement
4'b0011 - Charge pump output voltage
4'b0100 - VOUT for switching output 1
4'b0101 - VOUT for switching output 2
4'b0110 - VOUT for switching output 3
4'b0111 - VOUT for switching output 4
4'b1000 - IOUT for switching output 1
4'b1001 - IOUT for switching output 2
4'b1010 - IOUT for switching output 3
4'b1011 - IOUT for switching output 4
4'b1100 - Die temperature
4'b1101 - Not currently used
4'b1110 - VREF (Modulator) for test use only
4'b1111 - Analog test mux signals
</t>
  </si>
  <si>
    <t>TM_ADC2</t>
  </si>
  <si>
    <t>RTRIM_MODE</t>
  </si>
  <si>
    <t>The RTRIM_MODE value is used to choose which of the interim ADC results are captured for debug in the TM_ADC3-6 registers. The RTRIM_MODE value is only important when the TM_ONESHOT bit is set and the channel select bits of this register are set to select an RTRIM ADC result.
                      RTRIM_MODE = '0'               RTRIM_MODE = '1'
TM_ADC3 value          raw ADC result                    FIXME
TM_ADC4 value           raw + offset                     FIXME
TM_ADC5 value        raw + offset + gain                 FIXME
TM_ADC6 value           PMBus scaled                     FIXME</t>
  </si>
  <si>
    <t>IOUT_MODE</t>
  </si>
  <si>
    <t>The IOUT_MODE value is used to choose which of the interim ADC results are captured for debug in the TM_ADC3-6 registers. The RTRIM_MODE value is only important when the TM_ONESHOT bit is set and the channel select bits of this register are set to select an IOUT ADC result.
                      RTRIM_MODE = '0'               RTRIM_MODE = '1'
TM_ADC3 value          raw ADC result                    FIXME
TM_ADC4 value           raw + offset                     FIXME
TM_ADC5 value        raw + offset + gain                 FIXME
TM_ADC6 value           PMBus scaled                     FIXME</t>
  </si>
  <si>
    <t>DMR_SEL</t>
  </si>
  <si>
    <t>The DMR_SEL value is used to override how the ADC test mode registers are used to capture debug data for the ADC conversion. Instead of capturing interim steps in the ADC calculation, the TM_ADC3 and TM_ADC4 registers are used to capture the decimation filter output. This mode might be used when forcing an external bit-stream into the decimation filter from a chip-pin for debug/test purposes. When DMR_SEL = '1', the RTRIM_MODE and IOUT_MODE values are unused and only TM_ADC3 and TM_ADC4 will get test values. The DMR_SEL value is only important when the TM_ONESHOT bit is set and the channel select bits of this register are set to a valid ADC channel.
                   DMR_SEL = '1'
TM_ADC3 value      Dec64 bits 15:0;  Dec128 bits 15:0;  Dec256 bits 16:1 (bit 0 is dropped).
TM_ADC4 value      Dec64 bits 24:16; Dec128 bits 28:16; Dec256 bits 33:17.
TM_ADC5 value      Not used
TM_ADC6 value      Not used</t>
  </si>
  <si>
    <t>TM_ONESHOT</t>
  </si>
  <si>
    <t>This register bit is self-clearing. When the TM_ONESHOT bit is set to '1', the ADC will create a range of debug values which get stored in registers TM_ADC3 to TM_ADC6. The debug values will be created the next time the channel selected by the TM_CH_ID0 bits of this register is converted. The results stored in TM_ADC3 to TM_ADC6 will be the raw ADC value, the offset corrected version, the gain corrected version and the scaled to PMBus version. For IOUT or IIN values, we can also select the values before and after scaling with Rsense and after the Temp Coefficient correction. For the Rtrim channels we can select various steps in the piece-wise linear correction of the Rtrim value.</t>
  </si>
  <si>
    <t>DBUG_CH_ID1</t>
  </si>
  <si>
    <t>DBUG_CH_ID0</t>
  </si>
  <si>
    <t>TM_ADC3</t>
  </si>
  <si>
    <t>Data</t>
  </si>
  <si>
    <t>This debug register can be used to capture various interim values for ADC conversions. See description of the TM_ADC2 bits for full details.</t>
  </si>
  <si>
    <t>TM_ADC4</t>
  </si>
  <si>
    <t>TM_ADC5</t>
  </si>
  <si>
    <t>TM_ADC6</t>
  </si>
  <si>
    <t>TM_ADC7</t>
  </si>
  <si>
    <t>TM_EN_RTRIM_SEL</t>
  </si>
  <si>
    <t>When the TM_EN_RTRIM_SEL bit is set to '1', the EN_RTRIM signal from the digital to the analog block is driven directly by the TM_EN_RTRIM_DAT register bit. When TM_EN_RTRIM_SEL is set to '0', the TM_EN_RTRIM_DAT bit has no effect.</t>
  </si>
  <si>
    <t>TM_EN_RTRIM_DAT</t>
  </si>
  <si>
    <t>TM_ADC_MOD_EN_SEL</t>
  </si>
  <si>
    <t>When the TM_ADC_MOD_EN_SEL bit is set to '1', the ADC_MOD_EN signal from the digital to the analog block is driven directly by the TM_ADC_MOD_EN_DAT register bit. When TM_ADC_MOD_EN_SEL is set to '0', the TM_ADC_MOD_EN_DAT bit has no effect.</t>
  </si>
  <si>
    <t>TM_ADC_MOD_EN_DAT</t>
  </si>
  <si>
    <t>TM_ADC_ON_SEL</t>
  </si>
  <si>
    <t>When the TM_ADC_ON_SEL bit is set to '1', the ADC_ON[15:0] signals from the digital to the analog block are driven directly by the TM_ADC_ON_DAT register bit. When TM_ADC_ON_SEL is set to '0', the TM_ADC_ON_DAT bit has no effect. Note that a single bit is used for all 16 bits because there is no difference in the RTL code in timing, or logic state, between any of the ADC_ON[15:0] signals.</t>
  </si>
  <si>
    <t>TM_ADC_ON_DAT</t>
  </si>
  <si>
    <t>VOUT1_TRANS_RATE_R</t>
  </si>
  <si>
    <t>ps1_ctrl</t>
  </si>
  <si>
    <t>TON1_DLY_R</t>
  </si>
  <si>
    <t>TON1_RISE_R</t>
  </si>
  <si>
    <t>VOUT1_MODE_R</t>
  </si>
  <si>
    <t>TOFF1_DLY_R</t>
  </si>
  <si>
    <t>TOFF1_FALL_R</t>
  </si>
  <si>
    <t>VOUT1_OPERATION_R</t>
  </si>
  <si>
    <t>VOUT1_DAC_R</t>
  </si>
  <si>
    <t>Value for the target VOUT voltage coming from the VOUT_COMMAND. This data is held as a 16-bit value and is in DAC format (i.e. a value which we can directly use in the DAC which creates the BUCK reference voltage).</t>
  </si>
  <si>
    <t>VOUT1_MRGN_H_DAC_R</t>
  </si>
  <si>
    <t>VOUT1_MRGN_H_ABS_R</t>
  </si>
  <si>
    <t>VOUT1_MRGN_L_DAC_R</t>
  </si>
  <si>
    <t>VOUT1_MRGN_L_ABS_R</t>
  </si>
  <si>
    <t>VOUT1_DAC_TARGET</t>
  </si>
  <si>
    <t>DAC_TARGET</t>
  </si>
  <si>
    <t>Gives the actual VOUT target DAC value. This is the result of MUXing between VOUT_DAC_R, VOUT_MRGN_H_DAC_R and VOUT_MRGN_L_DAC_R.</t>
  </si>
  <si>
    <t>VOUT1_DAC_ACTUAL</t>
  </si>
  <si>
    <t>DAC_ACTUAL</t>
  </si>
  <si>
    <t>Gives the current 16-bit value being applied to the VOUT DAC.</t>
  </si>
  <si>
    <t>VOUT1_DAC_STEP</t>
  </si>
  <si>
    <t>Bits 10:8</t>
  </si>
  <si>
    <t>INT_STEP</t>
  </si>
  <si>
    <t>The DAC step value contains a 3.8 format number which is the (16-bit) DAC step which we have calculated is needed to reach the target VOUT level in the TON_RISE time (or from VOUT back down to GND in TOFF_FALL). We calculate the DAC code as a 16.8 value and base the ramp on 12,000 steps which we can do in the minimum rise/fall time of 1ms.</t>
  </si>
  <si>
    <t>FRAC_STEP</t>
  </si>
  <si>
    <t>CFG_DAC1_R</t>
  </si>
  <si>
    <t>DAC1_TRIM_R</t>
  </si>
  <si>
    <t>ADC_VOUT1</t>
  </si>
  <si>
    <t>This register is used to store a copy of the most recent ADC measurement of the VOUT channel while still in the ADC bits format (rather than a voltage based scale as used for reporting via PMBus).</t>
  </si>
  <si>
    <t>VOUT1_TRANS_STEP</t>
  </si>
  <si>
    <t>Bits 13:8</t>
  </si>
  <si>
    <t>The TRANS step value contains a 6.8 format number which is the (16-bit) DAC step which we have calculated corresponds to the value entered using the VOUT_TRANSITION_RATE command. We convert from mV/us (in the transition rate command) to 16-bit DAC LSBs/us (held in this register) using a scaling constant held in MTP. We calculate the DAC code as a 16.8 value and base the tranisition ramp on a step of VOUTx_TRANS_STEP once every 1us.</t>
  </si>
  <si>
    <t>TM1_PSIGA</t>
  </si>
  <si>
    <t>TM_PULLDOWN_SEL</t>
  </si>
  <si>
    <t>When the TM_PULLDOWN_SEL bit is set to '1', the PULLDOWN[1] signal from the digital to the analog block are driven directly by the TM_PULLDOWN_DAT register bit. When TM_PULLDOWN_SEL is set to '0', the TM_PULLDOWN_DAT bit has no effect.</t>
  </si>
  <si>
    <t>TM_PULLDOWN_DAT</t>
  </si>
  <si>
    <t>TM_SS_DONE_SEL</t>
  </si>
  <si>
    <t>When the TM_SS_DONE_SEL bit is set to '1', the SS_DONE[1] signal from the digital to the analog block are driven directly by the TM_SS_DONE_DAT register bit. When TM_SS_DONE_SEL is set to '0', the TM_SS_DONE_DAT bit has no effect.</t>
  </si>
  <si>
    <t>TM_SS_DONE_DAT</t>
  </si>
  <si>
    <t>TM_ONPWM2_SEL</t>
  </si>
  <si>
    <t>When the TM_ONPWM2_SEL bit is set to '1', the ONPWM2[1] signal from the digital to the analog block are driven directly by the TM_ONPWM2_DAT register bit. When TM_ONPWM2_SEL is set to '0', the TM_ONPWM2_DAT bit has no effect.</t>
  </si>
  <si>
    <t>TM_ONPWM2_DAT</t>
  </si>
  <si>
    <t>TM_ONPWM1_SEL</t>
  </si>
  <si>
    <t>When the TM_ONPWM1_SEL bit is set to '1', the ONPWM1[1] signal from the digital to the analog block are driven directly by the TM_ONPWM1_DAT register bit. When TM_ONPWM1_SEL is set to '0', the TM_ONPWM1_DAT bit has no effect.</t>
  </si>
  <si>
    <t>TM_ONPWM1_DAT</t>
  </si>
  <si>
    <t>TM_ONGM2_SEL</t>
  </si>
  <si>
    <t>When the TM_ONGM2_SEL bit is set to '1', the ONGM2[1] signal from the digital to the analog block are driven directly by the TM_ONGM2_DAT register bit. When TM_ONGM2_SEL is set to '0', the TM_ONGM2_DAT bit has no effect.</t>
  </si>
  <si>
    <t>TM_ONGM2_DAT</t>
  </si>
  <si>
    <t>TM_ONGM1_SEL</t>
  </si>
  <si>
    <t>When the TM_ONGM1_SEL bit is set to '1', the ONGM1[1] signal from the digital to the analog block are driven directly by the TM_ONGM1_DAT register bit. When TM_ONGM1_SEL is set to '0', the TM_ONGM1_DAT bit has no effect.</t>
  </si>
  <si>
    <t>TM_ONGM1_DAT</t>
  </si>
  <si>
    <t>VOUT2_TRANS_RATE_R</t>
  </si>
  <si>
    <t>ps2_ctrl</t>
  </si>
  <si>
    <t>TON2_DLY_R</t>
  </si>
  <si>
    <t>TON2_RISE_R</t>
  </si>
  <si>
    <t>VOUT2_MODE_R</t>
  </si>
  <si>
    <t>TOFF2_DLY_R</t>
  </si>
  <si>
    <t>TOFF2_FALL_R</t>
  </si>
  <si>
    <t>VOUT2_OPERATION_R</t>
  </si>
  <si>
    <t>VOUT2_DAC_R</t>
  </si>
  <si>
    <t>VOUT2_MRGN_H_DAC_R</t>
  </si>
  <si>
    <t>VOUT2_MRGN_H_ABS_R</t>
  </si>
  <si>
    <t>VOUT2_MRGN_L_DAC_R</t>
  </si>
  <si>
    <t>VOUT2_MRGN_L_ABS_R</t>
  </si>
  <si>
    <t>VOUT2_DAC_TARGET</t>
  </si>
  <si>
    <t>VOUT2_DAC_ACTUAL</t>
  </si>
  <si>
    <t>VOUT2_DAC_STEP</t>
  </si>
  <si>
    <t>CFG_DAC2_R</t>
  </si>
  <si>
    <t>DAC2_TRIM_R</t>
  </si>
  <si>
    <t>ADC_VOUT2</t>
  </si>
  <si>
    <t>VOUT2_TRANS_STEP</t>
  </si>
  <si>
    <t>TM2_PSIGA</t>
  </si>
  <si>
    <t>When the TM_PULLDOWN_SEL bit is set to '1', the PULLDOWN[2] signal from the digital to the analog block are driven directly by the TM_PULLDOWN_DAT register bit. When TM_PULLDOWN_SEL is set to '0', the TM_PULLDOWN_DAT bit has no effect.</t>
  </si>
  <si>
    <t>When the TM_SS_DONE_SEL bit is set to '1', the SS_DONE[2] signal from the digital to the analog block are driven directly by the TM_SS_DONE_DAT register bit. When TM_SS_DONE_SEL is set to '0', the TM_SS_DONE_DAT bit has no effect.</t>
  </si>
  <si>
    <t>When the TM_ONPWM2_SEL bit is set to '1', the ONPWM2[2] signal from the digital to the analog block are driven directly by the TM_ONPWM2_DAT register bit. When TM_ONPWM2_SEL is set to '0', the TM_ONPWM2_DAT bit has no effect.</t>
  </si>
  <si>
    <t>When the TM_ONPWM1_SEL bit is set to '1', the ONPWM1[2] signal from the digital to the analog block are driven directly by the TM_ONPWM1_DAT register bit. When TM_ONPWM1_SEL is set to '0', the TM_ONPWM1_DAT bit has no effect.</t>
  </si>
  <si>
    <t>When the TM_ONGM2_SEL bit is set to '1', the ONGM2[2] signal from the digital to the analog block are driven directly by the TM_ONGM2_DAT register bit. When TM_ONGM2_SEL is set to '0', the TM_ONGM2_DAT bit has no effect.</t>
  </si>
  <si>
    <t>When the TM_ONGM1_SEL bit is set to '1', the ONGM1[2] signal from the digital to the analog block are driven directly by the TM_ONGM1_DAT register bit. When TM_ONGM1_SEL is set to '0', the TM_ONGM1_DAT bit has no effect.</t>
  </si>
  <si>
    <t>VOUT3_TRANS_RATE_R</t>
  </si>
  <si>
    <t>ps3_ctrl</t>
  </si>
  <si>
    <t>TON3_DLY_R</t>
  </si>
  <si>
    <t>TON3_RISE_R</t>
  </si>
  <si>
    <t>VOUT3_MODE_R</t>
  </si>
  <si>
    <t>TOFF3_DLY_R</t>
  </si>
  <si>
    <t>TOFF3_FALL_R</t>
  </si>
  <si>
    <t>VOUT3_OPERATION_R</t>
  </si>
  <si>
    <t>VOUT3_DAC_R</t>
  </si>
  <si>
    <t>VOUT3_MRGN_H_DAC_R</t>
  </si>
  <si>
    <t>VOUT3_MRGN_H_ABS_R</t>
  </si>
  <si>
    <t>VOUT3_MRGN_L_DAC_R</t>
  </si>
  <si>
    <t>VOUT3_MRGN_L_ABS_R</t>
  </si>
  <si>
    <t>VOUT3_DAC_TARGET</t>
  </si>
  <si>
    <t>VOUT3_DAC_ACTUAL</t>
  </si>
  <si>
    <t>VOUT3_DAC_STEP</t>
  </si>
  <si>
    <t>CFG_DAC3_R</t>
  </si>
  <si>
    <t>DAC3_TRIM_R</t>
  </si>
  <si>
    <t>ADC_VOUT3</t>
  </si>
  <si>
    <t>VOUT3_TRANS_STEP</t>
  </si>
  <si>
    <t>TM3_PSIGA</t>
  </si>
  <si>
    <t>When the TM_PULLDOWN_SEL bit is set to '1', the PULLDOWN[3] signal from the digital to the analog block are driven directly by the TM_PULLDOWN_DAT register bit. When TM_PULLDOWN_SEL is set to '0', the TM_PULLDOWN_DAT bit has no effect.</t>
  </si>
  <si>
    <t>When the TM_SS_DONE_SEL bit is set to '1', the SS_DONE[3] signal from the digital to the analog block are driven directly by the TM_SS_DONE_DAT register bit. When TM_SS_DONE_SEL is set to '0', the TM_SS_DONE_DAT bit has no effect.</t>
  </si>
  <si>
    <t>When the TM_ONPWM2_SEL bit is set to '1', the ONPWM2[3] signal from the digital to the analog block are driven directly by the TM_ONPWM2_DAT register bit. When TM_ONPWM2_SEL is set to '0', the TM_ONPWM2_DAT bit has no effect.</t>
  </si>
  <si>
    <t>When the TM_ONPWM1_SEL bit is set to '1', the ONPWM1[3] signal from the digital to the analog block are driven directly by the TM_ONPWM1_DAT register bit. When TM_ONPWM1_SEL is set to '0', the TM_ONPWM1_DAT bit has no effect.</t>
  </si>
  <si>
    <t>When the TM_ONGM2_SEL bit is set to '1', the ONGM2[3] signal from the digital to the analog block are driven directly by the TM_ONGM2_DAT register bit. When TM_ONGM2_SEL is set to '0', the TM_ONGM2_DAT bit has no effect.</t>
  </si>
  <si>
    <t>When the TM_ONGM1_SEL bit is set to '1', the ONGM1[3] signal from the digital to the analog block are driven directly by the TM_ONGM1_DAT register bit. When TM_ONGM1_SEL is set to '0', the TM_ONGM1_DAT bit has no effect.</t>
  </si>
  <si>
    <t>VOUT4_TRANS_RATE_R</t>
  </si>
  <si>
    <t>ps4_ctrl</t>
  </si>
  <si>
    <t>TON4_DLY_R</t>
  </si>
  <si>
    <t>TON4_RISE_R</t>
  </si>
  <si>
    <t>VOUT4_MODE_R</t>
  </si>
  <si>
    <t>TOFF4_DLY_R</t>
  </si>
  <si>
    <t>TOFF4_FALL_R</t>
  </si>
  <si>
    <t>VOUT4_OPERATION_R</t>
  </si>
  <si>
    <t>VOUT4_DAC_R</t>
  </si>
  <si>
    <t>VOUT4_MRGN_H_DAC_R</t>
  </si>
  <si>
    <t>VOUT4_MRGN_H_ABS_R</t>
  </si>
  <si>
    <t>VOUT4_MRGN_L_DAC_R</t>
  </si>
  <si>
    <t>VOUT4_MRGN_L_ABS_R</t>
  </si>
  <si>
    <t>VOUT4_DAC_TARGET</t>
  </si>
  <si>
    <t>VOUT4_DAC_ACTUAL</t>
  </si>
  <si>
    <t>VOUT4_DAC_STEP</t>
  </si>
  <si>
    <t>CFG_DAC4_R</t>
  </si>
  <si>
    <t>DAC4_TRIM_R</t>
  </si>
  <si>
    <t>ADC_VOUT4</t>
  </si>
  <si>
    <t>VOUT4_TRANS_STEP</t>
  </si>
  <si>
    <t>TM4_PSIGA</t>
  </si>
  <si>
    <t>When the TM_PULLDOWN_SEL bit is set to '1', the PULLDOWN[4] signal from the digital to the analog block are driven directly by the TM_PULLDOWN_DAT register bit. When TM_PULLDOWN_SEL is set to '0', the TM_PULLDOWN_DAT bit has no effect.</t>
  </si>
  <si>
    <t>When the TM_SS_DONE_SEL bit is set to '1', the SS_DONE[4] signal from the digital to the analog block are driven directly by the TM_SS_DONE_DAT register bit. When TM_SS_DONE_SEL is set to '0', the TM_SS_DONE_DAT bit has no effect.</t>
  </si>
  <si>
    <t>When the TM_ONPWM2_SEL bit is set to '1', the ONPWM2[4] signal from the digital to the analog block are driven directly by the TM_ONPWM2_DAT register bit. When TM_ONPWM2_SEL is set to '0', the TM_ONPWM2_DAT bit has no effect.</t>
  </si>
  <si>
    <t>When the TM_ONPWM1_SEL bit is set to '1', the ONPWM1[4] signal from the digital to the analog block are driven directly by the TM_ONPWM1_DAT register bit. When TM_ONPWM1_SEL is set to '0', the TM_ONPWM1_DAT bit has no effect.</t>
  </si>
  <si>
    <t>When the TM_ONGM2_SEL bit is set to '1', the ONGM2[4] signal from the digital to the analog block are driven directly by the TM_ONGM2_DAT register bit. When TM_ONGM2_SEL is set to '0', the TM_ONGM2_DAT bit has no effect.</t>
  </si>
  <si>
    <t>When the TM_ONGM1_SEL bit is set to '1', the ONGM1[4] signal from the digital to the analog block are driven directly by the TM_ONGM1_DAT register bit. When TM_ONGM1_SEL is set to '0', the TM_ONGM1_DAT bit has no effect.</t>
  </si>
  <si>
    <t>CFGD0_BUCK_R</t>
  </si>
  <si>
    <t>power_ctrl</t>
  </si>
  <si>
    <t>Configuration data (used inside the digital block) for all 4 BUCKs.</t>
  </si>
  <si>
    <t>CFG_CPD0_R</t>
  </si>
  <si>
    <t>CFG_CPD1_R</t>
  </si>
  <si>
    <t>CP_FLT_CONFIG_R</t>
  </si>
  <si>
    <t>TM_CPCTRL0</t>
  </si>
  <si>
    <t>PHASE_CP_SEL</t>
  </si>
  <si>
    <t>When the PHASE_CP_SEL bit is set to '1', the PHASE_CP signal from the digital to the Charge Pump is controlled directly by the PHASE_CP_DAT register bit. When PHASE_CP_SEL is set to '0', the PHASE_CP_DAT bit has no effect.</t>
  </si>
  <si>
    <t>PHASE_CP_DAT</t>
  </si>
  <si>
    <t>DISCHG_SEL</t>
  </si>
  <si>
    <t>When the DISCHG_SEL bit is set to '1', the DISCHG_CP signal (also called "Dischgchg_CP") from the digital to the Charge Pump is controlled directly by the DISCHG_DAT register bit. When DISCHG_SEL is set to '0', the DISCHG_DAT bit has no effect.</t>
  </si>
  <si>
    <t>DISCHG_DAT</t>
  </si>
  <si>
    <t>EN_BL_CP_SEL</t>
  </si>
  <si>
    <t>When the EN_BL_CP_SEL bit is set to '1', the EN_BL_CP signal (also called "EN_BLCP") from the digital to the Charge Pump is controlled directly by the EN_BL_CP_DAT register bit. When EN_BL_CP_SEL is set to '0', the EN_BL_CP_DAT bit has no effect.</t>
  </si>
  <si>
    <t>EN_BL_CP_DAT</t>
  </si>
  <si>
    <t>EN_SS_CP_SEL</t>
  </si>
  <si>
    <t>When the EN_SS_CP_SEL bit is set to '1', the EN_SS_CP signal (also called "DoSS_CP") from the digital to the Charge Pump is controlled directly by the EN_SS_CP_DAT register bit. When EN_SS_CP_SEL is set to '0', the EN_SS_CP_DAT bit has no effect.</t>
  </si>
  <si>
    <t>EN_SS_CP_DAT</t>
  </si>
  <si>
    <t>EN_PH_SPD_SEL</t>
  </si>
  <si>
    <t>When the EN_PH_SPD_SEL bit is set to '1', the EN_PH_SPD_CP signal from the digital to the Charge Pump is controlled directly by the EN_PH_SPD_DAT register bit. When EN_PH_SPD_SEL is set to '0', the EN_PH_SPD_DAT bit has no effect.</t>
  </si>
  <si>
    <t>EN_PH_SPD_DAT</t>
  </si>
  <si>
    <t>EN_PH_PD_SEL</t>
  </si>
  <si>
    <t>When the EN_PH_PD_SEL bit is set to '1', the EN_PH_PD_CP signal from the digital to the Charge Pump is controlled directly by the EN_PH_PD_DAT register bit. When EN_PH_PD_SEL is set to '0', the EN_PH_PD_DAT bit has no effect.</t>
  </si>
  <si>
    <t>EN_PH_PD_DAT</t>
  </si>
  <si>
    <t>EN_CP_SEL</t>
  </si>
  <si>
    <t>When the EN_CP_SEL bit is set to '1', the EN_CP signal from the digital to the Charge Pump is controlled directly by the EN_CP_DAT register bit. When EN_CP_SEL is set to '0', the EN_CP_DAT bit has no effect.</t>
  </si>
  <si>
    <t>EN_CP_DAT</t>
  </si>
  <si>
    <t>EN_CP_BIAS_SEL</t>
  </si>
  <si>
    <t>When the EN_CP_BIAS_SEL bit is set to '1', the EN_CP_BIAS signal from the digital to the Charge Pump is controlled directly by the EN_CP_BIAS_DAT register bit. When EN_CP_BIAS_SEL is set to '0', the EN_CP_BIAS_DAT bit has no effect.</t>
  </si>
  <si>
    <t>EN_CP_BIAS_DAT</t>
  </si>
  <si>
    <t>TM_CPCTRL1</t>
  </si>
  <si>
    <t>EN_DIG_SEL</t>
  </si>
  <si>
    <t>When the EN_DIG_SEL bit is set to '1', the BLOCK_EN_FALL signal (also called "EN_dig") from the digital which prevents the falling edge of EN from powering down the chip is controlled directly by the EN_DIG_DAT register bit. When EN_DIG_SEL is set to '0', the EN_DIG_DAT bit has no effect.</t>
  </si>
  <si>
    <t>EN_DIG_DAT</t>
  </si>
  <si>
    <t>VXCA_SPD_SEL</t>
  </si>
  <si>
    <t>When the VXCA_SPD_SEL bit is set to '1', the EN_VXCA_SPD_CP signal from the digital to the Charge Pump is controlled directly by the VXCA_SPD_DAT register bit. When VXCA_SPD_SEL is set to '0', the VXCA_SPD_DAT bit has no effect.</t>
  </si>
  <si>
    <t>VXCA_SPD_DAT</t>
  </si>
  <si>
    <t>VREFSEL_SEL</t>
  </si>
  <si>
    <t>When the VREFSEL_SEL bit is set to '1', the VREFSEL_CP[1:0] signals (also called ovrefsel_CP&lt;1:0&gt;) from the digital to the Charge Pump are controlled directly by the VREFSEL_DAT register bits. When VREFSEL_SEL bit is set to '0', the VREFSEL_DAT bits have no effect.</t>
  </si>
  <si>
    <t>VREFSEL_DAT</t>
  </si>
  <si>
    <t>TM_CPSTS_R</t>
  </si>
  <si>
    <t>MTP_FRC_DIN</t>
  </si>
  <si>
    <t>0x0FF</t>
  </si>
  <si>
    <t>nvm_ctrl</t>
  </si>
  <si>
    <t>tst_frc_din</t>
  </si>
  <si>
    <t>Some of the MTP margin read modes can fine tune the IREF current or VREF voltage used in the operation by putting a value on the MTP din[7:0] pins throughout the operation. When tst_frc_din = 1'b1, the PDIN[7:0] port on the MTP instance comes from the tst_din[7:0] register bits. When tst_frc_din = 1'b0, the PDIN[7:0] port will be driven by the system bus.</t>
  </si>
  <si>
    <t>tst_din</t>
  </si>
  <si>
    <t>MTP_CTRL0</t>
  </si>
  <si>
    <t xml:space="preserve">Note that the TM_FAST_READ, TM_SLOW_READ, VTMODE, CHIP_ERASE, CHIP_PROG, PAGE_ERASE and PAGE_PROG bits of the MTP_CTRL0 register should be used as one-hot register bits. Only one bit should be set at a time. Attempting to set more than one-bit at a time will lead to the register write failing. This is a deliberate step to help avoid accidental erase or program operations from occurring. </t>
  </si>
  <si>
    <t>P8</t>
  </si>
  <si>
    <t>Parity bit for this register to protect against illegal, or unintended writes which could disturb the MTP contents.</t>
  </si>
  <si>
    <t>P4</t>
  </si>
  <si>
    <t>P2</t>
  </si>
  <si>
    <t>P1</t>
  </si>
  <si>
    <t>P0</t>
  </si>
  <si>
    <t>TM_FAST_READ</t>
  </si>
  <si>
    <t>When set, this bit speeds up read cycles to match the target read timing at 4.5V or greater. This register bit is not self-clearing. In production testing we may wish to run reads at VDD_MAX and minimum read access time for the memory IP (which is 120ns). In mission mode, VDD is expected to be 3V or greater and the MTP can read with a 250ns access time (which is the default).</t>
  </si>
  <si>
    <t>TM_SLOW_READ</t>
  </si>
  <si>
    <t>When set, this bit slows down read cycles to match the target read timing at 1.8V. This register bit is not self-clearing. In production testing we may wish to run reads at VDD_MIN for the memory IP (which is 1.8V), although it is not clear if this will be achievable for PE24103 or not yet. In mission mode, VDD is expected to be 3V or greater and the MTP can read with a 250ns access time (which is the default).</t>
  </si>
  <si>
    <t>VTMODE</t>
  </si>
  <si>
    <t xml:space="preserve">When set, this bit slows down read cycles to match the target "Current VT Mode" timing. This register bit is not self-clearing. </t>
  </si>
  <si>
    <t>CHIP_ERASE</t>
  </si>
  <si>
    <t>Can only be set when the chip master test mode is enabled. Flag bit to trigger an erase of the entire MTP contents. This register bit is self-clearing and will always read as 1'b0. Note that the MTP_PA register value should be set to all 1s prior to attempting to trigger a CHIP ERASE operation with this register bit.</t>
  </si>
  <si>
    <t>CHIP_PROG</t>
  </si>
  <si>
    <t>Can only be set when the chip master test mode is enabled. Flag bit to trigger a chip program (to all NVM pages) using the data which was previously written to registers NVM_PAGE00_DATA to NVM_PAGE07_DATA. This register bit is self-clearing and will always read as 1'b0. Note that the MTP_PA register value should be 9'b1_1111_0000 (as a safety check) when attempting to trigger a CHIP PROGRAM operation.
This register bit is also used to trigger a PROGRAM DISTURB operation (although a different PTM[3:0] register bit value is needed).</t>
  </si>
  <si>
    <t>PAGE_ERASE</t>
  </si>
  <si>
    <t xml:space="preserve">Flag bit to trigger a page erase of the currently selected PAGE in the MTP_PA register.  This register bit is self-clearing and will always read as 1'b0. Note that the MTP_PA[8:4] register value should be set to the required PAGE number and the MTP_PA[3:0] register bits should be set to 0s prior to attempting to trigger a PAGE ERASE operation with this register bit. </t>
  </si>
  <si>
    <t>PAGE_PROG</t>
  </si>
  <si>
    <t xml:space="preserve">Flag bit to trigger a page program of the currently selected PAGE in the MTP_PA register using the data which was previously written to registers NVM_PAGE00_DATA to NVM_PAGE07_DATA.  This register bit is self-clearing and will always read as 1'b0. Note that the MTP_PA[8:4] register value should be set to the required PAGE number and the MTP_PA[3:0] register bits should be set to 0s prior to attempting to trigger a PAGE PROGRAM operation with this register bit. </t>
  </si>
  <si>
    <t>PTM</t>
  </si>
  <si>
    <t>Controls the PTM[3:0] bits which go to the MTP instance.</t>
  </si>
  <si>
    <t>MTP_CTRL1</t>
  </si>
  <si>
    <t>ECC_DISABLE</t>
  </si>
  <si>
    <t>This is a test/debug switch which will allow us to disable the Hamming Error correction coding for the NVM contents. We will use this bit when testing the MTP itself. For example, we will want to be able to write checkerboards/inverse checkerboards &amp; physical patterns to the entire MTP contents without regard for those locations which hold parity bits and those which do not.</t>
  </si>
  <si>
    <t>MTP_PA</t>
  </si>
  <si>
    <t>MTP_STATUS</t>
  </si>
  <si>
    <t>MTP_BUSY</t>
  </si>
  <si>
    <t>This register bit is read-only. Writes will have no effect. The MTP_BUSY bit holds the current status of the BUSY signal from the MTP which will go high during program or erase operations and will allow the user to see that the MTP is currently performing a slow operation (which may take up to 20ms to complete).</t>
  </si>
  <si>
    <t>NVM_PAGE00_DATA</t>
  </si>
  <si>
    <t>0xFFFF</t>
  </si>
  <si>
    <t>PAGE01_DAT</t>
  </si>
  <si>
    <t>During a PAGE program operation for the MTP block, the data from these bits will be programmed to the byte at page_address + 1. For programming, the MTP is organized as 32 pages each of 16-bytes.</t>
  </si>
  <si>
    <t>PAGE00_DAT</t>
  </si>
  <si>
    <t>During a PAGE program operation for the MTP block, the data from these bits will be programmed to the byte at page_address + 0. For programming, the MTP is organized as 32 pages each of 16-bytes.</t>
  </si>
  <si>
    <t>NVM_PAGE01_DATA</t>
  </si>
  <si>
    <t>PAGE03_DAT</t>
  </si>
  <si>
    <t>During a PAGE program operation for the MTP block, the data from these bits will be programmed to the byte at page_address + 3. For programming, the MTP is organized as 32 pages each of 16-bytes.</t>
  </si>
  <si>
    <t>PAGE02_DAT</t>
  </si>
  <si>
    <t>During a PAGE program operation for the MTP block, the data from these bits will be programmed to the byte at page_address + 2. For programming, the MTP is organized as 32 pages each of 16-bytes.</t>
  </si>
  <si>
    <t>NVM_PAGE02_DATA</t>
  </si>
  <si>
    <t>PAGE05_DAT</t>
  </si>
  <si>
    <t>During a PAGE program operation for the MTP block, the data from these bits will be programmed to the byte at page_address + 5. For programming, the MTP is organized as 32 pages each of 16-bytes.</t>
  </si>
  <si>
    <t>PAGE04_DAT</t>
  </si>
  <si>
    <t>During a PAGE program operation for the MTP block, the data from these bits will be programmed to the byte at page_address + 4. For programming, the MTP is organized as 32 pages each of 16-bytes.</t>
  </si>
  <si>
    <t>NVM_PAGE03_DATA</t>
  </si>
  <si>
    <t>PAGE07_DAT</t>
  </si>
  <si>
    <t>During a PAGE program operation for the MTP block, the data from these bits will be programmed to the byte at page_address + 7. For programming, the MTP is organized as 32 pages each of 16-bytes.</t>
  </si>
  <si>
    <t>PAGE06_DAT</t>
  </si>
  <si>
    <t>During a PAGE program operation for the MTP block, the data from these bits will be programmed to the byte at page_address + 6. For programming, the MTP is organized as 32 pages each of 16-bytes.</t>
  </si>
  <si>
    <t>NVM_PAGE04_DATA</t>
  </si>
  <si>
    <t>PAGE09_DAT</t>
  </si>
  <si>
    <t>During a PAGE program operation for the MTP block, the data from these bits will be programmed to the byte at page_address + 9. For programming, the MTP is organized as 32 pages each of 16-bytes.</t>
  </si>
  <si>
    <t>PAGE08_DAT</t>
  </si>
  <si>
    <t>During a PAGE program operation for the MTP block, the data from these bits will be programmed to the byte at page_address + 8. For programming, the MTP is organized as 32 pages each of 16-bytes.</t>
  </si>
  <si>
    <t>NVM_PAGE05_DATA</t>
  </si>
  <si>
    <t>PAGE11_DAT</t>
  </si>
  <si>
    <t>During a PAGE program operation for the MTP block, the data from these bits will be programmed to the byte at page_address + 11. For programming, the MTP is organized as 32 pages each of 16-bytes.</t>
  </si>
  <si>
    <t>PAGE10_DAT</t>
  </si>
  <si>
    <t>During a PAGE program operation for the MTP block, the data from these bits will be programmed to the byte at page_address + 10. For programming, the MTP is organized as 32 pages each of 16-bytes.</t>
  </si>
  <si>
    <t>NVM_PAGE06_DATA</t>
  </si>
  <si>
    <t>PAGE13_DAT</t>
  </si>
  <si>
    <t>During a PAGE program operation for the MTP block, the data from these bits will be programmed to the byte at page_address + 13. For programming, the MTP is organized as 32 pages each of 16-bytes.</t>
  </si>
  <si>
    <t>PAGE12_DAT</t>
  </si>
  <si>
    <t>During a PAGE program operation for the MTP block, the data from these bits will be programmed to the byte at page_address + 12. For programming, the MTP is organized as 32 pages each of 16-bytes.</t>
  </si>
  <si>
    <t>NVM_PAGE07_DATA</t>
  </si>
  <si>
    <t>PAGE15_DAT</t>
  </si>
  <si>
    <t>During a PAGE program operation for the MTP block, the data from these bits will be programmed to the byte at page_address + 15. For programming, the MTP is organized as 32 pages each of 16-bytes.</t>
  </si>
  <si>
    <t>PAGE14_DAT</t>
  </si>
  <si>
    <t>During a PAGE program operation for the MTP block, the data from these bits will be programmed to the byte at page_address + 14. For programming, the MTP is organized as 32 pages each of 16-bytes.</t>
  </si>
  <si>
    <t>ON_OFF_CONFIG_R</t>
  </si>
  <si>
    <t>glue_logic</t>
  </si>
  <si>
    <t>FREQUENCY_SWITCH_R</t>
  </si>
  <si>
    <t>MFR_SPECIFIC_PGOOD_R</t>
  </si>
  <si>
    <t>MFR_SPECIFIC_MATRIX_R</t>
  </si>
  <si>
    <t>TM_GMCLMP_R</t>
  </si>
  <si>
    <t>TM_PSUV_R</t>
  </si>
  <si>
    <t>TM_PSOV_R</t>
  </si>
  <si>
    <t>TM_LSOC_R</t>
  </si>
  <si>
    <t>TM_HSOC_R</t>
  </si>
  <si>
    <t>TM_PRECMP_R</t>
  </si>
  <si>
    <t>TM_L_P3V_R</t>
  </si>
  <si>
    <t>TM_MATRIX</t>
  </si>
  <si>
    <t>TM_MTRX_SEL</t>
  </si>
  <si>
    <t>When the TM_MTRX_SEL bit is set to '1', the Config_BUCK_MTX[7:0] values from the digital to the BUCKs is controlled directly by the TM_MTRX_DAT[7:0] register bits. When TM_MTRX_SEL is set to '0', the TM_MTRX_DAT[7:0] bits have no effect. This is a test mode signal to allow direct write of the matrix value without having to have consistent set-up values for Rtrim, the VOUT commanded value and the PMBus matrix value.</t>
  </si>
  <si>
    <t>TM_MTRX_DAT</t>
  </si>
  <si>
    <t>SCAN_ENTRY</t>
  </si>
  <si>
    <t>SCRATCH00</t>
  </si>
  <si>
    <t>SCRATCH_RW</t>
  </si>
  <si>
    <t>This is an unallocated read/write register implemented only to help with communications debug when intially working with PE24103 on the bench.</t>
  </si>
  <si>
    <t>MASTER_TEST</t>
  </si>
  <si>
    <t>TEST_CODE</t>
  </si>
  <si>
    <t>The private (pSEMI only) I2C interface will only allow reads and writes of the system bus when the (arbitrary) value 16'hA596 is written to this address location. Writing any other value to this address will clear the master test mode enable. This address location will read as 16'h0001 when the master test mode is active and 16'h0000 when not.</t>
  </si>
  <si>
    <t>CHIPID</t>
  </si>
  <si>
    <t>PSEMI</t>
  </si>
  <si>
    <t>Address breaks as we try to group the register addresses into blocks that we can use to create the block address select</t>
  </si>
  <si>
    <t>Block Size</t>
  </si>
  <si>
    <t>4 x 128</t>
  </si>
  <si>
    <t>8 x 64</t>
  </si>
  <si>
    <t>16 x 32</t>
  </si>
  <si>
    <t>32 x 16</t>
  </si>
  <si>
    <t>Date</t>
  </si>
  <si>
    <t>Who</t>
  </si>
  <si>
    <t>Change</t>
  </si>
  <si>
    <t>DW</t>
  </si>
  <si>
    <t>Initial Version based on R2D2_Register_Map_0.3.xlsx.</t>
  </si>
  <si>
    <t>Add this history tab to the file.</t>
  </si>
  <si>
    <t>Fix a few typos in the address column of the Register Map tab. Instead of 0x… there were a few 0z… values by mistake which tripped up the script being tested to create the address constants.</t>
  </si>
  <si>
    <t>Add a Register Size column in case we decide to auto-generate some of the register read/write code using a script instead of by hand.</t>
  </si>
  <si>
    <t>Remove the revision history from the Register Map tab as we are now tracking it here and it is difficult to pass that text through a script otherwise.</t>
  </si>
  <si>
    <t>Correct some duplicated bit descriptions (same bit no for two, or more, rows) found when parsing this excel file through a script to create a SystemVerilog package file.</t>
  </si>
  <si>
    <t>Correct some bit names which have "&gt;&gt;" or "&lt;&lt;" in the bit names or single chevrons as part of the bit name, rather than to frame the bit number.</t>
  </si>
  <si>
    <t>Move some bit descriptions from the bit name column into the description column.</t>
  </si>
  <si>
    <t>Correct some minor copy/paste errors in bit names (especially for the BUCK specific registers which are repeated 4x).</t>
  </si>
  <si>
    <t>Shuffle bits in the PS0_TRIM1, PS1_TRIM1, PS2_TRIM1 and PS3_TRIM1 registers so that the Trim_SLP bits are continuous.</t>
  </si>
  <si>
    <t>Replace a few bits called "spare" with blank lines for PS0_TRIM1 and some of the adjacent registers.</t>
  </si>
  <si>
    <t>Shuffle the bits in the CONFIGCP register so that the trim_CP&lt;11:0&gt; bits are consecutive and not split.</t>
  </si>
  <si>
    <t>Delete the bit definitions for the (unnamed) register at address 0x2C6. They appear to be a duplicate of the bits in the MASKID register on the row above.</t>
  </si>
  <si>
    <t>Save a copy as version 0.5.</t>
  </si>
  <si>
    <t>Add the "Drop Downs" tab and then make use of the values on the "Register Map" tab. The goal of the dropdowns is to reduce the freedom of data which can be entered into some columns so that we will find less exceptions when we process the memory file via a script to create a SystemVerilog package.</t>
  </si>
  <si>
    <t>Save a copy as version 0.6.</t>
  </si>
  <si>
    <t>LM</t>
  </si>
  <si>
    <t>replaced address value 0X with 0x throughout addresses</t>
  </si>
  <si>
    <t>Save a copy as version 0.7.</t>
  </si>
  <si>
    <t>Update register names for the ADC gain/offset registers in the address range 0x280-0x2AF. Add bit names and descriptions for the registers as well.</t>
  </si>
  <si>
    <t>Save a copy as version 0.8.</t>
  </si>
  <si>
    <t>Add some comments against bits in the CONFIGADC register. These are probably legacy bits from Elsa/Olaf. Add new CONFIGADC2 register with new bits to control/configure the ADC for R2D2.</t>
  </si>
  <si>
    <t>Add new register TM_ADC1 at address 0x310 along with several bit descriptions.</t>
  </si>
  <si>
    <t>Add 3 new ADC related internal control registers at address 0x380. This replaces a placeholder MISC register which had no bits defined.</t>
  </si>
  <si>
    <t xml:space="preserve">Add new register types "Prot_unique" &amp; "Cust_unique" to help with scripting of the some of the register read/write code in the RTL. A "xxx_unique" register has some unusual read or write condition which won't be supported by auto-code generating scripts. </t>
  </si>
  <si>
    <t>Save a copy as version 0.9.</t>
  </si>
  <si>
    <t>Add a new RTL Block name column and the associated drop-down values. This is to help with scripts which may be used (for some blocks at least) to auto-generate some of the basic register read/write code.</t>
  </si>
  <si>
    <t>Add new memory type "MTP only" which is for locations which do not have a register based equivalent. In effect the register address is just an alias for some locations in MTP. Update description of the "RW MTP" memory type to spell out that there are soft-trim registers at these locations.</t>
  </si>
  <si>
    <t>Change the ADC offset and gain error trim values to be an "MTP only" memory type. We will not have soft, register based, equivalents for these words.</t>
  </si>
  <si>
    <t>Change the power-on-reset value for the ADC_CTRL1 register.</t>
  </si>
  <si>
    <t>Add a new bits (TM_DEC_RST &amp; TM_ADC_RST) to the TM_ADC1 register.</t>
  </si>
  <si>
    <t>Reuse some bits in the ADC_CHAN_SEL7 to limit the size of the ADC round-robin loop.</t>
  </si>
  <si>
    <t>Change the memory type of the ADC_CHAN_ID and ADC_CHAN_RSLT registers to a be a unique type. We need bus reads and writes, as well as local logic to change these register values. Change the size of ADC_CHAN_RSLT back to 16-bits as we will extend the result to 16-bits.</t>
  </si>
  <si>
    <t>Add the "Who" column to the change history.</t>
  </si>
  <si>
    <t>Save a copy as version 0.10.</t>
  </si>
  <si>
    <t>Add a new bit to the CONFIG_ADC2 register which allows us to select between a SINC3 and SINC4 filter option for the ADC. This is a CYA bit…</t>
  </si>
  <si>
    <t>OD</t>
  </si>
  <si>
    <t>Moved MTP to beginning, address increment by 2. Major revision</t>
  </si>
  <si>
    <t>typo changes at address 0x280, added dropdown values</t>
  </si>
  <si>
    <t>Move the TM_ADC1 register from 0x350 to the same memory area as the rest of the ADC registers in the range 0x390-0x39F.</t>
  </si>
  <si>
    <t>Add a new tab for the block level sketch of the memory map so it is easier to see the holes and where the groups of registers are.</t>
  </si>
  <si>
    <t>Tweak the formula in the Hex address value column to make it look prettier!</t>
  </si>
  <si>
    <t>Save a copy as version 1.01.</t>
  </si>
  <si>
    <t>Tweak the formula in the decimal address value column so by default the current address is +2 from the closest row above which has an address value in it. This means that skipping/deleting/adding rows should still work without needing a row specific formula in it.</t>
  </si>
  <si>
    <t>Save a copy as version 1.02.</t>
  </si>
  <si>
    <t xml:space="preserve">Add some conditional formatting to colour cells and add borders on the Register Map tab. The colour depends on the value in the Memory Map column. The header rows get highlighted if the decimal address column has a value in. </t>
  </si>
  <si>
    <t>Save a copy as version 1.03.</t>
  </si>
  <si>
    <t>Add some extra rows in the ADC Controller memory space (0x390-0x39F) and use address increments of 1 instead of 2. Shufan has defined quite a lot of test mode signals…</t>
  </si>
  <si>
    <t>Update the definition of the ADC channel ID bits in the ADC_CHAN_ID register to match Shufans latest.</t>
  </si>
  <si>
    <t>Add soft register versions of the CONFIG_ADC2 and ADC_CHAN_SEL0-7 MTP registers into the adc_ctrl memory space. The bit definitions are the same as the MTP versions of course. Delete the "adc_ctrl" RTL Block setting from the MTP versions of these registers, obviously they are in the MTP itself.</t>
  </si>
  <si>
    <t>Rename the MTP location CONFIGADC2 to CONFIGADC1. Add new MTP locations CONFIGADC2 and CONFIGADC3 which hold values which can enable/disable the offset and gain error correction on a per channel basis. These new enable/disable functions are defined by Shufan in his ADC review document from Jan 24th, 2020. Create soft-trim values for all 3 CONFIGADC registers in the ADC control register space.</t>
  </si>
  <si>
    <t>Grow the ADC controller memory space from 16 words to 32 words in both the Memory Map overview and the Register Map. The test registers needed force a growth of the allocated space.</t>
  </si>
  <si>
    <t>Tweak the formula in the decimal address column again to try to make copy/paste and adding new rows, deleting old ones more robust.</t>
  </si>
  <si>
    <t>Change font (make it smaller), reduce size of columns to match and then increase the zoom. This makes all the dropdown menu items larger and easier to see.</t>
  </si>
  <si>
    <t>Simplify the conditional formatting, there appear to be some stability issues introduced with the grouping (which causes rows to be hidden or expanded) with some versions of the conditional formatting. More details in the JIRA ticket below. The file appears to have become stable again by adding back the frozen header rows, although there is no real reason for that.</t>
  </si>
  <si>
    <t>http://jira/browse/HELPDESK-59755</t>
  </si>
  <si>
    <t>Save a copy as version 1.04.</t>
  </si>
  <si>
    <t>Move the TM_ADC1 register to address 0x3A8 so we can add several other ADC test resisters required by Shufan adjacent to it.</t>
  </si>
  <si>
    <t>Add TM_ADC2/3 registers to add ADC test modes and bits defined by Shufan.</t>
  </si>
  <si>
    <t>Add 2 new bits to the ADC_CHAN_ID register. The extra bits tell the bus_master whether offset and/or gain error correction of the current channel is required. This data comes from MTP values on a channel-by-channel basis.</t>
  </si>
  <si>
    <t>Add the TM_RST_ADJ, TM_EXTIN_MOD and TM_EXTIN_DMR bits to TM_ADC1. These new bits fulfil various test functions requested by Shufan.</t>
  </si>
  <si>
    <t>Save a copy as version 1.05.</t>
  </si>
  <si>
    <t>Add a scratch register to the ADC Controller memory space, this is temporary just to get some basic read-write sims working.</t>
  </si>
  <si>
    <t>Add a new bit to the CONFIG_ADC1 register to disable the IDLE tone correction (as discussed with Shufan 11/Feb/2020). Also add this bit to the ADC_CHAN_ID register to use the system bus to pass it from the adc_ctrl block to the bus_master.</t>
  </si>
  <si>
    <t>Amend description of the existing MTP ADC gain and offset registers to match Shufan's latest ADC channel numbering.</t>
  </si>
  <si>
    <t>Add a new MTP register ("ADC_IDLE_OFFSET") which holds a value to unwind the ADC idle tone compensation scheme.</t>
  </si>
  <si>
    <t>Add VIN_OV_FLT_LIM, VIN_UV_FLT_LIM &amp; IIN_OC_FLT_LIM MTP registers. Amend the descriptions of the VIN_ON, VIN_OFF and OT_FAULT_LIMIT registers.</t>
  </si>
  <si>
    <t>Add POWER_GOOD_ON, POWER_GOOD_OFF &amp; IOUTFILT registers to all 4 sets of the VOUT related MTP locations.</t>
  </si>
  <si>
    <t>To make some holes in the memory map, move all the non-MTP locations to increment by one address at a time instead of 2.</t>
  </si>
  <si>
    <t>Save a copy as 1.06</t>
  </si>
  <si>
    <t>Add the soft-copy versions of the following MTP locations so that the user can control them prior to burning to MTP: VIN_ON_LIM_R, VIN_OFF_LIM_R, OT_FLT_LIM_R, VIN_OV_FLT_LIM_R, VIN_UV_FLT_LIM_R &amp; IIN_OC_FLT_LIM_R.</t>
  </si>
  <si>
    <t>Change most of the PMBus status registers to be R/W instead of read-only and at the same time make them have a unique type as the RTL code will be more than simple read-write via the system bus.</t>
  </si>
  <si>
    <t xml:space="preserve">Add a new STATUS_OTHER PMBus status register for customer use. </t>
  </si>
  <si>
    <t>Change the registers in the range 0x380 to 0x38F which have been marked for MTP test. The existing registers were only place holders are and removed. Set these registers to all be in the nvm_ctrl RTL block.</t>
  </si>
  <si>
    <t>The chip level IOS has settled on having voltage outputs 1 to 4. The top-down signal definitions also match this (and we have committed to using the top-down signals). As a result, renumber the VOUT related registers 1 to 4 instead of 0 to 3.</t>
  </si>
  <si>
    <t>Save a copy as 1.07</t>
  </si>
  <si>
    <t>Fix some left over bit descriptions which still used outputs 0 to 3 instead of 1 to 4.</t>
  </si>
  <si>
    <t>In the IOS definition meeting on 2/Mar/20 it was agreed that we would need to support the relative mode (as well as the absolute mode) for various VOUT related thresholds. The result of this is that we need to keep multiple copies of the VOUT_MODE data and 2 copies of each of the VOUT_MARGIN_HIGH, VOUT_MARGIN_LOW, VOUT_OV_FAULT_LIMIT, VOUT_UV_FAULT_LIMIT, POWER_GOOD_ON and POWER_GOOD_OFF values. The 2 copies arise because we have to be able to store the ratio version (say to set POWER_GOOD_ON at 95% of target VOUT) as well as the absolute value which we calculate each time VOUT changes.</t>
  </si>
  <si>
    <t>Add the MASK registers in MTP (and soft-trim versions) which we need for STATUS1_VOUT, STATUS1_IOUT etc</t>
  </si>
  <si>
    <t>Move the MTP locations for generic PMBus limits (VIN overvoltage etc) to be lower in the map. Adjust the Memory Map Overview to match. Add MASK registers (in the same MTP memory block) for STATUS_TEMP, STATUS_INPUT, STATUS_CML and STATUS_OTHER. Also add the _R versions of the mask registers.</t>
  </si>
  <si>
    <t>Add a Manufacturer Specific Status command plus associated MTP MASK location.</t>
  </si>
  <si>
    <t>Save a copy as 1.08</t>
  </si>
  <si>
    <t>Fix a mistake in the register addresses. Some placeholder registers had been left in place when their addresses had been used.</t>
  </si>
  <si>
    <t>Add MTP, and soft-trim, versions of the OPERATION command for each VOUT (8 new memory locations in total).</t>
  </si>
  <si>
    <t>Add some new one-off (not PAGED, or per channel) PMBus parameters close to the existing one-offs in the MTP and soft-trim address space.</t>
  </si>
  <si>
    <t>At the top of NVM space add the MFR specific read locations for PMBus commands like MFR_VIN_MAX etc. These values do not need a soft-trim equivalent.</t>
  </si>
  <si>
    <t>Change the registers to be mainly of a PROTECTED type. This is because many are read/write for a customer via PMBus, none are accessed directly (by the customer) using the internal system bus address. Only the private I2C interface will access the registers via their internal address.</t>
  </si>
  <si>
    <t>Add an MTP memory location for the value returned by the CAPABILITY PMBus command.</t>
  </si>
  <si>
    <t>Expand the soft-trim STATUS registers to 10-bits to include the AND/OR control bits to allow us to bit-set or bit-clear in a single system bus write. Also change the register type to unique as all the STATUS registers will require some unique RTL code.</t>
  </si>
  <si>
    <t>Add the STATUS_MFR_SPECIFIC register location.</t>
  </si>
  <si>
    <t>Save a copy as 1.09</t>
  </si>
  <si>
    <t>Add an MTP memory location for the value returned by the PMBUS_REVISION PMBus command.</t>
  </si>
  <si>
    <t>Create an address for the PMBus CLEAR FAULTS command. We can set and clear the STATUS registers via the system bus.</t>
  </si>
  <si>
    <t>Add a new RTL block "flt_ctrl" where we will handle faults for PMBus, report STATUS registers etc.</t>
  </si>
  <si>
    <t>Add the MASTER_TEST register address.</t>
  </si>
  <si>
    <t>The channel specific STATUS register MASK registers are probably going into a single, consolidated fault control block, so shuffle the memory map to put the MASK registers into a group rather than split across the channels. As the STORE_USER_ALL has to save everything, it doesn't really make much difference enabling it one channel at a time...</t>
  </si>
  <si>
    <t>Save a copy as 1.10</t>
  </si>
  <si>
    <t>Define three new RTL blocks: "tst_cfg_ctrl", "glue_logic" and "latch_blk" to try to define where we are going to hold all the remaining system bus registers. Make use of the new RTL blocks in the register map to try to make sure that every register has an RTL block to hold it.</t>
  </si>
  <si>
    <t>Add bit definitions for most of the registers which have a "unique" register type. The unique type means the RTL code is hand generated (as it could be different in each case) and having bit definitions is helpful to creating that by-hand RTL code.</t>
  </si>
  <si>
    <t>More address map shuffling to try to make the STORE_USER_ALL and RESTORE_USER_ALL functions simpler (so counters can be used to create the system bus addresses).</t>
  </si>
  <si>
    <t>Save a copy as 1.11_format which has all the conditional formatting to show rows in colours in.</t>
  </si>
  <si>
    <t>Remove the conditional formatting from the Register Map tab. The file has become unstable again… We'll try to add the formatting back in again later.</t>
  </si>
  <si>
    <t>Save a copy as 1.12</t>
  </si>
  <si>
    <t>Expand the descriptions of the bits in the STATUS1/2/3/4 registers and give the bits names to make RTL coding easier.</t>
  </si>
  <si>
    <t>For the Manufacturer Specific Matrix command/register we need a way to define the register value as "valid" to help with start-up. Expand the used bits from 8 to 12-bits to add 1 extra bit for each VOUT[x] to define that the value is "valid". The 2-bit field we had previously defined for each output could use all 4 possible values. Also add a power-on-reset value for the soft-trim version of the register.</t>
  </si>
  <si>
    <t>Add 2 extra READ_IOUT address locations which we can use for the summed currents (for when 2, or more, outputs are joined together outside the chip).</t>
  </si>
  <si>
    <t>A bit more address map shuffling to push some "stray" MTP soft-copy registers into the glue_logic memory space at the top of the register map.</t>
  </si>
  <si>
    <t>Move the SCRATCH00 register from adc_ctrl to glue_logic (where it makes a bit more sense).</t>
  </si>
  <si>
    <t>A bit more address map shuffling to align the address boundaries to optimize the way we split the system bus address lines between slave selects, and address ranges inside each slave.</t>
  </si>
  <si>
    <t>Save a copy as 1.13</t>
  </si>
  <si>
    <t>Some of the channel specific PMBus values had been put in the psx_ctrl blocks, but in fact could be in memory (RAM) which we can create with latches in the latch_blk code. They do not need parallel fan-out, but can just be read when used. This results in more shuffling of the memory map.</t>
  </si>
  <si>
    <t xml:space="preserve">In meetings with Greg S Monday 6th April and with Paul Denny Tue 7th April it was agreed that we would add single bit error correction to the NVM. The simplest hardware scheme is to retain 16-bit data words and add 6-bits of parity. To mimimize hardware changes it was agreed to use a 16+8 scheme (and potentially waste 2-bits per 24-bit word). By adding ECC with a 16+8 data structure, we will have 170 24-bit words available in the memory (with 1/3 of the NVM used for ECC).
To accommodate the new scheme, shuffle the NVM memory map to use 24-bit words. </t>
  </si>
  <si>
    <t>Expanding the NVM to 24-bit words causes the NVM to overflow if we include all the placeholder locations from Elas/Olaf. For now, we will keep the placeholder (and allow the NVM to overflow), but obviously this will need to be fixed.</t>
  </si>
  <si>
    <t>To help with NVM space, merge the STATUS_IOUT_MASK and STATUS_VOUT_MASK registers for each of the 4 outputs. Also merge the STATUS_TEMP_MASK with STATUS_VIN_MASK, and STATUS_CML_MASK with STATUS_OTHER_MASK. We know these are all 8-bit values and will not change. To support this merge we will have to use the write strobe signals for the first time, but they already exist, so hopefully the "cost" is trivial.</t>
  </si>
  <si>
    <t>Merge the NVM locations which hold the VOUTx_MODE and VOUTx_OPERATION commands. Like the mask registers this means we will have to use the byte write strobes, but otherwise helps with filling the NVM space efficiently.</t>
  </si>
  <si>
    <t>Reduce the placeholder locations used for wafer and lot identification from 4 NVM locations to just 2. This would allow 32-bits of die identification data (and if essential, up to 36-bits should it be needed).</t>
  </si>
  <si>
    <t>Delete the checksum NVM location. There are no plans for a checksum, especially if we support ECC on the NVM.</t>
  </si>
  <si>
    <t>Merge the NVM locations used for the IC_DEVICE_ID and  MFR_ID values. These are both 8-bit values which cannot be changed by the user, so (at the cost of a little extra read hardware logic in the pmb_controller) we can merge the NVM locations with no loss.</t>
  </si>
  <si>
    <t>Merge the NVM locations used for the CAPABILITY and  PMBUS_REVISION values. These are both 8-bit values which cannot be changed by the user, so (at the cost of a little extra read hardware logic in the pmb_controller) we can merge the NVM locations with no loss.</t>
  </si>
  <si>
    <t>Save a copy as 1.14</t>
  </si>
  <si>
    <t>Delete the PS1/2/3/4_TRIM0-7 NVM locations to remove 32 NVM locations. It is not clear that these legacy locations from Elsa/Olaf had taken into account the fact that they were 16-bit words. Also remove the soft-trim registers associated with these locations.</t>
  </si>
  <si>
    <t>Reduce the number of NVM locations used for controlling the next ADC channel from 8 to 5 to save some NVM space. Do the same for the soft-trim equivalents.</t>
  </si>
  <si>
    <t>Remove the TSS_CONFIG, EA_CONFIG0, EA_CONFIG1, GPR01, GPR23, HKTRIM0, HKTRIM1 and DACCONFIG NVM registers which we imported from Elsa/Olaf. At the very least the new trim/config locations we expect for R2D2 will all have generic names. Also remove the associated soft registers.</t>
  </si>
  <si>
    <t>Remove the DAC_00 to DAC_31 NVM registers which we imported from Elsa/Olaf. At the very least the new trim/config locations we expect for R2D2 will all have generic names. Also remove the associated soft registers.</t>
  </si>
  <si>
    <t>Remove the CONFIGADC, CONFIGCP, GAINTRIM, OSCTRIM and I2CTRIM registers which we imported from Elsa/Olaf. At the very least the new trim/config locations we expect for R2D2 will all have generic names. Also remove the associated soft registers.</t>
  </si>
  <si>
    <t>Remove the IDMASK NVM register which we imported from Elsa/Olaf. At the very least the new trim/config locations we expect for R2D2 will all have generic names. Also remove the associated soft registers.</t>
  </si>
  <si>
    <t xml:space="preserve">Change the parity scheme (because we seemed to be running out of NVM space). Instead of using a 16 (data) + 8 (parity) scheme, we will change to a 56 (data) + 8 (parity). It does mean that the level of redundancy is lower (now we can only correct 1 bit in 56 instead of 1 bit in 16), but it means less wasted bits (now only 1 bit in every 64 is not used for either data or parity). It also means we have (in theory) at least 56/64 bits for data or 87% for data and we can now support at least 192 16-bit words. If we can use the 8/9 bit locations where the parity data is located then we could have up to 448 bytes of data. The 56/8 scheme is a pretty good match for the 16-byte erase/write block size for the MTP. Aside from the level of fault correction, the only other drawback is that we need to read 8-bytes at a time, so some sort of mini-cache might well make sense to avoid extra NVM reads when we can. </t>
  </si>
  <si>
    <t>Save a copy as 1.15</t>
  </si>
  <si>
    <t>The MFR_VIN_MIN location had got dropped in the various other address map updates. Put it back into the memory map.</t>
  </si>
  <si>
    <t>Amend any bit-names with brackets in them to be declared as a bussed signal. This is to make it easier to decide whether/how to remove the brackets from the bit names to create appropriate busses in the RTL code.</t>
  </si>
  <si>
    <t>Define the bit fields for the OPERATION command and it's soft register equivalent. We want the bit fields to use in the RTL code. Change the register type to UNIQUE (so that we have to create the RTL code by hand) - not all bits, or all bit values are supported.</t>
  </si>
  <si>
    <t>Add bit definitions for the VOUT_TRANSITION, FREQUENCY_SWITCH, IOUT_OC_FAULT_LIMIT, OT_FAULT_LIMIT, IIN_OC_FAULT_LIMIT, TON_DELAY, TON_RISE, TOFF_DELAY, TOFF_FALL, READ_IIN, READ_IOUT and READ_TEMP_1 registers. These commands all use the LINEAR11 data format. We don't need registers for all bits of the soft-trim versions as we don't intend all bits to be writable. Also change the register type for the soft-trim version to be unique, so we don't have to instantiate the flops for all bits.</t>
  </si>
  <si>
    <t>Add a new MTP only location which is the inverse of the ADC_SCALE_VOUT location. For VOUT related commands we need to convert ADC data to volts, but we also need to convert PMBus volts commands to DAC format. For convenience we will assume that the DAC data can be 16-bit too.</t>
  </si>
  <si>
    <t>Rename some of the VOUT related *_ABS registers with *_DAC registers. In effect when we get VOUT related commands which are relative to the VOUT command, then we can convert direct to the DAC format and store as an absolute value (in DAC format rather than absolute value in PMBus volts).</t>
  </si>
  <si>
    <t>Shufan decided we did not need IDLE tone compensation in the ADC after all. We can remove the ADC_IDLE_OFFSET related memory locations.</t>
  </si>
  <si>
    <t>We will support IOUT undercurrent detection (expected to be a negative value). Add new PMBus and soft-trim registers to the memory map as twins for the existing over-current values.</t>
  </si>
  <si>
    <t>Add another VOUT scaling factor word which is used to convert a PMBus register value (in Volts) into a DAC step which we can use for voltage ramping.</t>
  </si>
  <si>
    <t>To optimize the MTP space, split the ADC_CHAN_SELx registers into 8 or 9-bit chunks (instead of 16) and move them from the normal register space in to register space which we are already copying from MTP to soft-trim registers at start-up. At the end of this work we have 672 MTP bits easily available (in 16-bit words) for the analog config/trim.</t>
  </si>
  <si>
    <t>We need versions of the VOUT_COMMAND target voltage which is in 16-bit DAC format rather than in volts. Rename the existing VOUT1, VOUT2 etc to VOUT1_DAC, VOUT2_DAC etc. The register versions of these values will be held in the ps_ctrl blocks. The "new" NVM value for VOUT1, VOUT2 which remain in volts can be held in the latch_blk and are added to the memory map in a similar place to the other latch_blk held values.</t>
  </si>
  <si>
    <t>Save a copy as 1.16</t>
  </si>
  <si>
    <t>Big Update!
We have been trying to avoid having to recalculate various values when we restore data from MTP to registers. For example, if we are in relative mode, we need to calculate voltage thresholds for VOUT_OV, VOUT_UV etc as (say) VOUT+10% or VOUT-6%. But calculating these values when they arrive and then storing them in MTP is getting too expensive. The alternative is to store the minimum in MTP and to then calculate the derivative values whenever we get a new PMBus value, or when we restore data from MTP to registers. For the memory map this means we have shuffled registers around again and now only store the bare minimum in MTP. The derivative values are all held in registers. We will have to add a mechanism for the bus_master to be able to queue lots of small calculations which we can trigger when various register values get written to. 
After this memory map reshuffle, we have at least 960 bits of MTP free for analog trim/config data.</t>
  </si>
  <si>
    <t>Add a new register inside ps_ctrl which is read-only and tells us what the target VOUT voltage is.</t>
  </si>
  <si>
    <t>Add a new SCAN_ENTRY register in the glue_logic block to trigger scan mode.</t>
  </si>
  <si>
    <t>Update bit names in the ADC channel select registers just to shorten the bit names we create for the RTL code.</t>
  </si>
  <si>
    <t>Fix size of the SCAN_ENTRY register. It was bigger than it needed to be.</t>
  </si>
  <si>
    <t>Expand the bit definitions and change the register size to 11-bits for the VOUTx_DAC_STEP registers.</t>
  </si>
  <si>
    <t>Rename the MTP_CTRL register to MTP_CTRL0 and add a new MTP_CTRL1 register. We need to add at least one new control bit to turn the Hamming Error Correction ON/OFF.</t>
  </si>
  <si>
    <t>Shuffle an address in nvm_ctrl to fit the address range back inside a range of 16 addresses.</t>
  </si>
  <si>
    <t>Shuffle the memory map to optimize the block sizes for each of the RTL blocks.</t>
  </si>
  <si>
    <t>Save a copy as 1.17</t>
  </si>
  <si>
    <t>Change the SCAN_ENTRY register from unique to a regular register. It’s the actual SCANMODE register which is unique code (and not even in the memory map).</t>
  </si>
  <si>
    <t>For convenience with the ALU in the bus_master, we reduce the size of the VOUT values in DAC format from 16-bits to 15-bits, so that we don't have to massage the value before using it in the ALU. The ALU is set-up to do signed arithmetic, so we need to ensure a positive DAC value.</t>
  </si>
  <si>
    <t>Add a read-write location for the actual VOUT1, VOUT2 etc DAC value. Mostly this for reads, but it could be useful for debug to be able to write it too.</t>
  </si>
  <si>
    <t>Save a copy as 1.18</t>
  </si>
  <si>
    <t>The registers assigned to the tst_cfg_ctrl RTL block from address 0x280 all appear to be placeholders imported from Elsa/Olaf (presumably). Remove the placeholders and instead start to fill in the test/config/trim register bits which we can get from the top-down schematics and the "R2D2 control signal.xlsx" file on the Control revision 2 tab.</t>
  </si>
  <si>
    <t>Remove the TRIM_CP and TRIM_CP_R registers as the controls sheet has these signals unused so far. We will just tie them off in the RTL for now and hope to remove them later if they remain unused.</t>
  </si>
  <si>
    <t>Add 2 new MTP registers to control various aspects of the charge pump operation. These values are held, and used, inside the digital block. There are soft-trim versions of these registers which could be held in power_ctrl or somewhere else. For now, they are added to power_ctrl.</t>
  </si>
  <si>
    <t>Replace "OTP" with "MTP" in a view places just to tidy up the text.</t>
  </si>
  <si>
    <t>Amend the delays for the SETDLY values in the charge pump config registers per e-mail discussion with Walid. Time are reduced so that 10us is the max (instead of 40us).</t>
  </si>
  <si>
    <t>Tidy up description text for the VREFSEL bits of the charge pump config registers to make clear that these bits only control REFSEL when in the charge pump balancing state (as discussed with Walid).</t>
  </si>
  <si>
    <t>Add new "just in case" bits to the CONFIG_ADC1/_R register(s). The new bits allow us to sample the bit-stream on the +ve or -ve edge of clk_adc (FALLING edge remains the expected value); they also allow us to flip the bit-stream value (just in case). Finally, there is also a bit to allow the ADC filter to operate in unipolar or 2's complement mode. Some of the latest modulator (analog) work means that having a unipolar option may be helpful. We will swap the default from 2s complement to unipolar. At the same time we also remove the DISABLE_IDLEC MTP option as we no longer use an IDLE tone offset in the analog part of the ADC.</t>
  </si>
  <si>
    <t>Add a new register location to allow us to read the most recent temperature conversion result for absolute die temperature (Kelvin scale). Temperature values for the customer are in units of Celsius (and converting Kelvin &lt;&gt; Celsius is obviously a fixed constant) but the new register should help speed things up.</t>
  </si>
  <si>
    <t>Slightly shorten the register names and bits associated with selecting ADC channels. This is just to help make the RTL a little easier to write and maintain. For example ADC_CHAN_SEL =&gt; CH_SEL and other, similar, types of change. The bits &amp; definitions are unchanged.</t>
  </si>
  <si>
    <t>Remove the bit from the ADC_CHAN_ID register which says whether there should be idle tone correction or not. We no longer have the IDLE tone offset in the analog part of the ADC.</t>
  </si>
  <si>
    <t>Make changes to the CONFIGADC1 and CONFIGADC1_R registers. Add one bit to the controls for the ADC clock so that we can add the option to tie the ADC clock to the BUCK switching frequency. Also add 4 new bits to set how many ADC results we wait before assuming that the ADC value has settled. We expect to use a value of 4, but we allow some flexibility in case.</t>
  </si>
  <si>
    <t>Reduce the bit_flip field of CONFIGADC1/CONFIGADC1_R from two to one bit now that the top-down schematics only send a single bit of ADC data from the analog part of the modulator to the digital.</t>
  </si>
  <si>
    <t>Add a 4th ADC Configuration register. We need some bits to define the clk_chop signal for current measurements. Shuffle some of the MTP memory to make the space.</t>
  </si>
  <si>
    <t>Update the descriptions of the MTP locations which hold gain and offset correction values after discovering that the channel numbering in the schematics had been changed so it no longer matched documentation.</t>
  </si>
  <si>
    <t>Mark up each of the NVM locations with a comment to say if there is a soft-trim version, and if so, which RTL block holds the soft-trim reg.</t>
  </si>
  <si>
    <t>The TRIM_BUCK signals are now 127:0 instead of 119:0. Need to shuffle the NVM address map (and register comments) to implement the 128-bits with eight 16-bit registers.</t>
  </si>
  <si>
    <t>We have added a MFR_IOUT_CAL_GAIN command to store the sense resistor value for measuring IOUT. Add this to the NVM memory map (along with a soft-trim version). There is also an MFR_IIN_CAL_GAIN which also needs to be added (along with the soft-trim version). To hold out the possibility of programming these values at Murata (for the module) we separate the values into their own 16-byte "PAGE" of data which could then be programmed using I2C command to avoid the test time needed to do a STORE_USER_ALL command.</t>
  </si>
  <si>
    <t>Add new DAC offset trim MTP registers.
Add new DAC configuration MTP registers (expanding from the corresponding config register in Elsa/Olaf).
Add the corresponding soft-trim registers in the ps_ctrl blocks.</t>
  </si>
  <si>
    <t>Shuffle address space for the ps_ctrl blocks and above to add some extra address space for each of the ps_ctrl blocks.</t>
  </si>
  <si>
    <t>Add a new register in each of the ps_ctrl blocks which holds the most recent ADC measurement of VOUT to use in DAC calibration.</t>
  </si>
  <si>
    <t>We have changed the ALU hardware so we can deal with both signed, and unsigned, arithmetic. This means that we do not need to restrict unisgned values (ADC measurements of VOUT for example) to a 15-bit value to stay inside a 16-bit signed number range. Resize a number of VOUT, ADC and DAC related registers from 15 to 16-bits as a result.</t>
  </si>
  <si>
    <t>For the VOUT_TRANSITION_RATE command, we need a scaling factor to convert from units of mV/us to 16-bit DAC LSBs/us. Add a new MTP location in the same area as the other ramp scaling factors and shuffle the map as needed. We also need a register based version of the Step size for TRANSITION ramp rates in each of the ps_ctrl blocks.</t>
  </si>
  <si>
    <t>Add a new configuration register for each BUCK: CFGD_BUCK1, CFGD_BUCK2 etc. Add the soft-trim registers as needed. The first bits in the new register are to allow some flexibility in the time from SSDONE to Power Good for each of the BUCKs. Tim has asked for 1ms, but we may want some options. The new CFG_BUCKx registers can use PARITY MTP words (at least for now) as we don't have many bits allocated yet.</t>
  </si>
  <si>
    <t>In CFG_CDP1 (and the soft-trim version), add 2 new bits to set/control a delay time from the CP going to full power mode and setting the "CP Good" flag. A delay time is mentioned briefly in the state diagram in the CP block sub-IOS.</t>
  </si>
  <si>
    <t>Remove the UNIPOLAR bit of the CONFIGADC1/_R register. It makes the gain/offset correction very complex if we allow both bipolar and unipolar results to be supplied by the adc_ctrl block now that the analog part of the modulator is not using the full range of the modulator output (to improve analog accuracy). ALL ADC results will be supplied as bipolar values and we will convert certain channels to a unipolar result at the final stage.</t>
  </si>
  <si>
    <t>Add 2 more bits to the ADC_CHAN_ID register. It is helpful if the bus_master knows which of the RTRIM channels we have just converted and we can pass those values from adc_ctrl to the bus_master using 2 more bits in this register.</t>
  </si>
  <si>
    <t>Add 4 new registers to the latch_blk to store the latest ADC result for RTRIM1/2/3/4. This is purely for debug.</t>
  </si>
  <si>
    <t>Save a copy as 1.19</t>
  </si>
  <si>
    <t>We need MTP (and soft-trim) registers to hold VX_OV and VX_UV fault limits. There are ADC based fault flags for these faults, so we need something to compare the ADC results against. We also need a new VX status register which we can put in the flt_ctrl block where we can store VX faults. We will use the same register format as PMBus status registers.</t>
  </si>
  <si>
    <t>Add a new register to the latch_blk to store the latest ADC result for VX conversions. This is purely for debug.</t>
  </si>
  <si>
    <t>Add 4 new registers to flt_ctrl to hold the ADC status of whether we are above or below the PGOOD_ON and PGOOD_OFF thresholds. There is one register for each BUCK. These are not PMBus register bits.</t>
  </si>
  <si>
    <t>In the STATUS_IOUT registers update the description to add in the IOUT undercurrent flag. We are reporting negative IOUT current, and so we need the to also support the IOUT undercurrent flag.</t>
  </si>
  <si>
    <t>Allow the IOUT_OC and IIN_OC fault limits to be positive or negative (like the IOUT under-current). This is largely for consistency. It seems very likely that the values will always be positive…</t>
  </si>
  <si>
    <t>Add two new MTP locations which contain the pSEMI fixed over-temperature values (for rise and fall) which we expect might be set to 150C and 125C or so. These values can be read direct from MTP, so there is no need for soft-trim versions.</t>
  </si>
  <si>
    <t>Add a new bit to the MRF_SPECIFIC_STATUS register which is for the "hardware" die over-temperature fault flag. We expect to set this bit when die temp goes past a pSEMI selected threshold, and we will clear the flag when the temperature decreases below another pSEMI set value.</t>
  </si>
  <si>
    <t>Add a new MTP location to configure whether the charge pump is on or off for certain fault conditions. This MTP location also has a soft location in the flt_ctrl block.</t>
  </si>
  <si>
    <t>Add a new (private) MTP bit to the CFGD_BUCK1/2/3/4 (and _R) registers which is to enable/disable a bleed resistor at the BUCK outputs if we just stop switching instead of ramping the outputs down in a controlled way.</t>
  </si>
  <si>
    <t>Add new MFR specific PMBus setting registers (MFR_FLT1_RESP, and versions for bucks 2, 3 and 4) for each BUCK to control our fault responses. There is a soft-trim version of the register as well.</t>
  </si>
  <si>
    <t>Add new bits to several of the STATUS registers. We realized that the PMBus fault bits should only be cleared by the user (with a CLEAR_FAULTS command for example) and should not be cleared just because the fault trigger has gone away. However, internally we also want a status bit which reflects the latest ADC result so that we know if the fault is present or not. The new bits are the "live" bits with the current fault status.</t>
  </si>
  <si>
    <t>Previously we had 3 registers to create tm_buck[43:0]. In the latest top-down schematics this has been reduced to just 7:0 which we can support with a single tm_buck register. Remove the 2 registers we no longer need.</t>
  </si>
  <si>
    <t>Correct mistake in the trim_buck soft registers. We modified the MTP locations some time ago to allow 127:0 for the trim_buck signals, but forgot the soft-trim registers which were left as 199:0. Fix.</t>
  </si>
  <si>
    <t>Add another MTP bit to control whether the charge pump should be ON or OFF when we do not pass the PMBus set VIN_ON/VIN_OFF levels.</t>
  </si>
  <si>
    <t>Add an extra bit to each of the MFR_FLTx_RESP MTP (and soft _R equivalents) to allow selection of a soft shutdown for BUCK channels which do not have a fault when another channel does have a fault.</t>
  </si>
  <si>
    <t>Add 4 extra bits to the CP_FLT_CONFIG (&amp; the _R) register to control whether we shut down the CP for ADC based, and hardware comparator based, VX overvoltage and undervoltage conditions. Based on the way we are using the signals from the _R version of this register, we move the soft version from flt_ctrl to power_ctrl.</t>
  </si>
  <si>
    <t>Change the ON_OFF_CONFIG_R register to be a special (by hand) read/write condition because it actually comes down to just a single bit as far as R2D2 is concerned once we remove the bits concerned with a CONTROL pin or AVSBus. Expand the bit names/descriptions of the supported bits in this register.</t>
  </si>
  <si>
    <t>Rename the CFGD_BUCK1/2/3/4 registers to CFGD0_BUCK and use just one register for all the BUCK's. The bits in this register are not really BUCK specific, but are really globals. We will move the register to power_ctrl as it is now global for all BUCKs.</t>
  </si>
  <si>
    <t>Add new bits to the CFGD0_BUCK register (and soft-trim version) to control the hiccup time interval which is used for certain fault conditions.</t>
  </si>
  <si>
    <t>Fill in the default MTP value column with one person's guesstimtae of the correct values. These values should be set to support RTRIM operation.</t>
  </si>
  <si>
    <t>Correct an error in the MFR_SPECIFIC_MATRIX default MTP value which was preventing quick start-up in some sims.</t>
  </si>
  <si>
    <t>Modify the MTP default value for the CFG_CPD0 register to set the SPD_OK bit. This is to encourage the CP to start up in sims where we don't have the full chip working yet.</t>
  </si>
  <si>
    <t>After thinking it through, we don't need to store absolute (voltage units) versions of the VOUT_OV_FLT_LIM, VOUT_UV_FLT_LIM, PGOOD_ON and PGOOD_OFF values. These values can be entered as a ratio relative to VOUTx by the user and we can convert that ratio to an absolute value "on-the-fly" when dealing with the ADC results of a VOUT conversion. This potentially saves sixteen 16-bit registers, so seems worth doing. Remove the xxx_abs_xxx registers which had previously been added. The only absolute registers we keep are for the VOUT_MRGN_H and VOUT_MRGN_L values which we need as registers and not just as a transient calculation result.</t>
  </si>
  <si>
    <t>Add a new TM_ADC4 register which allows us to take control of certain ADC related control signals.</t>
  </si>
  <si>
    <t>Add a new Test mode register to each of the ps_ctrl blocks to allow us to hijack the ongm1, ongm2, onpwm1 and onpwm2 signals under test mode control.</t>
  </si>
  <si>
    <t>Add 5 new MTP registers (plus soft-trim register versions) which allow us to override various bits of the STATUS_BUCK[31:0] bus coming from the analog. The idea is that we can permanently block these signals from MTP if we want, and set/clear the flags when we want as soft values for test etc.</t>
  </si>
  <si>
    <t>Add 2 new MTP registers (plus soft-trim register versions) which allow us to override the GM_PreAmp[4:1] &amp; BUCK_L_0p3V[4:1] busses coming from the analog. The idea is that we can permanently block these signals from MTP if we want, and set/clear the flags when we want as soft values for test etc.</t>
  </si>
  <si>
    <t>Shuffle the memory map to move glue_logic from a 16 word location up to a 32 word.</t>
  </si>
  <si>
    <t>Add new test mode registers TM_CPCTRL1/0 which allow us to hijack various control signals going from the digital to the charge pump block.</t>
  </si>
  <si>
    <t>Add a new MTP location (and corresponding soft-trim reg) which allows us to block/force bits in the Status_CP[7:0] coming from the charge pump to the digital.</t>
  </si>
  <si>
    <t>Add extra bits to TM_ADC4 to allow test mode override of the EN_RTRIM signal.</t>
  </si>
  <si>
    <t>Add extra bits to TM_ADC1 so we can force various ADC channels to be selected including the RTRIM channels.</t>
  </si>
  <si>
    <t>Add bits to the TM_CPCTRL1 register to allow us to force the block_en_fall digital signal.</t>
  </si>
  <si>
    <t>Change the function of TM_ADC2 and TM_ADC3. Shufan wanted these registers to allow us to look at the decimation filter output, but we can expand the function to look at other steps in the ADC number crunching. We will add 4 more ADC test registers. One is to control what we capture in the others. We allow a one-shot type of function where we can capture several interim values for a particular ADC channel. These will be useful for debug if we need it...</t>
  </si>
  <si>
    <t>After first AMS sims change the default value of the bit-flip MTP value in the CONFIGADC1/_R registers so that we don't invert the bit-stream that comes from the analog part of the modulator.</t>
  </si>
  <si>
    <t>Add a comment for the MTP_CTRL0 register to note that it is one-hot for many of the bits.</t>
  </si>
  <si>
    <t>This tab defines the drop down lists which we use on the "Register Map" tab. When adding a new value, add a new row in the MIDDLE of an existing list so that the drop down list is updated automatically.</t>
  </si>
  <si>
    <t>Block Name Column Values</t>
  </si>
  <si>
    <t>Global Memory Map Value</t>
  </si>
  <si>
    <t>Not sure if we will use any value except "Top Level"?</t>
  </si>
  <si>
    <t>DAC</t>
  </si>
  <si>
    <t>Memory Type Column Values</t>
  </si>
  <si>
    <t>RW MTP</t>
  </si>
  <si>
    <t xml:space="preserve">Values which we will be able to store in Non-Volatile memory. Note there is no direct customer access from PMBus to the NVM instance. All accesses pass through interim hardware, even for reads. It is expected that there will be soft, register based values (with links to corresponding locations in MTP) at these locations. </t>
  </si>
  <si>
    <t>Values which are in the register map for convenience but which have NO register based equivalent. These register addresses are in effect just an alias to a location in MTP.</t>
  </si>
  <si>
    <t>Regular Read/Write registers via PMBus</t>
  </si>
  <si>
    <t>Read Only registers accessible via PMBus</t>
  </si>
  <si>
    <t>Register Type Column Values</t>
  </si>
  <si>
    <t>Customer</t>
  </si>
  <si>
    <t>Register is accessible via the PMBus interface commands, PAGE number etc.</t>
  </si>
  <si>
    <t>Cust_unique</t>
  </si>
  <si>
    <t>Register is accessible via the PMBus interface commands, PAGE number etc., but has a unique read or write condition which has to be hand coded in the RTL. There is no difference between "Customer" and "Cust_unique" except for digital RTL implementation.</t>
  </si>
  <si>
    <t>Register is for internal use. This location will be available for read and/or write via the private I2C/PMBus interface once it has been successfully unlocked.</t>
  </si>
  <si>
    <t>Register is for internal use, but has a unique read or write condition which has to be hand coded in the RTL. There is no difference between "Protected" and "Prot_unique" except for digital RTL implementation.</t>
  </si>
  <si>
    <t>RTL Block Column Values</t>
  </si>
  <si>
    <t>These values should exactly match the corresponding RTL file name without the .sv extension (e.g "adc_ctrl.sv" in this case). These values are used to help scripts which can be used to auto-generate some of the register read/write code. The block name is where the register will be instantiated.</t>
  </si>
  <si>
    <t xml:space="preserve">Power stage 1 control </t>
  </si>
  <si>
    <t xml:space="preserve">Power stage 2 control </t>
  </si>
  <si>
    <t xml:space="preserve">Power stage 3 control </t>
  </si>
  <si>
    <t xml:space="preserve">Power stage 4 control </t>
  </si>
  <si>
    <t>The main block used to handle faults for PMBus, STATUS registers etc.</t>
  </si>
  <si>
    <t>The block used to manage the eMemory MTP instance and it's test modes.</t>
  </si>
  <si>
    <t>A latch based memory block on the system bus. We use this for soft-trim values and configuration registers which are ONLY read or written via the system bus.</t>
  </si>
  <si>
    <t>Holds the trims/config values which need soft registers. Also holds most of the test registers used in final test.</t>
  </si>
  <si>
    <t>There are a handful of system bus registers inside the power_ctrl RTL block</t>
  </si>
  <si>
    <t>Holds any miscellaneous logic &amp; system bus registers without a home anywhere else.</t>
  </si>
  <si>
    <t>These are the PAGE select register bits which are used when performing a PAGE program or PAGE erase operation. Note that a 9-bit value is allowed here, but there are only 32 pages used which are defined by the 5 most significant bits of MTP_PA. The four least significant bits should always be written to zeros for a page erase or page program operation. For a CHIP erase operation all the bits of MTP_PA should be set to 1s prior to triggering the erase. For a CHIP program operation, the MTP_PA values should be set to 9'b1_1111_0000 prior to triggering the program operation. These special values are a safety check to help avoid unintended disturbance of the MTP contents.</t>
  </si>
  <si>
    <t>Update the description of the MTP_PA register to address JIRA issue http://jira/browse/PMI-5</t>
  </si>
  <si>
    <t>0xE693</t>
  </si>
  <si>
    <t>0x0231</t>
  </si>
  <si>
    <t>Walid updated the default MTP values for the Config_CP[31:0] signals by e-mail 21/Aug. Update the register MTP defaults to match.</t>
  </si>
  <si>
    <t>Time sent an e-mail 21/Jul with some proposed default values for config bits related to the BUCK. Update the default MTP values to match his e-mail.</t>
  </si>
  <si>
    <t>0x01DC</t>
  </si>
  <si>
    <t>0x1977</t>
  </si>
  <si>
    <t>0x0003</t>
  </si>
  <si>
    <t>0xD17C</t>
  </si>
  <si>
    <t>0x0514</t>
  </si>
  <si>
    <t>0x5144</t>
  </si>
  <si>
    <t>0xA529</t>
  </si>
  <si>
    <t>In discussion with Tim &amp; Bud, amend the default MTP value so that the ADC clock and the chopper amplifer clock are set to a fixed value of 2MHz.</t>
  </si>
  <si>
    <t>0x1200</t>
  </si>
  <si>
    <t>0xD182</t>
  </si>
  <si>
    <t>Amend the offset value and the bits-to-Kelvin value for the temperature ADC conversions to match the amended equation from Sharon (this is not the layout parasitic equation, but the latest non-LPE one).</t>
  </si>
  <si>
    <t>After discussion with Richard amend the default MTP value for those registers which contain LINEAR11 values so that the exponent and (in some cases the) sign bit are set correctly, even if the data field remains unset for now.</t>
  </si>
  <si>
    <t>0xB800</t>
  </si>
  <si>
    <t>Add 2 new bits to the TMx_PSIGA registers to allow test mode control of the en_buck signal.</t>
  </si>
  <si>
    <t>TM_EN_BUCK_SEL</t>
  </si>
  <si>
    <t>TM_EN_BUCK_DAT</t>
  </si>
  <si>
    <t>When the TM_EN_BUCK_SEL bit is set to '1', the internal EN_BUCK[1] signal is driven directly by the TM_EN_BUCK_DAT register bit. When TM_EN_BUCK_SEL is set to '0', the TM_EN_BUCK_DAT bit has no effect. There is a single EN_BUCK signal which goes from the digital to the analog which is a logical OR of the EN_BUCK signal from each of the 4 BUCK control blocks.</t>
  </si>
  <si>
    <t>When the TM_EN_BUCK_SEL bit is set to '1', the internal EN_BUCK[4] signal is driven directly by the TM_EN_BUCK_DAT register bit. When TM_EN_BUCK_SEL is set to '0', the TM_EN_BUCK_DAT bit has no effect. There is a single EN_BUCK signal which goes from the digital to the analog which is a logical OR of the EN_BUCK signal from each of the 4 BUCK control blocks.</t>
  </si>
  <si>
    <t>When the TM_EN_BUCK_SEL bit is set to '1', the internal EN_BUCK[3] signal is driven directly by the TM_EN_BUCK_DAT register bit. When TM_EN_BUCK_SEL is set to '0', the TM_EN_BUCK_DAT bit has no effect. There is a single EN_BUCK signal which goes from the digital to the analog which is a logical OR of the EN_BUCK signal from each of the 4 BUCK control blocks.</t>
  </si>
  <si>
    <t>When the TM_EN_BUCK_SEL bit is set to '1', the internal EN_BUCK[2] signal is driven directly by the TM_EN_BUCK_DAT register bit. When TM_EN_BUCK_SEL is set to '0', the TM_EN_BUCK_DAT bit has no effect. There is a single EN_BUCK signal which goes from the digital to the analog which is a logical OR of the EN_BUCK signal from each of the 4 BUCK control blocks.</t>
  </si>
  <si>
    <t>Remove the VX_OV_FLT_LIM_R and VX_UV_FLT_LIM_R registers. We need the MTP values, but can't see why we need the register based copies.</t>
  </si>
  <si>
    <t>Update the description of the IOUTx_CAL_GAIN and IIN_CAL_GAIN registers. Rather than an absolute value, we want a ratio relative to 10mOhms so we can scale the result as needed.</t>
  </si>
  <si>
    <t>This register value provides the value of the sense resistor used to sense IIN current as a RATIO relative to a nominal value of 10mOhms. The expected range of Rsense values is in the range of 3mOhms to 30mOhms. The ratio of the actual Rsense value is expressed as an unsigned binary value with 3 integer bits and 13 fraction bits. 
For example, for a 3mOhm sense resistor, the ratio to be stored would be 10/3 = 3.33 (0x6AAB), for a 30mOhm sense resistor, the ratio would be 10/30 = 0.33 (0x0AAB) and if the actual Rsense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</si>
  <si>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This register value provides the value of the DCR for the inductor used to sense IOUT2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</si>
  <si>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This register value provides the value of the DCR for the inductor used to sense IOUT1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</si>
  <si>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This register value provides the value of the DCR for the inductor used to sense IOUT3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</si>
  <si>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This register value provides the value of the DCR for the inductor used to sense IOUT4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</si>
  <si>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 xml:space="preserve">Create five new MTP locations (with soft-trim versions) which are used to store the signed tempco value for the IIN sense resistor and one each for the four IOUT DCR inductors. </t>
  </si>
  <si>
    <t>IIN_RSENSE_TEMPCO</t>
  </si>
  <si>
    <t>IIN_RSENSE_TC</t>
  </si>
  <si>
    <t>This register value allows a user to add an estimated temperature coefficient value for the DC resistance of the external sense resistor which may be connected in series at the VIN pin to sense input current. The value in this register is a signed value which provides the tempco value in parts per 2^20 (approximately 1 million). Typically the tempco would be quoted in parts per million relative to 25C. Using the quoted ppm value directly in this register will incur a small (5%) error. Alternatively the datasheet ppm value can be scaled by 2^10/10^6 to remove this error.
PE24103 will use the most recent die temperature to estimate the effect of the tempco on the external sense resistor value and then adjust the reported IIN result to take account of the tempco. Setting a tempco value of 0x0000 will disable the tempco compensation. Assuming the quoted tempco was +3000ppm, then this register could hold either +3000 (0x0BB8). For better accuracy, the tempco could be scaled by 2^20/10^6 (giving 3,146 or 0x0C4A). The tempco scheme assumes 25C as the reference temperature for the tempco. The on-chip tempco calculation will limit the maximum effect of the tempco to +/-50%.</t>
  </si>
  <si>
    <t>IIN_RSENSE_TEMPCO_R</t>
  </si>
  <si>
    <t>As requested by Tim reduce the VX_UV fault threshold in the default MTP map from 4V to 2V.</t>
  </si>
  <si>
    <t>Set to 2.0V? FIXME</t>
  </si>
  <si>
    <t>0x1000</t>
  </si>
  <si>
    <t>Change the ADC offset values for IOUT1/2/3/4 in the default MTP image to match the latest spreadsheet.</t>
  </si>
  <si>
    <t>0xCF77</t>
  </si>
  <si>
    <t>Change the bits to current IOUT scaling factor to 0xC000 based on the latest simulation results.</t>
  </si>
  <si>
    <t>Change the default MTP ADC offset for the IIN channel to 0xCCB5.</t>
  </si>
  <si>
    <t>0xCCB5</t>
  </si>
  <si>
    <t>Change the bits to current IIN scaling factor to 0xD93B based on the latest simulation results.</t>
  </si>
  <si>
    <t>0xD93B</t>
  </si>
  <si>
    <t>The ADC channels 13, 14 and 15 do not need offset or gain error locations in MTP. The hardware in bus_master is set to dump just the raw ADC result for these channels and that is all.</t>
  </si>
  <si>
    <t>Add in 5 new parameters related to piece-wise-linear correction of ADC results for the Rtrim pin. We can reuse some of the locations just freed up by removing offset and gain for channels 13,14 &amp; 15.</t>
  </si>
  <si>
    <t>RTRIM_INFLEX</t>
  </si>
  <si>
    <t>INFLEX</t>
  </si>
  <si>
    <t>This MTP value stores an unsigned temperature value in units of 0.25Kelvin per bit at which we swap between two sections of linear correction equations for enhancing the accuracy of Rtrim ADC measurements. For temperatures below INFLEX[15:0] we use the a1,b1 correction values and for temperatures above we use the a2, b2 values.</t>
  </si>
  <si>
    <t>RTRIM_A1</t>
  </si>
  <si>
    <t>RTRIM_B1</t>
  </si>
  <si>
    <t>RTRIM_A2</t>
  </si>
  <si>
    <t>RTRIM_B2</t>
  </si>
  <si>
    <t>A1</t>
  </si>
  <si>
    <t>B1</t>
  </si>
  <si>
    <t>A2</t>
  </si>
  <si>
    <t>B2</t>
  </si>
  <si>
    <t>The A1[15:0] value is a SIGNED parameter ranging from -32,768/2^26 to +32,767/2^26 giving a fraction ranging from approximately -0.0005 to +0.0005. This value is part of the linear equation ratio = a1*Temperature + b1 which is used to improve the accuracy of Rtrim ADC measurements. Further details of the integer arithmetic are in the "Rtrim_calc.xlsx" spreadsheet.</t>
  </si>
  <si>
    <t>The A2[15:0] value is a SIGNED parameter ranging from -32,768/2^26 to +32,767/2^26 giving a fraction ranging from approximately -0.0005 to +0.0005. This value is part of the linear equation ratio = a2*Temperature + b2 which is used to improve the accuracy of Rtrim ADC measurements. Further details of the integer arithmetic are in the "Rtrim_calc.xlsx" spreadsheet.</t>
  </si>
  <si>
    <t>The B2[15:0] value is an unsigned parameter ranging from 0/2^15 to +65,535/2^15 giving a fraction ranging from approximately 0.00 to 1.99. This value is part of the linear equation ratio = a2*Temperature + b2 which is used to improve the accuracy of Rtrim ADC measurements. Further details of the integer arithmetic are in the "Rtrim_calc.xlsx" spreadsheet.</t>
  </si>
  <si>
    <t>The B1[15:0] value is an unsigned parameter ranging from 0/2^15 to +65,535/2^15 giving a fraction ranging from approximately 0.00 to 1.99. This value is part of the linear equation ratio = a1*Temperature + b1 which is used to improve the accuracy of Rtrim ADC measurements. Further details of the integer arithmetic are in the "Rtrim_calc.xlsx" spreadsheet.</t>
  </si>
  <si>
    <t>Change the default MTP values for the Rtrim piece-wise-linear calculation to match the examples in the chip level IOS just to give some non-zero values to test the calculation with.</t>
  </si>
  <si>
    <t>0x050C</t>
  </si>
  <si>
    <t>0xBD6F</t>
  </si>
  <si>
    <t>Default MTP value matches example in R2D2 chip level IOS.</t>
  </si>
  <si>
    <t>0x44DC</t>
  </si>
  <si>
    <t>0xE322</t>
  </si>
  <si>
    <t>0x41DB</t>
  </si>
  <si>
    <t>Update the description of the FREQUENCY_SWITCH register as we now have 7 potential switching frequencies to support.</t>
  </si>
  <si>
    <r>
      <t xml:space="preserve">Sets the switching frequency of the power switch outputs (and charge pump) in kHz with units of 2kHz/LSB. PE24103 only expects to support 7 possible legal values for this register:
</t>
    </r>
    <r>
      <rPr>
        <sz val="8"/>
        <color theme="1"/>
        <rFont val="Courier New"/>
        <family val="3"/>
      </rPr>
      <t>10'd1000 = 2000kHz for the BUCKs
10'd857  = 1714kHz for the BUCKs
10'd750  = 1500kHz for the BUCKs
10'd667  = 1333kHz for the BUCKs
10'd600  = 1200kHz for the BUCKs
10'd500  = 1000kHz for the BUCKs
10'd300  = 600kHz for the BUCKs</t>
    </r>
    <r>
      <rPr>
        <sz val="8"/>
        <color theme="1"/>
        <rFont val="Calibri"/>
        <family val="2"/>
        <scheme val="minor"/>
      </rPr>
      <t xml:space="preserve">
Note that attempting to set clock frequencies other than the values listed here will disable all the BUCKs.</t>
    </r>
  </si>
  <si>
    <t>The CFG_RAMP location (and associated soft-trim register) can come from the FREQUENCY_SWITCH register value. Remove them from the memory map.</t>
  </si>
  <si>
    <t>We have a new master Charge Pump enable signal which turns the internal BIAS circuits on/off when we want the lowest power standby. To support test mode control of this signal shuffle a few bits between TM_CPCTRL1 and TM_CPCTRL0 and add the 2 new bits required to be able to force this new master CP enable.</t>
  </si>
  <si>
    <t>MSTR_CP_EN_SEL</t>
  </si>
  <si>
    <t>MSTR_CP_EN_DAT</t>
  </si>
  <si>
    <t>When the MSTR_CP_EN_SEL bit is set to '1', the MSTR_CP_EN signal from the digital to the Charge Pump is controlled directly by the MSTR_CP_EN_DAT register bit. When MSTR_CP_EN_SEL is set to '0', the MSTR_CP_EN_DAT bit has no effect.</t>
  </si>
  <si>
    <t>For convenience add 2 "registers" in glue_logic which can be read. These read only registers will supply fixed values of all 0s and all 1's. These may be convenient for the STORE_USER_ALL command in particular where we may need to fill a PAGE of MTP data with 1s to prevent a value really being burnt to a value.</t>
  </si>
  <si>
    <t>PATTERN_FFFF</t>
  </si>
  <si>
    <t>Reads a fixed value of all 1's.</t>
  </si>
  <si>
    <t>PATTERN_0000</t>
  </si>
  <si>
    <t>Reads a fixed value of all 0's.</t>
  </si>
  <si>
    <t>PATTERN_AAAA</t>
  </si>
  <si>
    <t>Reads a fixed value of 0xAAAA - may be useful for checkerboard programming.</t>
  </si>
  <si>
    <t>Reads a fixed value of 0x5555 - may be useful for checkerboard programming.</t>
  </si>
  <si>
    <t>PATTERN_5555</t>
  </si>
  <si>
    <t>The MFR_VOUT_MAX location is not convenient for the STORE_USER_ALL command. It is placed in the middle of an MTP PAGE which we want to erase as part of the STORE_USER_ALL command. Move it to a "permanent" MTP location which is not touched by STORE_USER_ALL.</t>
  </si>
  <si>
    <t>We need a test mode override for the chip PGOOD signal, so add a new register to glue_logic and a couple of bits to do the data/select.</t>
  </si>
  <si>
    <t>TM_PG_DAT</t>
  </si>
  <si>
    <t>TM_PG_SEL</t>
  </si>
  <si>
    <t>When the TM_PG_SEL bit is set to '1', the chip level "Power Good" signal is controlled directly by the TM_PG_DAT register bit. When TM_PG_SEL is set to '0', the TM_PG_DAT bit has no effect.</t>
  </si>
  <si>
    <t>Set a non-zero power-on-reset value for the oscillator trim code after discussion with Tim.</t>
  </si>
  <si>
    <t>TM_ALERT_SEL</t>
  </si>
  <si>
    <t>TM_ALERT_DAT</t>
  </si>
  <si>
    <t>TM_ALERT</t>
  </si>
  <si>
    <t>When the TM_ALERT_SEL bit is set to '1', the chip level "SMBALERT" signal is controlled directly by the TM_ALERT_DAT register bit. When TM_ALERT_SEL is set to '0', the TM_ALERT_DAT bit has no effect.</t>
  </si>
  <si>
    <t>We need a test mode override for the chip SMBALERT signal, so add a new register to flt_ctrl and a couple of bits to do the data/select.</t>
  </si>
  <si>
    <t>Bits 13:0</t>
  </si>
  <si>
    <t>This data value is always set to 0x0000 to clear all the faults in all the STATUS registers (including the private "LIVE" status bits which we use to control the hardware state machines).</t>
  </si>
  <si>
    <t>Update bit definitions for the CLEAR_FAULTS address location to allow for the fact that some of the LIVE status bits we have added recently could vary from register to register. We need a value which will clear all the status bits.</t>
  </si>
  <si>
    <t>This register contains a "fixed" over-temperature threshold value for RISING die temperature. ADC conversions of the temperature channel will be compared with this value so we can decide when the die is getting too hot and we need to ENFORCE some action to ensure safety of the device &amp; system. This value is like a LINEAR11 value set with units of 0.25C per bit, but we will not store the mantissa bits, and the sign is expected to be positive), and we expect the value to be set to around +150C (0x0258 - if we don't store the mantissa)</t>
  </si>
  <si>
    <t>To save gates, replace the 4 separate IOUTx_FILT_CTRL MTP (and soft-trim) locations with a single value shared for all 4 channels. Shuffle the location in the memory map so that STORE_USER_ALL command still works well.</t>
  </si>
  <si>
    <t>IOUT_FILT_CTRL</t>
  </si>
  <si>
    <t>IOUT_FILT_CTRL_R</t>
  </si>
  <si>
    <t>IOUT_DCR_TEMPCO</t>
  </si>
  <si>
    <t>This register value allows a user to add an estimated temperature coefficient value for the DC resistance of the external inductor which is connected to the VOUT pins (one tempco value for all 4 VOUT pins). The value in this register is a signed value which provides the tempco value in parts per 2^20 (approximately 1 million). Typically the tempco would be quoted in parts per million relative to 25C. Using the quoted ppm value directly in this register will incur a small (5%) error. Alternatively the datasheet ppm value can be scaled by 2^20/10^6 to remove this error.
PE24103 will use the most recent die temperature to estimate the effect of the tempco on the external inductor DCR value and then adjust the reported IOUTx result to take account of the tempco. Setting a tempco value of 0x0000 will disable the tempco compensation. Assuming the quoted tempco was +3000ppm, then this register could hold either +3000 (0x0BB8). For better accuracy, the tempco could be scaled by 2^20/10^6 (giving 3,146 or 0x0C4A). The tempco scheme assumes 25C as the reference temperature for the tempco. The on-chip tempco calculation will limit the maximum effect of the tempco to +/-50%.</t>
  </si>
  <si>
    <t>IOUT_DCR_TC</t>
  </si>
  <si>
    <t>IOUT_DCR_TEMPCO_R</t>
  </si>
  <si>
    <t>TM_CYA_SEL</t>
  </si>
  <si>
    <t>TM_CYA_DAT</t>
  </si>
  <si>
    <t>When the TM_CYA_SEL bit is set to '1', the CYA signal from the digital block is controlled directly by the TM_CYA_DAT register bit. When TM_CYA_SEL is set to '0', the TM_CYA_DAT bit has no effect.</t>
  </si>
  <si>
    <t>Add a new test mode register to glue_logic to allow control of the CYA output from the digital block.</t>
  </si>
  <si>
    <t>CFG_VDD</t>
  </si>
  <si>
    <t xml:space="preserve">Sets the value for the config_vdd&lt;7:0&gt; bits which come out of the digital block via the corresponding soft_trim register. </t>
  </si>
  <si>
    <t>CFG_VDD_R</t>
  </si>
  <si>
    <t>Assign a new MTP location to drive the config_vdd[7:0] signal and then create the corresponding soft-trim register in the tst_cfg_ctrl block.</t>
  </si>
  <si>
    <t>Add a completely new tab to the spreadsheet to hold the Digital Test Mux signals.</t>
  </si>
  <si>
    <t>Number of Select Bits</t>
  </si>
  <si>
    <t>Number of Signals</t>
  </si>
  <si>
    <t>Select Setting</t>
  </si>
  <si>
    <t>Signal Name</t>
  </si>
  <si>
    <t>Comment Text</t>
  </si>
  <si>
    <t>Comments</t>
  </si>
  <si>
    <t>tie_high</t>
  </si>
  <si>
    <t>A constant logic 1 to help test the MUX itself.</t>
  </si>
  <si>
    <t>tie_low</t>
  </si>
  <si>
    <t>A constant logic 0 to help test the MUX itself.</t>
  </si>
  <si>
    <t>DTBCTRL0</t>
  </si>
  <si>
    <t>DTBSEL0</t>
  </si>
  <si>
    <t>DTBSEL1</t>
  </si>
  <si>
    <t>The DTBSEL1 (and DTBSEL0) bit fields are used to select which digital signals are passed through the digital test multiplexer inside the digital block and passed out from the digital block to join the digital test bus at the chip level and finally arrive at the XXX and YYY chip pins. To observe the signals selected by DTBSEL1 (and DTBSEL0), the TADDRD register must be set to the value 0xXX. There are two identical instances of the digital test MUX inside the digital block which can each be individually controlled via DTBSEL1 and DTBSEL0.</t>
  </si>
  <si>
    <t>First real pass at adding signals to the digital Test MUX.</t>
  </si>
  <si>
    <t>adc_bs_out</t>
  </si>
  <si>
    <t>clk_adc</t>
  </si>
  <si>
    <t>en_detect</t>
  </si>
  <si>
    <t>clk_chop</t>
  </si>
  <si>
    <t>ADC bit-stream from the analog to the digital</t>
  </si>
  <si>
    <t>Clock signal being sent to the ADC</t>
  </si>
  <si>
    <t>State of the EN pin seen by the digital block</t>
  </si>
  <si>
    <t>Clock sent to the chopper amp for IIN &amp; IOUT measurements</t>
  </si>
  <si>
    <t>rst_adc_mod</t>
  </si>
  <si>
    <t>Reset signal to the ADC each time channels change</t>
  </si>
  <si>
    <t>en_buck</t>
  </si>
  <si>
    <t>The main BUCK Enable signal common to all 4</t>
  </si>
  <si>
    <t>clk_cp</t>
  </si>
  <si>
    <t>The main charge pump clock signal</t>
  </si>
  <si>
    <t>en_cp</t>
  </si>
  <si>
    <t>en_ph_pd_cp</t>
  </si>
  <si>
    <t>en_ss_cp</t>
  </si>
  <si>
    <t>en_bl_cp</t>
  </si>
  <si>
    <t>dischg_cp</t>
  </si>
  <si>
    <t>phase_cp</t>
  </si>
  <si>
    <t>Enables switching in the CP</t>
  </si>
  <si>
    <t>Enables the hard phasor pulldowns</t>
  </si>
  <si>
    <t>Enables the soft-start current source</t>
  </si>
  <si>
    <t>Enables the balancing circuit</t>
  </si>
  <si>
    <t>Switches between chg and dischg during balancing</t>
  </si>
  <si>
    <t>Phase control during balancing to set comparator input signal</t>
  </si>
  <si>
    <t>vrefsel_cp[1]</t>
  </si>
  <si>
    <t>vrefsel_cp[0]</t>
  </si>
  <si>
    <t>Selects the reference signal for CP comparators</t>
  </si>
  <si>
    <t>en_ph_spd_cp</t>
  </si>
  <si>
    <t>Enables soft phasor pulldown</t>
  </si>
  <si>
    <t>en_vxca_spd_cp</t>
  </si>
  <si>
    <t>Enables soft pulldowns for VX and CA nodes</t>
  </si>
  <si>
    <t>en_rtrim</t>
  </si>
  <si>
    <t>Enables the Rtrim current source</t>
  </si>
  <si>
    <t>block_en_fall</t>
  </si>
  <si>
    <t>Blocks the falling edge of EN</t>
  </si>
  <si>
    <t>pgood_drv</t>
  </si>
  <si>
    <t>alert_drv</t>
  </si>
  <si>
    <t>Data signal to drive the PGOOD pin</t>
  </si>
  <si>
    <t>Data signal to drive the ALERT pin</t>
  </si>
  <si>
    <t>en_cp_bias</t>
  </si>
  <si>
    <t>Bias enable for the CP</t>
  </si>
  <si>
    <t>mstr_cp_en</t>
  </si>
  <si>
    <t>Master enable for the CP</t>
  </si>
  <si>
    <t>trim_rdy</t>
  </si>
  <si>
    <t>Timing signal after trims are loaded</t>
  </si>
  <si>
    <t>clk_pwm[4]</t>
  </si>
  <si>
    <t>clk_pwm[3]</t>
  </si>
  <si>
    <t>clk_pwm[2]</t>
  </si>
  <si>
    <t>clk_pwm[1]</t>
  </si>
  <si>
    <t>Switching clock for BUCK1</t>
  </si>
  <si>
    <t>Switching clock for BUCK4</t>
  </si>
  <si>
    <t>Switching clock for BUCK3</t>
  </si>
  <si>
    <t>Switching clock for BUCK2</t>
  </si>
  <si>
    <t>dac_bs[4]</t>
  </si>
  <si>
    <t>DAC bit-stream to create Vref for BUCK4</t>
  </si>
  <si>
    <t>dac_bs[3]</t>
  </si>
  <si>
    <t>dac_bs[2]</t>
  </si>
  <si>
    <t>dac_bs[1]</t>
  </si>
  <si>
    <t>DAC bit-stream to create Vref for BUCK3</t>
  </si>
  <si>
    <t>DAC bit-stream to create Vref for BUCK2</t>
  </si>
  <si>
    <t>DAC bit-stream to create Vref for BUCK1</t>
  </si>
  <si>
    <t>ongm1[4]</t>
  </si>
  <si>
    <t>Partial turn-on signal for BUCK4</t>
  </si>
  <si>
    <t>ongm1[3]</t>
  </si>
  <si>
    <t>ongm1[2]</t>
  </si>
  <si>
    <t>ongm1[1]</t>
  </si>
  <si>
    <t>Partial turn-on signal for BUCK3</t>
  </si>
  <si>
    <t>Partial turn-on signal for BUCK2</t>
  </si>
  <si>
    <t>Partial turn-on signal for BUCK1</t>
  </si>
  <si>
    <t>ongm2[4]</t>
  </si>
  <si>
    <t>ongm2[3]</t>
  </si>
  <si>
    <t>ongm2[2]</t>
  </si>
  <si>
    <t>ongm2[1]</t>
  </si>
  <si>
    <t>onpwm1[4]</t>
  </si>
  <si>
    <t>Partial enable for switching in BUCK4</t>
  </si>
  <si>
    <t>onpwm1[3]</t>
  </si>
  <si>
    <t>onpwm1[2]</t>
  </si>
  <si>
    <t>onpwm1[1]</t>
  </si>
  <si>
    <t>Partial enable for switching in BUCK3</t>
  </si>
  <si>
    <t>Partial enable for switching in BUCK2</t>
  </si>
  <si>
    <t>Partial enable for switching in BUCK1</t>
  </si>
  <si>
    <t>onpwm2[4]</t>
  </si>
  <si>
    <t>onpwm2[3]</t>
  </si>
  <si>
    <t>onpwm2[2]</t>
  </si>
  <si>
    <t>onpwm2[1]</t>
  </si>
  <si>
    <t>buck_pulld[4]</t>
  </si>
  <si>
    <t>Enables the pulldown for VOUT4</t>
  </si>
  <si>
    <t>buck_pulld[3]</t>
  </si>
  <si>
    <t>buck_pulld[2]</t>
  </si>
  <si>
    <t>buck_pulld[1]</t>
  </si>
  <si>
    <t>Enables the pulldown for VOUT3</t>
  </si>
  <si>
    <t>Enables the pulldown for VOUT2</t>
  </si>
  <si>
    <t>Enables the pulldown for VOUT1</t>
  </si>
  <si>
    <t>vref_lg_03[4]</t>
  </si>
  <si>
    <t>Digital thinks Vref &gt; 0.3V for BUCK4</t>
  </si>
  <si>
    <t>vref_lg_03[3]</t>
  </si>
  <si>
    <t>vref_lg_03[2]</t>
  </si>
  <si>
    <t>vref_lg_03[1]</t>
  </si>
  <si>
    <t>Digital thinks Vref &gt; 0.3V for BUCK3</t>
  </si>
  <si>
    <t>Digital thinks Vref &gt; 0.3V for BUCK2</t>
  </si>
  <si>
    <t>Digital thinks Vref &gt; 0.3V for BUCK1</t>
  </si>
  <si>
    <t xml:space="preserve">Amend description of the CFG_CPD0 SS_DLY bits to match the new times defined in http://jira.psemi.com/browse/PMI-44 </t>
  </si>
  <si>
    <t>Sets the minimum time from meeting the VX &gt; 95% target needed to exit soft-start to actually ending soft-start and entering active mode (by setting DoSS low):
2'b00 = 0us
2'b01 = 50us
2'b10 = 100us
2'b11 = 200us</t>
  </si>
  <si>
    <t>Merge the TM_PGOOD and TM_CYA registers in glue_logic into glue_misc0. Add bits to control the tm_csp4_en test input and the TM_EN_TMUX output.</t>
  </si>
  <si>
    <t>TM_MISC0</t>
  </si>
  <si>
    <t>TM_CSP4_EN</t>
  </si>
  <si>
    <t>When set to '1' this signal will convert the CSP4 analog input pin into a digital test input signal. This can be used, for example, to drive in a digital bit-stream test signal.</t>
  </si>
  <si>
    <t>TM_EN_TMUX</t>
  </si>
  <si>
    <t>This register bit controls the TM_EN_TMUX output from the digital block which enables the top level of the digital test bus multiplexing (implemented in the analog).</t>
  </si>
  <si>
    <t>Remove the TM_EXTIN_MOD bit from the TM_ADC1 register. This function (of allowing an analog test signal to the input of the ADC modulator), but uses ADC channel select 14 instead.</t>
  </si>
  <si>
    <t>Add more bits to the TM_CPCTRL1 register to control a handful of remaing CP control signals and clear up some FIXMEs from the RTL code.</t>
  </si>
  <si>
    <t>CLK_CP_EN_SEL</t>
  </si>
  <si>
    <t>CLK_CP_EN_DAT</t>
  </si>
  <si>
    <t>When the CLK_CP_EN_SEL bit is set to '1', the internal CLK_CP_EN signal (which can turn the CP clock generation on/off inside the digital block is controlled directly by the CLK_CP_EN_DAT register bit. When CLK_CP_EN_SEL is set to '0', the CLK_CP_EN_DAT bit has no effect.</t>
  </si>
  <si>
    <t>CP_PGOOD_SEL</t>
  </si>
  <si>
    <t>CP_PGOOD_DAT</t>
  </si>
  <si>
    <t>When the CP_PGOOD_SEL bit is set to '1', the CP_PGOOD signal inside the digital block is controlled directly by the CP_PGOOD_DAT register bit. When CP_PGOOD_SEL is set to '0', the CP_PGOOD_DAT bit has no effect. The CP_PGOOD signal inside the digital block is the flag which says that the CP is ready to support a load and the BUCKs can be started.</t>
  </si>
  <si>
    <t>BAL_OK_SEL</t>
  </si>
  <si>
    <t>BAL_OK_DAT</t>
  </si>
  <si>
    <t>When the BAL_OK_SEL bit is set to '1', the BAL_OK signal inside the digital block is controlled directly by the BAL_OK_DAT register bit. When BAL_OK_SEL is set to '0', the BAL_OK_DAT bit has no effect. The "Balancing OK" flag inside the digital is used to allow the main state machine to exit the balancing state and go to soft-start.</t>
  </si>
  <si>
    <t>CAL_MAX</t>
  </si>
  <si>
    <t>This is a status bit which is "live" and shows when the DAC &lt;&gt; ADC calibration loop to set Vref for VOUT1 has hit the pre-defined limit of calibration range. When set ti '1' this flag means that the ADC measurement of VOUT would like to adjust the target VOUT voltage than we have allowed via the MTP set-up.</t>
  </si>
  <si>
    <t>This is a status bit which is "live" and shows when the DAC &lt;&gt; ADC calibration loop to set Vref for VOUT4 has hit the pre-defined limit of calibration range. When set to '1' this flag means that the ADC measurement of VOUT would like to adjust the target VOUT voltage than we have allowed via the MTP set-up.</t>
  </si>
  <si>
    <t>This is a status bit which is "live" and shows when the DAC &lt;&gt; ADC calibration loop to set Vref for VOUT3 has hit the pre-defined limit of calibration range. When set to '1' this flag means that the ADC measurement of VOUT would like to adjust the target VOUT voltage than we have allowed via the MTP set-up.</t>
  </si>
  <si>
    <t>This is a status bit which is "live" and shows when the DAC &lt;&gt; ADC calibration loop to set Vref for VOUT2 has hit the pre-defined limit of calibration range. When set to '1' this flag means that the ADC measurement of VOUT would like to adjust the target VOUT voltage than we have allowed via the MTP set-up.</t>
  </si>
  <si>
    <t>Add a couple of bits to the STATUSx_MFR_VOUT registers to hold the calibration (on/off) &amp; cal_max flags (which indicates we hit the max range for calibration).</t>
  </si>
  <si>
    <t>Bits 7:3</t>
  </si>
  <si>
    <t>CALIBRATION</t>
  </si>
  <si>
    <t>This is a status bit which is "live" and shows when the DAC &lt;&gt; ADC calibration loop is active. We expect the CALIBRATION loop to be active when enabled by MTP, and when the DAC output voltage should be stable.</t>
  </si>
  <si>
    <t>PPRG_TO</t>
  </si>
  <si>
    <t>PERS_TO</t>
  </si>
  <si>
    <t>CPRG_TO</t>
  </si>
  <si>
    <t>CERS_TO</t>
  </si>
  <si>
    <t>BAD_PERS</t>
  </si>
  <si>
    <t>BAD_PPRG</t>
  </si>
  <si>
    <t>BAD_CERS</t>
  </si>
  <si>
    <t>BAD_CPRG</t>
  </si>
  <si>
    <t>This status bit indicates that PE24103 timed out while waiting for the BUSY flag to go low during a PAGE Program operation. This bit will only be cleared by an MTP_RESET operation.</t>
  </si>
  <si>
    <t>This status bit indicates that PE24103 timed out while waiting for the BUSY flag to go low during a CHIP Erase operation. This bit will only be cleared by an MTP_RESET operation.</t>
  </si>
  <si>
    <t>This status bit indicates that PE24103 timed out while waiting for the BUSY flag to go low during a CHIP Program operation. This bit will only be cleared by an MTP_RESET operation.</t>
  </si>
  <si>
    <t>This status bit indicates that PE24103 timed out while waiting for the BUSY flag to go low during a PAGE Erase operation. This bit will only be cleared by an MTP_RESET operation.</t>
  </si>
  <si>
    <t>This status bit indicates that a CHIP erase operation was commanded with invalid control signals. In particular the contents of the MTP_PA register should be reviewed for a valid CHIP erase setting. This bit will only be cleared by an MTP_RESET operation.</t>
  </si>
  <si>
    <t>This status bit indicates that a CHIP program operation was commanded with invalid control signals. In particular the contents of the MTP_PA register should be reviewed for a valid CHIP program setting. This bit will only be cleared by an MTP_RESET operation.</t>
  </si>
  <si>
    <t>This status bit indicates that a PAGE erase operation was commanded with invalid control signals. In particular the contents of the MTP_PA register should be reviewed for a valid PAGE erase setting. This bit will only be cleared by an MTP_RESET operation.</t>
  </si>
  <si>
    <t>This status bit indicates that a PAGE program operation was commanded with invalid control signals. In particular the contents of the MTP_PA register should be reviewed for a valid PAGE program setting. This bit will only be cleared by an MTP_RESET operation.</t>
  </si>
  <si>
    <t>Add bits to the MTP_STATUS register. We had already trapped a number of conditions in the NVM state machine, but had not passed them to a status register.</t>
  </si>
  <si>
    <t>Add a new MTP_RESET register which we can use to reset the MTP state machine after locking it up (deliberately) for an illegal control sequence.</t>
  </si>
  <si>
    <t>MTP_RESET</t>
  </si>
  <si>
    <t>RST_VAL</t>
  </si>
  <si>
    <t>Writing to this register with the "magic code" of 0x9A56 will reset the MTP state machine and clear any of the fault flags which might have been triggered. Writing any other value will have no effect. This register is self-clearing and will always read as 0s. The state machine which controls access to the MTP has been designed to lock-up when unexpected values, or control sequences are written to help protect the MTP contents. In each case a fault flag will be triggered in the MTP_STATUS register when the state machine locks up. To re-enable access to the MTP (including for reads), the digital block will require an asynchronous power-on-reset, or the MTP_RESET register must be used. This register should not be needed, but is provided to allow for experimentation on the bench.</t>
  </si>
  <si>
    <t>PTM_DELTA</t>
  </si>
  <si>
    <t>The PTM bits presented to the MTP should never be changed during an MTP control sequence. This status bit indicates that the PTM[3:0] bits changed unexpectedly when they should have been stable. The NVM control state machine will (deliberately) lock-up when this fault bit gets set as it will be unclear what effect changing the PTM values may have had on the current operation. This bit will only be cleared by an MTP_RESET operation.</t>
  </si>
  <si>
    <t>When the LATCH bit is set to '1' and a fault condition causes the BUCK to be turned off, the output will remain OFF (even when the fault condition clears) until the OPERATION command has been used to turn the BUCK off and then ON again. Setting the EN pin low and the high again will also re-enable the BUCK output. When LATCH = '0', PE24103 will allow this BUCK to go into a hiccup mode where the output will attempt to re-enable periodically to see if the fault condition is still present or not.</t>
  </si>
  <si>
    <t>Rename MFR_FLTx_RESP (and the corresponding _r) register to MFR_OPx_BEH. Add a new user controlled bit which can enable/disable the PRBS in the BUCK clocks.</t>
  </si>
  <si>
    <t>MFR_OP1_BEH</t>
  </si>
  <si>
    <t>MFR_OP2_BEH</t>
  </si>
  <si>
    <t>MFR_OP3_BEH</t>
  </si>
  <si>
    <t>MFR_OP4_BEH</t>
  </si>
  <si>
    <t>MFR_OP1_BEH_R</t>
  </si>
  <si>
    <t>MFR_OP2_BEH_R</t>
  </si>
  <si>
    <t>MFR_OP3_BEH_R</t>
  </si>
  <si>
    <t>MFR_OP4_BEH_R</t>
  </si>
  <si>
    <t>Bits 15:5</t>
  </si>
  <si>
    <t>PRBS</t>
  </si>
  <si>
    <t>When the PRBS bit is set to '1', the clock for the power switches driving VOUT1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</si>
  <si>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When the PRBS bit is set to '1', the clock for the power switches driving VOUT2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</si>
  <si>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When the PRBS bit is set to '1', the clock for the power switches driving VOUT3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</si>
  <si>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When the PRBS bit is set to '1', the clock for the power switches driving VOUT4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</si>
  <si>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Create a new MTP (and soft-trim) location which is used to configure the I2C interface.</t>
  </si>
  <si>
    <t>CFG_I2C</t>
  </si>
  <si>
    <t>ADDR</t>
  </si>
  <si>
    <t>NO_TO</t>
  </si>
  <si>
    <t>This MTP bit can be used to DISABLE the SMBus tTIMEOUT function. The SMBus standard describes this function as recommended, but optional, for bus slaves which cannot hold SCL low (like PE24103). Setting the NO_TO bit to '1' will disable the internal timeout circuit which will reset the I2C/PMBus hardware which interfaces with the external bus after a timeout period of 25-35ms with the SCL pin is held low.</t>
  </si>
  <si>
    <t>CFG_I2C_R</t>
  </si>
  <si>
    <t>0xB000</t>
  </si>
  <si>
    <t>0xE666</t>
  </si>
  <si>
    <t>0xE26A</t>
  </si>
  <si>
    <t xml:space="preserve">The DAC used to create the control voltage for the switching stage uses a 2nd order (digital) sigma-delta modulator. The modgain values control the gain used for the 2nd stage in the modulator. These bits are unchanged in definition and use from the Elsa/Olaf implementation of the modulator.
2'b00 - gain of 2 (expected default value)
2'b01 - gain of 4
2'b10 - gain of 8 WARNING - this setting imported from E/O but may not have worked there or in R2D2. Test carefully before adopting this setting.
2'b11 - gain of 1
</t>
  </si>
  <si>
    <t>Only bits 13:0 used inside the CP schematic on 1/Oct/2020.</t>
  </si>
  <si>
    <t>Add new test mode registers to the tst-cfg-ctrl block to drive a handful of signals which has no home before.</t>
  </si>
  <si>
    <t>TM_VREF_IREF</t>
  </si>
  <si>
    <t>TM_EN_VREF_IREF</t>
  </si>
  <si>
    <t>Drives the tm_vref_iref_o&lt;4:0&gt; signals from the digital block. At the Vref_Iref_VDD block these signals are the TM&lt;4:0&gt; pins.</t>
  </si>
  <si>
    <t>TM_PMBUS</t>
  </si>
  <si>
    <t>PMBUS_SC</t>
  </si>
  <si>
    <t>EN_PMBUS</t>
  </si>
  <si>
    <t>Drives the tm_en_pmbus_o signal from the digital block. At the PMBus_IO block this is the "TM_EN" pin.</t>
  </si>
  <si>
    <t>Drives the tm_en_vref_iref_o signal from the digital block. At the Vref_Iref_VDD block this is the "TM_EN" pin.</t>
  </si>
  <si>
    <t>Drives the tm_pmbus_sc_o&lt;7:0&gt; signals from the digital block. At the PMBus_IO block these signals are the TM&lt;7:0&gt; pins.</t>
  </si>
  <si>
    <t>TM_CP0</t>
  </si>
  <si>
    <t>TM_CP1</t>
  </si>
  <si>
    <t>TM_EN_CP</t>
  </si>
  <si>
    <t>Drives the tm_en_cp_o&lt;2:0&gt; signals from the digital block. At the CP_R2D2 block these signals are the TM_EN&lt;2:0&gt; pins.</t>
  </si>
  <si>
    <t>TM_AEN_DEN</t>
  </si>
  <si>
    <t>DEN</t>
  </si>
  <si>
    <t>AEN</t>
  </si>
  <si>
    <t>Drives the tm_tmux_den_o&lt;1:0&gt; signals from the digital block. At the test_mux_TG3 block these signals are the iTM_Den&lt;1:0&gt; pins.</t>
  </si>
  <si>
    <t>Drives the tm_tmux_aen_o&lt;1:0&gt; signals from the digital block. At the test_mux_TG3 block these signals are the iTM_Aen&lt;1:0&gt; pins.</t>
  </si>
  <si>
    <t>TMUX_SWAP</t>
  </si>
  <si>
    <t>EN_TMUXOUT</t>
  </si>
  <si>
    <t>Drives the tmux_swap_o signal from the digital block. At the test_mux_TG3 block this signal is the iSwap pin.</t>
  </si>
  <si>
    <t>Drives the tm_en_tmuxout_o signal from the digital block. At the test_mux_TG3 block this signal is the iTM_EN pin.</t>
  </si>
  <si>
    <t>TM_CLOCKS</t>
  </si>
  <si>
    <t>STOPCLK</t>
  </si>
  <si>
    <t>CLKEXT</t>
  </si>
  <si>
    <t>EN_OSC</t>
  </si>
  <si>
    <t>Drives the tm_stopclk_o signal from the digital block. At the OSC_R2D2 block this signal is the TM_StopClk pin.</t>
  </si>
  <si>
    <t>Drives the tm_en_osc_o signal from the digital block. At the OSC_R2D2 block this signal is the TM_EN pin.</t>
  </si>
  <si>
    <t>Drives the tm_clk_o signal from the digital block. At the OSC_R2D2 block this signal is the TM_CLK pin.</t>
  </si>
  <si>
    <t>Drives the tm_clkext_o signal from the digital block. At the OSC_R2D2 block this signal is the TM_CLKExt pin.</t>
  </si>
  <si>
    <t>Delete the unused TM_RST_ADJ bit of the TM_ADC1 register. This is a duplicate test function in effect.</t>
  </si>
  <si>
    <t>Add new TM_EN_ADC bit to the TM_ADC1 register.</t>
  </si>
  <si>
    <t>TM_EN_ADC</t>
  </si>
  <si>
    <t>Drives the tm_en_adc_o signal from the digital block. At the ADC_R2D2_Analog block this signal is the TM_EN pin. This test register bit is not used inside the digital block.</t>
  </si>
  <si>
    <t>Per request from Tim, change the MTP default for the TRIM_CLK_DLY register so that the default trim code for the 12MHz oscillator is 6'h20. We'd like to simulate with this setting by default.</t>
  </si>
  <si>
    <t>For the STATUS_BYTE and STATUS_WORD values, we need to allow write access as the BUSY and UNKNOWN bits are cleared by writes to STATUS_BYTE or STATUS_WORD. Currently the UNKNOWN bit is not supported, but that may change. Change the register from R) to R/W and change the type from Protected to Prot_Unique (i.e. hand coded in the RTL).</t>
  </si>
  <si>
    <t>Lint spotted a mismatch in the tm_vref_iref register and bit allocations. Reduce register bits by 1 to match the top-down schematic.</t>
  </si>
  <si>
    <t>0xFF</t>
  </si>
  <si>
    <t>To prevent power on reset values for STATUS registers from triggering SMBALERT before the correct mask values have been copied from MTP, we set the power-on-reset value for the MASK registers to block everything. These values will be overwritten by the MTP value.</t>
  </si>
  <si>
    <t>In the latch_blk space create BROADCAST versions of the paged customer accessible soft-trim registers. In the RTL we will alias these addresses to the regular register write process.</t>
  </si>
  <si>
    <t>VOUT1234_R</t>
  </si>
  <si>
    <t>VOUT1234_MRGN_H_R</t>
  </si>
  <si>
    <t>VOUT1234_MRGN_L_R</t>
  </si>
  <si>
    <t>VOUT1234_OV_FLT_LIM_R</t>
  </si>
  <si>
    <t>VOUT1234_UV_FLT_LIM_R</t>
  </si>
  <si>
    <t>IOUT1234_OC_FLT_LIM_R</t>
  </si>
  <si>
    <t>IOUT1234_UC_FLT_LIM_R</t>
  </si>
  <si>
    <t>VOUT1234_PGOOD_ON_R</t>
  </si>
  <si>
    <t>VOUT1234_PGOOD_OFF_R</t>
  </si>
  <si>
    <t>IOUT1234_CAL_GAIN_R</t>
  </si>
  <si>
    <t>Broadcast PAGE address to write to VOUT1_R, VOUT2_R etc</t>
  </si>
  <si>
    <t>Broadcast PAGE address to write to VOUT1_MRGN_H_R, VOUT2_MRGN_H_R etc</t>
  </si>
  <si>
    <t>Broadcast PAGE address to write to VOUT1_MRGN_L_R, VOUT2_MRGN_L_R etc</t>
  </si>
  <si>
    <t>Broadcast PAGE address to write to VOUT1_OV_FLT_LIM_R, VOUT2_OV_FLT_LIM_R etc</t>
  </si>
  <si>
    <t>Broadcast PAGE address to write to VOUT1_UV_FLT_LIM_R, VOUT2_UV_FLT_LIM_R etc</t>
  </si>
  <si>
    <t>Broadcast PAGE address to write to IOUT1_OC_FLT_LIM_R, IOUT2_OC_FLT_LIM_R etc</t>
  </si>
  <si>
    <t>Broadcast PAGE address to write to IOUT1_UC_FLT_LIM_R, IOUT2_UC_FLT_LIM_R etc</t>
  </si>
  <si>
    <t>Broadcast PAGE address to write to VOUT1_PGOOD_ON_R, VOUT2_PGOOD_ON_R etc</t>
  </si>
  <si>
    <t>Broadcast PAGE address to write to VOUT1_PGOOD_OFF_R, VOUT2_PGOOD_OFF_R etc</t>
  </si>
  <si>
    <t>Broadcast PAGE address to write to IOUT1_CAL_GAIN_R, IOUT2_CAL_GAIN_R etc</t>
  </si>
  <si>
    <t>READ1234_VOUT</t>
  </si>
  <si>
    <t>READ1234_IOUT</t>
  </si>
  <si>
    <t>Broadcast PAGE address to write to READ1_VOUT, READ2_VOUT etc We may not need this, but the PMBus standard does not preclude writing to the results registers.</t>
  </si>
  <si>
    <t>Broadcast PAGE address to write to READ1_IOUT, READ2_IOUT etc We may not need this, but the PMBus standard does not preclude writing to the results registers.</t>
  </si>
  <si>
    <t>In the flt_ctrl space create BROADCAST versions of the paged customer accessible STATUS register addresses. In the RTL we will alias these addresses to the regular register write process, so the user could clear the OV flag for al 4 BUCKs for example.</t>
  </si>
  <si>
    <t>STATUS1234</t>
  </si>
  <si>
    <t>STATUS1234_VOUT</t>
  </si>
  <si>
    <t>STATUS1234_IOUT</t>
  </si>
  <si>
    <t>Broadcast PAGE address to write to STATUS1, STATUS2 etc We may not need this, but the PMBus standard does not preclude clearing the same fault bit in all PAGES at the same time.</t>
  </si>
  <si>
    <t>Broadcast PAGE address to write to STATUS1_VOUT, STATUS2_VOUT etc We may not need this, but the PMBus standard does not preclude clearing the same fault bit in all PAGES at the same time.</t>
  </si>
  <si>
    <t>Broadcast PAGE address to write to STATUS1_IOUT, STATUS2_IOUT etc We may not need this, but the PMBus standard does not preclude clearing the same fault bit in all PAGES at the same time.</t>
  </si>
  <si>
    <t>STATUS1234_VOUT_MASK_R</t>
  </si>
  <si>
    <t>STATUS1234_IOUT_MASK_R</t>
  </si>
  <si>
    <t>Broadcast PAGE address to write to STATUS1_VOUT_MASK, STATUS2_VOUT_MASK etc. Writing to set values for the MASK registers via PMBus uses the PAGE value.</t>
  </si>
  <si>
    <t>Broadcast PAGE address to write to STATUS1_IOUT_MASK, STATUS2_IOUT_MASK etc. Writing to set values for the MASK registers via PMBus uses the PAGE value.</t>
  </si>
  <si>
    <t>In the flt_ctrl space create BROADCAST versions of the paged customer accessible STATUS_VOUT_MASK and STATUS_IOUT_MASK register addresses. In the RTL we will alias these addresses to the regular register write process, so the user could set the same MASK value for all 4 BUCKs.</t>
  </si>
  <si>
    <t>For the PAGED public soft registers held in latch_blk where we have added broadcast addresses we change all the register types to prot_unique. The best solution would be to combine the broadcast address with the regular write address in the perl script reg.pl, but that might take a while to get right, so copying the RTL code and then hand adding the broadcast addresses is quicker...</t>
  </si>
  <si>
    <t>Correct a typo in the sequencial register mapping for the four ps_ctrl blocks. The out of sequence numbering for instances 2, 3 &amp; 4 was preventing broadcast PAGE writes.</t>
  </si>
  <si>
    <t>Remove the READ_IOUT5 and READ_IOUT6 registers. We no longer sum the IOUT currents before we report them.</t>
  </si>
  <si>
    <t>In the CFGD0_BUCK (and _r soft-trim) register use the 4 spare bits to define the delay/deglitch time which should be used for the High Side and Low Side Overcurrent signals coming from the analog.</t>
  </si>
  <si>
    <t>Bits 8:7</t>
  </si>
  <si>
    <t>LSOC_DG</t>
  </si>
  <si>
    <t>HSOC_DG</t>
  </si>
  <si>
    <t>To help with a timing crunch in the P&amp;R remove the unused register TM_BUCK_GMPZ and the 16 associated output pins. These pins have been no-connects in the analog schematics for some time and are above the MTP in the digital floorplan (which is a difficult area for timing closure).</t>
  </si>
  <si>
    <t>Expand the CHIPID register from 8-bits to 16-bits. Add the RDL chip pins to the register so that we have 2 8-bit fields.</t>
  </si>
  <si>
    <t>Bits 11:8</t>
  </si>
  <si>
    <t>DIE_REV_MAJOR</t>
  </si>
  <si>
    <t>DIE_REV_MINOR</t>
  </si>
  <si>
    <t>The DIE_REV_MAJOR values comes from metal resistor straps on the die and indicates the version of the all-layer changes for R2D2. The first version of the chip which taped out in Nov 2020 was major revision 1, and encoded as 4'b0001.</t>
  </si>
  <si>
    <t>The DIE_REV_MINOR values comes from metal resistor straps on the die and indicates the version of the metal-layer changes for R2D2. The first version of the chip which taped out in Nov 2020 was minor revision 0, and encoded as 4'b0000.</t>
  </si>
  <si>
    <t>The CHIPID value is a fixed value for each of the major die types that pSemi creates. The order is essentially numerical. The value for R2D2/PE24103 is 0x0B. This value is fixed inside the digital P&amp;R part of the die.</t>
  </si>
  <si>
    <t>STS_MISC</t>
  </si>
  <si>
    <t>STS_VDDOK_DET</t>
  </si>
  <si>
    <t>STS_VINOK1_DET</t>
  </si>
  <si>
    <t>STS_VDDOK</t>
  </si>
  <si>
    <t>STS_BIASOK</t>
  </si>
  <si>
    <t>STS_BGOK</t>
  </si>
  <si>
    <t>This register bit allows a synchronized version of the STS_BGOK signal to be read via I2C for bench debug. Some of the signals in this register will also put the digital block into asynchronous reset, so this register bit may only be readable in certain special circumstances.</t>
  </si>
  <si>
    <t>This register bit allows a synchronized version of the STS_VDDOK_DET signal to be read via I2C for bench debug. Some of the signals in this register will also put the digital block into asynchronous reset, so this register bit may only be readable in certain special circumstances.</t>
  </si>
  <si>
    <t>This register bit allows a synchronized version of the STS_VINOK1_DET signal to be read via I2C for bench debug. Some of the signals in this register will also put the digital block into asynchronous reset, so this register bit may only be readable in certain special circumstances.</t>
  </si>
  <si>
    <t>This register bit allows a synchronized version of the STS_VDDOK signal to be read via I2C for bench debug. Some of the signals in this register will also put the digital block into asynchronous reset, so this register bit may only be readable in certain special circumstances.</t>
  </si>
  <si>
    <t>This register bit allows a synchronized version of the STS_BIASOK signal to be read via I2C for bench debug. Some of the signals in this register will also put the digital block into asynchronous reset, so this register bit may only be readable in certain special circumstances.</t>
  </si>
  <si>
    <t>Create a new STS_MISC register in glue_logic to hold a handful of status inputs to the digital block which are otherwise unused. It seems that some of these signals will also put the digital block into async reset, so the real value of some bits is not clear.</t>
  </si>
  <si>
    <t>Bits 8:5</t>
  </si>
  <si>
    <t>PS_GMCLMP</t>
  </si>
  <si>
    <t>This register bit allows a synchronized version of the PS_GMCLMP signals to be read via I2C for bench debug. There is one bit for each of the BUCKs. Some of the signals in this register will also put the digital block into asynchronous reset, so this register bit may only be readable in certain special circumstances.</t>
  </si>
  <si>
    <t>We will not have time to support packet error checking for PMBus. As a result update the default MTP value for the CAPABILITY bit to set bit 7 to 1'b0.</t>
  </si>
  <si>
    <t>Read-only location which is accessed via the CAPABILITY PMBus command (code 0x19). This is a read only 8-bit value which we expect to be set to 0x30 (see the PMBus documentation for full details). There is no mechanism for the User to update this value.</t>
  </si>
  <si>
    <t>FIXME, may want to revisit this value for the RTRIM parts</t>
  </si>
  <si>
    <t>Create a new MTP location to MASK the STATUS_BYTE/WORD, along with a soft-trim version in the flt-ctrl block. This is a Manufacturer Specific Command.</t>
  </si>
  <si>
    <t>MFR_MASK</t>
  </si>
  <si>
    <t>This MTP location (and associated soft-trim version) can be used to MASK bits (one-for-one) in the STATUS_WORD value. This command is NOT paged and so can be used to prevent the SMBALERT pin from being repeatedy asserted if that behaviour is desirable.</t>
  </si>
  <si>
    <t>MFR_MASK_R</t>
  </si>
  <si>
    <t>This register can be used to MASK bits (one-for-one) in the STATUS_WORD value. This command is NOT paged and so can be used to prevent the SMBALERT pin from being repeatedy asserted if that behaviour is desirable. This value is read/written using a Manufacturer Specific command.</t>
  </si>
  <si>
    <t>TEMP</t>
  </si>
  <si>
    <t>IOUTOC</t>
  </si>
  <si>
    <t>VOUTOV</t>
  </si>
  <si>
    <t>PG</t>
  </si>
  <si>
    <t>MFRSP</t>
  </si>
  <si>
    <t>Create a new MTP location which can be used to disable the loading of analog trims for the specific case of an untrimmed device. We check this magic location at start-up before deciding to copy trim data from memory or not.</t>
  </si>
  <si>
    <t>TRIM_DONE</t>
  </si>
  <si>
    <t>When all factory set trims are done this location should be set to the magic value of 0x5A5A to indicate that factory trims should be copied from MTP to registers at start-up. Any other value in this memory location will mean that copying of factory trim data from MTP to registers at start-up will be skipped. This register value does not affect the copying of PMBus configuration (or not) at start-up, only the pSemi defined factory trim values.</t>
  </si>
  <si>
    <t>0X5A5A</t>
  </si>
  <si>
    <t>Change the default MTP value for the SCALE_IOUT parameter to match the latest reduction of analog gain from 20 to 7.5.</t>
  </si>
  <si>
    <t>These 2 bits define the deglitch time which is applied to the analog comparator signals for the High Side Overcurrent signals. There is one signal for each BUCK, but the HSOC_DG signals are common to all 4 power outputs. The deglitch circuit filters both rising and falling edges.
2'b00 - Delay time is set to minimum (just a double-clock synchronizer) 
2'b01 - Delay time is set to 128-clocks or approximately 11us
2'b10 - Delay time is set to 256-clocks or approximately 21us
2'b11 - Delay time is set to 512-clocks or approximately 43us</t>
  </si>
  <si>
    <t>These 2 bits define the deglitch time which is applied to the analog comparator signals for the Low Side Overcurrent signals. There is one signal for each BUCK, but the LSOC_DG signals are common to all 4 power outputs. The deglitch circuit filters both rising and falling edges.
2'b00 - Delay time is set to minimum (just a double-clock synchronizer) 
2'b01 - Delay time is set to 128-clocks or approximately 11us
2'b10 - Delay time is set to 256-clocks or approximately 21us
2'b11 - Delay time is set to 512-clocks or approximately 43us</t>
  </si>
  <si>
    <t>Update description of the HSOC/LSO deglitch times in the CFGD0_BUCK(&amp; _r) register to match RTL</t>
  </si>
  <si>
    <t>0x55A0</t>
  </si>
  <si>
    <t>Amend the default MTP value for the I2C I/O delays per e-mail from Merlin 3/Nov/2020</t>
  </si>
  <si>
    <t>Update the power-on-reset value for the TRIM_CLK_DLY_R register so that the I2C I/O buffers have the nominal delay settings that we anticipate from simulation.</t>
  </si>
  <si>
    <t>To save gates, reduce the size of the VOUTx_PGOOD_ON_R/VOUTx_PGOOD_OFF_R registers from 16-bits to 14-bits. There is no loss of function with this change.</t>
  </si>
  <si>
    <t>To save gates, reduce the size of the VOUTx_OV_FLT_LIM_R/VOUTx_UV_FLT_LIM_R registers from 16-bits to 14-bits. There is no loss of function with this change.</t>
  </si>
  <si>
    <t>To save gates, reduce the size of the VOUTx_R registers from 16-bits to 14-bits. There is no loss of function with this change.</t>
  </si>
  <si>
    <t>To save gates, reduce the size of the VOUTx_MRGN_L_R/VOUTx_MRGN_H_R registers from 16-bits to 14-bits. There is no loss of function with this change. In the RTL, we will actually push this change further to manually reduce the register size to just 10-bits to save gates.</t>
  </si>
  <si>
    <t>Register actually reduced to a 3.7 value in the RTL code as this provides sufficient resolution for this function allowing up to an 8V value to be set with a resolution of 8mV.</t>
  </si>
  <si>
    <t>nvm_pbusy_dg</t>
  </si>
  <si>
    <t>BUSY flag from the MTP during ERASE/PROGRAM</t>
  </si>
  <si>
    <t>Add some new signals to the digital test MUX.</t>
  </si>
  <si>
    <t>sec_flag</t>
  </si>
  <si>
    <t>ded_flag</t>
  </si>
  <si>
    <t>Error correction flag from MTP</t>
  </si>
  <si>
    <t>Error detection flag from MTP</t>
  </si>
  <si>
    <t>nvm_ready</t>
  </si>
  <si>
    <t>MTP ready state after start-up or ERASE/PROGRAM</t>
  </si>
  <si>
    <t>adc_done</t>
  </si>
  <si>
    <t>Flag indicating ADC results ready to process</t>
  </si>
  <si>
    <t>matrix_cfg_ok</t>
  </si>
  <si>
    <t>Useful signal when using the BUCK matrix</t>
  </si>
  <si>
    <t>Bits 6:0</t>
  </si>
  <si>
    <t>Bits 13:7</t>
  </si>
  <si>
    <t>Double the range of the digital test bus by adding one extra bit to the mux controls in the DTBCTRL0 register.</t>
  </si>
  <si>
    <t>adc_rr_en</t>
  </si>
  <si>
    <t>ADC round robin enable signal</t>
  </si>
  <si>
    <t>cp_pgood</t>
  </si>
  <si>
    <t>CP status flag contributing to chip power good</t>
  </si>
  <si>
    <t>dec_clk_adc</t>
  </si>
  <si>
    <t>This ADC signal marks each decimation period</t>
  </si>
  <si>
    <t>buck_pgood[1]</t>
  </si>
  <si>
    <t>buck_pgood[2]</t>
  </si>
  <si>
    <t>buck_pgood[3]</t>
  </si>
  <si>
    <t>buck_pgood[4]</t>
  </si>
  <si>
    <t>Power Good for BUCK1</t>
  </si>
  <si>
    <t>Power Good for BUCK2</t>
  </si>
  <si>
    <t>Power Good for BUCK3</t>
  </si>
  <si>
    <t>Power Good for BUCK4</t>
  </si>
  <si>
    <t>Change the default MTP value for the CAPABILITY word to 0x50. This change means we support the 1MHz bus speed.</t>
  </si>
  <si>
    <t>0x0050</t>
  </si>
  <si>
    <t>USE_CTRL</t>
  </si>
  <si>
    <t>Not used by R2D2 because there is no CONTROL pin. However we expect writes to the ON_OFF_CONFIG register will keep this bit set to 1'b0 in which case bits 1:0 are don't cares.</t>
  </si>
  <si>
    <t>Describe an extra bit in the ON_OFF_CONFIG register because we have implicitly assumed that the "USE_CTRL" bit will always be set to 1'b0.</t>
  </si>
  <si>
    <t>Update the description of the STATUS_CML register. We do support bit 4 (memory fault), but do not support the PEC fail (bit 5).</t>
  </si>
  <si>
    <t>The memory fault bit can be triggered by a parity failure when reading data from the MTP. A correctable (single bit error) parity failure will be flagged in bit 0 of the STATUS_CML register. Only an uncorrectable parity error will trigger the MEM_FLT register bit.</t>
  </si>
  <si>
    <t>TM_CLK_CHOP_SEL</t>
  </si>
  <si>
    <t>TM_CLK_CHOP_DAT</t>
  </si>
  <si>
    <t>When the TM_CLK_CHOP_SEL bit is set to '1', the CLK_CHOP signal from the digital to the analog block is driven directly by the TM_CLK_CHOP_DAT register bit. When TM_CLK_CHOP_SEL is set to '0', the TM_CLK_CHOP_DAT bit has no effect.</t>
  </si>
  <si>
    <t>Expand TM_ADC7 from 6 to 8 bits and add 2 new bits to allow control of the clk_chop signal going to the current sense circuits in the ADC.</t>
  </si>
  <si>
    <t>Expand bit descriptions for the OPERATION command as we trap certain illegal conditions and prevent writes.</t>
  </si>
  <si>
    <t>Reserved in the PMBus standard. This register is not writable, and will always read as 1'b0.</t>
  </si>
  <si>
    <t>Not supported for PE24103. This register is not writable, and will always read as 1'b0.</t>
  </si>
  <si>
    <t>Voltage command source control bits. Attempting to write 2'b11 to these bits is unsupported for R2D2 and will prevent the write command from changing any values.</t>
  </si>
  <si>
    <t>Margin fault response control bits. Attempting to write 2'b11 or 2'b00 to these bits is unsupported for R2D2 and will prevent the write command from changing any values.</t>
  </si>
  <si>
    <t>Grow the CFG_I2C &amp; CFG_I2C_R registers to expand the PMBus device address from 3-bits to all 7. Change the MTP default value for CFG_I2C so that we keep the existing hard-coded PMBus address bits from R2D2 ES1.</t>
  </si>
  <si>
    <t>These MTP bits define the PE24103 PMBus device address. Allowing MTP control of all the bits of the device address allows the maximum device address flexibility.</t>
  </si>
  <si>
    <t>0x0030</t>
  </si>
  <si>
    <t>Move the CFG_I2C register in the MTP. We are making this location User writable, so we want it in a page of memory which gets copied to/from MTP by the STORE_USER_ALL command.</t>
  </si>
  <si>
    <t>CFG_PMBUS</t>
  </si>
  <si>
    <t>Bits 15:1</t>
  </si>
  <si>
    <t>PPLUS_MODE</t>
  </si>
  <si>
    <t xml:space="preserve">When set to '1', the PPLUS_MODE bit will alter the behaviour of the PMBus PAGE_PLUS_READ and PAGE_PLUS_WRITE commands. With the PPLUS_MODE bits set to '1', using a PAGE_PLUS command will not alter the permanent PAGE value stored inside the device. The PAGE value written as part of the PAGE_PLUS command will only apply for that command. A PAGE write command would be needed to permanently alter the PAGE value. This behaviour was proposed in 2019 to become part of PMBus 2.0, but has not yet been voted or ratified.
When PPLUS_MODE is set to '0', the "legacy" mode of the PAGE_PLUS commands is supported. In this case executing a PAGE_PLUS command will apply the new PAGE value for that command and will also permanently alter the PAGE value stored on chip at the end of the command. </t>
  </si>
  <si>
    <t>CFG_PMBUS_R</t>
  </si>
  <si>
    <t>Add new CFG_PMBUS/CFG_PMBUS_R registers which hold just one bit to configure how PAGE_PLUS commands operate. This register is NOT supported on R2D2 ES1 silicon.</t>
  </si>
  <si>
    <t>Add a default MTP value for the new CFG_PMBUS MTP location.</t>
  </si>
  <si>
    <t>VOUT_TRACK_FLT</t>
  </si>
  <si>
    <t>For silicon after ES1 we are connecting the tracking error (bit 0) of the STATUS_VOUT registers to the GMCLMP hardware error flag. Also tweak the bit name to match the other bit names in the same registers.</t>
  </si>
  <si>
    <t>Add 4 extra bits to the TM_MISC0 register which can force the DAC bit-stream on. This is a test mode which was required for final test of R2D2, but which had not previously been defined.</t>
  </si>
  <si>
    <t>TM_BS3_EN</t>
  </si>
  <si>
    <t>TM_BS4_EN</t>
  </si>
  <si>
    <t>TM_BS2_EN</t>
  </si>
  <si>
    <t>TM_BS1_EN</t>
  </si>
  <si>
    <t>This register is not supported for R2D2 ES1/ES2 silicon.</t>
  </si>
  <si>
    <t>ES1/ES2 silicon: Not implemented for PE24103. This register bit is not writable and always reads as 1'b0.
ES3 silicon: This tracking error corresponds to the VOUT error amplifier clamping error flag which indicates that VOUT could be well away from the target for some reason.</t>
  </si>
  <si>
    <t>This register bit is not supported for R2D2 ES1/ES2 silicon.
This register bit can force the DAC bit-stream for BUCK4 to run even when the rest of the BUCK control state machine is off. This mode can be used to help test comparators in the analog.</t>
  </si>
  <si>
    <t>This register bit is not supported for R2D2 ES1/ES2 silicon.
This register bit can force the DAC bit-stream for BUCK3 to run even when the rest of the BUCK control state machine is off. This mode can be used to help test comparators in the analog.</t>
  </si>
  <si>
    <t>This register bit is not supported for R2D2 ES1/ES2 silicon.
This register bit can force the DAC bit-stream for BUCK2 to run even when the rest of the BUCK control state machine is off. This mode can be used to help test comparators in the analog.</t>
  </si>
  <si>
    <t>This register bit is not supported for R2D2 ES1/ES2 silicon.
This register bit can force the DAC bit-stream for BUCK1 to run even when the rest of the BUCK control state machine is off. This mode can be used to help test comparators in the analog.</t>
  </si>
  <si>
    <t>Now we know that the ES2 version of R2D2 silicon is a metal change using the same digital block as ES1, we comment up any of the register/register bit descriptions which mention the silicon version to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</si>
</sst>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d\-mmm\-yy;@"/>
  </numFmts>
  <fonts count="2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4"/>
      <color theme="3" tint="-0.249977111117893"/>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b/>
      <sz val="12"/>
      <color theme="3" tint="-0.249977111117893"/>
      <name val="Calibri"/>
      <family val="2"/>
      <scheme val="minor"/>
    </font>
    <font>
      <sz val="12"/>
      <color theme="0"/>
      <name val="Calibri"/>
      <family val="2"/>
      <scheme val="minor"/>
    </font>
    <font>
      <sz val="14"/>
      <color theme="1"/>
      <name val="Calibri"/>
      <family val="2"/>
      <scheme val="minor"/>
    </font>
    <font>
      <sz val="11"/>
      <color theme="1"/>
      <name val="Calibri"/>
      <family val="2"/>
      <scheme val="minor"/>
    </font>
    <font>
      <sz val="11"/>
      <color rgb="FFFF0000"/>
      <name val="Calibri"/>
      <family val="2"/>
      <scheme val="minor"/>
    </font>
    <font>
      <sz val="8"/>
      <color theme="1"/>
      <name val="Calibri"/>
      <family val="2"/>
      <scheme val="minor"/>
    </font>
    <font>
      <sz val="8"/>
      <color theme="1"/>
      <name val="Courier New"/>
      <family val="3"/>
    </font>
    <font>
      <sz val="10"/>
      <color theme="1"/>
      <name val="Calibri"/>
      <family val="2"/>
      <scheme val="minor"/>
    </font>
    <font>
      <sz val="10"/>
      <color theme="3" tint="-0.249977111117893"/>
      <name val="Arial Narrow"/>
      <family val="2"/>
    </font>
    <font>
      <sz val="10"/>
      <name val="Calibri"/>
      <family val="2"/>
      <scheme val="minor"/>
    </font>
    <font>
      <b/>
      <sz val="10"/>
      <color rgb="FFFF0000"/>
      <name val="Calibri"/>
      <family val="2"/>
      <scheme val="minor"/>
    </font>
    <font>
      <b/>
      <sz val="10"/>
      <name val="Calibri"/>
      <family val="2"/>
      <scheme val="minor"/>
    </font>
    <font>
      <sz val="10"/>
      <color theme="0"/>
      <name val="Calibri"/>
      <family val="2"/>
      <scheme val="minor"/>
    </font>
    <font>
      <b/>
      <sz val="10"/>
      <color theme="3" tint="-0.249977111117893"/>
      <name val="Calibri"/>
      <family val="2"/>
    </font>
    <font>
      <b/>
      <sz val="10"/>
      <color theme="5" tint="-0.249977111117893"/>
      <name val="Calibri"/>
      <family val="2"/>
      <scheme val="minor"/>
    </font>
    <font>
      <b/>
      <sz val="10"/>
      <color theme="3" tint="-0.249977111117893"/>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39994506668294322"/>
        <bgColor indexed="64"/>
      </patternFill>
    </fill>
    <fill>
      <patternFill patternType="solid">
        <fgColor theme="5" tint="0.79998168889431442"/>
        <bgColor indexed="64"/>
      </patternFill>
    </fill>
  </fills>
  <borders count="40">
    <border>
      <left/>
      <right/>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bottom style="medium">
        <color theme="8" tint="-0.24994659260841701"/>
      </bottom>
      <diagonal/>
    </border>
    <border>
      <left style="thin">
        <color theme="8" tint="-0.24994659260841701"/>
      </left>
      <right style="thin">
        <color theme="8" tint="-0.24994659260841701"/>
      </right>
      <top style="medium">
        <color theme="8" tint="-0.24994659260841701"/>
      </top>
      <bottom style="medium">
        <color theme="8" tint="-0.24994659260841701"/>
      </bottom>
      <diagonal/>
    </border>
    <border>
      <left/>
      <right style="thin">
        <color theme="8" tint="-0.249977111117893"/>
      </right>
      <top/>
      <bottom/>
      <diagonal/>
    </border>
    <border>
      <left style="thin">
        <color theme="8" tint="-0.249977111117893"/>
      </left>
      <right/>
      <top/>
      <bottom style="thin">
        <color theme="8" tint="-0.249977111117893"/>
      </bottom>
      <diagonal/>
    </border>
    <border>
      <left style="thin">
        <color theme="8" tint="-0.249977111117893"/>
      </left>
      <right style="thin">
        <color theme="8" tint="-0.249977111117893"/>
      </right>
      <top/>
      <bottom/>
      <diagonal/>
    </border>
    <border>
      <left/>
      <right/>
      <top/>
      <bottom style="thin">
        <color theme="8" tint="-0.249977111117893"/>
      </bottom>
      <diagonal/>
    </border>
    <border>
      <left style="thin">
        <color theme="8" tint="-0.249977111117893"/>
      </left>
      <right/>
      <top/>
      <bottom/>
      <diagonal/>
    </border>
    <border>
      <left style="thin">
        <color theme="8" tint="-0.249977111117893"/>
      </left>
      <right/>
      <top style="thin">
        <color theme="8" tint="-0.249977111117893"/>
      </top>
      <bottom style="thin">
        <color theme="8" tint="-0.249977111117893"/>
      </bottom>
      <diagonal/>
    </border>
    <border>
      <left/>
      <right/>
      <top style="thin">
        <color theme="8" tint="-0.249977111117893"/>
      </top>
      <bottom style="thin">
        <color theme="8" tint="-0.24997711111789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8" tint="-0.249977111117893"/>
      </top>
      <bottom/>
      <diagonal/>
    </border>
    <border>
      <left/>
      <right/>
      <top/>
      <bottom style="thin">
        <color indexed="64"/>
      </bottom>
      <diagonal/>
    </border>
    <border>
      <left style="thin">
        <color indexed="64"/>
      </left>
      <right/>
      <top/>
      <bottom style="thin">
        <color indexed="64"/>
      </bottom>
      <diagonal/>
    </border>
    <border>
      <left style="medium">
        <color theme="8" tint="-0.24994659260841701"/>
      </left>
      <right style="thin">
        <color theme="8" tint="-0.24994659260841701"/>
      </right>
      <top style="medium">
        <color theme="8" tint="-0.24994659260841701"/>
      </top>
      <bottom style="medium">
        <color theme="8" tint="-0.24994659260841701"/>
      </bottom>
      <diagonal/>
    </border>
    <border>
      <left style="thin">
        <color theme="8" tint="-0.24994659260841701"/>
      </left>
      <right style="medium">
        <color theme="8" tint="-0.24994659260841701"/>
      </right>
      <top style="medium">
        <color theme="8" tint="-0.24994659260841701"/>
      </top>
      <bottom style="medium">
        <color theme="8" tint="-0.24994659260841701"/>
      </bottom>
      <diagonal/>
    </border>
    <border>
      <left style="medium">
        <color theme="8" tint="-0.24994659260841701"/>
      </left>
      <right/>
      <top/>
      <bottom style="medium">
        <color theme="8" tint="-0.24994659260841701"/>
      </bottom>
      <diagonal/>
    </border>
    <border>
      <left style="medium">
        <color theme="8" tint="-0.24994659260841701"/>
      </left>
      <right/>
      <top/>
      <bottom/>
      <diagonal/>
    </border>
    <border>
      <left style="thin">
        <color theme="8" tint="-0.24994659260841701"/>
      </left>
      <right style="thin">
        <color theme="8" tint="-0.24994659260841701"/>
      </right>
      <top style="medium">
        <color theme="8" tint="-0.24994659260841701"/>
      </top>
      <bottom/>
      <diagonal/>
    </border>
    <border>
      <left/>
      <right style="medium">
        <color theme="8" tint="-0.24994659260841701"/>
      </right>
      <top style="medium">
        <color theme="8" tint="-0.2499465926084170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theme="8" tint="-0.24994659260841701"/>
      </left>
      <right/>
      <top style="medium">
        <color theme="8" tint="-0.24994659260841701"/>
      </top>
      <bottom/>
      <diagonal/>
    </border>
    <border>
      <left style="thin">
        <color theme="8" tint="-0.24994659260841701"/>
      </left>
      <right style="thin">
        <color theme="8" tint="-0.24994659260841701"/>
      </right>
      <top style="medium">
        <color theme="8" tint="-0.24994659260841701"/>
      </top>
      <bottom style="thin">
        <color theme="8" tint="-0.24994659260841701"/>
      </bottom>
      <diagonal/>
    </border>
    <border>
      <left/>
      <right style="medium">
        <color theme="8" tint="-0.24994659260841701"/>
      </right>
      <top style="medium">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right style="medium">
        <color theme="8" tint="-0.24994659260841701"/>
      </right>
      <top style="thin">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medium">
        <color theme="8" tint="-0.24994659260841701"/>
      </bottom>
      <diagonal/>
    </border>
    <border>
      <left/>
      <right style="medium">
        <color theme="8" tint="-0.24994659260841701"/>
      </right>
      <top style="thin">
        <color theme="8" tint="-0.24994659260841701"/>
      </top>
      <bottom style="medium">
        <color theme="8" tint="-0.24994659260841701"/>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157">
    <xf numFmtId="0" fontId="0" fillId="0" borderId="0" xfId="0"/>
    <xf numFmtId="0" fontId="0" fillId="0" borderId="0" xfId="0" applyFill="1"/>
    <xf numFmtId="0" fontId="2" fillId="0" borderId="0" xfId="0" applyFont="1" applyFill="1"/>
    <xf numFmtId="0" fontId="3" fillId="0" borderId="0" xfId="0" applyFont="1"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5"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3" fillId="0" borderId="0" xfId="0" applyFont="1" applyFill="1" applyAlignment="1">
      <alignment horizontal="left" vertical="center"/>
    </xf>
    <xf numFmtId="0" fontId="1" fillId="0" borderId="3" xfId="0" applyFont="1" applyFill="1" applyBorder="1" applyAlignment="1">
      <alignment horizontal="center" vertical="center" wrapText="1"/>
    </xf>
    <xf numFmtId="0" fontId="0" fillId="0" borderId="0" xfId="0" applyAlignment="1">
      <alignment horizontal="center"/>
    </xf>
    <xf numFmtId="165"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applyFill="1" applyAlignment="1">
      <alignment wrapText="1"/>
    </xf>
    <xf numFmtId="0" fontId="8" fillId="0" borderId="0" xfId="0" applyFont="1" applyAlignment="1">
      <alignment vertical="center"/>
    </xf>
    <xf numFmtId="0" fontId="10" fillId="0" borderId="0" xfId="0" applyFont="1" applyAlignment="1">
      <alignment vertical="center"/>
    </xf>
    <xf numFmtId="0" fontId="0" fillId="0" borderId="0" xfId="0" applyAlignment="1">
      <alignment wrapText="1"/>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center"/>
    </xf>
    <xf numFmtId="0" fontId="5" fillId="0" borderId="19" xfId="0" applyFont="1" applyFill="1" applyBorder="1" applyAlignment="1">
      <alignment horizontal="center" vertical="center"/>
    </xf>
    <xf numFmtId="0" fontId="1" fillId="0" borderId="20" xfId="0" applyFont="1" applyFill="1" applyBorder="1" applyAlignment="1">
      <alignment horizontal="center" vertical="center" wrapText="1"/>
    </xf>
    <xf numFmtId="0" fontId="3"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0" xfId="0" applyFont="1" applyFill="1" applyAlignment="1">
      <alignment horizontal="center" vertical="center"/>
    </xf>
    <xf numFmtId="14" fontId="3" fillId="0" borderId="5" xfId="0" applyNumberFormat="1" applyFont="1" applyFill="1" applyBorder="1" applyAlignment="1">
      <alignment horizontal="left" vertical="center"/>
    </xf>
    <xf numFmtId="0" fontId="3" fillId="0" borderId="5" xfId="0" applyFont="1" applyFill="1" applyBorder="1" applyAlignment="1">
      <alignment horizontal="left" vertical="center"/>
    </xf>
    <xf numFmtId="0" fontId="3" fillId="0" borderId="7"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7" xfId="0" applyFont="1" applyFill="1" applyBorder="1" applyAlignment="1">
      <alignment horizontal="left"/>
    </xf>
    <xf numFmtId="0" fontId="12" fillId="0" borderId="7" xfId="0" applyFont="1" applyFill="1" applyBorder="1" applyAlignment="1">
      <alignment horizontal="left" wrapText="1"/>
    </xf>
    <xf numFmtId="0" fontId="3" fillId="0" borderId="8" xfId="0" applyFont="1" applyFill="1" applyBorder="1" applyAlignment="1">
      <alignment horizontal="left" vertical="center"/>
    </xf>
    <xf numFmtId="0" fontId="12" fillId="0" borderId="0" xfId="0" applyFont="1" applyFill="1" applyBorder="1" applyAlignment="1">
      <alignment horizontal="left"/>
    </xf>
    <xf numFmtId="0" fontId="12" fillId="0" borderId="0" xfId="0" applyFont="1" applyFill="1" applyBorder="1" applyAlignment="1">
      <alignment horizontal="left" wrapText="1"/>
    </xf>
    <xf numFmtId="0" fontId="3" fillId="0" borderId="9" xfId="0" applyFont="1" applyFill="1" applyBorder="1" applyAlignment="1">
      <alignment horizontal="left" vertical="center"/>
    </xf>
    <xf numFmtId="0" fontId="3" fillId="0" borderId="7" xfId="0" applyFont="1" applyFill="1" applyBorder="1" applyAlignment="1">
      <alignment horizontal="left" vertical="center"/>
    </xf>
    <xf numFmtId="0" fontId="3" fillId="0" borderId="0" xfId="0" applyFont="1" applyFill="1" applyBorder="1" applyAlignment="1">
      <alignment horizontal="left" vertical="center"/>
    </xf>
    <xf numFmtId="0" fontId="3" fillId="0" borderId="10" xfId="0" applyFont="1" applyFill="1" applyBorder="1" applyAlignment="1">
      <alignment horizontal="left" vertical="center"/>
    </xf>
    <xf numFmtId="0" fontId="3" fillId="0" borderId="10" xfId="0" applyFont="1" applyFill="1" applyBorder="1" applyAlignment="1">
      <alignment horizontal="center" vertical="center"/>
    </xf>
    <xf numFmtId="0" fontId="3" fillId="0" borderId="10" xfId="0" applyFont="1" applyFill="1" applyBorder="1" applyAlignment="1"/>
    <xf numFmtId="0" fontId="3" fillId="0" borderId="10" xfId="0" applyFont="1" applyFill="1" applyBorder="1" applyAlignment="1">
      <alignment wrapText="1"/>
    </xf>
    <xf numFmtId="0" fontId="13" fillId="0" borderId="10" xfId="0" applyFont="1" applyFill="1" applyBorder="1" applyAlignment="1">
      <alignment horizontal="center" vertical="center"/>
    </xf>
    <xf numFmtId="0" fontId="13" fillId="0" borderId="10" xfId="0" applyFont="1" applyFill="1" applyBorder="1" applyAlignment="1"/>
    <xf numFmtId="0" fontId="13" fillId="0" borderId="10" xfId="0" applyFont="1" applyFill="1" applyBorder="1" applyAlignment="1">
      <alignment wrapText="1"/>
    </xf>
    <xf numFmtId="16" fontId="3" fillId="0" borderId="10" xfId="0" applyNumberFormat="1" applyFont="1" applyFill="1" applyBorder="1" applyAlignment="1">
      <alignment horizontal="left" vertical="center"/>
    </xf>
    <xf numFmtId="0" fontId="3" fillId="0" borderId="16" xfId="0" applyFont="1" applyFill="1" applyBorder="1" applyAlignment="1">
      <alignment horizontal="left" vertical="center"/>
    </xf>
    <xf numFmtId="0" fontId="3" fillId="0" borderId="16" xfId="0" applyFont="1" applyFill="1" applyBorder="1" applyAlignment="1">
      <alignment horizontal="center" vertical="center"/>
    </xf>
    <xf numFmtId="0" fontId="3" fillId="0" borderId="16" xfId="0" applyFont="1" applyFill="1" applyBorder="1" applyAlignment="1"/>
    <xf numFmtId="0" fontId="3" fillId="0" borderId="16" xfId="0" applyFont="1" applyFill="1" applyBorder="1" applyAlignment="1">
      <alignment wrapText="1"/>
    </xf>
    <xf numFmtId="0" fontId="3" fillId="0" borderId="15" xfId="0" applyFont="1" applyFill="1" applyBorder="1" applyAlignment="1">
      <alignment horizontal="left" vertical="center"/>
    </xf>
    <xf numFmtId="0" fontId="3" fillId="0" borderId="15" xfId="0" applyFont="1" applyFill="1" applyBorder="1" applyAlignment="1">
      <alignment horizontal="center" vertical="center"/>
    </xf>
    <xf numFmtId="0" fontId="3" fillId="0" borderId="15" xfId="0" applyFont="1" applyFill="1" applyBorder="1"/>
    <xf numFmtId="0" fontId="3" fillId="0" borderId="15" xfId="0" applyFont="1" applyFill="1" applyBorder="1" applyAlignment="1">
      <alignment wrapText="1"/>
    </xf>
    <xf numFmtId="0" fontId="3" fillId="0" borderId="14" xfId="0" applyFont="1" applyFill="1" applyBorder="1" applyAlignment="1">
      <alignment horizontal="left" vertical="center"/>
    </xf>
    <xf numFmtId="0" fontId="3" fillId="0" borderId="18" xfId="0" applyFont="1" applyFill="1" applyBorder="1" applyAlignment="1">
      <alignment horizontal="left" vertical="center"/>
    </xf>
    <xf numFmtId="0" fontId="3" fillId="0" borderId="17" xfId="0" applyFont="1" applyFill="1" applyBorder="1" applyAlignment="1">
      <alignment horizontal="center" vertical="center"/>
    </xf>
    <xf numFmtId="0" fontId="3" fillId="0" borderId="17" xfId="0" applyFont="1" applyFill="1" applyBorder="1"/>
    <xf numFmtId="0" fontId="3" fillId="0" borderId="17" xfId="0" applyFont="1" applyFill="1" applyBorder="1" applyAlignment="1">
      <alignment wrapText="1"/>
    </xf>
    <xf numFmtId="0" fontId="3" fillId="0" borderId="17" xfId="0" applyFont="1" applyFill="1" applyBorder="1" applyAlignment="1">
      <alignment horizontal="left" vertical="center"/>
    </xf>
    <xf numFmtId="0" fontId="12" fillId="0" borderId="0" xfId="0" applyFont="1" applyFill="1"/>
    <xf numFmtId="0" fontId="12" fillId="0" borderId="0" xfId="0" applyFont="1" applyFill="1" applyAlignment="1">
      <alignment wrapText="1"/>
    </xf>
    <xf numFmtId="0" fontId="5" fillId="0" borderId="22" xfId="0" applyFont="1" applyFill="1" applyBorder="1" applyAlignment="1">
      <alignment horizontal="center" vertical="center"/>
    </xf>
    <xf numFmtId="0" fontId="1" fillId="0" borderId="23" xfId="0" applyFont="1" applyFill="1" applyBorder="1" applyAlignment="1">
      <alignment horizontal="left" vertical="center"/>
    </xf>
    <xf numFmtId="0" fontId="1" fillId="0" borderId="24" xfId="0" applyFont="1" applyFill="1" applyBorder="1" applyAlignment="1">
      <alignment horizontal="left" vertical="center" wrapText="1"/>
    </xf>
    <xf numFmtId="0" fontId="8" fillId="0" borderId="0" xfId="0" applyFont="1"/>
    <xf numFmtId="0" fontId="0" fillId="0" borderId="0" xfId="0" applyAlignment="1">
      <alignment horizontal="right"/>
    </xf>
    <xf numFmtId="0" fontId="0" fillId="0" borderId="30" xfId="0" applyBorder="1" applyAlignment="1">
      <alignment horizontal="center"/>
    </xf>
    <xf numFmtId="0" fontId="0" fillId="0" borderId="31" xfId="0" applyBorder="1" applyAlignment="1">
      <alignment horizontal="right"/>
    </xf>
    <xf numFmtId="0" fontId="0" fillId="0" borderId="30" xfId="0" applyBorder="1"/>
    <xf numFmtId="0" fontId="4" fillId="0" borderId="0" xfId="0" applyFont="1" applyFill="1" applyBorder="1" applyAlignment="1">
      <alignment horizontal="center" vertical="center"/>
    </xf>
    <xf numFmtId="0" fontId="5" fillId="0" borderId="23" xfId="0" applyFont="1" applyFill="1" applyBorder="1" applyAlignment="1">
      <alignment horizontal="center" vertical="center"/>
    </xf>
    <xf numFmtId="0" fontId="0" fillId="0" borderId="23" xfId="0" applyFont="1" applyFill="1" applyBorder="1" applyAlignment="1">
      <alignment horizontal="center" vertical="center"/>
    </xf>
    <xf numFmtId="0" fontId="1" fillId="0" borderId="23" xfId="0" applyFont="1" applyFill="1" applyBorder="1" applyAlignment="1">
      <alignment horizontal="center" vertical="center"/>
    </xf>
    <xf numFmtId="0" fontId="14" fillId="0" borderId="33" xfId="0" applyFont="1" applyBorder="1" applyAlignment="1">
      <alignment horizontal="center" vertical="center"/>
    </xf>
    <xf numFmtId="0" fontId="14" fillId="0" borderId="23" xfId="0" applyFont="1" applyBorder="1" applyAlignment="1">
      <alignment vertical="center"/>
    </xf>
    <xf numFmtId="0" fontId="14" fillId="0" borderId="23" xfId="0" applyFont="1" applyBorder="1" applyAlignment="1">
      <alignment horizontal="center" vertical="center"/>
    </xf>
    <xf numFmtId="0" fontId="14" fillId="0" borderId="22" xfId="0" applyFont="1" applyBorder="1" applyAlignment="1">
      <alignment horizontal="center" vertical="center"/>
    </xf>
    <xf numFmtId="0" fontId="14" fillId="0" borderId="1" xfId="0" applyFont="1" applyBorder="1" applyAlignment="1">
      <alignment vertical="center"/>
    </xf>
    <xf numFmtId="0" fontId="14" fillId="0" borderId="1" xfId="0" applyFont="1" applyBorder="1" applyAlignment="1">
      <alignment horizontal="center" vertical="center"/>
    </xf>
    <xf numFmtId="0" fontId="14" fillId="0" borderId="21" xfId="0" applyFont="1" applyBorder="1" applyAlignment="1">
      <alignment horizontal="center" vertical="center"/>
    </xf>
    <xf numFmtId="0" fontId="14" fillId="0" borderId="2" xfId="0" applyFont="1" applyBorder="1" applyAlignment="1">
      <alignment vertical="center"/>
    </xf>
    <xf numFmtId="0" fontId="14" fillId="0" borderId="2" xfId="0" applyFont="1" applyBorder="1" applyAlignment="1">
      <alignment horizontal="center" vertical="center"/>
    </xf>
    <xf numFmtId="0" fontId="14" fillId="0" borderId="34" xfId="0" applyFont="1" applyBorder="1" applyAlignment="1">
      <alignment horizontal="center" vertical="center"/>
    </xf>
    <xf numFmtId="0" fontId="14" fillId="0" borderId="34" xfId="0" applyFont="1" applyBorder="1" applyAlignment="1">
      <alignment vertical="center"/>
    </xf>
    <xf numFmtId="0" fontId="14" fillId="0" borderId="35" xfId="0" applyFont="1" applyBorder="1" applyAlignment="1">
      <alignment vertical="center" wrapText="1"/>
    </xf>
    <xf numFmtId="0" fontId="14" fillId="0" borderId="36" xfId="0" applyFont="1" applyBorder="1" applyAlignment="1">
      <alignment horizontal="center" vertical="center"/>
    </xf>
    <xf numFmtId="0" fontId="14" fillId="0" borderId="36" xfId="0" applyFont="1" applyBorder="1" applyAlignment="1">
      <alignment vertical="center"/>
    </xf>
    <xf numFmtId="0" fontId="14" fillId="0" borderId="37" xfId="0" applyFont="1" applyBorder="1" applyAlignment="1">
      <alignment vertical="center" wrapText="1"/>
    </xf>
    <xf numFmtId="0" fontId="14" fillId="0" borderId="38" xfId="0" applyFont="1" applyBorder="1" applyAlignment="1">
      <alignment horizontal="center" vertical="center"/>
    </xf>
    <xf numFmtId="0" fontId="14" fillId="0" borderId="38" xfId="0" applyFont="1" applyBorder="1" applyAlignment="1">
      <alignment vertical="center"/>
    </xf>
    <xf numFmtId="0" fontId="14" fillId="0" borderId="39" xfId="0" applyFont="1" applyBorder="1" applyAlignment="1">
      <alignment vertical="center" wrapText="1"/>
    </xf>
    <xf numFmtId="0" fontId="6" fillId="0" borderId="0" xfId="11" applyAlignment="1">
      <alignment vertical="center" wrapText="1"/>
    </xf>
    <xf numFmtId="0" fontId="8" fillId="0" borderId="0" xfId="0" applyFont="1" applyBorder="1" applyAlignment="1">
      <alignment vertical="center"/>
    </xf>
    <xf numFmtId="0" fontId="10" fillId="0" borderId="0" xfId="0" applyFont="1" applyBorder="1" applyAlignment="1">
      <alignment vertical="center"/>
    </xf>
    <xf numFmtId="0" fontId="0" fillId="0" borderId="0" xfId="0" quotePrefix="1" applyAlignment="1">
      <alignment horizontal="right"/>
    </xf>
    <xf numFmtId="0" fontId="0" fillId="0" borderId="0" xfId="0" quotePrefix="1" applyAlignment="1">
      <alignment horizontal="center"/>
    </xf>
    <xf numFmtId="0" fontId="14" fillId="0" borderId="22" xfId="0" applyFont="1" applyFill="1" applyBorder="1" applyAlignment="1">
      <alignment horizontal="center" vertical="center"/>
    </xf>
    <xf numFmtId="0" fontId="14" fillId="0" borderId="1" xfId="0" applyFont="1" applyFill="1" applyBorder="1" applyAlignment="1">
      <alignment vertical="center"/>
    </xf>
    <xf numFmtId="0" fontId="14" fillId="0" borderId="1" xfId="0" applyFont="1" applyFill="1" applyBorder="1" applyAlignment="1">
      <alignment horizontal="center" vertical="center"/>
    </xf>
    <xf numFmtId="0" fontId="14" fillId="0" borderId="36" xfId="0" applyFont="1" applyFill="1" applyBorder="1" applyAlignment="1">
      <alignment horizontal="center" vertical="center"/>
    </xf>
    <xf numFmtId="0" fontId="14" fillId="0" borderId="36" xfId="0" applyFont="1" applyFill="1" applyBorder="1" applyAlignment="1">
      <alignment vertical="center"/>
    </xf>
    <xf numFmtId="0" fontId="14" fillId="0" borderId="37" xfId="0" applyFont="1" applyFill="1" applyBorder="1" applyAlignment="1">
      <alignment vertical="center" wrapText="1"/>
    </xf>
    <xf numFmtId="0" fontId="9" fillId="0" borderId="0" xfId="0" applyFont="1" applyFill="1" applyAlignment="1">
      <alignment horizontal="center" vertical="center"/>
    </xf>
    <xf numFmtId="0" fontId="8" fillId="0" borderId="0" xfId="0" applyFont="1" applyFill="1" applyAlignment="1">
      <alignment vertical="center"/>
    </xf>
    <xf numFmtId="0" fontId="10" fillId="0" borderId="0" xfId="0" applyFont="1" applyFill="1" applyAlignment="1">
      <alignment vertical="center"/>
    </xf>
    <xf numFmtId="0" fontId="9" fillId="0" borderId="0" xfId="0" applyFont="1" applyFill="1" applyBorder="1" applyAlignment="1">
      <alignment horizontal="center" vertical="center"/>
    </xf>
    <xf numFmtId="0" fontId="15" fillId="0" borderId="37" xfId="0" applyFont="1" applyFill="1" applyBorder="1" applyAlignment="1">
      <alignment vertical="center" wrapText="1"/>
    </xf>
    <xf numFmtId="0" fontId="14" fillId="0" borderId="1" xfId="0" quotePrefix="1" applyFont="1" applyFill="1" applyBorder="1" applyAlignment="1">
      <alignment horizontal="center" vertical="center"/>
    </xf>
    <xf numFmtId="0" fontId="15" fillId="0" borderId="37" xfId="0" applyFont="1" applyBorder="1" applyAlignment="1">
      <alignment vertical="center" wrapText="1"/>
    </xf>
    <xf numFmtId="0" fontId="3" fillId="0" borderId="11" xfId="0" quotePrefix="1" applyFont="1" applyFill="1" applyBorder="1" applyAlignment="1">
      <alignment horizontal="center" vertical="center"/>
    </xf>
    <xf numFmtId="0" fontId="3" fillId="0" borderId="12" xfId="0" quotePrefix="1" applyFont="1" applyFill="1" applyBorder="1" applyAlignment="1">
      <alignment horizontal="center" vertical="center"/>
    </xf>
    <xf numFmtId="0" fontId="16" fillId="0" borderId="0" xfId="0" applyFont="1" applyFill="1" applyAlignment="1">
      <alignment horizontal="center" vertical="center"/>
    </xf>
    <xf numFmtId="0" fontId="17" fillId="0" borderId="0" xfId="0" applyFont="1" applyFill="1" applyAlignment="1">
      <alignment horizontal="center" vertical="center"/>
    </xf>
    <xf numFmtId="0" fontId="18" fillId="0" borderId="0" xfId="0" applyFont="1" applyFill="1" applyAlignment="1">
      <alignment horizontal="center" vertical="center"/>
    </xf>
    <xf numFmtId="0" fontId="19" fillId="0" borderId="0" xfId="0" applyFont="1" applyAlignment="1">
      <alignment horizontal="left" vertical="center"/>
    </xf>
    <xf numFmtId="0" fontId="19" fillId="0" borderId="0" xfId="0" applyFont="1" applyAlignment="1">
      <alignment horizontal="center" vertical="center"/>
    </xf>
    <xf numFmtId="0" fontId="20" fillId="0" borderId="0" xfId="0" applyFont="1" applyFill="1" applyAlignment="1"/>
    <xf numFmtId="0" fontId="16" fillId="0" borderId="0" xfId="0" applyFont="1" applyFill="1" applyAlignment="1">
      <alignment wrapText="1"/>
    </xf>
    <xf numFmtId="0" fontId="16" fillId="0" borderId="0" xfId="0" applyFont="1" applyFill="1"/>
    <xf numFmtId="0" fontId="21" fillId="0" borderId="0" xfId="0" applyFont="1" applyFill="1"/>
    <xf numFmtId="0" fontId="22" fillId="0" borderId="0" xfId="0" applyFont="1" applyFill="1" applyAlignment="1">
      <alignment horizontal="center" vertical="center"/>
    </xf>
    <xf numFmtId="0" fontId="24" fillId="0" borderId="0" xfId="0" applyFont="1" applyFill="1" applyAlignment="1">
      <alignment horizontal="center" vertical="center"/>
    </xf>
    <xf numFmtId="0" fontId="16" fillId="0" borderId="0" xfId="0" applyFont="1" applyAlignment="1">
      <alignment horizontal="center"/>
    </xf>
    <xf numFmtId="0" fontId="25"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xf>
    <xf numFmtId="0" fontId="8" fillId="2" borderId="25" xfId="0" applyFont="1" applyFill="1" applyBorder="1" applyAlignment="1">
      <alignment horizontal="center" vertical="center" wrapText="1"/>
    </xf>
    <xf numFmtId="0" fontId="8" fillId="2" borderId="26"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28"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9"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30" xfId="0" applyFont="1" applyFill="1" applyBorder="1" applyAlignment="1">
      <alignment horizontal="center" vertical="center"/>
    </xf>
    <xf numFmtId="0" fontId="8" fillId="2" borderId="31" xfId="0" applyFont="1" applyFill="1" applyBorder="1" applyAlignment="1">
      <alignment horizontal="center" vertical="center"/>
    </xf>
    <xf numFmtId="0" fontId="8" fillId="3" borderId="25" xfId="0" applyFont="1" applyFill="1" applyBorder="1" applyAlignment="1">
      <alignment horizontal="center" vertical="center" wrapText="1"/>
    </xf>
    <xf numFmtId="0" fontId="8" fillId="3" borderId="26"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28"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9" xfId="0" applyFont="1" applyFill="1" applyBorder="1" applyAlignment="1">
      <alignment horizontal="center" vertical="center"/>
    </xf>
    <xf numFmtId="0" fontId="8" fillId="3" borderId="32" xfId="0" applyFont="1" applyFill="1" applyBorder="1" applyAlignment="1">
      <alignment horizontal="center" vertical="center"/>
    </xf>
    <xf numFmtId="0" fontId="8" fillId="3" borderId="30" xfId="0" applyFont="1" applyFill="1" applyBorder="1" applyAlignment="1">
      <alignment horizontal="center" vertical="center"/>
    </xf>
    <xf numFmtId="0" fontId="8" fillId="3" borderId="31" xfId="0" applyFont="1" applyFill="1" applyBorder="1" applyAlignment="1">
      <alignment horizontal="center" vertical="center"/>
    </xf>
    <xf numFmtId="0" fontId="3" fillId="0" borderId="10" xfId="0" applyFont="1" applyFill="1" applyBorder="1" applyAlignment="1">
      <alignment horizontal="left"/>
    </xf>
    <xf numFmtId="0" fontId="23" fillId="0" borderId="0" xfId="0" applyFont="1" applyFill="1" applyAlignment="1">
      <alignment vertical="top"/>
    </xf>
    <xf numFmtId="0" fontId="20" fillId="0" borderId="0" xfId="0" applyFont="1" applyFill="1" applyAlignment="1">
      <alignment vertical="top"/>
    </xf>
    <xf numFmtId="0" fontId="3" fillId="0" borderId="7" xfId="0" applyFont="1" applyFill="1" applyBorder="1" applyAlignment="1">
      <alignment horizontal="left"/>
    </xf>
    <xf numFmtId="0" fontId="3" fillId="0" borderId="11" xfId="0" quotePrefix="1" applyFont="1" applyFill="1" applyBorder="1" applyAlignment="1">
      <alignment horizontal="center" vertical="center"/>
    </xf>
    <xf numFmtId="0" fontId="3" fillId="0" borderId="12" xfId="0" quotePrefix="1" applyFont="1" applyFill="1" applyBorder="1" applyAlignment="1">
      <alignment horizontal="center" vertical="center"/>
    </xf>
    <xf numFmtId="0" fontId="3" fillId="0" borderId="13" xfId="0" quotePrefix="1" applyFont="1" applyFill="1" applyBorder="1" applyAlignment="1">
      <alignment horizontal="center" vertical="center"/>
    </xf>
    <xf numFmtId="164" fontId="3" fillId="0" borderId="6" xfId="0" quotePrefix="1" applyNumberFormat="1" applyFont="1" applyFill="1" applyBorder="1" applyAlignment="1">
      <alignment horizontal="center" vertical="center"/>
    </xf>
    <xf numFmtId="0" fontId="25" fillId="0" borderId="0" xfId="0" applyFont="1" applyAlignment="1">
      <alignment horizontal="center" vertical="center"/>
    </xf>
  </cellXfs>
  <cellStyles count="12">
    <cellStyle name="Followed Hyperlink" xfId="6" builtinId="9" hidden="1"/>
    <cellStyle name="Followed Hyperlink" xfId="2" builtinId="9" hidden="1"/>
    <cellStyle name="Followed Hyperlink" xfId="8" builtinId="9" hidden="1"/>
    <cellStyle name="Followed Hyperlink" xfId="4" builtinId="9" hidden="1"/>
    <cellStyle name="Followed Hyperlink" xfId="10" builtinId="9" hidden="1"/>
    <cellStyle name="Hyperlink" xfId="7" builtinId="8" hidden="1"/>
    <cellStyle name="Hyperlink" xfId="1" builtinId="8" hidden="1"/>
    <cellStyle name="Hyperlink" xfId="3" builtinId="8" hidden="1"/>
    <cellStyle name="Hyperlink" xfId="5" builtinId="8" hidden="1"/>
    <cellStyle name="Hyperlink" xfId="9" builtinId="8" hidden="1"/>
    <cellStyle name="Hyperlink" xfId="11" builtinId="8"/>
    <cellStyle name="Normal" xfId="0" builtinId="0"/>
  </cellStyles>
  <dxfs count="75">
    <dxf>
      <alignment horizontal="general" vertical="center" textRotation="0" wrapText="1" indent="0" justifyLastLine="0" shrinkToFit="0" readingOrder="0"/>
    </dxf>
    <dxf>
      <numFmt numFmtId="165" formatCode="[$-409]d\-mmm\-yy;@"/>
      <alignment horizontal="center" vertical="center" textRotation="0" wrapText="0" indent="0" justifyLastLine="0" shrinkToFit="0" readingOrder="0"/>
    </dxf>
    <dxf>
      <numFmt numFmtId="165" formatCode="[$-409]d\-mmm\-yy;@"/>
      <alignment horizontal="center" vertical="center" textRotation="0" wrapText="0" indent="0" justifyLastLine="0" shrinkToFit="0" readingOrder="0"/>
    </dxf>
    <dxf>
      <alignment horizontal="center" vertical="bottom" textRotation="0" wrapText="0" indent="0" justifyLastLine="0" shrinkToFit="0" readingOrder="0"/>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patternType="none">
          <bgColor auto="1"/>
        </patternFill>
      </fill>
      <border diagonalUp="0" diagonalDown="0">
        <left style="thin">
          <color rgb="FF6DA1B8"/>
        </left>
        <right style="thin">
          <color rgb="FF6DA1B8"/>
        </right>
        <top style="thin">
          <color rgb="FF6DA1B8"/>
        </top>
        <bottom style="thin">
          <color rgb="FF6DA1B8"/>
        </bottom>
        <vertical/>
        <horizontal/>
      </border>
    </dxf>
    <dxf>
      <border diagonalUp="0" diagonalDown="0">
        <left style="thin">
          <color rgb="FF6DA1B8"/>
        </left>
        <right style="thin">
          <color rgb="FF6DA1B8"/>
        </right>
        <top style="thin">
          <color rgb="FF6DA1B8"/>
        </top>
        <bottom style="thin">
          <color rgb="FF6DA1B8"/>
        </bottom>
        <vertical/>
        <horizontal/>
      </border>
    </dxf>
    <dxf>
      <font>
        <b/>
        <i val="0"/>
      </font>
      <fill>
        <patternFill>
          <bgColor rgb="FFCCE5EF"/>
        </patternFill>
      </fill>
      <border>
        <top/>
        <bottom style="medium">
          <color rgb="FF6DA1B8"/>
        </bottom>
      </border>
    </dxf>
    <dxf>
      <border diagonalUp="1">
        <left style="thin">
          <color theme="8" tint="-0.24994659260841701"/>
        </left>
        <right style="thin">
          <color theme="8" tint="-0.24994659260841701"/>
        </right>
        <top style="medium">
          <color theme="8" tint="-0.24994659260841701"/>
        </top>
        <bottom style="medium">
          <color theme="8" tint="-0.24994659260841701"/>
        </bottom>
        <diagonal style="thin">
          <color theme="8" tint="-0.24994659260841701"/>
        </diagonal>
        <vertical style="thin">
          <color theme="8" tint="-0.24994659260841701"/>
        </vertical>
        <horizontal style="thin">
          <color theme="8" tint="-0.24994659260841701"/>
        </horizontal>
      </border>
    </dxf>
    <dxf>
      <font>
        <color auto="1"/>
      </font>
      <fill>
        <patternFill>
          <bgColor theme="8" tint="0.79998168889431442"/>
        </patternFill>
      </fill>
      <border>
        <left style="thin">
          <color theme="8" tint="-0.24994659260841701"/>
        </left>
        <right style="thin">
          <color theme="8" tint="-0.24994659260841701"/>
        </right>
        <top style="medium">
          <color theme="8" tint="-0.24994659260841701"/>
        </top>
        <bottom style="medium">
          <color theme="8" tint="-0.24994659260841701"/>
        </bottom>
        <vertical style="thin">
          <color theme="8" tint="-0.24994659260841701"/>
        </vertical>
        <horizontal style="thin">
          <color theme="8" tint="-0.24994659260841701"/>
        </horizontal>
      </border>
    </dxf>
    <dxf>
      <border>
        <left style="thin">
          <color theme="8" tint="-0.24994659260841701"/>
        </left>
        <right style="thin">
          <color theme="8" tint="-0.24994659260841701"/>
        </right>
        <top style="thin">
          <color theme="8" tint="-0.24994659260841701"/>
        </top>
        <bottom style="medium">
          <color theme="8" tint="-0.24994659260841701"/>
        </bottom>
        <vertical style="thin">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top style="thin">
          <color theme="8" tint="-0.24994659260841701"/>
        </top>
        <bottom style="medium">
          <color theme="8" tint="-0.24994659260841701"/>
        </bottom>
        <vertical style="thin">
          <color theme="8" tint="-0.24994659260841701"/>
        </vertical>
      </border>
    </dxf>
    <dxf>
      <font>
        <color theme="0"/>
      </font>
      <fill>
        <patternFill>
          <bgColor theme="3" tint="-0.499984740745262"/>
        </patternFill>
      </fill>
    </dxf>
    <dxf>
      <border>
        <left style="medium">
          <color theme="3" tint="-0.499984740745262"/>
        </left>
        <right style="medium">
          <color theme="3" tint="-0.499984740745262"/>
        </right>
        <top style="medium">
          <color theme="3" tint="-0.499984740745262"/>
        </top>
        <bottom style="medium">
          <color theme="3" tint="-0.499984740745262"/>
        </bottom>
        <vertical style="thin">
          <color theme="3" tint="-0.499984740745262"/>
        </vertical>
        <horizontal style="thin">
          <color theme="3" tint="-0.499984740745262"/>
        </horizontal>
      </border>
    </dxf>
    <dxf>
      <font>
        <b/>
        <i val="0"/>
      </font>
      <fill>
        <patternFill>
          <bgColor rgb="FFD7D7D7"/>
        </patternFill>
      </fill>
    </dxf>
    <dxf>
      <font>
        <b val="0"/>
        <i val="0"/>
      </font>
      <fill>
        <patternFill patternType="none">
          <bgColor indexed="65"/>
        </patternFill>
      </fill>
    </dxf>
  </dxfs>
  <tableStyles count="5" defaultTableStyle="Table Style 1" defaultPivotStyle="PivotStyleLight16">
    <tableStyle name="MySqlDefault" pivot="0" table="0" count="2" xr9:uid="{00000000-0011-0000-FFFF-FFFF00000000}">
      <tableStyleElement type="wholeTable" dxfId="74"/>
      <tableStyleElement type="headerRow" dxfId="73"/>
    </tableStyle>
    <tableStyle name="Table Style 1" pivot="0" count="2" xr9:uid="{00000000-0011-0000-FFFF-FFFF01000000}">
      <tableStyleElement type="wholeTable" dxfId="72"/>
      <tableStyleElement type="firstRowStripe" dxfId="71"/>
    </tableStyle>
    <tableStyle name="Table Style 2" pivot="0" count="3" xr9:uid="{00000000-0011-0000-FFFF-FFFF02000000}">
      <tableStyleElement type="headerRow" dxfId="70"/>
      <tableStyleElement type="firstColumnStripe" size="3" dxfId="69"/>
      <tableStyleElement type="secondColumnStripe" size="3" dxfId="68"/>
    </tableStyle>
    <tableStyle name="Table Style 2 2" pivot="0" count="3" xr9:uid="{00000000-0011-0000-FFFF-FFFF03000000}">
      <tableStyleElement type="headerRow" dxfId="67"/>
      <tableStyleElement type="firstRowStripe" dxfId="66"/>
      <tableStyleElement type="secondRowStripe" dxfId="65"/>
    </tableStyle>
    <tableStyle name="Table Style 3" pivot="0" count="3" xr9:uid="{00000000-0011-0000-FFFF-FFFF04000000}">
      <tableStyleElement type="headerRow" dxfId="64"/>
      <tableStyleElement type="firstRowStripe" dxfId="63"/>
      <tableStyleElement type="secondRowStripe" dxfId="62"/>
    </tableStyle>
  </tableStyles>
  <colors>
    <mruColors>
      <color rgb="FFEAD98B"/>
      <color rgb="FF6DA1B8"/>
      <color rgb="FFF5F5F5"/>
      <color rgb="FFC6CCCC"/>
      <color rgb="FF457E96"/>
      <color rgb="FF457E32"/>
      <color rgb="FFCCE5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3:D332" totalsRowShown="0" headerRowDxfId="3">
  <autoFilter ref="B3:D332" xr:uid="{00000000-0009-0000-0100-000001000000}"/>
  <tableColumns count="3">
    <tableColumn id="1" xr3:uid="{00000000-0010-0000-0000-000001000000}" name="Date" dataDxfId="2"/>
    <tableColumn id="3" xr3:uid="{00000000-0010-0000-0000-000003000000}" name="Who" dataDxfId="1"/>
    <tableColumn id="2" xr3:uid="{00000000-0010-0000-0000-000002000000}" name="Chang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Spring 2015 V2">
      <a:dk1>
        <a:sysClr val="windowText" lastClr="000000"/>
      </a:dk1>
      <a:lt1>
        <a:sysClr val="window" lastClr="FFFFFF"/>
      </a:lt1>
      <a:dk2>
        <a:srgbClr val="965251"/>
      </a:dk2>
      <a:lt2>
        <a:srgbClr val="C6CCCC"/>
      </a:lt2>
      <a:accent1>
        <a:srgbClr val="9DC6D8"/>
      </a:accent1>
      <a:accent2>
        <a:srgbClr val="00B3CA"/>
      </a:accent2>
      <a:accent3>
        <a:srgbClr val="F69256"/>
      </a:accent3>
      <a:accent4>
        <a:srgbClr val="1D4E89"/>
      </a:accent4>
      <a:accent5>
        <a:srgbClr val="7DD0B6"/>
      </a:accent5>
      <a:accent6>
        <a:srgbClr val="EAD98B"/>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jira/browse/HELPDESK-5975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675"/>
  <sheetViews>
    <sheetView workbookViewId="0">
      <pane ySplit="3" topLeftCell="A4" activePane="bottomLeft" state="frozen"/>
      <selection activeCell="B2" sqref="B2"/>
      <selection pane="bottomLeft" activeCell="K20" sqref="K20"/>
    </sheetView>
  </sheetViews>
  <sheetFormatPr defaultRowHeight="15.75" x14ac:dyDescent="0.25"/>
  <cols>
    <col min="1" max="1" width="9.140625" style="11"/>
    <col min="3" max="6" width="9.140625" style="68"/>
  </cols>
  <sheetData>
    <row r="2" spans="1:8" x14ac:dyDescent="0.25">
      <c r="A2" s="11" t="s">
        <v>0</v>
      </c>
      <c r="B2" s="11" t="s">
        <v>0</v>
      </c>
      <c r="C2" s="129" t="s">
        <v>1</v>
      </c>
      <c r="D2" s="129"/>
      <c r="E2" s="129"/>
      <c r="F2" s="129"/>
      <c r="G2" s="11" t="s">
        <v>2</v>
      </c>
    </row>
    <row r="3" spans="1:8" ht="16.5" thickBot="1" x14ac:dyDescent="0.3">
      <c r="A3" s="11" t="s">
        <v>3</v>
      </c>
      <c r="B3" s="11" t="s">
        <v>4</v>
      </c>
    </row>
    <row r="4" spans="1:8" ht="15" x14ac:dyDescent="0.25">
      <c r="A4" s="11">
        <v>0</v>
      </c>
      <c r="B4" s="69" t="str">
        <f>"0x"&amp;DEC2HEX(A4,3)</f>
        <v>0x000</v>
      </c>
      <c r="C4" s="130" t="s">
        <v>5</v>
      </c>
      <c r="D4" s="131"/>
      <c r="E4" s="131"/>
      <c r="F4" s="132"/>
    </row>
    <row r="5" spans="1:8" ht="15" x14ac:dyDescent="0.25">
      <c r="C5" s="133"/>
      <c r="D5" s="134"/>
      <c r="E5" s="134"/>
      <c r="F5" s="135"/>
      <c r="G5">
        <v>512</v>
      </c>
      <c r="H5" t="s">
        <v>6</v>
      </c>
    </row>
    <row r="6" spans="1:8" thickBot="1" x14ac:dyDescent="0.3">
      <c r="A6" s="70">
        <f>A4+G5-1</f>
        <v>511</v>
      </c>
      <c r="B6" s="71" t="str">
        <f>"0x"&amp;DEC2HEX(A6,3)</f>
        <v>0x1FF</v>
      </c>
      <c r="C6" s="136"/>
      <c r="D6" s="137"/>
      <c r="E6" s="137"/>
      <c r="F6" s="138"/>
      <c r="G6" s="72"/>
      <c r="H6" s="72"/>
    </row>
    <row r="7" spans="1:8" ht="15" x14ac:dyDescent="0.25">
      <c r="A7" s="11">
        <f>A6+1</f>
        <v>512</v>
      </c>
      <c r="B7" s="69" t="str">
        <f>"0x"&amp;DEC2HEX(A7,3)</f>
        <v>0x200</v>
      </c>
      <c r="C7" s="139" t="s">
        <v>7</v>
      </c>
      <c r="D7" s="140"/>
      <c r="E7" s="140"/>
      <c r="F7" s="141"/>
    </row>
    <row r="8" spans="1:8" ht="15" x14ac:dyDescent="0.25">
      <c r="C8" s="142"/>
      <c r="D8" s="143"/>
      <c r="E8" s="143"/>
      <c r="F8" s="144"/>
      <c r="G8">
        <v>32</v>
      </c>
      <c r="H8" t="s">
        <v>6</v>
      </c>
    </row>
    <row r="9" spans="1:8" thickBot="1" x14ac:dyDescent="0.3">
      <c r="A9" s="70">
        <f>A7+G8-1</f>
        <v>543</v>
      </c>
      <c r="B9" s="71" t="str">
        <f>"0x"&amp;DEC2HEX(A9,3)</f>
        <v>0x21F</v>
      </c>
      <c r="C9" s="145"/>
      <c r="D9" s="146"/>
      <c r="E9" s="146"/>
      <c r="F9" s="147"/>
      <c r="G9" s="72"/>
      <c r="H9" s="72"/>
    </row>
    <row r="10" spans="1:8" ht="15" customHeight="1" x14ac:dyDescent="0.25">
      <c r="A10" s="11">
        <f>A9+1</f>
        <v>544</v>
      </c>
      <c r="B10" s="69" t="str">
        <f>"0x"&amp;DEC2HEX(A10,3)</f>
        <v>0x220</v>
      </c>
      <c r="C10" s="130" t="s">
        <v>8</v>
      </c>
      <c r="D10" s="131"/>
      <c r="E10" s="131"/>
      <c r="F10" s="132"/>
    </row>
    <row r="11" spans="1:8" ht="15" customHeight="1" x14ac:dyDescent="0.25">
      <c r="C11" s="133"/>
      <c r="D11" s="134"/>
      <c r="E11" s="134"/>
      <c r="F11" s="135"/>
      <c r="G11">
        <v>32</v>
      </c>
      <c r="H11" t="s">
        <v>6</v>
      </c>
    </row>
    <row r="12" spans="1:8" ht="15.75" customHeight="1" thickBot="1" x14ac:dyDescent="0.3">
      <c r="A12" s="70">
        <f>A10+G11-1</f>
        <v>575</v>
      </c>
      <c r="B12" s="71" t="str">
        <f>"0x"&amp;DEC2HEX(A12,3)</f>
        <v>0x23F</v>
      </c>
      <c r="C12" s="136"/>
      <c r="D12" s="137"/>
      <c r="E12" s="137"/>
      <c r="F12" s="138"/>
      <c r="G12" s="72"/>
      <c r="H12" s="72"/>
    </row>
    <row r="13" spans="1:8" ht="15" customHeight="1" x14ac:dyDescent="0.25">
      <c r="A13" s="11">
        <f>A12+1</f>
        <v>576</v>
      </c>
      <c r="B13" s="69" t="str">
        <f>"0x"&amp;DEC2HEX(A13,3)</f>
        <v>0x240</v>
      </c>
      <c r="C13" s="139" t="s">
        <v>9</v>
      </c>
      <c r="D13" s="140"/>
      <c r="E13" s="140"/>
      <c r="F13" s="141"/>
    </row>
    <row r="14" spans="1:8" ht="15" customHeight="1" x14ac:dyDescent="0.25">
      <c r="C14" s="142"/>
      <c r="D14" s="143"/>
      <c r="E14" s="143"/>
      <c r="F14" s="144"/>
      <c r="G14">
        <v>32</v>
      </c>
      <c r="H14" t="s">
        <v>6</v>
      </c>
    </row>
    <row r="15" spans="1:8" ht="15.75" customHeight="1" thickBot="1" x14ac:dyDescent="0.3">
      <c r="A15" s="70">
        <f>A13+G14-1</f>
        <v>607</v>
      </c>
      <c r="B15" s="71" t="str">
        <f>"0x"&amp;DEC2HEX(A15,3)</f>
        <v>0x25F</v>
      </c>
      <c r="C15" s="145"/>
      <c r="D15" s="146"/>
      <c r="E15" s="146"/>
      <c r="F15" s="147"/>
      <c r="G15" s="72"/>
      <c r="H15" s="72"/>
    </row>
    <row r="16" spans="1:8" ht="15" customHeight="1" x14ac:dyDescent="0.25">
      <c r="A16" s="11">
        <f>A15+1</f>
        <v>608</v>
      </c>
      <c r="B16" s="69" t="str">
        <f>"0x"&amp;DEC2HEX(A16,3)</f>
        <v>0x260</v>
      </c>
      <c r="C16" s="130" t="s">
        <v>10</v>
      </c>
      <c r="D16" s="131"/>
      <c r="E16" s="131"/>
      <c r="F16" s="132"/>
    </row>
    <row r="17" spans="1:8" ht="15" customHeight="1" x14ac:dyDescent="0.25">
      <c r="C17" s="133"/>
      <c r="D17" s="134"/>
      <c r="E17" s="134"/>
      <c r="F17" s="135"/>
      <c r="G17">
        <v>32</v>
      </c>
      <c r="H17" t="s">
        <v>6</v>
      </c>
    </row>
    <row r="18" spans="1:8" ht="15.75" customHeight="1" thickBot="1" x14ac:dyDescent="0.3">
      <c r="A18" s="70">
        <f>A16+G17-1</f>
        <v>639</v>
      </c>
      <c r="B18" s="71" t="str">
        <f>"0x"&amp;DEC2HEX(A18,3)</f>
        <v>0x27F</v>
      </c>
      <c r="C18" s="136"/>
      <c r="D18" s="137"/>
      <c r="E18" s="137"/>
      <c r="F18" s="138"/>
      <c r="G18" s="72"/>
      <c r="H18" s="72"/>
    </row>
    <row r="19" spans="1:8" ht="15" customHeight="1" x14ac:dyDescent="0.25">
      <c r="A19" s="11">
        <f>A18+1</f>
        <v>640</v>
      </c>
      <c r="B19" s="69" t="str">
        <f>"0x"&amp;DEC2HEX(A19,3)</f>
        <v>0x280</v>
      </c>
      <c r="C19" s="139" t="s">
        <v>11</v>
      </c>
      <c r="D19" s="140"/>
      <c r="E19" s="140"/>
      <c r="F19" s="141"/>
    </row>
    <row r="20" spans="1:8" ht="15" customHeight="1" x14ac:dyDescent="0.25">
      <c r="C20" s="142"/>
      <c r="D20" s="143"/>
      <c r="E20" s="143"/>
      <c r="F20" s="144"/>
      <c r="G20">
        <v>80</v>
      </c>
      <c r="H20" t="s">
        <v>6</v>
      </c>
    </row>
    <row r="21" spans="1:8" ht="15.75" customHeight="1" thickBot="1" x14ac:dyDescent="0.3">
      <c r="A21" s="70">
        <f>A19+G20-1</f>
        <v>719</v>
      </c>
      <c r="B21" s="71" t="str">
        <f>"0x"&amp;DEC2HEX(A21,3)</f>
        <v>0x2CF</v>
      </c>
      <c r="C21" s="145"/>
      <c r="D21" s="146"/>
      <c r="E21" s="146"/>
      <c r="F21" s="147"/>
      <c r="G21" s="72"/>
      <c r="H21" s="72"/>
    </row>
    <row r="22" spans="1:8" ht="15" customHeight="1" x14ac:dyDescent="0.25">
      <c r="A22" s="11">
        <f>A21+1</f>
        <v>720</v>
      </c>
      <c r="B22" s="69" t="str">
        <f>"0x"&amp;DEC2HEX(A22,3)</f>
        <v>0x2D0</v>
      </c>
      <c r="C22" s="130" t="s">
        <v>12</v>
      </c>
      <c r="D22" s="131"/>
      <c r="E22" s="131"/>
      <c r="F22" s="132"/>
    </row>
    <row r="23" spans="1:8" ht="15" customHeight="1" x14ac:dyDescent="0.25">
      <c r="C23" s="133"/>
      <c r="D23" s="134"/>
      <c r="E23" s="134"/>
      <c r="F23" s="135"/>
      <c r="G23">
        <v>48</v>
      </c>
      <c r="H23" t="s">
        <v>6</v>
      </c>
    </row>
    <row r="24" spans="1:8" ht="15.75" customHeight="1" thickBot="1" x14ac:dyDescent="0.3">
      <c r="A24" s="70">
        <f>A22+G23-1</f>
        <v>767</v>
      </c>
      <c r="B24" s="71" t="str">
        <f>"0x"&amp;DEC2HEX(A24,3)</f>
        <v>0x2FF</v>
      </c>
      <c r="C24" s="136"/>
      <c r="D24" s="137"/>
      <c r="E24" s="137"/>
      <c r="F24" s="138"/>
      <c r="G24" s="72"/>
      <c r="H24" s="72"/>
    </row>
    <row r="25" spans="1:8" ht="15" customHeight="1" x14ac:dyDescent="0.25">
      <c r="A25" s="11">
        <f>A24+1</f>
        <v>768</v>
      </c>
      <c r="B25" s="69" t="str">
        <f>"0x"&amp;DEC2HEX(A25,3)</f>
        <v>0x300</v>
      </c>
      <c r="C25" s="139"/>
      <c r="D25" s="140"/>
      <c r="E25" s="140"/>
      <c r="F25" s="141"/>
    </row>
    <row r="26" spans="1:8" ht="15" customHeight="1" x14ac:dyDescent="0.25">
      <c r="C26" s="142"/>
      <c r="D26" s="143"/>
      <c r="E26" s="143"/>
      <c r="F26" s="144"/>
      <c r="G26">
        <v>0</v>
      </c>
      <c r="H26" t="s">
        <v>6</v>
      </c>
    </row>
    <row r="27" spans="1:8" ht="15.75" customHeight="1" thickBot="1" x14ac:dyDescent="0.3">
      <c r="A27" s="70">
        <f>A25+G26-1</f>
        <v>767</v>
      </c>
      <c r="B27" s="71" t="str">
        <f>"0x"&amp;DEC2HEX(A27,3)</f>
        <v>0x2FF</v>
      </c>
      <c r="C27" s="145"/>
      <c r="D27" s="146"/>
      <c r="E27" s="146"/>
      <c r="F27" s="147"/>
      <c r="G27" s="72"/>
      <c r="H27" s="72"/>
    </row>
    <row r="28" spans="1:8" ht="15" customHeight="1" x14ac:dyDescent="0.25">
      <c r="A28" s="11">
        <f>A27+1</f>
        <v>768</v>
      </c>
      <c r="B28" s="69" t="str">
        <f>"0x"&amp;DEC2HEX(A28,3)</f>
        <v>0x300</v>
      </c>
      <c r="C28" s="130"/>
      <c r="D28" s="131"/>
      <c r="E28" s="131"/>
      <c r="F28" s="132"/>
    </row>
    <row r="29" spans="1:8" ht="15" customHeight="1" x14ac:dyDescent="0.25">
      <c r="C29" s="133"/>
      <c r="D29" s="134"/>
      <c r="E29" s="134"/>
      <c r="F29" s="135"/>
      <c r="G29">
        <v>0</v>
      </c>
      <c r="H29" t="s">
        <v>6</v>
      </c>
    </row>
    <row r="30" spans="1:8" ht="15.75" customHeight="1" thickBot="1" x14ac:dyDescent="0.3">
      <c r="A30" s="70">
        <f>A28+G29-1</f>
        <v>767</v>
      </c>
      <c r="B30" s="71" t="str">
        <f>"0x"&amp;DEC2HEX(A30,3)</f>
        <v>0x2FF</v>
      </c>
      <c r="C30" s="136"/>
      <c r="D30" s="137"/>
      <c r="E30" s="137"/>
      <c r="F30" s="138"/>
      <c r="G30" s="72"/>
      <c r="H30" s="72"/>
    </row>
    <row r="31" spans="1:8" ht="15" customHeight="1" x14ac:dyDescent="0.25">
      <c r="A31" s="11">
        <f>A30+1</f>
        <v>768</v>
      </c>
      <c r="B31" s="69" t="str">
        <f>"0x"&amp;DEC2HEX(A31,3)</f>
        <v>0x300</v>
      </c>
      <c r="C31" s="139"/>
      <c r="D31" s="140"/>
      <c r="E31" s="140"/>
      <c r="F31" s="141"/>
    </row>
    <row r="32" spans="1:8" ht="15" customHeight="1" x14ac:dyDescent="0.25">
      <c r="C32" s="142"/>
      <c r="D32" s="143"/>
      <c r="E32" s="143"/>
      <c r="F32" s="144"/>
      <c r="G32">
        <v>0</v>
      </c>
      <c r="H32" t="s">
        <v>6</v>
      </c>
    </row>
    <row r="33" spans="1:8" ht="15.75" customHeight="1" thickBot="1" x14ac:dyDescent="0.3">
      <c r="A33" s="70">
        <f>A31+G32-1</f>
        <v>767</v>
      </c>
      <c r="B33" s="71" t="str">
        <f>"0x"&amp;DEC2HEX(A33,3)</f>
        <v>0x2FF</v>
      </c>
      <c r="C33" s="145"/>
      <c r="D33" s="146"/>
      <c r="E33" s="146"/>
      <c r="F33" s="147"/>
      <c r="G33" s="72"/>
      <c r="H33" s="72"/>
    </row>
    <row r="34" spans="1:8" ht="15" customHeight="1" x14ac:dyDescent="0.25">
      <c r="A34" s="11">
        <f>A33+1</f>
        <v>768</v>
      </c>
      <c r="B34" s="69" t="str">
        <f>"0x"&amp;DEC2HEX(A34,3)</f>
        <v>0x300</v>
      </c>
      <c r="C34" s="130"/>
      <c r="D34" s="131"/>
      <c r="E34" s="131"/>
      <c r="F34" s="132"/>
    </row>
    <row r="35" spans="1:8" ht="15" customHeight="1" x14ac:dyDescent="0.25">
      <c r="C35" s="133"/>
      <c r="D35" s="134"/>
      <c r="E35" s="134"/>
      <c r="F35" s="135"/>
      <c r="G35">
        <v>0</v>
      </c>
      <c r="H35" t="s">
        <v>6</v>
      </c>
    </row>
    <row r="36" spans="1:8" ht="15.75" customHeight="1" thickBot="1" x14ac:dyDescent="0.3">
      <c r="A36" s="70">
        <f>A34+G35-1</f>
        <v>767</v>
      </c>
      <c r="B36" s="71" t="str">
        <f>"0x"&amp;DEC2HEX(A36,3)</f>
        <v>0x2FF</v>
      </c>
      <c r="C36" s="136"/>
      <c r="D36" s="137"/>
      <c r="E36" s="137"/>
      <c r="F36" s="138"/>
      <c r="G36" s="72"/>
      <c r="H36" s="72"/>
    </row>
    <row r="37" spans="1:8" ht="15" customHeight="1" x14ac:dyDescent="0.25">
      <c r="A37" s="11">
        <f>A36+1</f>
        <v>768</v>
      </c>
      <c r="B37" s="69" t="str">
        <f>"0x"&amp;DEC2HEX(A37,3)</f>
        <v>0x300</v>
      </c>
      <c r="C37" s="139" t="s">
        <v>13</v>
      </c>
      <c r="D37" s="140"/>
      <c r="E37" s="140"/>
      <c r="F37" s="141"/>
    </row>
    <row r="38" spans="1:8" ht="15" customHeight="1" x14ac:dyDescent="0.25">
      <c r="C38" s="142"/>
      <c r="D38" s="143"/>
      <c r="E38" s="143"/>
      <c r="F38" s="144"/>
      <c r="G38">
        <v>48</v>
      </c>
      <c r="H38" t="s">
        <v>6</v>
      </c>
    </row>
    <row r="39" spans="1:8" ht="15.75" customHeight="1" thickBot="1" x14ac:dyDescent="0.3">
      <c r="A39" s="70">
        <f>A37+G38-1</f>
        <v>815</v>
      </c>
      <c r="B39" s="71" t="str">
        <f>"0x"&amp;DEC2HEX(A39,3)</f>
        <v>0x32F</v>
      </c>
      <c r="C39" s="145"/>
      <c r="D39" s="146"/>
      <c r="E39" s="146"/>
      <c r="F39" s="147"/>
      <c r="G39" s="72"/>
      <c r="H39" s="72"/>
    </row>
    <row r="40" spans="1:8" ht="15" customHeight="1" x14ac:dyDescent="0.25">
      <c r="A40" s="11">
        <f>A39+1</f>
        <v>816</v>
      </c>
      <c r="B40" s="69" t="str">
        <f>"0x"&amp;DEC2HEX(A40,3)</f>
        <v>0x330</v>
      </c>
      <c r="C40" s="130" t="s">
        <v>14</v>
      </c>
      <c r="D40" s="131"/>
      <c r="E40" s="131"/>
      <c r="F40" s="132"/>
    </row>
    <row r="41" spans="1:8" ht="15" customHeight="1" x14ac:dyDescent="0.25">
      <c r="C41" s="133"/>
      <c r="D41" s="134"/>
      <c r="E41" s="134"/>
      <c r="F41" s="135"/>
      <c r="G41">
        <v>32</v>
      </c>
      <c r="H41" t="s">
        <v>6</v>
      </c>
    </row>
    <row r="42" spans="1:8" ht="15.75" customHeight="1" thickBot="1" x14ac:dyDescent="0.3">
      <c r="A42" s="70">
        <f>A40+G41-1</f>
        <v>847</v>
      </c>
      <c r="B42" s="71" t="str">
        <f>"0x"&amp;DEC2HEX(A42,3)</f>
        <v>0x34F</v>
      </c>
      <c r="C42" s="136"/>
      <c r="D42" s="137"/>
      <c r="E42" s="137"/>
      <c r="F42" s="138"/>
      <c r="G42" s="72"/>
      <c r="H42" s="72"/>
    </row>
    <row r="43" spans="1:8" ht="15" customHeight="1" x14ac:dyDescent="0.25">
      <c r="A43" s="11">
        <f>A42+1</f>
        <v>848</v>
      </c>
      <c r="B43" s="69" t="str">
        <f>"0x"&amp;DEC2HEX(A43,3)</f>
        <v>0x350</v>
      </c>
      <c r="C43" s="139"/>
      <c r="D43" s="140"/>
      <c r="E43" s="140"/>
      <c r="F43" s="141"/>
    </row>
    <row r="44" spans="1:8" ht="15" customHeight="1" x14ac:dyDescent="0.25">
      <c r="C44" s="142"/>
      <c r="D44" s="143"/>
      <c r="E44" s="143"/>
      <c r="F44" s="144"/>
      <c r="G44">
        <v>16</v>
      </c>
      <c r="H44" t="s">
        <v>6</v>
      </c>
    </row>
    <row r="45" spans="1:8" ht="15.75" customHeight="1" thickBot="1" x14ac:dyDescent="0.3">
      <c r="A45" s="70">
        <f>A43+G44-1</f>
        <v>863</v>
      </c>
      <c r="B45" s="71" t="str">
        <f>"0x"&amp;DEC2HEX(A45,3)</f>
        <v>0x35F</v>
      </c>
      <c r="C45" s="145"/>
      <c r="D45" s="146"/>
      <c r="E45" s="146"/>
      <c r="F45" s="147"/>
      <c r="G45" s="72"/>
      <c r="H45" s="72"/>
    </row>
    <row r="46" spans="1:8" ht="15" customHeight="1" x14ac:dyDescent="0.25">
      <c r="A46" s="11">
        <f>A45+1</f>
        <v>864</v>
      </c>
      <c r="B46" s="69" t="str">
        <f>"0x"&amp;DEC2HEX(A46,3)</f>
        <v>0x360</v>
      </c>
      <c r="C46" s="130" t="s">
        <v>15</v>
      </c>
      <c r="D46" s="131"/>
      <c r="E46" s="131"/>
      <c r="F46" s="132"/>
    </row>
    <row r="47" spans="1:8" ht="15" customHeight="1" x14ac:dyDescent="0.25">
      <c r="C47" s="133"/>
      <c r="D47" s="134"/>
      <c r="E47" s="134"/>
      <c r="F47" s="135"/>
      <c r="G47">
        <v>32</v>
      </c>
      <c r="H47" t="s">
        <v>6</v>
      </c>
    </row>
    <row r="48" spans="1:8" ht="15.75" customHeight="1" thickBot="1" x14ac:dyDescent="0.3">
      <c r="A48" s="70">
        <f>A46+G47-1</f>
        <v>895</v>
      </c>
      <c r="B48" s="71" t="str">
        <f>"0x"&amp;DEC2HEX(A48,3)</f>
        <v>0x37F</v>
      </c>
      <c r="C48" s="136"/>
      <c r="D48" s="137"/>
      <c r="E48" s="137"/>
      <c r="F48" s="138"/>
      <c r="G48" s="72"/>
      <c r="H48" s="72"/>
    </row>
    <row r="49" spans="1:8" ht="15" customHeight="1" x14ac:dyDescent="0.25">
      <c r="A49" s="11">
        <f>A48+1</f>
        <v>896</v>
      </c>
      <c r="B49" s="69" t="str">
        <f>"0x"&amp;DEC2HEX(A49,3)</f>
        <v>0x380</v>
      </c>
      <c r="C49" s="139" t="s">
        <v>16</v>
      </c>
      <c r="D49" s="140"/>
      <c r="E49" s="140"/>
      <c r="F49" s="141"/>
    </row>
    <row r="50" spans="1:8" ht="15" customHeight="1" x14ac:dyDescent="0.25">
      <c r="C50" s="142"/>
      <c r="D50" s="143"/>
      <c r="E50" s="143"/>
      <c r="F50" s="144"/>
      <c r="G50">
        <v>16</v>
      </c>
      <c r="H50" t="s">
        <v>6</v>
      </c>
    </row>
    <row r="51" spans="1:8" ht="15.75" customHeight="1" thickBot="1" x14ac:dyDescent="0.3">
      <c r="A51" s="70">
        <f>A49+G50-1</f>
        <v>911</v>
      </c>
      <c r="B51" s="71" t="str">
        <f>"0x"&amp;DEC2HEX(A51,3)</f>
        <v>0x38F</v>
      </c>
      <c r="C51" s="145"/>
      <c r="D51" s="146"/>
      <c r="E51" s="146"/>
      <c r="F51" s="147"/>
      <c r="G51" s="72"/>
      <c r="H51" s="72"/>
    </row>
    <row r="52" spans="1:8" ht="15" customHeight="1" x14ac:dyDescent="0.25">
      <c r="A52" s="11">
        <f>A51+1</f>
        <v>912</v>
      </c>
      <c r="B52" s="69" t="str">
        <f>"0x"&amp;DEC2HEX(A52,3)</f>
        <v>0x390</v>
      </c>
      <c r="C52" s="130" t="s">
        <v>17</v>
      </c>
      <c r="D52" s="131"/>
      <c r="E52" s="131"/>
      <c r="F52" s="132"/>
    </row>
    <row r="53" spans="1:8" ht="15" customHeight="1" x14ac:dyDescent="0.25">
      <c r="C53" s="133"/>
      <c r="D53" s="134"/>
      <c r="E53" s="134"/>
      <c r="F53" s="135"/>
      <c r="G53">
        <v>32</v>
      </c>
      <c r="H53" t="s">
        <v>6</v>
      </c>
    </row>
    <row r="54" spans="1:8" ht="15.75" customHeight="1" thickBot="1" x14ac:dyDescent="0.3">
      <c r="A54" s="70">
        <f>A52+G53-1</f>
        <v>943</v>
      </c>
      <c r="B54" s="71" t="str">
        <f>"0x"&amp;DEC2HEX(A54,3)</f>
        <v>0x3AF</v>
      </c>
      <c r="C54" s="136"/>
      <c r="D54" s="137"/>
      <c r="E54" s="137"/>
      <c r="F54" s="138"/>
      <c r="G54" s="72"/>
      <c r="H54" s="72"/>
    </row>
    <row r="55" spans="1:8" ht="15" customHeight="1" x14ac:dyDescent="0.25">
      <c r="A55" s="11">
        <f>A54+1</f>
        <v>944</v>
      </c>
      <c r="B55" s="69" t="str">
        <f>"0x"&amp;DEC2HEX(A55,3)</f>
        <v>0x3B0</v>
      </c>
      <c r="C55" s="139"/>
      <c r="D55" s="140"/>
      <c r="E55" s="140"/>
      <c r="F55" s="141"/>
    </row>
    <row r="56" spans="1:8" ht="15" customHeight="1" x14ac:dyDescent="0.25">
      <c r="C56" s="142"/>
      <c r="D56" s="143"/>
      <c r="E56" s="143"/>
      <c r="F56" s="144"/>
      <c r="G56">
        <v>64</v>
      </c>
      <c r="H56" t="s">
        <v>6</v>
      </c>
    </row>
    <row r="57" spans="1:8" ht="15.75" customHeight="1" thickBot="1" x14ac:dyDescent="0.3">
      <c r="A57" s="70">
        <f>A55+G56-1</f>
        <v>1007</v>
      </c>
      <c r="B57" s="71" t="str">
        <f>"0x"&amp;DEC2HEX(A57,3)</f>
        <v>0x3EF</v>
      </c>
      <c r="C57" s="145"/>
      <c r="D57" s="146"/>
      <c r="E57" s="146"/>
      <c r="F57" s="147"/>
      <c r="G57" s="72"/>
      <c r="H57" s="72"/>
    </row>
    <row r="58" spans="1:8" ht="15" customHeight="1" x14ac:dyDescent="0.25">
      <c r="A58" s="11">
        <f>A57+1</f>
        <v>1008</v>
      </c>
      <c r="B58" s="69" t="str">
        <f>"0x"&amp;DEC2HEX(A58,3)</f>
        <v>0x3F0</v>
      </c>
      <c r="C58" s="130" t="s">
        <v>18</v>
      </c>
      <c r="D58" s="131"/>
      <c r="E58" s="131"/>
      <c r="F58" s="132"/>
    </row>
    <row r="59" spans="1:8" ht="15" customHeight="1" x14ac:dyDescent="0.25">
      <c r="C59" s="133"/>
      <c r="D59" s="134"/>
      <c r="E59" s="134"/>
      <c r="F59" s="135"/>
      <c r="G59">
        <v>16</v>
      </c>
      <c r="H59" t="s">
        <v>6</v>
      </c>
    </row>
    <row r="60" spans="1:8" ht="15.75" customHeight="1" thickBot="1" x14ac:dyDescent="0.3">
      <c r="A60" s="70">
        <f>A58+G59-1</f>
        <v>1023</v>
      </c>
      <c r="B60" s="71" t="str">
        <f>"0x"&amp;DEC2HEX(A60,3)</f>
        <v>0x3FF</v>
      </c>
      <c r="C60" s="136"/>
      <c r="D60" s="137"/>
      <c r="E60" s="137"/>
      <c r="F60" s="138"/>
      <c r="G60" s="72"/>
      <c r="H60" s="72"/>
    </row>
    <row r="61" spans="1:8" ht="15" customHeight="1" x14ac:dyDescent="0.25">
      <c r="C61"/>
      <c r="D61"/>
      <c r="E61"/>
      <c r="F61"/>
    </row>
    <row r="62" spans="1:8" ht="15" customHeight="1" x14ac:dyDescent="0.25">
      <c r="C62"/>
      <c r="D62"/>
      <c r="E62"/>
      <c r="F62"/>
    </row>
    <row r="63" spans="1:8" ht="15.75" customHeight="1" x14ac:dyDescent="0.25">
      <c r="C63"/>
      <c r="D63"/>
      <c r="E63"/>
      <c r="F63"/>
    </row>
    <row r="64" spans="1:8" ht="15" customHeight="1" x14ac:dyDescent="0.25">
      <c r="C64"/>
      <c r="D64"/>
      <c r="E64"/>
      <c r="F64"/>
    </row>
    <row r="65" spans="3:6" ht="15" customHeight="1" x14ac:dyDescent="0.25">
      <c r="C65"/>
      <c r="D65"/>
      <c r="E65"/>
      <c r="F65"/>
    </row>
    <row r="66" spans="3:6" ht="15.75" customHeight="1" x14ac:dyDescent="0.25">
      <c r="C66"/>
      <c r="D66"/>
      <c r="E66"/>
      <c r="F66"/>
    </row>
    <row r="67" spans="3:6" ht="15" customHeight="1" x14ac:dyDescent="0.25">
      <c r="C67"/>
      <c r="D67"/>
      <c r="E67"/>
      <c r="F67"/>
    </row>
    <row r="68" spans="3:6" ht="15" customHeight="1" x14ac:dyDescent="0.25">
      <c r="C68"/>
      <c r="D68"/>
      <c r="E68"/>
      <c r="F68"/>
    </row>
    <row r="69" spans="3:6" ht="15.75" customHeight="1" x14ac:dyDescent="0.25">
      <c r="C69"/>
      <c r="D69"/>
      <c r="E69"/>
      <c r="F69"/>
    </row>
    <row r="70" spans="3:6" ht="15" customHeight="1" x14ac:dyDescent="0.25">
      <c r="C70"/>
      <c r="D70"/>
      <c r="E70"/>
      <c r="F70"/>
    </row>
    <row r="71" spans="3:6" ht="15" customHeight="1" x14ac:dyDescent="0.25">
      <c r="C71"/>
      <c r="D71"/>
      <c r="E71"/>
      <c r="F71"/>
    </row>
    <row r="72" spans="3:6" ht="15.75" customHeight="1" x14ac:dyDescent="0.25">
      <c r="C72"/>
      <c r="D72"/>
      <c r="E72"/>
      <c r="F72"/>
    </row>
    <row r="73" spans="3:6" ht="15" customHeight="1" x14ac:dyDescent="0.25">
      <c r="C73"/>
      <c r="D73"/>
      <c r="E73"/>
      <c r="F73"/>
    </row>
    <row r="74" spans="3:6" ht="15" customHeight="1" x14ac:dyDescent="0.25">
      <c r="C74"/>
      <c r="D74"/>
      <c r="E74"/>
      <c r="F74"/>
    </row>
    <row r="75" spans="3:6" ht="15.75" customHeight="1" x14ac:dyDescent="0.25">
      <c r="C75"/>
      <c r="D75"/>
      <c r="E75"/>
      <c r="F75"/>
    </row>
    <row r="76" spans="3:6" ht="15" customHeight="1" x14ac:dyDescent="0.25">
      <c r="C76"/>
      <c r="D76"/>
      <c r="E76"/>
      <c r="F76"/>
    </row>
    <row r="77" spans="3:6" ht="15" customHeight="1" x14ac:dyDescent="0.25">
      <c r="C77"/>
      <c r="D77"/>
      <c r="E77"/>
      <c r="F77"/>
    </row>
    <row r="78" spans="3:6" ht="15.75" customHeight="1" x14ac:dyDescent="0.25">
      <c r="C78"/>
      <c r="D78"/>
      <c r="E78"/>
      <c r="F78"/>
    </row>
    <row r="79" spans="3:6" ht="15" customHeight="1" x14ac:dyDescent="0.25">
      <c r="C79"/>
      <c r="D79"/>
      <c r="E79"/>
      <c r="F79"/>
    </row>
    <row r="80" spans="3:6" ht="15" customHeight="1" x14ac:dyDescent="0.25">
      <c r="C80"/>
      <c r="D80"/>
      <c r="E80"/>
      <c r="F80"/>
    </row>
    <row r="81" spans="3:6" ht="15.75" customHeight="1" x14ac:dyDescent="0.25">
      <c r="C81"/>
      <c r="D81"/>
      <c r="E81"/>
      <c r="F81"/>
    </row>
    <row r="82" spans="3:6" ht="15" customHeight="1" x14ac:dyDescent="0.25">
      <c r="C82"/>
      <c r="D82"/>
      <c r="E82"/>
      <c r="F82"/>
    </row>
    <row r="83" spans="3:6" ht="15" customHeight="1" x14ac:dyDescent="0.25">
      <c r="C83"/>
      <c r="D83"/>
      <c r="E83"/>
      <c r="F83"/>
    </row>
    <row r="84" spans="3:6" ht="15.75" customHeight="1" x14ac:dyDescent="0.25">
      <c r="C84"/>
      <c r="D84"/>
      <c r="E84"/>
      <c r="F84"/>
    </row>
    <row r="85" spans="3:6" ht="15" customHeight="1" x14ac:dyDescent="0.25">
      <c r="C85"/>
      <c r="D85"/>
      <c r="E85"/>
      <c r="F85"/>
    </row>
    <row r="86" spans="3:6" ht="15" customHeight="1" x14ac:dyDescent="0.25">
      <c r="C86"/>
      <c r="D86"/>
      <c r="E86"/>
      <c r="F86"/>
    </row>
    <row r="87" spans="3:6" ht="15.75" customHeight="1" x14ac:dyDescent="0.25">
      <c r="C87"/>
      <c r="D87"/>
      <c r="E87"/>
      <c r="F87"/>
    </row>
    <row r="88" spans="3:6" ht="15" x14ac:dyDescent="0.25">
      <c r="C88"/>
      <c r="D88"/>
      <c r="E88"/>
      <c r="F88"/>
    </row>
    <row r="89" spans="3:6" ht="15" x14ac:dyDescent="0.25">
      <c r="C89"/>
      <c r="D89"/>
      <c r="E89"/>
      <c r="F89"/>
    </row>
    <row r="6675" spans="6:6" x14ac:dyDescent="0.25">
      <c r="F6675" s="68">
        <f t="array" ref="F6675">INDEX(F:F,MAX(IF(F$6:F6674&lt;&gt;"",ROW(F$6:F6674))),)+2</f>
        <v>2</v>
      </c>
    </row>
  </sheetData>
  <mergeCells count="20">
    <mergeCell ref="C19:F21"/>
    <mergeCell ref="C58:F60"/>
    <mergeCell ref="C52:F54"/>
    <mergeCell ref="C55:F57"/>
    <mergeCell ref="C2:F2"/>
    <mergeCell ref="C40:F42"/>
    <mergeCell ref="C43:F45"/>
    <mergeCell ref="C46:F48"/>
    <mergeCell ref="C49:F51"/>
    <mergeCell ref="C22:F24"/>
    <mergeCell ref="C25:F27"/>
    <mergeCell ref="C28:F30"/>
    <mergeCell ref="C31:F33"/>
    <mergeCell ref="C34:F36"/>
    <mergeCell ref="C37:F39"/>
    <mergeCell ref="C4:F6"/>
    <mergeCell ref="C7:F9"/>
    <mergeCell ref="C10:F12"/>
    <mergeCell ref="C13:F15"/>
    <mergeCell ref="C16: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R2492"/>
  <sheetViews>
    <sheetView showGridLines="0" tabSelected="1" zoomScaleNormal="100" zoomScaleSheetLayoutView="85" zoomScalePageLayoutView="80" workbookViewId="0">
      <pane xSplit="1" ySplit="25" topLeftCell="B898" activePane="bottomRight" state="frozen"/>
      <selection pane="topRight" activeCell="B1" sqref="B1"/>
      <selection pane="bottomLeft" activeCell="A26" sqref="A26"/>
      <selection pane="bottomRight" activeCell="D916" sqref="D916"/>
    </sheetView>
  </sheetViews>
  <sheetFormatPr defaultColWidth="9.140625" defaultRowHeight="15" outlineLevelRow="1" x14ac:dyDescent="0.25"/>
  <cols>
    <col min="1" max="1" width="1.5703125" style="4" customWidth="1"/>
    <col min="2" max="2" width="8.7109375" style="3" customWidth="1"/>
    <col min="3" max="3" width="29" style="9" customWidth="1"/>
    <col min="4" max="4" width="7.140625" style="3" bestFit="1" customWidth="1"/>
    <col min="5" max="5" width="5.85546875" style="4" bestFit="1" customWidth="1"/>
    <col min="6" max="6" width="7.85546875" style="4" bestFit="1" customWidth="1"/>
    <col min="7" max="7" width="9.28515625" style="4" bestFit="1" customWidth="1"/>
    <col min="8" max="8" width="4.5703125" style="4" bestFit="1" customWidth="1"/>
    <col min="9" max="9" width="12" style="4" bestFit="1" customWidth="1"/>
    <col min="10" max="10" width="10.5703125" style="4" bestFit="1" customWidth="1"/>
    <col min="11" max="11" width="8.28515625" style="4" bestFit="1" customWidth="1"/>
    <col min="12" max="12" width="8.42578125" style="4" bestFit="1" customWidth="1"/>
    <col min="13" max="13" width="17.85546875" style="1" customWidth="1"/>
    <col min="14" max="14" width="98.7109375" style="17" customWidth="1"/>
    <col min="15" max="16" width="9.140625" style="1"/>
    <col min="17" max="18" width="9.140625" style="2"/>
    <col min="19" max="16384" width="9.140625" style="1"/>
  </cols>
  <sheetData>
    <row r="1" spans="1:18" s="122" customFormat="1" ht="12.75" x14ac:dyDescent="0.2">
      <c r="A1" s="115"/>
      <c r="B1" s="115"/>
      <c r="C1" s="116" t="s">
        <v>19</v>
      </c>
      <c r="D1" s="117"/>
      <c r="E1" s="115"/>
      <c r="F1" s="118" t="s">
        <v>20</v>
      </c>
      <c r="G1" s="115"/>
      <c r="H1" s="115"/>
      <c r="I1" s="115"/>
      <c r="J1" s="115"/>
      <c r="K1" s="119"/>
      <c r="L1" s="115"/>
      <c r="M1" s="120"/>
      <c r="N1" s="121"/>
      <c r="Q1" s="123"/>
      <c r="R1" s="123"/>
    </row>
    <row r="2" spans="1:18" s="122" customFormat="1" ht="12.75" x14ac:dyDescent="0.2">
      <c r="A2" s="115"/>
      <c r="B2" s="115"/>
      <c r="C2" s="124" t="s">
        <v>21</v>
      </c>
      <c r="D2" s="117"/>
      <c r="E2" s="115"/>
      <c r="F2" s="115"/>
      <c r="G2" s="115"/>
      <c r="H2" s="115"/>
      <c r="I2" s="115"/>
      <c r="J2" s="115"/>
      <c r="K2" s="115"/>
      <c r="L2" s="115"/>
      <c r="M2" s="149"/>
      <c r="N2" s="149"/>
      <c r="Q2" s="123"/>
      <c r="R2" s="123"/>
    </row>
    <row r="3" spans="1:18" s="122" customFormat="1" ht="12.75" x14ac:dyDescent="0.2">
      <c r="A3" s="115"/>
      <c r="B3" s="115"/>
      <c r="C3" s="125" t="str">
        <f ca="1">MID(CELL("filename",C1),FIND("]",CELL("filename",C1))+1,30) &amp; " Section"</f>
        <v>Register Map Section</v>
      </c>
      <c r="D3" s="117"/>
      <c r="E3" s="126"/>
      <c r="F3" s="126"/>
      <c r="G3" s="126"/>
      <c r="H3" s="126"/>
      <c r="I3" s="115"/>
      <c r="J3" s="115"/>
      <c r="K3" s="115"/>
      <c r="L3" s="115"/>
      <c r="M3" s="149"/>
      <c r="N3" s="149"/>
      <c r="Q3" s="123"/>
      <c r="R3" s="123"/>
    </row>
    <row r="4" spans="1:18" s="122" customFormat="1" ht="13.5" thickBot="1" x14ac:dyDescent="0.25">
      <c r="A4" s="115"/>
      <c r="B4" s="115"/>
      <c r="C4" s="125"/>
      <c r="D4" s="117"/>
      <c r="E4" s="126"/>
      <c r="F4" s="126"/>
      <c r="G4" s="126"/>
      <c r="H4" s="126"/>
      <c r="I4" s="115"/>
      <c r="J4" s="115"/>
      <c r="K4" s="115"/>
      <c r="L4" s="115"/>
      <c r="M4" s="150"/>
      <c r="N4" s="150"/>
      <c r="Q4" s="123"/>
      <c r="R4" s="123"/>
    </row>
    <row r="5" spans="1:18" s="15" customFormat="1" ht="30.75" thickBot="1" x14ac:dyDescent="0.3">
      <c r="A5" s="5"/>
      <c r="B5" s="24" t="s">
        <v>22</v>
      </c>
      <c r="C5" s="6" t="s">
        <v>23</v>
      </c>
      <c r="D5" s="6" t="s">
        <v>24</v>
      </c>
      <c r="E5" s="10" t="s">
        <v>25</v>
      </c>
      <c r="F5" s="10" t="s">
        <v>26</v>
      </c>
      <c r="G5" s="7" t="s">
        <v>24</v>
      </c>
      <c r="H5" s="10" t="s">
        <v>27</v>
      </c>
      <c r="I5" s="10" t="s">
        <v>28</v>
      </c>
      <c r="J5" s="10" t="s">
        <v>29</v>
      </c>
      <c r="K5" s="10" t="s">
        <v>30</v>
      </c>
      <c r="L5" s="10" t="s">
        <v>31</v>
      </c>
      <c r="M5" s="7" t="s">
        <v>32</v>
      </c>
      <c r="N5" s="25" t="s">
        <v>33</v>
      </c>
      <c r="Q5" s="16"/>
      <c r="R5" s="16"/>
    </row>
    <row r="6" spans="1:18" s="15" customFormat="1" ht="18.75" hidden="1" x14ac:dyDescent="0.25">
      <c r="A6" s="5"/>
      <c r="B6" s="65"/>
      <c r="C6" s="74"/>
      <c r="D6" s="74"/>
      <c r="E6" s="75"/>
      <c r="F6" s="75"/>
      <c r="G6" s="76"/>
      <c r="H6" s="76"/>
      <c r="I6" s="76"/>
      <c r="J6" s="76"/>
      <c r="K6" s="76"/>
      <c r="L6" s="76"/>
      <c r="M6" s="66"/>
      <c r="N6" s="67"/>
      <c r="Q6" s="16"/>
      <c r="R6" s="16"/>
    </row>
    <row r="7" spans="1:18" s="18" customFormat="1" ht="15.75" hidden="1" x14ac:dyDescent="0.25">
      <c r="A7" s="106"/>
      <c r="B7" s="77"/>
      <c r="C7" s="78"/>
      <c r="D7" s="79"/>
      <c r="E7" s="79"/>
      <c r="F7" s="79"/>
      <c r="G7" s="79"/>
      <c r="H7" s="79"/>
      <c r="I7" s="79"/>
      <c r="J7" s="79"/>
      <c r="K7" s="86"/>
      <c r="L7" s="86"/>
      <c r="M7" s="87"/>
      <c r="N7" s="88"/>
      <c r="Q7" s="19"/>
      <c r="R7" s="19"/>
    </row>
    <row r="8" spans="1:18" s="18" customFormat="1" ht="15.75" hidden="1" x14ac:dyDescent="0.25">
      <c r="A8" s="106"/>
      <c r="B8" s="80"/>
      <c r="C8" s="81"/>
      <c r="D8" s="82"/>
      <c r="E8" s="82"/>
      <c r="F8" s="82"/>
      <c r="G8" s="82"/>
      <c r="H8" s="82"/>
      <c r="I8" s="82"/>
      <c r="J8" s="82"/>
      <c r="K8" s="89"/>
      <c r="L8" s="89"/>
      <c r="M8" s="90"/>
      <c r="N8" s="91"/>
      <c r="Q8" s="19"/>
      <c r="R8" s="19"/>
    </row>
    <row r="9" spans="1:18" s="18" customFormat="1" ht="15.75" hidden="1" x14ac:dyDescent="0.25">
      <c r="A9" s="106"/>
      <c r="B9" s="80"/>
      <c r="C9" s="81"/>
      <c r="D9" s="82"/>
      <c r="E9" s="82"/>
      <c r="F9" s="82"/>
      <c r="G9" s="82"/>
      <c r="H9" s="82"/>
      <c r="I9" s="82"/>
      <c r="J9" s="82"/>
      <c r="K9" s="89"/>
      <c r="L9" s="89"/>
      <c r="M9" s="90"/>
      <c r="N9" s="91"/>
      <c r="Q9" s="19"/>
      <c r="R9" s="19"/>
    </row>
    <row r="10" spans="1:18" s="18" customFormat="1" ht="15.75" hidden="1" x14ac:dyDescent="0.25">
      <c r="A10" s="106"/>
      <c r="B10" s="80"/>
      <c r="C10" s="81"/>
      <c r="D10" s="82"/>
      <c r="E10" s="82"/>
      <c r="F10" s="82"/>
      <c r="G10" s="82"/>
      <c r="H10" s="82"/>
      <c r="I10" s="82"/>
      <c r="J10" s="82"/>
      <c r="K10" s="89"/>
      <c r="L10" s="89"/>
      <c r="M10" s="90"/>
      <c r="N10" s="91"/>
      <c r="Q10" s="19"/>
      <c r="R10" s="19"/>
    </row>
    <row r="11" spans="1:18" s="18" customFormat="1" ht="15.75" hidden="1" x14ac:dyDescent="0.25">
      <c r="A11" s="106"/>
      <c r="B11" s="80"/>
      <c r="C11" s="81"/>
      <c r="D11" s="82"/>
      <c r="E11" s="82"/>
      <c r="F11" s="82"/>
      <c r="G11" s="82"/>
      <c r="H11" s="82"/>
      <c r="I11" s="82"/>
      <c r="J11" s="82"/>
      <c r="K11" s="89"/>
      <c r="L11" s="89"/>
      <c r="M11" s="90"/>
      <c r="N11" s="91"/>
      <c r="Q11" s="19"/>
      <c r="R11" s="19"/>
    </row>
    <row r="12" spans="1:18" s="18" customFormat="1" ht="15.75" hidden="1" x14ac:dyDescent="0.25">
      <c r="A12" s="106"/>
      <c r="B12" s="80"/>
      <c r="C12" s="81"/>
      <c r="D12" s="82"/>
      <c r="E12" s="82"/>
      <c r="F12" s="82"/>
      <c r="G12" s="82"/>
      <c r="H12" s="82"/>
      <c r="I12" s="82"/>
      <c r="J12" s="82"/>
      <c r="K12" s="89"/>
      <c r="L12" s="89"/>
      <c r="M12" s="90"/>
      <c r="N12" s="91"/>
      <c r="Q12" s="19"/>
      <c r="R12" s="19"/>
    </row>
    <row r="13" spans="1:18" s="18" customFormat="1" ht="15.75" hidden="1" x14ac:dyDescent="0.25">
      <c r="A13" s="106"/>
      <c r="B13" s="80"/>
      <c r="C13" s="81"/>
      <c r="D13" s="82"/>
      <c r="E13" s="82"/>
      <c r="F13" s="82"/>
      <c r="G13" s="82"/>
      <c r="H13" s="82"/>
      <c r="I13" s="82"/>
      <c r="J13" s="82"/>
      <c r="K13" s="89"/>
      <c r="L13" s="89"/>
      <c r="M13" s="90"/>
      <c r="N13" s="91"/>
      <c r="Q13" s="19"/>
      <c r="R13" s="19"/>
    </row>
    <row r="14" spans="1:18" s="18" customFormat="1" ht="15.75" hidden="1" x14ac:dyDescent="0.25">
      <c r="A14" s="106"/>
      <c r="B14" s="80"/>
      <c r="C14" s="81"/>
      <c r="D14" s="82"/>
      <c r="E14" s="82"/>
      <c r="F14" s="82"/>
      <c r="G14" s="82"/>
      <c r="H14" s="82"/>
      <c r="I14" s="82"/>
      <c r="J14" s="82"/>
      <c r="K14" s="89"/>
      <c r="L14" s="89"/>
      <c r="M14" s="90"/>
      <c r="N14" s="91"/>
      <c r="Q14" s="19"/>
      <c r="R14" s="19"/>
    </row>
    <row r="15" spans="1:18" s="18" customFormat="1" ht="15.75" hidden="1" x14ac:dyDescent="0.25">
      <c r="A15" s="106"/>
      <c r="B15" s="80"/>
      <c r="C15" s="81"/>
      <c r="D15" s="82"/>
      <c r="E15" s="82"/>
      <c r="F15" s="82"/>
      <c r="G15" s="82"/>
      <c r="H15" s="82"/>
      <c r="I15" s="82"/>
      <c r="J15" s="82"/>
      <c r="K15" s="89"/>
      <c r="L15" s="89"/>
      <c r="M15" s="90"/>
      <c r="N15" s="91"/>
      <c r="Q15" s="19"/>
      <c r="R15" s="19"/>
    </row>
    <row r="16" spans="1:18" s="18" customFormat="1" ht="15.75" hidden="1" x14ac:dyDescent="0.25">
      <c r="A16" s="106"/>
      <c r="B16" s="80"/>
      <c r="C16" s="81"/>
      <c r="D16" s="82"/>
      <c r="E16" s="82"/>
      <c r="F16" s="82"/>
      <c r="G16" s="82"/>
      <c r="H16" s="82"/>
      <c r="I16" s="82"/>
      <c r="J16" s="82"/>
      <c r="K16" s="89"/>
      <c r="L16" s="89"/>
      <c r="M16" s="90"/>
      <c r="N16" s="91"/>
      <c r="Q16" s="19"/>
      <c r="R16" s="19"/>
    </row>
    <row r="17" spans="1:18" s="18" customFormat="1" ht="15.75" hidden="1" x14ac:dyDescent="0.25">
      <c r="A17" s="106"/>
      <c r="B17" s="80"/>
      <c r="C17" s="81"/>
      <c r="D17" s="82"/>
      <c r="E17" s="82"/>
      <c r="F17" s="82"/>
      <c r="G17" s="82"/>
      <c r="H17" s="82"/>
      <c r="I17" s="82"/>
      <c r="J17" s="82"/>
      <c r="K17" s="89"/>
      <c r="L17" s="89"/>
      <c r="M17" s="90"/>
      <c r="N17" s="91"/>
      <c r="Q17" s="19"/>
      <c r="R17" s="19"/>
    </row>
    <row r="18" spans="1:18" s="18" customFormat="1" ht="15.75" hidden="1" x14ac:dyDescent="0.25">
      <c r="A18" s="106"/>
      <c r="B18" s="80"/>
      <c r="C18" s="81"/>
      <c r="D18" s="82"/>
      <c r="E18" s="82"/>
      <c r="F18" s="82"/>
      <c r="G18" s="82"/>
      <c r="H18" s="82"/>
      <c r="I18" s="82"/>
      <c r="J18" s="82"/>
      <c r="K18" s="89"/>
      <c r="L18" s="89"/>
      <c r="M18" s="90"/>
      <c r="N18" s="91"/>
      <c r="Q18" s="19"/>
      <c r="R18" s="19"/>
    </row>
    <row r="19" spans="1:18" s="18" customFormat="1" ht="15.75" hidden="1" x14ac:dyDescent="0.25">
      <c r="A19" s="106"/>
      <c r="B19" s="80"/>
      <c r="C19" s="81"/>
      <c r="D19" s="82"/>
      <c r="E19" s="82"/>
      <c r="F19" s="82"/>
      <c r="G19" s="82"/>
      <c r="H19" s="82"/>
      <c r="I19" s="82"/>
      <c r="J19" s="82"/>
      <c r="K19" s="89"/>
      <c r="L19" s="89"/>
      <c r="M19" s="90"/>
      <c r="N19" s="91"/>
      <c r="Q19" s="19"/>
      <c r="R19" s="19"/>
    </row>
    <row r="20" spans="1:18" s="18" customFormat="1" ht="15.75" hidden="1" x14ac:dyDescent="0.25">
      <c r="A20" s="106"/>
      <c r="B20" s="80"/>
      <c r="C20" s="81"/>
      <c r="D20" s="82"/>
      <c r="E20" s="82"/>
      <c r="F20" s="82"/>
      <c r="G20" s="82"/>
      <c r="H20" s="82"/>
      <c r="I20" s="82"/>
      <c r="J20" s="82"/>
      <c r="K20" s="89" t="s">
        <v>34</v>
      </c>
      <c r="L20" s="89"/>
      <c r="M20" s="90"/>
      <c r="N20" s="91"/>
      <c r="Q20" s="19"/>
      <c r="R20" s="19"/>
    </row>
    <row r="21" spans="1:18" s="18" customFormat="1" ht="15.75" hidden="1" x14ac:dyDescent="0.25">
      <c r="A21" s="106"/>
      <c r="B21" s="80"/>
      <c r="C21" s="81"/>
      <c r="D21" s="82"/>
      <c r="E21" s="82"/>
      <c r="F21" s="82"/>
      <c r="G21" s="82"/>
      <c r="H21" s="82"/>
      <c r="I21" s="82"/>
      <c r="J21" s="82"/>
      <c r="K21" s="89" t="s">
        <v>35</v>
      </c>
      <c r="L21" s="89"/>
      <c r="M21" s="90"/>
      <c r="N21" s="91"/>
      <c r="Q21" s="19"/>
      <c r="R21" s="19"/>
    </row>
    <row r="22" spans="1:18" s="18" customFormat="1" ht="15.75" hidden="1" x14ac:dyDescent="0.25">
      <c r="A22" s="106"/>
      <c r="B22" s="80"/>
      <c r="C22" s="81"/>
      <c r="D22" s="82"/>
      <c r="E22" s="82"/>
      <c r="F22" s="82"/>
      <c r="G22" s="82"/>
      <c r="H22" s="82"/>
      <c r="I22" s="82"/>
      <c r="J22" s="82"/>
      <c r="K22" s="89" t="s">
        <v>36</v>
      </c>
      <c r="L22" s="89"/>
      <c r="M22" s="90"/>
      <c r="N22" s="91"/>
      <c r="Q22" s="19"/>
      <c r="R22" s="19"/>
    </row>
    <row r="23" spans="1:18" s="18" customFormat="1" ht="15.75" hidden="1" x14ac:dyDescent="0.25">
      <c r="A23" s="106"/>
      <c r="B23" s="80"/>
      <c r="C23" s="81"/>
      <c r="D23" s="82"/>
      <c r="E23" s="82"/>
      <c r="F23" s="82"/>
      <c r="G23" s="82"/>
      <c r="H23" s="82"/>
      <c r="I23" s="82"/>
      <c r="J23" s="82"/>
      <c r="K23" s="89" t="s">
        <v>37</v>
      </c>
      <c r="L23" s="89"/>
      <c r="M23" s="90"/>
      <c r="N23" s="91"/>
      <c r="Q23" s="19"/>
      <c r="R23" s="19"/>
    </row>
    <row r="24" spans="1:18" s="18" customFormat="1" ht="15.75" hidden="1" x14ac:dyDescent="0.25">
      <c r="A24" s="106"/>
      <c r="B24" s="80"/>
      <c r="C24" s="81"/>
      <c r="D24" s="82"/>
      <c r="E24" s="82"/>
      <c r="F24" s="82"/>
      <c r="G24" s="82"/>
      <c r="H24" s="82"/>
      <c r="I24" s="82"/>
      <c r="J24" s="82"/>
      <c r="K24" s="89" t="s">
        <v>38</v>
      </c>
      <c r="L24" s="89"/>
      <c r="M24" s="90"/>
      <c r="N24" s="91"/>
      <c r="Q24" s="19"/>
      <c r="R24" s="19"/>
    </row>
    <row r="25" spans="1:18" s="18" customFormat="1" ht="15.75" hidden="1" x14ac:dyDescent="0.25">
      <c r="A25" s="106"/>
      <c r="B25" s="80"/>
      <c r="C25" s="81"/>
      <c r="D25" s="82"/>
      <c r="E25" s="82"/>
      <c r="F25" s="82"/>
      <c r="G25" s="82"/>
      <c r="H25" s="82"/>
      <c r="I25" s="82"/>
      <c r="J25" s="82"/>
      <c r="K25" s="89" t="s">
        <v>39</v>
      </c>
      <c r="L25" s="89"/>
      <c r="M25" s="90"/>
      <c r="N25" s="91"/>
      <c r="Q25" s="19"/>
      <c r="R25" s="19"/>
    </row>
    <row r="26" spans="1:18" s="18" customFormat="1" ht="15.75" x14ac:dyDescent="0.25">
      <c r="A26" s="106"/>
      <c r="B26" s="100" t="s">
        <v>40</v>
      </c>
      <c r="C26" s="101" t="s">
        <v>41</v>
      </c>
      <c r="D26" s="102" t="s">
        <v>42</v>
      </c>
      <c r="E26" s="102" t="str">
        <f t="shared" ref="E26:E38" si="0">IF(F26&lt;&gt;"","0x"&amp;DEC2HEX(F26,3),"")</f>
        <v>0x000</v>
      </c>
      <c r="F26" s="102">
        <f>0</f>
        <v>0</v>
      </c>
      <c r="G26" s="102" t="s">
        <v>43</v>
      </c>
      <c r="H26" s="102">
        <v>16</v>
      </c>
      <c r="I26" s="102" t="s">
        <v>1742</v>
      </c>
      <c r="J26" s="102"/>
      <c r="K26" s="103" t="s">
        <v>45</v>
      </c>
      <c r="L26" s="103"/>
      <c r="M26" s="104" t="s">
        <v>46</v>
      </c>
      <c r="N26" s="105"/>
      <c r="Q26" s="19"/>
      <c r="R26" s="19"/>
    </row>
    <row r="27" spans="1:18" s="18" customFormat="1" ht="15.75" hidden="1" outlineLevel="1" x14ac:dyDescent="0.25">
      <c r="A27" s="106"/>
      <c r="B27" s="100"/>
      <c r="C27" s="101"/>
      <c r="D27" s="102"/>
      <c r="E27" s="102" t="str">
        <f t="shared" ca="1" si="0"/>
        <v/>
      </c>
      <c r="F27" s="102" t="str">
        <f t="array" aca="1" ref="F27" ca="1">IF(ISNUMBER(SEARCH("Bit", $K27)), "", INDEX(F:F,MAX(IF(OFFSET(F27,-25,0,24,1)&lt;&gt;"",ROW(OFFSET(F27,-25,0,24,1)))),)+2)</f>
        <v/>
      </c>
      <c r="G27" s="102"/>
      <c r="H27" s="102"/>
      <c r="I27" s="102"/>
      <c r="J27" s="102"/>
      <c r="K27" s="103" t="s">
        <v>47</v>
      </c>
      <c r="L27" s="103"/>
      <c r="M27" s="104" t="s">
        <v>48</v>
      </c>
      <c r="N27" s="105" t="s">
        <v>49</v>
      </c>
      <c r="Q27" s="19"/>
      <c r="R27" s="19"/>
    </row>
    <row r="28" spans="1:18" s="18" customFormat="1" ht="15.75" hidden="1" outlineLevel="1" x14ac:dyDescent="0.25">
      <c r="A28" s="106"/>
      <c r="B28" s="100"/>
      <c r="C28" s="101"/>
      <c r="D28" s="102"/>
      <c r="E28" s="102" t="str">
        <f t="shared" ca="1" si="0"/>
        <v/>
      </c>
      <c r="F28" s="102" t="str">
        <f t="array" aca="1" ref="F28" ca="1">IF(ISNUMBER(SEARCH("Bit", $K28)), "", INDEX(F:F,MAX(IF(OFFSET(F28,-25,0,24,1)&lt;&gt;"",ROW(OFFSET(F28,-25,0,24,1)))),)+2)</f>
        <v/>
      </c>
      <c r="G28" s="102"/>
      <c r="H28" s="102"/>
      <c r="I28" s="102"/>
      <c r="J28" s="102"/>
      <c r="K28" s="103" t="s">
        <v>50</v>
      </c>
      <c r="L28" s="103"/>
      <c r="M28" s="104" t="s">
        <v>51</v>
      </c>
      <c r="N28" s="105" t="s">
        <v>52</v>
      </c>
      <c r="Q28" s="19"/>
      <c r="R28" s="19"/>
    </row>
    <row r="29" spans="1:18" s="18" customFormat="1" ht="22.5" hidden="1" outlineLevel="1" x14ac:dyDescent="0.25">
      <c r="A29" s="106"/>
      <c r="B29" s="100"/>
      <c r="C29" s="101"/>
      <c r="D29" s="102"/>
      <c r="E29" s="102" t="str">
        <f t="shared" ca="1" si="0"/>
        <v/>
      </c>
      <c r="F29" s="102" t="str">
        <f t="array" aca="1" ref="F29" ca="1">IF(ISNUMBER(SEARCH("Bit", $K29)), "", INDEX(F:F,MAX(IF(OFFSET(F29,-25,0,24,1)&lt;&gt;"",ROW(OFFSET(F29,-25,0,24,1)))),)+2)</f>
        <v/>
      </c>
      <c r="G29" s="102"/>
      <c r="H29" s="102"/>
      <c r="I29" s="102"/>
      <c r="J29" s="102"/>
      <c r="K29" s="103" t="s">
        <v>53</v>
      </c>
      <c r="L29" s="103"/>
      <c r="M29" s="104" t="s">
        <v>54</v>
      </c>
      <c r="N29" s="105" t="s">
        <v>55</v>
      </c>
      <c r="Q29" s="19"/>
      <c r="R29" s="19"/>
    </row>
    <row r="30" spans="1:18" s="18" customFormat="1" ht="15.75" collapsed="1" x14ac:dyDescent="0.25">
      <c r="A30" s="106"/>
      <c r="B30" s="100" t="s">
        <v>40</v>
      </c>
      <c r="C30" s="101" t="s">
        <v>56</v>
      </c>
      <c r="D30" s="102" t="s">
        <v>42</v>
      </c>
      <c r="E30" s="102" t="str">
        <f t="shared" ca="1" si="0"/>
        <v>0x002</v>
      </c>
      <c r="F30" s="102">
        <f t="array" aca="1" ref="F30" ca="1">IF(ISNUMBER(SEARCH("Bit", $K30)), "", INDEX(F:F,MAX(IF(OFFSET(F30,-25,0,24,1)&lt;&gt;"",ROW(OFFSET(F30,-25,0,24,1)))),)+2)</f>
        <v>2</v>
      </c>
      <c r="G30" s="102" t="s">
        <v>43</v>
      </c>
      <c r="H30" s="102">
        <v>16</v>
      </c>
      <c r="I30" s="102" t="s">
        <v>44</v>
      </c>
      <c r="J30" s="102"/>
      <c r="K30" s="103" t="s">
        <v>45</v>
      </c>
      <c r="L30" s="103"/>
      <c r="M30" s="104" t="s">
        <v>46</v>
      </c>
      <c r="N30" s="105"/>
      <c r="Q30" s="19"/>
      <c r="R30" s="19"/>
    </row>
    <row r="31" spans="1:18" s="18" customFormat="1" ht="15.75" hidden="1" outlineLevel="1" x14ac:dyDescent="0.25">
      <c r="A31" s="106"/>
      <c r="B31" s="100"/>
      <c r="C31" s="101"/>
      <c r="D31" s="102"/>
      <c r="E31" s="102" t="str">
        <f t="shared" ca="1" si="0"/>
        <v/>
      </c>
      <c r="F31" s="102" t="str">
        <f t="array" aca="1" ref="F31" ca="1">IF(ISNUMBER(SEARCH("Bit", $K31)), "", INDEX(F:F,MAX(IF(OFFSET(F31,-25,0,24,1)&lt;&gt;"",ROW(OFFSET(F31,-25,0,24,1)))),)+2)</f>
        <v/>
      </c>
      <c r="G31" s="102"/>
      <c r="H31" s="102"/>
      <c r="I31" s="102"/>
      <c r="J31" s="102"/>
      <c r="K31" s="103" t="s">
        <v>47</v>
      </c>
      <c r="L31" s="103"/>
      <c r="M31" s="104" t="s">
        <v>48</v>
      </c>
      <c r="N31" s="105" t="s">
        <v>57</v>
      </c>
      <c r="Q31" s="19"/>
      <c r="R31" s="19"/>
    </row>
    <row r="32" spans="1:18" s="18" customFormat="1" ht="15.75" hidden="1" outlineLevel="1" x14ac:dyDescent="0.25">
      <c r="A32" s="106"/>
      <c r="B32" s="100"/>
      <c r="C32" s="101"/>
      <c r="D32" s="102"/>
      <c r="E32" s="102" t="str">
        <f t="shared" ca="1" si="0"/>
        <v/>
      </c>
      <c r="F32" s="102" t="str">
        <f t="array" aca="1" ref="F32" ca="1">IF(ISNUMBER(SEARCH("Bit", $K32)), "", INDEX(F:F,MAX(IF(OFFSET(F32,-25,0,24,1)&lt;&gt;"",ROW(OFFSET(F32,-25,0,24,1)))),)+2)</f>
        <v/>
      </c>
      <c r="G32" s="102"/>
      <c r="H32" s="102"/>
      <c r="I32" s="102"/>
      <c r="J32" s="102"/>
      <c r="K32" s="103" t="s">
        <v>50</v>
      </c>
      <c r="L32" s="103"/>
      <c r="M32" s="104" t="s">
        <v>51</v>
      </c>
      <c r="N32" s="105" t="s">
        <v>58</v>
      </c>
      <c r="Q32" s="19"/>
      <c r="R32" s="19"/>
    </row>
    <row r="33" spans="1:18" s="18" customFormat="1" ht="15.75" hidden="1" outlineLevel="1" x14ac:dyDescent="0.25">
      <c r="A33" s="106"/>
      <c r="B33" s="100"/>
      <c r="C33" s="101"/>
      <c r="D33" s="102"/>
      <c r="E33" s="102" t="str">
        <f t="shared" ca="1" si="0"/>
        <v/>
      </c>
      <c r="F33" s="102" t="str">
        <f t="array" aca="1" ref="F33" ca="1">IF(ISNUMBER(SEARCH("Bit", $K33)), "", INDEX(F:F,MAX(IF(OFFSET(F33,-25,0,24,1)&lt;&gt;"",ROW(OFFSET(F33,-25,0,24,1)))),)+2)</f>
        <v/>
      </c>
      <c r="G33" s="102"/>
      <c r="H33" s="102"/>
      <c r="I33" s="102"/>
      <c r="J33" s="102"/>
      <c r="K33" s="103" t="s">
        <v>53</v>
      </c>
      <c r="L33" s="103"/>
      <c r="M33" s="104" t="s">
        <v>54</v>
      </c>
      <c r="N33" s="105" t="s">
        <v>59</v>
      </c>
      <c r="Q33" s="19"/>
      <c r="R33" s="19"/>
    </row>
    <row r="34" spans="1:18" s="18" customFormat="1" ht="15.75" collapsed="1" x14ac:dyDescent="0.25">
      <c r="A34" s="106"/>
      <c r="B34" s="100" t="s">
        <v>40</v>
      </c>
      <c r="C34" s="101" t="s">
        <v>60</v>
      </c>
      <c r="D34" s="102" t="s">
        <v>42</v>
      </c>
      <c r="E34" s="102" t="str">
        <f t="shared" ca="1" si="0"/>
        <v>0x004</v>
      </c>
      <c r="F34" s="102">
        <f t="array" aca="1" ref="F34" ca="1">IF(ISNUMBER(SEARCH("Bit", $K34)), "", INDEX(F:F,MAX(IF(OFFSET(F34,-25,0,24,1)&lt;&gt;"",ROW(OFFSET(F34,-25,0,24,1)))),)+2)</f>
        <v>4</v>
      </c>
      <c r="G34" s="102" t="s">
        <v>43</v>
      </c>
      <c r="H34" s="102">
        <v>16</v>
      </c>
      <c r="I34" s="102" t="s">
        <v>44</v>
      </c>
      <c r="J34" s="102"/>
      <c r="K34" s="103" t="s">
        <v>45</v>
      </c>
      <c r="L34" s="103"/>
      <c r="M34" s="104" t="s">
        <v>46</v>
      </c>
      <c r="N34" s="105" t="s">
        <v>61</v>
      </c>
      <c r="Q34" s="19"/>
      <c r="R34" s="19"/>
    </row>
    <row r="35" spans="1:18" s="18" customFormat="1" ht="15.75" hidden="1" outlineLevel="1" x14ac:dyDescent="0.25">
      <c r="A35" s="106"/>
      <c r="B35" s="100"/>
      <c r="C35" s="101"/>
      <c r="D35" s="102"/>
      <c r="E35" s="102" t="str">
        <f t="shared" ca="1" si="0"/>
        <v/>
      </c>
      <c r="F35" s="102" t="str">
        <f t="array" aca="1" ref="F35" ca="1">IF(ISNUMBER(SEARCH("Bit", $K35)), "", INDEX(F:F,MAX(IF(OFFSET(F35,-25,0,24,1)&lt;&gt;"",ROW(OFFSET(F35,-25,0,24,1)))),)+2)</f>
        <v/>
      </c>
      <c r="G35" s="102"/>
      <c r="H35" s="102"/>
      <c r="I35" s="102"/>
      <c r="J35" s="102"/>
      <c r="K35" s="103" t="s">
        <v>47</v>
      </c>
      <c r="L35" s="103"/>
      <c r="M35" s="104" t="s">
        <v>48</v>
      </c>
      <c r="N35" s="105" t="s">
        <v>62</v>
      </c>
      <c r="Q35" s="19"/>
      <c r="R35" s="19"/>
    </row>
    <row r="36" spans="1:18" s="18" customFormat="1" ht="15.75" hidden="1" outlineLevel="1" x14ac:dyDescent="0.25">
      <c r="A36" s="106"/>
      <c r="B36" s="100"/>
      <c r="C36" s="101"/>
      <c r="D36" s="102"/>
      <c r="E36" s="102" t="str">
        <f t="shared" ca="1" si="0"/>
        <v/>
      </c>
      <c r="F36" s="102" t="str">
        <f t="array" aca="1" ref="F36" ca="1">IF(ISNUMBER(SEARCH("Bit", $K36)), "", INDEX(F:F,MAX(IF(OFFSET(F36,-25,0,24,1)&lt;&gt;"",ROW(OFFSET(F36,-25,0,24,1)))),)+2)</f>
        <v/>
      </c>
      <c r="G36" s="102"/>
      <c r="H36" s="102"/>
      <c r="I36" s="102"/>
      <c r="J36" s="102"/>
      <c r="K36" s="103" t="s">
        <v>50</v>
      </c>
      <c r="L36" s="103"/>
      <c r="M36" s="104" t="s">
        <v>51</v>
      </c>
      <c r="N36" s="105" t="s">
        <v>63</v>
      </c>
      <c r="Q36" s="19"/>
      <c r="R36" s="19"/>
    </row>
    <row r="37" spans="1:18" s="18" customFormat="1" ht="22.5" hidden="1" outlineLevel="1" x14ac:dyDescent="0.25">
      <c r="A37" s="106"/>
      <c r="B37" s="100"/>
      <c r="C37" s="101"/>
      <c r="D37" s="102"/>
      <c r="E37" s="102" t="str">
        <f t="shared" ca="1" si="0"/>
        <v/>
      </c>
      <c r="F37" s="102" t="str">
        <f t="array" aca="1" ref="F37" ca="1">IF(ISNUMBER(SEARCH("Bit", $K37)), "", INDEX(F:F,MAX(IF(OFFSET(F37,-25,0,24,1)&lt;&gt;"",ROW(OFFSET(F37,-25,0,24,1)))),)+2)</f>
        <v/>
      </c>
      <c r="G37" s="102"/>
      <c r="H37" s="102"/>
      <c r="I37" s="102"/>
      <c r="J37" s="102"/>
      <c r="K37" s="103" t="s">
        <v>53</v>
      </c>
      <c r="L37" s="103"/>
      <c r="M37" s="104" t="s">
        <v>54</v>
      </c>
      <c r="N37" s="105" t="s">
        <v>64</v>
      </c>
      <c r="Q37" s="19"/>
      <c r="R37" s="19"/>
    </row>
    <row r="38" spans="1:18" s="18" customFormat="1" ht="15.75" collapsed="1" x14ac:dyDescent="0.25">
      <c r="A38" s="106"/>
      <c r="B38" s="100" t="s">
        <v>40</v>
      </c>
      <c r="C38" s="101" t="s">
        <v>65</v>
      </c>
      <c r="D38" s="102" t="s">
        <v>42</v>
      </c>
      <c r="E38" s="102" t="str">
        <f t="shared" ca="1" si="0"/>
        <v>0x006</v>
      </c>
      <c r="F38" s="102">
        <f t="array" aca="1" ref="F38" ca="1">IF(ISNUMBER(SEARCH("Bit", $K38)), "", INDEX(F:F,MAX(IF(OFFSET(F38,-25,0,24,1)&lt;&gt;"",ROW(OFFSET(F38,-25,0,24,1)))),)+2)</f>
        <v>6</v>
      </c>
      <c r="G38" s="102" t="s">
        <v>43</v>
      </c>
      <c r="H38" s="102">
        <v>16</v>
      </c>
      <c r="I38" s="102" t="s">
        <v>66</v>
      </c>
      <c r="J38" s="102"/>
      <c r="K38" s="103" t="s">
        <v>45</v>
      </c>
      <c r="L38" s="103"/>
      <c r="M38" s="104" t="s">
        <v>46</v>
      </c>
      <c r="N38" s="105"/>
      <c r="Q38" s="19"/>
      <c r="R38" s="19"/>
    </row>
    <row r="39" spans="1:18" s="18" customFormat="1" ht="15.75" hidden="1" outlineLevel="1" x14ac:dyDescent="0.25">
      <c r="A39" s="106"/>
      <c r="B39" s="100"/>
      <c r="C39" s="101"/>
      <c r="D39" s="102"/>
      <c r="E39" s="102"/>
      <c r="F39" s="102" t="str">
        <f t="array" aca="1" ref="F39" ca="1">IF(ISNUMBER(SEARCH("Bit", $K39)), "", INDEX(F:F,MAX(IF(OFFSET(F39,-25,0,24,1)&lt;&gt;"",ROW(OFFSET(F39,-25,0,24,1)))),)+2)</f>
        <v/>
      </c>
      <c r="G39" s="102"/>
      <c r="H39" s="102"/>
      <c r="I39" s="102"/>
      <c r="J39" s="102"/>
      <c r="K39" s="103" t="s">
        <v>67</v>
      </c>
      <c r="L39" s="103"/>
      <c r="M39" s="104" t="s">
        <v>68</v>
      </c>
      <c r="N39" s="105"/>
      <c r="Q39" s="19"/>
      <c r="R39" s="19"/>
    </row>
    <row r="40" spans="1:18" s="18" customFormat="1" ht="15.75" hidden="1" outlineLevel="1" x14ac:dyDescent="0.25">
      <c r="A40" s="106"/>
      <c r="B40" s="100"/>
      <c r="C40" s="101"/>
      <c r="D40" s="102"/>
      <c r="E40" s="102"/>
      <c r="F40" s="102" t="str">
        <f t="array" aca="1" ref="F40" ca="1">IF(ISNUMBER(SEARCH("Bit", $K40)), "", INDEX(F:F,MAX(IF(OFFSET(F40,-25,0,24,1)&lt;&gt;"",ROW(OFFSET(F40,-25,0,24,1)))),)+2)</f>
        <v/>
      </c>
      <c r="G40" s="102"/>
      <c r="H40" s="102"/>
      <c r="I40" s="102"/>
      <c r="J40" s="102"/>
      <c r="K40" s="103" t="s">
        <v>69</v>
      </c>
      <c r="L40" s="103"/>
      <c r="M40" s="104" t="s">
        <v>70</v>
      </c>
      <c r="N40" s="105"/>
      <c r="Q40" s="19"/>
      <c r="R40" s="19"/>
    </row>
    <row r="41" spans="1:18" s="18" customFormat="1" ht="15.75" hidden="1" outlineLevel="1" x14ac:dyDescent="0.25">
      <c r="A41" s="106"/>
      <c r="B41" s="100"/>
      <c r="C41" s="101"/>
      <c r="D41" s="102"/>
      <c r="E41" s="102" t="str">
        <f ca="1">IF(F41&lt;&gt;"","0x"&amp;DEC2HEX(F41,3),"")</f>
        <v/>
      </c>
      <c r="F41" s="102" t="str">
        <f t="array" aca="1" ref="F41" ca="1">IF(ISNUMBER(SEARCH("Bit", $K41)), "", INDEX(F:F,MAX(IF(OFFSET(F41,-25,0,24,1)&lt;&gt;"",ROW(OFFSET(F41,-25,0,24,1)))),)+2)</f>
        <v/>
      </c>
      <c r="G41" s="102"/>
      <c r="H41" s="102"/>
      <c r="I41" s="102"/>
      <c r="J41" s="102"/>
      <c r="K41" s="103" t="s">
        <v>34</v>
      </c>
      <c r="L41" s="103"/>
      <c r="M41" s="104" t="s">
        <v>71</v>
      </c>
      <c r="N41" s="105" t="s">
        <v>72</v>
      </c>
      <c r="Q41" s="19"/>
      <c r="R41" s="19"/>
    </row>
    <row r="42" spans="1:18" s="18" customFormat="1" ht="22.5" hidden="1" outlineLevel="1" x14ac:dyDescent="0.25">
      <c r="A42" s="106"/>
      <c r="B42" s="100"/>
      <c r="C42" s="101"/>
      <c r="D42" s="102"/>
      <c r="E42" s="102" t="str">
        <f ca="1">IF(F42&lt;&gt;"","0x"&amp;DEC2HEX(F42,3),"")</f>
        <v/>
      </c>
      <c r="F42" s="102" t="str">
        <f t="array" aca="1" ref="F42" ca="1">IF(ISNUMBER(SEARCH("Bit", $K42)), "", INDEX(F:F,MAX(IF(OFFSET(F42,-25,0,24,1)&lt;&gt;"",ROW(OFFSET(F42,-25,0,24,1)))),)+2)</f>
        <v/>
      </c>
      <c r="G42" s="102"/>
      <c r="H42" s="102"/>
      <c r="I42" s="102"/>
      <c r="J42" s="102"/>
      <c r="K42" s="103" t="s">
        <v>73</v>
      </c>
      <c r="L42" s="103"/>
      <c r="M42" s="104" t="s">
        <v>74</v>
      </c>
      <c r="N42" s="105" t="s">
        <v>75</v>
      </c>
      <c r="Q42" s="19"/>
      <c r="R42" s="19"/>
    </row>
    <row r="43" spans="1:18" s="18" customFormat="1" ht="33.75" hidden="1" outlineLevel="1" x14ac:dyDescent="0.25">
      <c r="A43" s="106"/>
      <c r="B43" s="100"/>
      <c r="C43" s="101"/>
      <c r="D43" s="102"/>
      <c r="E43" s="102" t="str">
        <f ca="1">IF(F43&lt;&gt;"","0x"&amp;DEC2HEX(F43,3),"")</f>
        <v/>
      </c>
      <c r="F43" s="102" t="str">
        <f t="array" aca="1" ref="F43" ca="1">IF(ISNUMBER(SEARCH("Bit", $K43)), "", INDEX(F:F,MAX(IF(OFFSET(F43,-25,0,24,1)&lt;&gt;"",ROW(OFFSET(F43,-25,0,24,1)))),)+2)</f>
        <v/>
      </c>
      <c r="G43" s="102"/>
      <c r="H43" s="102"/>
      <c r="I43" s="102"/>
      <c r="J43" s="102"/>
      <c r="K43" s="103" t="s">
        <v>76</v>
      </c>
      <c r="L43" s="103"/>
      <c r="M43" s="104" t="s">
        <v>48</v>
      </c>
      <c r="N43" s="105" t="s">
        <v>77</v>
      </c>
      <c r="Q43" s="19"/>
      <c r="R43" s="19"/>
    </row>
    <row r="44" spans="1:18" s="18" customFormat="1" ht="15.75" collapsed="1" x14ac:dyDescent="0.25">
      <c r="A44" s="106"/>
      <c r="B44" s="100" t="s">
        <v>40</v>
      </c>
      <c r="C44" s="101" t="s">
        <v>78</v>
      </c>
      <c r="D44" s="102" t="s">
        <v>42</v>
      </c>
      <c r="E44" s="102" t="str">
        <f ca="1">IF(F44&lt;&gt;"","0x"&amp;DEC2HEX(F44,3),"")</f>
        <v>0x008</v>
      </c>
      <c r="F44" s="102">
        <f t="array" aca="1" ref="F44" ca="1">IF(ISNUMBER(SEARCH("Bit", $K44)), "", INDEX(F:F,MAX(IF(OFFSET(F44,-25,0,24,1)&lt;&gt;"",ROW(OFFSET(F44,-25,0,24,1)))),)+2)</f>
        <v>8</v>
      </c>
      <c r="G44" s="102" t="s">
        <v>43</v>
      </c>
      <c r="H44" s="102">
        <v>16</v>
      </c>
      <c r="I44" s="102" t="s">
        <v>44</v>
      </c>
      <c r="J44" s="102"/>
      <c r="K44" s="103" t="s">
        <v>45</v>
      </c>
      <c r="L44" s="103"/>
      <c r="M44" s="104" t="s">
        <v>46</v>
      </c>
      <c r="N44" s="105"/>
      <c r="Q44" s="19"/>
      <c r="R44" s="19"/>
    </row>
    <row r="45" spans="1:18" s="18" customFormat="1" ht="15.75" hidden="1" outlineLevel="1" x14ac:dyDescent="0.25">
      <c r="A45" s="106"/>
      <c r="B45" s="100"/>
      <c r="C45" s="101"/>
      <c r="D45" s="102"/>
      <c r="E45" s="102" t="str">
        <f ca="1">IF(F45&lt;&gt;"","0x"&amp;DEC2HEX(F45,3),"")</f>
        <v/>
      </c>
      <c r="F45" s="102" t="str">
        <f t="array" aca="1" ref="F45" ca="1">IF(ISNUMBER(SEARCH("Bit", $K45)), "", INDEX(F:F,MAX(IF(OFFSET(F45,-25,0,24,1)&lt;&gt;"",ROW(OFFSET(F45,-25,0,24,1)))),)+2)</f>
        <v/>
      </c>
      <c r="G45" s="102"/>
      <c r="H45" s="102"/>
      <c r="I45" s="102"/>
      <c r="J45" s="102"/>
      <c r="K45" s="103" t="s">
        <v>47</v>
      </c>
      <c r="L45" s="103"/>
      <c r="M45" s="104" t="s">
        <v>48</v>
      </c>
      <c r="N45" s="105" t="s">
        <v>57</v>
      </c>
      <c r="Q45" s="19"/>
      <c r="R45" s="19"/>
    </row>
    <row r="46" spans="1:18" s="18" customFormat="1" ht="15.75" hidden="1" outlineLevel="1" x14ac:dyDescent="0.25">
      <c r="A46" s="106"/>
      <c r="B46" s="100"/>
      <c r="C46" s="101"/>
      <c r="D46" s="102"/>
      <c r="E46" s="102" t="str">
        <f t="shared" ref="E46" ca="1" si="1">IF(F46&lt;&gt;"","0x"&amp;DEC2HEX(F46,3),"")</f>
        <v/>
      </c>
      <c r="F46" s="102" t="str">
        <f t="array" aca="1" ref="F46" ca="1">IF(ISNUMBER(SEARCH("Bit", $K46)), "", INDEX(F:F,MAX(IF(OFFSET(F46,-25,0,24,1)&lt;&gt;"",ROW(OFFSET(F46,-25,0,24,1)))),)+2)</f>
        <v/>
      </c>
      <c r="G46" s="102"/>
      <c r="H46" s="102"/>
      <c r="I46" s="102"/>
      <c r="J46" s="102"/>
      <c r="K46" s="103" t="s">
        <v>50</v>
      </c>
      <c r="L46" s="103"/>
      <c r="M46" s="104" t="s">
        <v>51</v>
      </c>
      <c r="N46" s="105" t="s">
        <v>79</v>
      </c>
      <c r="Q46" s="19"/>
      <c r="R46" s="19"/>
    </row>
    <row r="47" spans="1:18" s="18" customFormat="1" ht="15.75" hidden="1" outlineLevel="1" x14ac:dyDescent="0.25">
      <c r="A47" s="106"/>
      <c r="B47" s="100"/>
      <c r="C47" s="101"/>
      <c r="D47" s="102"/>
      <c r="E47" s="102" t="str">
        <f ca="1">IF(F47&lt;&gt;"","0x"&amp;DEC2HEX(F47,3),"")</f>
        <v/>
      </c>
      <c r="F47" s="102" t="str">
        <f t="array" aca="1" ref="F47" ca="1">IF(ISNUMBER(SEARCH("Bit", $K47)), "", INDEX(F:F,MAX(IF(OFFSET(F47,-25,0,24,1)&lt;&gt;"",ROW(OFFSET(F47,-25,0,24,1)))),)+2)</f>
        <v/>
      </c>
      <c r="G47" s="102"/>
      <c r="H47" s="102"/>
      <c r="I47" s="102"/>
      <c r="J47" s="102"/>
      <c r="K47" s="103" t="s">
        <v>53</v>
      </c>
      <c r="L47" s="103"/>
      <c r="M47" s="104" t="s">
        <v>54</v>
      </c>
      <c r="N47" s="105" t="s">
        <v>80</v>
      </c>
      <c r="Q47" s="19"/>
      <c r="R47" s="19"/>
    </row>
    <row r="48" spans="1:18" s="18" customFormat="1" ht="15.75" collapsed="1" x14ac:dyDescent="0.25">
      <c r="A48" s="106"/>
      <c r="B48" s="100" t="s">
        <v>40</v>
      </c>
      <c r="C48" s="101" t="s">
        <v>81</v>
      </c>
      <c r="D48" s="102" t="s">
        <v>42</v>
      </c>
      <c r="E48" s="102" t="str">
        <f ca="1">IF(F48&lt;&gt;"","0x"&amp;DEC2HEX(F48,3),"")</f>
        <v>0x00A</v>
      </c>
      <c r="F48" s="102">
        <f t="array" aca="1" ref="F48" ca="1">IF(ISNUMBER(SEARCH("Bit", $K48)), "", INDEX(F:F,MAX(IF(OFFSET(F48,-25,0,24,1)&lt;&gt;"",ROW(OFFSET(F48,-25,0,24,1)))),)+2)</f>
        <v>10</v>
      </c>
      <c r="G48" s="102" t="s">
        <v>43</v>
      </c>
      <c r="H48" s="102">
        <v>16</v>
      </c>
      <c r="I48" s="102" t="s">
        <v>44</v>
      </c>
      <c r="J48" s="102"/>
      <c r="K48" s="103" t="s">
        <v>45</v>
      </c>
      <c r="L48" s="103"/>
      <c r="M48" s="104" t="s">
        <v>46</v>
      </c>
      <c r="N48" s="105"/>
      <c r="Q48" s="19"/>
      <c r="R48" s="19"/>
    </row>
    <row r="49" spans="1:18" s="18" customFormat="1" ht="15.75" hidden="1" outlineLevel="1" x14ac:dyDescent="0.25">
      <c r="A49" s="106"/>
      <c r="B49" s="100"/>
      <c r="C49" s="101"/>
      <c r="D49" s="102"/>
      <c r="E49" s="102" t="str">
        <f ca="1">IF(F49&lt;&gt;"","0x"&amp;DEC2HEX(F49,3),"")</f>
        <v/>
      </c>
      <c r="F49" s="102" t="str">
        <f t="array" aca="1" ref="F49" ca="1">IF(ISNUMBER(SEARCH("Bit", $K49)), "", INDEX(F:F,MAX(IF(OFFSET(F49,-25,0,24,1)&lt;&gt;"",ROW(OFFSET(F49,-25,0,24,1)))),)+2)</f>
        <v/>
      </c>
      <c r="G49" s="102"/>
      <c r="H49" s="102"/>
      <c r="I49" s="102"/>
      <c r="J49" s="102"/>
      <c r="K49" s="103" t="s">
        <v>47</v>
      </c>
      <c r="L49" s="103"/>
      <c r="M49" s="104" t="s">
        <v>48</v>
      </c>
      <c r="N49" s="105" t="s">
        <v>62</v>
      </c>
      <c r="Q49" s="19"/>
      <c r="R49" s="19"/>
    </row>
    <row r="50" spans="1:18" s="18" customFormat="1" ht="15.75" hidden="1" outlineLevel="1" x14ac:dyDescent="0.25">
      <c r="A50" s="106"/>
      <c r="B50" s="100"/>
      <c r="C50" s="101"/>
      <c r="D50" s="102"/>
      <c r="E50" s="102" t="str">
        <f t="shared" ref="E50" ca="1" si="2">IF(F50&lt;&gt;"","0x"&amp;DEC2HEX(F50,3),"")</f>
        <v/>
      </c>
      <c r="F50" s="102" t="str">
        <f t="array" aca="1" ref="F50" ca="1">IF(ISNUMBER(SEARCH("Bit", $K50)), "", INDEX(F:F,MAX(IF(OFFSET(F50,-25,0,24,1)&lt;&gt;"",ROW(OFFSET(F50,-25,0,24,1)))),)+2)</f>
        <v/>
      </c>
      <c r="G50" s="102"/>
      <c r="H50" s="102"/>
      <c r="I50" s="102"/>
      <c r="J50" s="102"/>
      <c r="K50" s="103" t="s">
        <v>50</v>
      </c>
      <c r="L50" s="103"/>
      <c r="M50" s="104" t="s">
        <v>51</v>
      </c>
      <c r="N50" s="105" t="s">
        <v>82</v>
      </c>
      <c r="Q50" s="19"/>
      <c r="R50" s="19"/>
    </row>
    <row r="51" spans="1:18" s="18" customFormat="1" ht="22.5" hidden="1" outlineLevel="1" x14ac:dyDescent="0.25">
      <c r="A51" s="106"/>
      <c r="B51" s="100"/>
      <c r="C51" s="101"/>
      <c r="D51" s="102"/>
      <c r="E51" s="102" t="str">
        <f t="shared" ref="E51:E58" ca="1" si="3">IF(F51&lt;&gt;"","0x"&amp;DEC2HEX(F51,3),"")</f>
        <v/>
      </c>
      <c r="F51" s="102" t="str">
        <f t="array" aca="1" ref="F51" ca="1">IF(ISNUMBER(SEARCH("Bit", $K51)), "", INDEX(F:F,MAX(IF(OFFSET(F51,-25,0,24,1)&lt;&gt;"",ROW(OFFSET(F51,-25,0,24,1)))),)+2)</f>
        <v/>
      </c>
      <c r="G51" s="102"/>
      <c r="H51" s="102"/>
      <c r="I51" s="102"/>
      <c r="J51" s="102"/>
      <c r="K51" s="103" t="s">
        <v>53</v>
      </c>
      <c r="L51" s="103"/>
      <c r="M51" s="104" t="s">
        <v>54</v>
      </c>
      <c r="N51" s="105" t="s">
        <v>83</v>
      </c>
      <c r="Q51" s="19"/>
      <c r="R51" s="19"/>
    </row>
    <row r="52" spans="1:18" s="18" customFormat="1" ht="15.75" collapsed="1" x14ac:dyDescent="0.25">
      <c r="A52" s="106"/>
      <c r="B52" s="100" t="s">
        <v>40</v>
      </c>
      <c r="C52" s="101" t="s">
        <v>2014</v>
      </c>
      <c r="D52" s="102" t="s">
        <v>42</v>
      </c>
      <c r="E52" s="102" t="str">
        <f t="shared" ca="1" si="3"/>
        <v>0x00C</v>
      </c>
      <c r="F52" s="102">
        <f t="array" aca="1" ref="F52" ca="1">IF(ISNUMBER(SEARCH("Bit", $K52)), "", INDEX(F:F,MAX(IF(OFFSET(F52,-25,0,24,1)&lt;&gt;"",ROW(OFFSET(F52,-25,0,24,1)))),)+2)</f>
        <v>12</v>
      </c>
      <c r="G52" s="102" t="s">
        <v>43</v>
      </c>
      <c r="H52" s="102">
        <v>16</v>
      </c>
      <c r="I52" s="102" t="s">
        <v>44</v>
      </c>
      <c r="J52" s="102"/>
      <c r="K52" s="103" t="s">
        <v>45</v>
      </c>
      <c r="L52" s="103"/>
      <c r="M52" s="104" t="s">
        <v>46</v>
      </c>
      <c r="N52" s="105"/>
      <c r="Q52" s="19"/>
      <c r="R52" s="19"/>
    </row>
    <row r="53" spans="1:18" s="18" customFormat="1" ht="15.75" hidden="1" outlineLevel="1" x14ac:dyDescent="0.25">
      <c r="A53" s="106"/>
      <c r="B53" s="100"/>
      <c r="C53" s="101"/>
      <c r="D53" s="102"/>
      <c r="E53" s="102" t="str">
        <f t="shared" ca="1" si="3"/>
        <v/>
      </c>
      <c r="F53" s="102" t="str">
        <f t="array" aca="1" ref="F53" ca="1">IF(ISNUMBER(SEARCH("Bit", $K53)), "", INDEX(F:F,MAX(IF(OFFSET(F53,-25,0,24,1)&lt;&gt;"",ROW(OFFSET(F53,-25,0,24,1)))),)+2)</f>
        <v/>
      </c>
      <c r="G53" s="102"/>
      <c r="H53" s="102"/>
      <c r="I53" s="102"/>
      <c r="J53" s="102"/>
      <c r="K53" s="103" t="s">
        <v>2022</v>
      </c>
      <c r="L53" s="103"/>
      <c r="M53" s="104" t="s">
        <v>70</v>
      </c>
      <c r="N53" s="105"/>
      <c r="Q53" s="19"/>
      <c r="R53" s="19"/>
    </row>
    <row r="54" spans="1:18" s="18" customFormat="1" ht="33.75" hidden="1" outlineLevel="1" x14ac:dyDescent="0.25">
      <c r="A54" s="106"/>
      <c r="B54" s="100"/>
      <c r="C54" s="101"/>
      <c r="D54" s="102"/>
      <c r="E54" s="102" t="str">
        <f t="shared" ca="1" si="3"/>
        <v/>
      </c>
      <c r="F54" s="102" t="str">
        <f t="array" aca="1" ref="F54" ca="1">IF(ISNUMBER(SEARCH("Bit", $K54)), "", INDEX(F:F,MAX(IF(OFFSET(F54,-25,0,24,1)&lt;&gt;"",ROW(OFFSET(F54,-25,0,24,1)))),)+2)</f>
        <v/>
      </c>
      <c r="G54" s="102"/>
      <c r="H54" s="102"/>
      <c r="I54" s="102"/>
      <c r="J54" s="102"/>
      <c r="K54" s="103" t="s">
        <v>37</v>
      </c>
      <c r="L54" s="103"/>
      <c r="M54" s="104" t="s">
        <v>2023</v>
      </c>
      <c r="N54" s="105" t="s">
        <v>2024</v>
      </c>
      <c r="Q54" s="19"/>
      <c r="R54" s="19"/>
    </row>
    <row r="55" spans="1:18" s="18" customFormat="1" ht="45" hidden="1" outlineLevel="1" x14ac:dyDescent="0.25">
      <c r="A55" s="106"/>
      <c r="B55" s="100"/>
      <c r="C55" s="101"/>
      <c r="D55" s="102"/>
      <c r="E55" s="102" t="str">
        <f t="shared" ref="E55" ca="1" si="4">IF(F55&lt;&gt;"","0x"&amp;DEC2HEX(F55,3),"")</f>
        <v/>
      </c>
      <c r="F55" s="102" t="str">
        <f t="array" aca="1" ref="F55" ca="1">IF(ISNUMBER(SEARCH("Bit", $K55)), "", INDEX(F:F,MAX(IF(OFFSET(F55,-25,0,24,1)&lt;&gt;"",ROW(OFFSET(F55,-25,0,24,1)))),)+2)</f>
        <v/>
      </c>
      <c r="G55" s="102"/>
      <c r="H55" s="102"/>
      <c r="I55" s="102"/>
      <c r="J55" s="102"/>
      <c r="K55" s="103" t="s">
        <v>38</v>
      </c>
      <c r="L55" s="103"/>
      <c r="M55" s="104" t="s">
        <v>84</v>
      </c>
      <c r="N55" s="105" t="s">
        <v>85</v>
      </c>
      <c r="Q55" s="19"/>
      <c r="R55" s="19"/>
    </row>
    <row r="56" spans="1:18" s="18" customFormat="1" ht="33.75" hidden="1" outlineLevel="1" x14ac:dyDescent="0.25">
      <c r="A56" s="106"/>
      <c r="B56" s="100"/>
      <c r="C56" s="101"/>
      <c r="D56" s="102"/>
      <c r="E56" s="102" t="str">
        <f t="shared" ca="1" si="3"/>
        <v/>
      </c>
      <c r="F56" s="102" t="str">
        <f t="array" aca="1" ref="F56" ca="1">IF(ISNUMBER(SEARCH("Bit", $K56)), "", INDEX(F:F,MAX(IF(OFFSET(F56,-25,0,24,1)&lt;&gt;"",ROW(OFFSET(F56,-25,0,24,1)))),)+2)</f>
        <v/>
      </c>
      <c r="G56" s="102"/>
      <c r="H56" s="102"/>
      <c r="I56" s="102"/>
      <c r="J56" s="102"/>
      <c r="K56" s="103" t="s">
        <v>39</v>
      </c>
      <c r="L56" s="103"/>
      <c r="M56" s="104" t="s">
        <v>86</v>
      </c>
      <c r="N56" s="105" t="s">
        <v>87</v>
      </c>
      <c r="Q56" s="19"/>
      <c r="R56" s="19"/>
    </row>
    <row r="57" spans="1:18" s="18" customFormat="1" ht="45" hidden="1" outlineLevel="1" x14ac:dyDescent="0.25">
      <c r="A57" s="106"/>
      <c r="B57" s="100"/>
      <c r="C57" s="101"/>
      <c r="D57" s="102"/>
      <c r="E57" s="102" t="str">
        <f t="shared" ca="1" si="3"/>
        <v/>
      </c>
      <c r="F57" s="102" t="str">
        <f t="array" aca="1" ref="F57" ca="1">IF(ISNUMBER(SEARCH("Bit", $K57)), "", INDEX(F:F,MAX(IF(OFFSET(F57,-25,0,24,1)&lt;&gt;"",ROW(OFFSET(F57,-25,0,24,1)))),)+2)</f>
        <v/>
      </c>
      <c r="G57" s="102"/>
      <c r="H57" s="102"/>
      <c r="I57" s="102"/>
      <c r="J57" s="102"/>
      <c r="K57" s="103" t="s">
        <v>88</v>
      </c>
      <c r="L57" s="103"/>
      <c r="M57" s="104" t="s">
        <v>89</v>
      </c>
      <c r="N57" s="105" t="s">
        <v>2012</v>
      </c>
      <c r="Q57" s="19"/>
      <c r="R57" s="19"/>
    </row>
    <row r="58" spans="1:18" s="18" customFormat="1" ht="33.75" hidden="1" outlineLevel="1" x14ac:dyDescent="0.25">
      <c r="A58" s="106"/>
      <c r="B58" s="100"/>
      <c r="C58" s="101"/>
      <c r="D58" s="102"/>
      <c r="E58" s="102" t="str">
        <f t="shared" ca="1" si="3"/>
        <v/>
      </c>
      <c r="F58" s="102" t="str">
        <f t="array" aca="1" ref="F58" ca="1">IF(ISNUMBER(SEARCH("Bit", $K58)), "", INDEX(F:F,MAX(IF(OFFSET(F58,-25,0,24,1)&lt;&gt;"",ROW(OFFSET(F58,-25,0,24,1)))),)+2)</f>
        <v/>
      </c>
      <c r="G58" s="102"/>
      <c r="H58" s="102"/>
      <c r="I58" s="102"/>
      <c r="J58" s="102"/>
      <c r="K58" s="103" t="s">
        <v>90</v>
      </c>
      <c r="L58" s="103"/>
      <c r="M58" s="104" t="s">
        <v>91</v>
      </c>
      <c r="N58" s="105" t="s">
        <v>92</v>
      </c>
      <c r="Q58" s="19"/>
      <c r="R58" s="19"/>
    </row>
    <row r="59" spans="1:18" s="18" customFormat="1" ht="15.75" collapsed="1" x14ac:dyDescent="0.25">
      <c r="A59" s="106"/>
      <c r="B59" s="100" t="s">
        <v>40</v>
      </c>
      <c r="C59" s="101" t="s">
        <v>93</v>
      </c>
      <c r="D59" s="102" t="s">
        <v>42</v>
      </c>
      <c r="E59" s="102" t="str">
        <f t="shared" ref="E59" ca="1" si="5">IF(F59&lt;&gt;"","0x"&amp;DEC2HEX(F59,3),"")</f>
        <v>0x00E</v>
      </c>
      <c r="F59" s="102">
        <f t="array" aca="1" ref="F59" ca="1">IF(ISNUMBER(SEARCH("Bit", $K59)), "", INDEX(F:F,MAX(IF(OFFSET(F59,-25,0,24,1)&lt;&gt;"",ROW(OFFSET(F59,-25,0,24,1)))),)+2)</f>
        <v>14</v>
      </c>
      <c r="G59" s="102" t="s">
        <v>43</v>
      </c>
      <c r="H59" s="102">
        <v>16</v>
      </c>
      <c r="I59" s="102" t="s">
        <v>94</v>
      </c>
      <c r="J59" s="102"/>
      <c r="K59" s="103" t="s">
        <v>45</v>
      </c>
      <c r="L59" s="103"/>
      <c r="M59" s="104" t="s">
        <v>46</v>
      </c>
      <c r="N59" s="105"/>
      <c r="Q59" s="19"/>
      <c r="R59" s="19"/>
    </row>
    <row r="60" spans="1:18" s="18" customFormat="1" ht="15.75" hidden="1" outlineLevel="1" x14ac:dyDescent="0.25">
      <c r="A60" s="106"/>
      <c r="B60" s="100"/>
      <c r="C60" s="101"/>
      <c r="D60" s="102"/>
      <c r="E60" s="102"/>
      <c r="F60" s="102" t="str">
        <f t="array" aca="1" ref="F60" ca="1">IF(ISNUMBER(SEARCH("Bit", $K60)), "", INDEX(F:F,MAX(IF(OFFSET(F60,-25,0,24,1)&lt;&gt;"",ROW(OFFSET(F60,-25,0,24,1)))),)+2)</f>
        <v/>
      </c>
      <c r="G60" s="102"/>
      <c r="H60" s="102"/>
      <c r="I60" s="102"/>
      <c r="J60" s="102"/>
      <c r="K60" s="103" t="s">
        <v>67</v>
      </c>
      <c r="L60" s="103"/>
      <c r="M60" s="104" t="s">
        <v>68</v>
      </c>
      <c r="N60" s="105"/>
      <c r="Q60" s="19"/>
      <c r="R60" s="19"/>
    </row>
    <row r="61" spans="1:18" s="18" customFormat="1" ht="15.75" hidden="1" outlineLevel="1" x14ac:dyDescent="0.25">
      <c r="A61" s="106"/>
      <c r="B61" s="100"/>
      <c r="C61" s="101"/>
      <c r="D61" s="102"/>
      <c r="E61" s="102"/>
      <c r="F61" s="102" t="str">
        <f t="array" aca="1" ref="F61" ca="1">IF(ISNUMBER(SEARCH("Bit", $K61)), "", INDEX(F:F,MAX(IF(OFFSET(F61,-25,0,24,1)&lt;&gt;"",ROW(OFFSET(F61,-25,0,24,1)))),)+2)</f>
        <v/>
      </c>
      <c r="G61" s="102"/>
      <c r="H61" s="102"/>
      <c r="I61" s="102"/>
      <c r="J61" s="102"/>
      <c r="K61" s="103" t="s">
        <v>69</v>
      </c>
      <c r="L61" s="103"/>
      <c r="M61" s="104" t="s">
        <v>70</v>
      </c>
      <c r="N61" s="105"/>
      <c r="Q61" s="19"/>
      <c r="R61" s="19"/>
    </row>
    <row r="62" spans="1:18" s="18" customFormat="1" ht="15.75" hidden="1" outlineLevel="1" x14ac:dyDescent="0.25">
      <c r="A62" s="106"/>
      <c r="B62" s="100"/>
      <c r="C62" s="101"/>
      <c r="D62" s="102"/>
      <c r="E62" s="102" t="str">
        <f t="shared" ref="E62:E63" ca="1" si="6">IF(F62&lt;&gt;"","0x"&amp;DEC2HEX(F62,3),"")</f>
        <v/>
      </c>
      <c r="F62" s="102" t="str">
        <f t="array" aca="1" ref="F62" ca="1">IF(ISNUMBER(SEARCH("Bit", $K62)), "", INDEX(F:F,MAX(IF(OFFSET(F62,-25,0,24,1)&lt;&gt;"",ROW(OFFSET(F62,-25,0,24,1)))),)+2)</f>
        <v/>
      </c>
      <c r="G62" s="102"/>
      <c r="H62" s="102"/>
      <c r="I62" s="102"/>
      <c r="J62" s="102"/>
      <c r="K62" s="103" t="s">
        <v>34</v>
      </c>
      <c r="L62" s="103"/>
      <c r="M62" s="104" t="s">
        <v>95</v>
      </c>
      <c r="N62" s="105" t="s">
        <v>96</v>
      </c>
      <c r="Q62" s="19"/>
      <c r="R62" s="19"/>
    </row>
    <row r="63" spans="1:18" s="18" customFormat="1" ht="15.75" hidden="1" outlineLevel="1" x14ac:dyDescent="0.25">
      <c r="A63" s="106"/>
      <c r="B63" s="100"/>
      <c r="C63" s="101"/>
      <c r="D63" s="102"/>
      <c r="E63" s="102" t="str">
        <f t="shared" ca="1" si="6"/>
        <v/>
      </c>
      <c r="F63" s="102" t="str">
        <f t="array" aca="1" ref="F63" ca="1">IF(ISNUMBER(SEARCH("Bit", $K63)), "", INDEX(F:F,MAX(IF(OFFSET(F63,-25,0,24,1)&lt;&gt;"",ROW(OFFSET(F63,-25,0,24,1)))),)+2)</f>
        <v/>
      </c>
      <c r="G63" s="102"/>
      <c r="H63" s="102"/>
      <c r="I63" s="102"/>
      <c r="J63" s="102"/>
      <c r="K63" s="103" t="s">
        <v>35</v>
      </c>
      <c r="L63" s="103"/>
      <c r="M63" s="104" t="s">
        <v>97</v>
      </c>
      <c r="N63" s="105" t="s">
        <v>98</v>
      </c>
      <c r="Q63" s="19"/>
      <c r="R63" s="19"/>
    </row>
    <row r="64" spans="1:18" s="18" customFormat="1" ht="22.5" hidden="1" outlineLevel="1" x14ac:dyDescent="0.25">
      <c r="A64" s="106"/>
      <c r="B64" s="100"/>
      <c r="C64" s="101"/>
      <c r="D64" s="102"/>
      <c r="E64" s="102" t="str">
        <f t="shared" ref="E64" ca="1" si="7">IF(F64&lt;&gt;"","0x"&amp;DEC2HEX(F64,3),"")</f>
        <v/>
      </c>
      <c r="F64" s="102" t="str">
        <f t="array" aca="1" ref="F64" ca="1">IF(ISNUMBER(SEARCH("Bit", $K64)), "", INDEX(F:F,MAX(IF(OFFSET(F64,-25,0,24,1)&lt;&gt;"",ROW(OFFSET(F64,-25,0,24,1)))),)+2)</f>
        <v/>
      </c>
      <c r="G64" s="102"/>
      <c r="H64" s="102"/>
      <c r="I64" s="102"/>
      <c r="J64" s="102"/>
      <c r="K64" s="103" t="s">
        <v>99</v>
      </c>
      <c r="L64" s="103"/>
      <c r="M64" s="104" t="s">
        <v>100</v>
      </c>
      <c r="N64" s="105" t="s">
        <v>2219</v>
      </c>
      <c r="Q64" s="19"/>
      <c r="R64" s="19"/>
    </row>
    <row r="65" spans="1:18" s="18" customFormat="1" ht="22.5" hidden="1" outlineLevel="1" x14ac:dyDescent="0.25">
      <c r="A65" s="106"/>
      <c r="B65" s="100"/>
      <c r="C65" s="101"/>
      <c r="D65" s="102"/>
      <c r="E65" s="102" t="str">
        <f t="shared" ref="E65" ca="1" si="8">IF(F65&lt;&gt;"","0x"&amp;DEC2HEX(F65,3),"")</f>
        <v/>
      </c>
      <c r="F65" s="102" t="str">
        <f t="array" aca="1" ref="F65" ca="1">IF(ISNUMBER(SEARCH("Bit", $K65)), "", INDEX(F:F,MAX(IF(OFFSET(F65,-25,0,24,1)&lt;&gt;"",ROW(OFFSET(F65,-25,0,24,1)))),)+2)</f>
        <v/>
      </c>
      <c r="G65" s="102"/>
      <c r="H65" s="102"/>
      <c r="I65" s="102"/>
      <c r="J65" s="102"/>
      <c r="K65" s="103" t="s">
        <v>101</v>
      </c>
      <c r="L65" s="103"/>
      <c r="M65" s="104" t="s">
        <v>102</v>
      </c>
      <c r="N65" s="105" t="s">
        <v>2220</v>
      </c>
      <c r="Q65" s="19"/>
      <c r="R65" s="19"/>
    </row>
    <row r="66" spans="1:18" s="18" customFormat="1" ht="15.75" hidden="1" outlineLevel="1" x14ac:dyDescent="0.25">
      <c r="A66" s="106"/>
      <c r="B66" s="100"/>
      <c r="C66" s="101"/>
      <c r="D66" s="102"/>
      <c r="E66" s="102" t="str">
        <f t="shared" ref="E66" ca="1" si="9">IF(F66&lt;&gt;"","0x"&amp;DEC2HEX(F66,3),"")</f>
        <v/>
      </c>
      <c r="F66" s="102" t="str">
        <f t="array" aca="1" ref="F66" ca="1">IF(ISNUMBER(SEARCH("Bit", $K66)), "", INDEX(F:F,MAX(IF(OFFSET(F66,-25,0,24,1)&lt;&gt;"",ROW(OFFSET(F66,-25,0,24,1)))),)+2)</f>
        <v/>
      </c>
      <c r="G66" s="102"/>
      <c r="H66" s="102"/>
      <c r="I66" s="102"/>
      <c r="J66" s="102"/>
      <c r="K66" s="103" t="s">
        <v>88</v>
      </c>
      <c r="L66" s="103"/>
      <c r="M66" s="104" t="s">
        <v>103</v>
      </c>
      <c r="N66" s="105" t="s">
        <v>2218</v>
      </c>
      <c r="Q66" s="19"/>
      <c r="R66" s="19"/>
    </row>
    <row r="67" spans="1:18" s="18" customFormat="1" ht="15.75" hidden="1" outlineLevel="1" x14ac:dyDescent="0.25">
      <c r="A67" s="106"/>
      <c r="B67" s="100"/>
      <c r="C67" s="101"/>
      <c r="D67" s="102"/>
      <c r="E67" s="102" t="str">
        <f t="shared" ref="E67" ca="1" si="10">IF(F67&lt;&gt;"","0x"&amp;DEC2HEX(F67,3),"")</f>
        <v/>
      </c>
      <c r="F67" s="102" t="str">
        <f t="array" aca="1" ref="F67" ca="1">IF(ISNUMBER(SEARCH("Bit", $K67)), "", INDEX(F:F,MAX(IF(OFFSET(F67,-25,0,24,1)&lt;&gt;"",ROW(OFFSET(F67,-25,0,24,1)))),)+2)</f>
        <v/>
      </c>
      <c r="G67" s="102"/>
      <c r="H67" s="102"/>
      <c r="I67" s="102"/>
      <c r="J67" s="102"/>
      <c r="K67" s="103" t="s">
        <v>90</v>
      </c>
      <c r="L67" s="103"/>
      <c r="M67" s="104" t="s">
        <v>104</v>
      </c>
      <c r="N67" s="105" t="s">
        <v>2217</v>
      </c>
      <c r="Q67" s="19"/>
      <c r="R67" s="19"/>
    </row>
    <row r="68" spans="1:18" s="18" customFormat="1" ht="15.75" collapsed="1" x14ac:dyDescent="0.25">
      <c r="A68" s="106"/>
      <c r="B68" s="100" t="s">
        <v>40</v>
      </c>
      <c r="C68" s="101" t="s">
        <v>105</v>
      </c>
      <c r="D68" s="102" t="s">
        <v>42</v>
      </c>
      <c r="E68" s="102" t="str">
        <f ca="1">IF(F68&lt;&gt;"","0x"&amp;DEC2HEX(F68,3),"")</f>
        <v>0x010</v>
      </c>
      <c r="F68" s="102">
        <f t="array" aca="1" ref="F68" ca="1">IF(ISNUMBER(SEARCH("Bit", $K68)), "", INDEX(F:F,MAX(IF(OFFSET(F68,-25,0,24,1)&lt;&gt;"",ROW(OFFSET(F68,-25,0,24,1)))),)+2)</f>
        <v>16</v>
      </c>
      <c r="G68" s="102" t="s">
        <v>43</v>
      </c>
      <c r="H68" s="102">
        <v>16</v>
      </c>
      <c r="I68" s="102" t="s">
        <v>1742</v>
      </c>
      <c r="J68" s="102"/>
      <c r="K68" s="103" t="s">
        <v>45</v>
      </c>
      <c r="L68" s="103"/>
      <c r="M68" s="104" t="s">
        <v>106</v>
      </c>
      <c r="N68" s="105"/>
      <c r="Q68" s="19"/>
      <c r="R68" s="19"/>
    </row>
    <row r="69" spans="1:18" s="18" customFormat="1" ht="15.75" hidden="1" outlineLevel="1" x14ac:dyDescent="0.25">
      <c r="A69" s="106"/>
      <c r="B69" s="100"/>
      <c r="C69" s="101"/>
      <c r="D69" s="102"/>
      <c r="E69" s="102" t="str">
        <f ca="1">IF(F69&lt;&gt;"","0x"&amp;DEC2HEX(F69,3),"")</f>
        <v/>
      </c>
      <c r="F69" s="102" t="str">
        <f t="array" aca="1" ref="F69" ca="1">IF(ISNUMBER(SEARCH("Bit", $K69)), "", INDEX(F:F,MAX(IF(OFFSET(F69,-25,0,24,1)&lt;&gt;"",ROW(OFFSET(F69,-25,0,24,1)))),)+2)</f>
        <v/>
      </c>
      <c r="G69" s="102"/>
      <c r="H69" s="102"/>
      <c r="I69" s="102"/>
      <c r="J69" s="102"/>
      <c r="K69" s="103" t="s">
        <v>47</v>
      </c>
      <c r="L69" s="103"/>
      <c r="M69" s="104" t="s">
        <v>48</v>
      </c>
      <c r="N69" s="105" t="s">
        <v>49</v>
      </c>
      <c r="Q69" s="19"/>
      <c r="R69" s="19"/>
    </row>
    <row r="70" spans="1:18" s="18" customFormat="1" ht="15.75" hidden="1" outlineLevel="1" x14ac:dyDescent="0.25">
      <c r="A70" s="106"/>
      <c r="B70" s="100"/>
      <c r="C70" s="101"/>
      <c r="D70" s="102"/>
      <c r="E70" s="102" t="str">
        <f t="shared" ref="E70" ca="1" si="11">IF(F70&lt;&gt;"","0x"&amp;DEC2HEX(F70,3),"")</f>
        <v/>
      </c>
      <c r="F70" s="102" t="str">
        <f t="array" aca="1" ref="F70" ca="1">IF(ISNUMBER(SEARCH("Bit", $K70)), "", INDEX(F:F,MAX(IF(OFFSET(F70,-25,0,24,1)&lt;&gt;"",ROW(OFFSET(F70,-25,0,24,1)))),)+2)</f>
        <v/>
      </c>
      <c r="G70" s="102"/>
      <c r="H70" s="102"/>
      <c r="I70" s="102"/>
      <c r="J70" s="102"/>
      <c r="K70" s="103" t="s">
        <v>50</v>
      </c>
      <c r="L70" s="103"/>
      <c r="M70" s="104" t="s">
        <v>51</v>
      </c>
      <c r="N70" s="105" t="s">
        <v>52</v>
      </c>
      <c r="Q70" s="19"/>
      <c r="R70" s="19"/>
    </row>
    <row r="71" spans="1:18" s="18" customFormat="1" ht="22.5" hidden="1" outlineLevel="1" x14ac:dyDescent="0.25">
      <c r="A71" s="106"/>
      <c r="B71" s="100"/>
      <c r="C71" s="101"/>
      <c r="D71" s="102"/>
      <c r="E71" s="102" t="str">
        <f ca="1">IF(F71&lt;&gt;"","0x"&amp;DEC2HEX(F71,3),"")</f>
        <v/>
      </c>
      <c r="F71" s="102" t="str">
        <f t="array" aca="1" ref="F71" ca="1">IF(ISNUMBER(SEARCH("Bit", $K71)), "", INDEX(F:F,MAX(IF(OFFSET(F71,-25,0,24,1)&lt;&gt;"",ROW(OFFSET(F71,-25,0,24,1)))),)+2)</f>
        <v/>
      </c>
      <c r="G71" s="102"/>
      <c r="H71" s="102"/>
      <c r="I71" s="102"/>
      <c r="J71" s="102"/>
      <c r="K71" s="103" t="s">
        <v>53</v>
      </c>
      <c r="L71" s="103"/>
      <c r="M71" s="104" t="s">
        <v>54</v>
      </c>
      <c r="N71" s="105" t="s">
        <v>55</v>
      </c>
      <c r="Q71" s="19"/>
      <c r="R71" s="19"/>
    </row>
    <row r="72" spans="1:18" s="18" customFormat="1" ht="15.75" collapsed="1" x14ac:dyDescent="0.25">
      <c r="A72" s="106"/>
      <c r="B72" s="100" t="s">
        <v>40</v>
      </c>
      <c r="C72" s="101" t="s">
        <v>107</v>
      </c>
      <c r="D72" s="102" t="s">
        <v>42</v>
      </c>
      <c r="E72" s="102" t="str">
        <f ca="1">IF(F72&lt;&gt;"","0x"&amp;DEC2HEX(F72,3),"")</f>
        <v>0x012</v>
      </c>
      <c r="F72" s="102">
        <f t="array" aca="1" ref="F72" ca="1">IF(ISNUMBER(SEARCH("Bit", $K72)), "", INDEX(F:F,MAX(IF(OFFSET(F72,-25,0,24,1)&lt;&gt;"",ROW(OFFSET(F72,-25,0,24,1)))),)+2)</f>
        <v>18</v>
      </c>
      <c r="G72" s="102" t="s">
        <v>43</v>
      </c>
      <c r="H72" s="102">
        <v>16</v>
      </c>
      <c r="I72" s="102" t="s">
        <v>44</v>
      </c>
      <c r="J72" s="102"/>
      <c r="K72" s="103" t="s">
        <v>45</v>
      </c>
      <c r="L72" s="103"/>
      <c r="M72" s="104" t="s">
        <v>106</v>
      </c>
      <c r="N72" s="105"/>
      <c r="Q72" s="19"/>
      <c r="R72" s="19"/>
    </row>
    <row r="73" spans="1:18" s="18" customFormat="1" ht="15.75" hidden="1" outlineLevel="1" x14ac:dyDescent="0.25">
      <c r="A73" s="106"/>
      <c r="B73" s="100"/>
      <c r="C73" s="101"/>
      <c r="D73" s="102"/>
      <c r="E73" s="102" t="str">
        <f ca="1">IF(F73&lt;&gt;"","0x"&amp;DEC2HEX(F73,3),"")</f>
        <v/>
      </c>
      <c r="F73" s="102" t="str">
        <f t="array" aca="1" ref="F73" ca="1">IF(ISNUMBER(SEARCH("Bit", $K73)), "", INDEX(F:F,MAX(IF(OFFSET(F73,-25,0,24,1)&lt;&gt;"",ROW(OFFSET(F73,-25,0,24,1)))),)+2)</f>
        <v/>
      </c>
      <c r="G73" s="102"/>
      <c r="H73" s="102"/>
      <c r="I73" s="102"/>
      <c r="J73" s="102"/>
      <c r="K73" s="103" t="s">
        <v>47</v>
      </c>
      <c r="L73" s="103"/>
      <c r="M73" s="104" t="s">
        <v>48</v>
      </c>
      <c r="N73" s="105" t="s">
        <v>57</v>
      </c>
      <c r="Q73" s="19"/>
      <c r="R73" s="19"/>
    </row>
    <row r="74" spans="1:18" s="18" customFormat="1" ht="15.75" hidden="1" outlineLevel="1" x14ac:dyDescent="0.25">
      <c r="A74" s="106"/>
      <c r="B74" s="100"/>
      <c r="C74" s="101"/>
      <c r="D74" s="102"/>
      <c r="E74" s="102" t="str">
        <f t="shared" ref="E74" ca="1" si="12">IF(F74&lt;&gt;"","0x"&amp;DEC2HEX(F74,3),"")</f>
        <v/>
      </c>
      <c r="F74" s="102" t="str">
        <f t="array" aca="1" ref="F74" ca="1">IF(ISNUMBER(SEARCH("Bit", $K74)), "", INDEX(F:F,MAX(IF(OFFSET(F74,-25,0,24,1)&lt;&gt;"",ROW(OFFSET(F74,-25,0,24,1)))),)+2)</f>
        <v/>
      </c>
      <c r="G74" s="102"/>
      <c r="H74" s="102"/>
      <c r="I74" s="102"/>
      <c r="J74" s="102"/>
      <c r="K74" s="103" t="s">
        <v>50</v>
      </c>
      <c r="L74" s="103"/>
      <c r="M74" s="104" t="s">
        <v>51</v>
      </c>
      <c r="N74" s="105" t="s">
        <v>58</v>
      </c>
      <c r="Q74" s="19"/>
      <c r="R74" s="19"/>
    </row>
    <row r="75" spans="1:18" s="18" customFormat="1" ht="15.75" hidden="1" outlineLevel="1" x14ac:dyDescent="0.25">
      <c r="A75" s="106"/>
      <c r="B75" s="100"/>
      <c r="C75" s="101"/>
      <c r="D75" s="102"/>
      <c r="E75" s="102" t="str">
        <f ca="1">IF(F75&lt;&gt;"","0x"&amp;DEC2HEX(F75,3),"")</f>
        <v/>
      </c>
      <c r="F75" s="102" t="str">
        <f t="array" aca="1" ref="F75" ca="1">IF(ISNUMBER(SEARCH("Bit", $K75)), "", INDEX(F:F,MAX(IF(OFFSET(F75,-25,0,24,1)&lt;&gt;"",ROW(OFFSET(F75,-25,0,24,1)))),)+2)</f>
        <v/>
      </c>
      <c r="G75" s="102"/>
      <c r="H75" s="102"/>
      <c r="I75" s="102"/>
      <c r="J75" s="102"/>
      <c r="K75" s="103" t="s">
        <v>53</v>
      </c>
      <c r="L75" s="103"/>
      <c r="M75" s="104" t="s">
        <v>54</v>
      </c>
      <c r="N75" s="105" t="s">
        <v>59</v>
      </c>
      <c r="Q75" s="19"/>
      <c r="R75" s="19"/>
    </row>
    <row r="76" spans="1:18" s="18" customFormat="1" ht="15.75" collapsed="1" x14ac:dyDescent="0.25">
      <c r="A76" s="106"/>
      <c r="B76" s="100" t="s">
        <v>40</v>
      </c>
      <c r="C76" s="101" t="s">
        <v>108</v>
      </c>
      <c r="D76" s="102" t="s">
        <v>42</v>
      </c>
      <c r="E76" s="102" t="str">
        <f ca="1">IF(F76&lt;&gt;"","0x"&amp;DEC2HEX(F76,3),"")</f>
        <v>0x014</v>
      </c>
      <c r="F76" s="102">
        <f t="array" aca="1" ref="F76" ca="1">IF(ISNUMBER(SEARCH("Bit", $K76)), "", INDEX(F:F,MAX(IF(OFFSET(F76,-25,0,24,1)&lt;&gt;"",ROW(OFFSET(F76,-25,0,24,1)))),)+2)</f>
        <v>20</v>
      </c>
      <c r="G76" s="102" t="s">
        <v>43</v>
      </c>
      <c r="H76" s="102">
        <v>16</v>
      </c>
      <c r="I76" s="102" t="s">
        <v>44</v>
      </c>
      <c r="J76" s="102"/>
      <c r="K76" s="103" t="s">
        <v>45</v>
      </c>
      <c r="L76" s="103"/>
      <c r="M76" s="104" t="s">
        <v>106</v>
      </c>
      <c r="N76" s="105" t="s">
        <v>61</v>
      </c>
      <c r="Q76" s="19"/>
      <c r="R76" s="19"/>
    </row>
    <row r="77" spans="1:18" s="18" customFormat="1" ht="15.75" hidden="1" outlineLevel="1" x14ac:dyDescent="0.25">
      <c r="A77" s="106"/>
      <c r="B77" s="100"/>
      <c r="C77" s="101"/>
      <c r="D77" s="102"/>
      <c r="E77" s="102" t="str">
        <f ca="1">IF(F77&lt;&gt;"","0x"&amp;DEC2HEX(F77,3),"")</f>
        <v/>
      </c>
      <c r="F77" s="102" t="str">
        <f t="array" aca="1" ref="F77" ca="1">IF(ISNUMBER(SEARCH("Bit", $K77)), "", INDEX(F:F,MAX(IF(OFFSET(F77,-25,0,24,1)&lt;&gt;"",ROW(OFFSET(F77,-25,0,24,1)))),)+2)</f>
        <v/>
      </c>
      <c r="G77" s="102"/>
      <c r="H77" s="102"/>
      <c r="I77" s="102"/>
      <c r="J77" s="102"/>
      <c r="K77" s="103" t="s">
        <v>47</v>
      </c>
      <c r="L77" s="103"/>
      <c r="M77" s="104" t="s">
        <v>48</v>
      </c>
      <c r="N77" s="105" t="s">
        <v>62</v>
      </c>
      <c r="Q77" s="19"/>
      <c r="R77" s="19"/>
    </row>
    <row r="78" spans="1:18" s="18" customFormat="1" ht="15.75" hidden="1" outlineLevel="1" x14ac:dyDescent="0.25">
      <c r="A78" s="106"/>
      <c r="B78" s="100"/>
      <c r="C78" s="101"/>
      <c r="D78" s="102"/>
      <c r="E78" s="102" t="str">
        <f t="shared" ref="E78" ca="1" si="13">IF(F78&lt;&gt;"","0x"&amp;DEC2HEX(F78,3),"")</f>
        <v/>
      </c>
      <c r="F78" s="102" t="str">
        <f t="array" aca="1" ref="F78" ca="1">IF(ISNUMBER(SEARCH("Bit", $K78)), "", INDEX(F:F,MAX(IF(OFFSET(F78,-25,0,24,1)&lt;&gt;"",ROW(OFFSET(F78,-25,0,24,1)))),)+2)</f>
        <v/>
      </c>
      <c r="G78" s="102"/>
      <c r="H78" s="102"/>
      <c r="I78" s="102"/>
      <c r="J78" s="102"/>
      <c r="K78" s="103" t="s">
        <v>50</v>
      </c>
      <c r="L78" s="103"/>
      <c r="M78" s="104" t="s">
        <v>51</v>
      </c>
      <c r="N78" s="105" t="s">
        <v>63</v>
      </c>
      <c r="Q78" s="19"/>
      <c r="R78" s="19"/>
    </row>
    <row r="79" spans="1:18" s="18" customFormat="1" ht="22.5" hidden="1" outlineLevel="1" x14ac:dyDescent="0.25">
      <c r="A79" s="106"/>
      <c r="B79" s="100"/>
      <c r="C79" s="101"/>
      <c r="D79" s="102"/>
      <c r="E79" s="102" t="str">
        <f ca="1">IF(F79&lt;&gt;"","0x"&amp;DEC2HEX(F79,3),"")</f>
        <v/>
      </c>
      <c r="F79" s="102" t="str">
        <f t="array" aca="1" ref="F79" ca="1">IF(ISNUMBER(SEARCH("Bit", $K79)), "", INDEX(F:F,MAX(IF(OFFSET(F79,-25,0,24,1)&lt;&gt;"",ROW(OFFSET(F79,-25,0,24,1)))),)+2)</f>
        <v/>
      </c>
      <c r="G79" s="102"/>
      <c r="H79" s="102"/>
      <c r="I79" s="102"/>
      <c r="J79" s="102"/>
      <c r="K79" s="103" t="s">
        <v>53</v>
      </c>
      <c r="L79" s="103"/>
      <c r="M79" s="104" t="s">
        <v>54</v>
      </c>
      <c r="N79" s="105" t="s">
        <v>64</v>
      </c>
      <c r="Q79" s="19"/>
      <c r="R79" s="19"/>
    </row>
    <row r="80" spans="1:18" s="18" customFormat="1" ht="15.75" collapsed="1" x14ac:dyDescent="0.25">
      <c r="A80" s="106"/>
      <c r="B80" s="100" t="s">
        <v>40</v>
      </c>
      <c r="C80" s="101" t="s">
        <v>109</v>
      </c>
      <c r="D80" s="102" t="s">
        <v>42</v>
      </c>
      <c r="E80" s="102" t="str">
        <f ca="1">IF(F80&lt;&gt;"","0x"&amp;DEC2HEX(F80,3),"")</f>
        <v>0x016</v>
      </c>
      <c r="F80" s="102">
        <f t="array" aca="1" ref="F80" ca="1">IF(ISNUMBER(SEARCH("Bit", $K80)), "", INDEX(F:F,MAX(IF(OFFSET(F80,-25,0,24,1)&lt;&gt;"",ROW(OFFSET(F80,-25,0,24,1)))),)+2)</f>
        <v>22</v>
      </c>
      <c r="G80" s="102" t="s">
        <v>43</v>
      </c>
      <c r="H80" s="102">
        <v>16</v>
      </c>
      <c r="I80" s="102" t="s">
        <v>66</v>
      </c>
      <c r="J80" s="102"/>
      <c r="K80" s="103" t="s">
        <v>45</v>
      </c>
      <c r="L80" s="103"/>
      <c r="M80" s="104" t="s">
        <v>106</v>
      </c>
      <c r="N80" s="105"/>
      <c r="Q80" s="19"/>
      <c r="R80" s="19"/>
    </row>
    <row r="81" spans="1:18" s="18" customFormat="1" ht="15.75" hidden="1" outlineLevel="1" x14ac:dyDescent="0.25">
      <c r="A81" s="106"/>
      <c r="B81" s="100"/>
      <c r="C81" s="101"/>
      <c r="D81" s="102"/>
      <c r="E81" s="102"/>
      <c r="F81" s="102" t="str">
        <f t="array" aca="1" ref="F81" ca="1">IF(ISNUMBER(SEARCH("Bit", $K81)), "", INDEX(F:F,MAX(IF(OFFSET(F81,-25,0,24,1)&lt;&gt;"",ROW(OFFSET(F81,-25,0,24,1)))),)+2)</f>
        <v/>
      </c>
      <c r="G81" s="102"/>
      <c r="H81" s="102"/>
      <c r="I81" s="102"/>
      <c r="J81" s="102"/>
      <c r="K81" s="103" t="s">
        <v>67</v>
      </c>
      <c r="L81" s="103"/>
      <c r="M81" s="104" t="s">
        <v>68</v>
      </c>
      <c r="N81" s="105"/>
      <c r="Q81" s="19"/>
      <c r="R81" s="19"/>
    </row>
    <row r="82" spans="1:18" s="18" customFormat="1" ht="15.75" hidden="1" outlineLevel="1" x14ac:dyDescent="0.25">
      <c r="A82" s="106"/>
      <c r="B82" s="100"/>
      <c r="C82" s="101"/>
      <c r="D82" s="102"/>
      <c r="E82" s="102"/>
      <c r="F82" s="102" t="str">
        <f t="array" aca="1" ref="F82" ca="1">IF(ISNUMBER(SEARCH("Bit", $K82)), "", INDEX(F:F,MAX(IF(OFFSET(F82,-25,0,24,1)&lt;&gt;"",ROW(OFFSET(F82,-25,0,24,1)))),)+2)</f>
        <v/>
      </c>
      <c r="G82" s="102"/>
      <c r="H82" s="102"/>
      <c r="I82" s="102"/>
      <c r="J82" s="102"/>
      <c r="K82" s="103" t="s">
        <v>69</v>
      </c>
      <c r="L82" s="103"/>
      <c r="M82" s="104" t="s">
        <v>70</v>
      </c>
      <c r="N82" s="105"/>
      <c r="Q82" s="19"/>
      <c r="R82" s="19"/>
    </row>
    <row r="83" spans="1:18" s="18" customFormat="1" ht="15.75" hidden="1" outlineLevel="1" x14ac:dyDescent="0.25">
      <c r="A83" s="106"/>
      <c r="B83" s="100"/>
      <c r="C83" s="101"/>
      <c r="D83" s="102"/>
      <c r="E83" s="102" t="str">
        <f ca="1">IF(F83&lt;&gt;"","0x"&amp;DEC2HEX(F83,3),"")</f>
        <v/>
      </c>
      <c r="F83" s="102" t="str">
        <f t="array" aca="1" ref="F83" ca="1">IF(ISNUMBER(SEARCH("Bit", $K83)), "", INDEX(F:F,MAX(IF(OFFSET(F83,-25,0,24,1)&lt;&gt;"",ROW(OFFSET(F83,-25,0,24,1)))),)+2)</f>
        <v/>
      </c>
      <c r="G83" s="102"/>
      <c r="H83" s="102"/>
      <c r="I83" s="102"/>
      <c r="J83" s="102"/>
      <c r="K83" s="103" t="s">
        <v>34</v>
      </c>
      <c r="L83" s="103"/>
      <c r="M83" s="104" t="s">
        <v>71</v>
      </c>
      <c r="N83" s="105" t="s">
        <v>72</v>
      </c>
      <c r="Q83" s="19"/>
      <c r="R83" s="19"/>
    </row>
    <row r="84" spans="1:18" s="18" customFormat="1" ht="22.5" hidden="1" outlineLevel="1" x14ac:dyDescent="0.25">
      <c r="A84" s="106"/>
      <c r="B84" s="100"/>
      <c r="C84" s="101"/>
      <c r="D84" s="102"/>
      <c r="E84" s="102" t="str">
        <f ca="1">IF(F84&lt;&gt;"","0x"&amp;DEC2HEX(F84,3),"")</f>
        <v/>
      </c>
      <c r="F84" s="102" t="str">
        <f t="array" aca="1" ref="F84" ca="1">IF(ISNUMBER(SEARCH("Bit", $K84)), "", INDEX(F:F,MAX(IF(OFFSET(F84,-25,0,24,1)&lt;&gt;"",ROW(OFFSET(F84,-25,0,24,1)))),)+2)</f>
        <v/>
      </c>
      <c r="G84" s="102"/>
      <c r="H84" s="102"/>
      <c r="I84" s="102"/>
      <c r="J84" s="102"/>
      <c r="K84" s="103" t="s">
        <v>73</v>
      </c>
      <c r="L84" s="103"/>
      <c r="M84" s="104" t="s">
        <v>74</v>
      </c>
      <c r="N84" s="105" t="s">
        <v>75</v>
      </c>
      <c r="Q84" s="19"/>
      <c r="R84" s="19"/>
    </row>
    <row r="85" spans="1:18" s="18" customFormat="1" ht="33.75" hidden="1" outlineLevel="1" x14ac:dyDescent="0.25">
      <c r="A85" s="106"/>
      <c r="B85" s="100"/>
      <c r="C85" s="101"/>
      <c r="D85" s="102"/>
      <c r="E85" s="102" t="str">
        <f ca="1">IF(F85&lt;&gt;"","0x"&amp;DEC2HEX(F85,3),"")</f>
        <v/>
      </c>
      <c r="F85" s="102" t="str">
        <f t="array" aca="1" ref="F85" ca="1">IF(ISNUMBER(SEARCH("Bit", $K85)), "", INDEX(F:F,MAX(IF(OFFSET(F85,-25,0,24,1)&lt;&gt;"",ROW(OFFSET(F85,-25,0,24,1)))),)+2)</f>
        <v/>
      </c>
      <c r="G85" s="102"/>
      <c r="H85" s="102"/>
      <c r="I85" s="102"/>
      <c r="J85" s="102"/>
      <c r="K85" s="103" t="s">
        <v>76</v>
      </c>
      <c r="L85" s="103"/>
      <c r="M85" s="104" t="s">
        <v>48</v>
      </c>
      <c r="N85" s="105" t="s">
        <v>77</v>
      </c>
      <c r="Q85" s="19"/>
      <c r="R85" s="19"/>
    </row>
    <row r="86" spans="1:18" s="18" customFormat="1" ht="15.75" collapsed="1" x14ac:dyDescent="0.25">
      <c r="A86" s="106"/>
      <c r="B86" s="100" t="s">
        <v>40</v>
      </c>
      <c r="C86" s="101" t="s">
        <v>110</v>
      </c>
      <c r="D86" s="102" t="s">
        <v>42</v>
      </c>
      <c r="E86" s="102" t="str">
        <f ca="1">IF(F86&lt;&gt;"","0x"&amp;DEC2HEX(F86,3),"")</f>
        <v>0x018</v>
      </c>
      <c r="F86" s="102">
        <f t="array" aca="1" ref="F86" ca="1">IF(ISNUMBER(SEARCH("Bit", $K86)), "", INDEX(F:F,MAX(IF(OFFSET(F86,-25,0,24,1)&lt;&gt;"",ROW(OFFSET(F86,-25,0,24,1)))),)+2)</f>
        <v>24</v>
      </c>
      <c r="G86" s="102" t="s">
        <v>43</v>
      </c>
      <c r="H86" s="102">
        <v>16</v>
      </c>
      <c r="I86" s="102" t="s">
        <v>44</v>
      </c>
      <c r="J86" s="102"/>
      <c r="K86" s="103" t="s">
        <v>45</v>
      </c>
      <c r="L86" s="103"/>
      <c r="M86" s="104" t="s">
        <v>106</v>
      </c>
      <c r="N86" s="105"/>
      <c r="Q86" s="19"/>
      <c r="R86" s="19"/>
    </row>
    <row r="87" spans="1:18" s="18" customFormat="1" ht="15.75" hidden="1" outlineLevel="1" x14ac:dyDescent="0.25">
      <c r="A87" s="106"/>
      <c r="B87" s="100"/>
      <c r="C87" s="101"/>
      <c r="D87" s="102"/>
      <c r="E87" s="102" t="str">
        <f ca="1">IF(F87&lt;&gt;"","0x"&amp;DEC2HEX(F87,3),"")</f>
        <v/>
      </c>
      <c r="F87" s="102" t="str">
        <f t="array" aca="1" ref="F87" ca="1">IF(ISNUMBER(SEARCH("Bit", $K87)), "", INDEX(F:F,MAX(IF(OFFSET(F87,-25,0,24,1)&lt;&gt;"",ROW(OFFSET(F87,-25,0,24,1)))),)+2)</f>
        <v/>
      </c>
      <c r="G87" s="102"/>
      <c r="H87" s="102"/>
      <c r="I87" s="102"/>
      <c r="J87" s="102"/>
      <c r="K87" s="103" t="s">
        <v>47</v>
      </c>
      <c r="L87" s="103"/>
      <c r="M87" s="104" t="s">
        <v>48</v>
      </c>
      <c r="N87" s="105" t="s">
        <v>57</v>
      </c>
      <c r="Q87" s="19"/>
      <c r="R87" s="19"/>
    </row>
    <row r="88" spans="1:18" s="18" customFormat="1" ht="15.75" hidden="1" outlineLevel="1" x14ac:dyDescent="0.25">
      <c r="A88" s="106"/>
      <c r="B88" s="100"/>
      <c r="C88" s="101"/>
      <c r="D88" s="102"/>
      <c r="E88" s="102" t="str">
        <f t="shared" ref="E88" ca="1" si="14">IF(F88&lt;&gt;"","0x"&amp;DEC2HEX(F88,3),"")</f>
        <v/>
      </c>
      <c r="F88" s="102" t="str">
        <f t="array" aca="1" ref="F88" ca="1">IF(ISNUMBER(SEARCH("Bit", $K88)), "", INDEX(F:F,MAX(IF(OFFSET(F88,-25,0,24,1)&lt;&gt;"",ROW(OFFSET(F88,-25,0,24,1)))),)+2)</f>
        <v/>
      </c>
      <c r="G88" s="102"/>
      <c r="H88" s="102"/>
      <c r="I88" s="102"/>
      <c r="J88" s="102"/>
      <c r="K88" s="103" t="s">
        <v>50</v>
      </c>
      <c r="L88" s="103"/>
      <c r="M88" s="104" t="s">
        <v>51</v>
      </c>
      <c r="N88" s="105" t="s">
        <v>79</v>
      </c>
      <c r="Q88" s="19"/>
      <c r="R88" s="19"/>
    </row>
    <row r="89" spans="1:18" s="18" customFormat="1" ht="15.75" hidden="1" outlineLevel="1" x14ac:dyDescent="0.25">
      <c r="A89" s="106"/>
      <c r="B89" s="100"/>
      <c r="C89" s="101"/>
      <c r="D89" s="102"/>
      <c r="E89" s="102" t="str">
        <f ca="1">IF(F89&lt;&gt;"","0x"&amp;DEC2HEX(F89,3),"")</f>
        <v/>
      </c>
      <c r="F89" s="102" t="str">
        <f t="array" aca="1" ref="F89" ca="1">IF(ISNUMBER(SEARCH("Bit", $K89)), "", INDEX(F:F,MAX(IF(OFFSET(F89,-25,0,24,1)&lt;&gt;"",ROW(OFFSET(F89,-25,0,24,1)))),)+2)</f>
        <v/>
      </c>
      <c r="G89" s="102"/>
      <c r="H89" s="102"/>
      <c r="I89" s="102"/>
      <c r="J89" s="102"/>
      <c r="K89" s="103" t="s">
        <v>53</v>
      </c>
      <c r="L89" s="103"/>
      <c r="M89" s="104" t="s">
        <v>54</v>
      </c>
      <c r="N89" s="105" t="s">
        <v>80</v>
      </c>
      <c r="Q89" s="19"/>
      <c r="R89" s="19"/>
    </row>
    <row r="90" spans="1:18" s="18" customFormat="1" ht="15.75" collapsed="1" x14ac:dyDescent="0.25">
      <c r="A90" s="106"/>
      <c r="B90" s="100" t="s">
        <v>40</v>
      </c>
      <c r="C90" s="101" t="s">
        <v>111</v>
      </c>
      <c r="D90" s="102" t="s">
        <v>42</v>
      </c>
      <c r="E90" s="102" t="str">
        <f t="shared" ref="E90:E93" ca="1" si="15">IF(F90&lt;&gt;"","0x"&amp;DEC2HEX(F90,3),"")</f>
        <v>0x01A</v>
      </c>
      <c r="F90" s="102">
        <f t="array" aca="1" ref="F90" ca="1">IF(ISNUMBER(SEARCH("Bit", $K90)), "", INDEX(F:F,MAX(IF(OFFSET(F90,-25,0,24,1)&lt;&gt;"",ROW(OFFSET(F90,-25,0,24,1)))),)+2)</f>
        <v>26</v>
      </c>
      <c r="G90" s="102" t="s">
        <v>43</v>
      </c>
      <c r="H90" s="102">
        <v>16</v>
      </c>
      <c r="I90" s="102" t="s">
        <v>44</v>
      </c>
      <c r="J90" s="102"/>
      <c r="K90" s="103" t="s">
        <v>45</v>
      </c>
      <c r="L90" s="103"/>
      <c r="M90" s="104" t="s">
        <v>106</v>
      </c>
      <c r="N90" s="105"/>
      <c r="Q90" s="19"/>
      <c r="R90" s="19"/>
    </row>
    <row r="91" spans="1:18" s="18" customFormat="1" ht="15.75" hidden="1" outlineLevel="1" x14ac:dyDescent="0.25">
      <c r="A91" s="106"/>
      <c r="B91" s="100"/>
      <c r="C91" s="101"/>
      <c r="D91" s="102"/>
      <c r="E91" s="102" t="str">
        <f t="shared" ca="1" si="15"/>
        <v/>
      </c>
      <c r="F91" s="102" t="str">
        <f t="array" aca="1" ref="F91" ca="1">IF(ISNUMBER(SEARCH("Bit", $K91)), "", INDEX(F:F,MAX(IF(OFFSET(F91,-25,0,24,1)&lt;&gt;"",ROW(OFFSET(F91,-25,0,24,1)))),)+2)</f>
        <v/>
      </c>
      <c r="G91" s="102"/>
      <c r="H91" s="102"/>
      <c r="I91" s="102"/>
      <c r="J91" s="102"/>
      <c r="K91" s="103" t="s">
        <v>47</v>
      </c>
      <c r="L91" s="103"/>
      <c r="M91" s="104" t="s">
        <v>48</v>
      </c>
      <c r="N91" s="105" t="s">
        <v>62</v>
      </c>
      <c r="Q91" s="19"/>
      <c r="R91" s="19"/>
    </row>
    <row r="92" spans="1:18" s="18" customFormat="1" ht="15.75" hidden="1" outlineLevel="1" x14ac:dyDescent="0.25">
      <c r="A92" s="106"/>
      <c r="B92" s="100"/>
      <c r="C92" s="101"/>
      <c r="D92" s="102"/>
      <c r="E92" s="102" t="str">
        <f t="shared" ref="E92" ca="1" si="16">IF(F92&lt;&gt;"","0x"&amp;DEC2HEX(F92,3),"")</f>
        <v/>
      </c>
      <c r="F92" s="102" t="str">
        <f t="array" aca="1" ref="F92" ca="1">IF(ISNUMBER(SEARCH("Bit", $K92)), "", INDEX(F:F,MAX(IF(OFFSET(F92,-25,0,24,1)&lt;&gt;"",ROW(OFFSET(F92,-25,0,24,1)))),)+2)</f>
        <v/>
      </c>
      <c r="G92" s="102"/>
      <c r="H92" s="102"/>
      <c r="I92" s="102"/>
      <c r="J92" s="102"/>
      <c r="K92" s="103" t="s">
        <v>50</v>
      </c>
      <c r="L92" s="103"/>
      <c r="M92" s="104" t="s">
        <v>51</v>
      </c>
      <c r="N92" s="105" t="s">
        <v>82</v>
      </c>
      <c r="Q92" s="19"/>
      <c r="R92" s="19"/>
    </row>
    <row r="93" spans="1:18" s="18" customFormat="1" ht="22.5" hidden="1" outlineLevel="1" x14ac:dyDescent="0.25">
      <c r="A93" s="106"/>
      <c r="B93" s="100"/>
      <c r="C93" s="101"/>
      <c r="D93" s="102"/>
      <c r="E93" s="102" t="str">
        <f t="shared" ca="1" si="15"/>
        <v/>
      </c>
      <c r="F93" s="102" t="str">
        <f t="array" aca="1" ref="F93" ca="1">IF(ISNUMBER(SEARCH("Bit", $K93)), "", INDEX(F:F,MAX(IF(OFFSET(F93,-25,0,24,1)&lt;&gt;"",ROW(OFFSET(F93,-25,0,24,1)))),)+2)</f>
        <v/>
      </c>
      <c r="G93" s="102"/>
      <c r="H93" s="102"/>
      <c r="I93" s="102"/>
      <c r="J93" s="102"/>
      <c r="K93" s="103" t="s">
        <v>53</v>
      </c>
      <c r="L93" s="103"/>
      <c r="M93" s="104" t="s">
        <v>54</v>
      </c>
      <c r="N93" s="105" t="s">
        <v>83</v>
      </c>
      <c r="Q93" s="19"/>
      <c r="R93" s="19"/>
    </row>
    <row r="94" spans="1:18" s="18" customFormat="1" ht="15.75" collapsed="1" x14ac:dyDescent="0.25">
      <c r="A94" s="106"/>
      <c r="B94" s="100" t="s">
        <v>40</v>
      </c>
      <c r="C94" s="101" t="s">
        <v>2015</v>
      </c>
      <c r="D94" s="102" t="s">
        <v>42</v>
      </c>
      <c r="E94" s="102" t="str">
        <f t="shared" ref="E94:E101" ca="1" si="17">IF(F94&lt;&gt;"","0x"&amp;DEC2HEX(F94,3),"")</f>
        <v>0x01C</v>
      </c>
      <c r="F94" s="102">
        <f t="array" aca="1" ref="F94" ca="1">IF(ISNUMBER(SEARCH("Bit", $K94)), "", INDEX(F:F,MAX(IF(OFFSET(F94,-25,0,24,1)&lt;&gt;"",ROW(OFFSET(F94,-25,0,24,1)))),)+2)</f>
        <v>28</v>
      </c>
      <c r="G94" s="102" t="s">
        <v>43</v>
      </c>
      <c r="H94" s="102">
        <v>16</v>
      </c>
      <c r="I94" s="102" t="s">
        <v>44</v>
      </c>
      <c r="J94" s="102"/>
      <c r="K94" s="103" t="s">
        <v>45</v>
      </c>
      <c r="L94" s="103"/>
      <c r="M94" s="104" t="s">
        <v>106</v>
      </c>
      <c r="N94" s="105"/>
      <c r="Q94" s="19"/>
      <c r="R94" s="19"/>
    </row>
    <row r="95" spans="1:18" s="18" customFormat="1" ht="15.75" hidden="1" outlineLevel="1" x14ac:dyDescent="0.25">
      <c r="A95" s="106"/>
      <c r="B95" s="100"/>
      <c r="C95" s="101"/>
      <c r="D95" s="102"/>
      <c r="E95" s="102" t="str">
        <f ca="1">IF(F95&lt;&gt;"","0x"&amp;DEC2HEX(F95,3),"")</f>
        <v/>
      </c>
      <c r="F95" s="102" t="str">
        <f t="array" aca="1" ref="F95" ca="1">IF(ISNUMBER(SEARCH("Bit", $K95)), "", INDEX(F:F,MAX(IF(OFFSET(F95,-25,0,24,1)&lt;&gt;"",ROW(OFFSET(F95,-25,0,24,1)))),)+2)</f>
        <v/>
      </c>
      <c r="G95" s="102"/>
      <c r="H95" s="102"/>
      <c r="I95" s="102"/>
      <c r="J95" s="102"/>
      <c r="K95" s="103" t="s">
        <v>2022</v>
      </c>
      <c r="L95" s="103"/>
      <c r="M95" s="104" t="s">
        <v>70</v>
      </c>
      <c r="N95" s="105"/>
      <c r="Q95" s="19"/>
      <c r="R95" s="19"/>
    </row>
    <row r="96" spans="1:18" s="18" customFormat="1" ht="33.75" hidden="1" outlineLevel="1" x14ac:dyDescent="0.25">
      <c r="A96" s="106"/>
      <c r="B96" s="100"/>
      <c r="C96" s="101"/>
      <c r="D96" s="102"/>
      <c r="E96" s="102" t="str">
        <f t="shared" ref="E96" ca="1" si="18">IF(F96&lt;&gt;"","0x"&amp;DEC2HEX(F96,3),"")</f>
        <v/>
      </c>
      <c r="F96" s="102" t="str">
        <f t="array" aca="1" ref="F96" ca="1">IF(ISNUMBER(SEARCH("Bit", $K96)), "", INDEX(F:F,MAX(IF(OFFSET(F96,-25,0,24,1)&lt;&gt;"",ROW(OFFSET(F96,-25,0,24,1)))),)+2)</f>
        <v/>
      </c>
      <c r="G96" s="102"/>
      <c r="H96" s="102"/>
      <c r="I96" s="102"/>
      <c r="J96" s="102"/>
      <c r="K96" s="103" t="s">
        <v>37</v>
      </c>
      <c r="L96" s="103"/>
      <c r="M96" s="104" t="s">
        <v>2023</v>
      </c>
      <c r="N96" s="105" t="s">
        <v>2025</v>
      </c>
      <c r="Q96" s="19"/>
      <c r="R96" s="19"/>
    </row>
    <row r="97" spans="1:18" s="18" customFormat="1" ht="45" hidden="1" outlineLevel="1" x14ac:dyDescent="0.25">
      <c r="A97" s="106"/>
      <c r="B97" s="100"/>
      <c r="C97" s="101"/>
      <c r="D97" s="102"/>
      <c r="E97" s="102" t="str">
        <f t="shared" ref="E97" ca="1" si="19">IF(F97&lt;&gt;"","0x"&amp;DEC2HEX(F97,3),"")</f>
        <v/>
      </c>
      <c r="F97" s="102" t="str">
        <f t="array" aca="1" ref="F97" ca="1">IF(ISNUMBER(SEARCH("Bit", $K97)), "", INDEX(F:F,MAX(IF(OFFSET(F97,-25,0,24,1)&lt;&gt;"",ROW(OFFSET(F97,-25,0,24,1)))),)+2)</f>
        <v/>
      </c>
      <c r="G97" s="102"/>
      <c r="H97" s="102"/>
      <c r="I97" s="102"/>
      <c r="J97" s="102"/>
      <c r="K97" s="103" t="s">
        <v>38</v>
      </c>
      <c r="L97" s="103"/>
      <c r="M97" s="104" t="s">
        <v>84</v>
      </c>
      <c r="N97" s="105" t="s">
        <v>85</v>
      </c>
      <c r="Q97" s="19"/>
      <c r="R97" s="19"/>
    </row>
    <row r="98" spans="1:18" s="18" customFormat="1" ht="33.75" hidden="1" outlineLevel="1" x14ac:dyDescent="0.25">
      <c r="A98" s="106"/>
      <c r="B98" s="100"/>
      <c r="C98" s="101"/>
      <c r="D98" s="102"/>
      <c r="E98" s="102" t="str">
        <f ca="1">IF(F98&lt;&gt;"","0x"&amp;DEC2HEX(F98,3),"")</f>
        <v/>
      </c>
      <c r="F98" s="102" t="str">
        <f t="array" aca="1" ref="F98" ca="1">IF(ISNUMBER(SEARCH("Bit", $K98)), "", INDEX(F:F,MAX(IF(OFFSET(F98,-25,0,24,1)&lt;&gt;"",ROW(OFFSET(F98,-25,0,24,1)))),)+2)</f>
        <v/>
      </c>
      <c r="G98" s="102"/>
      <c r="H98" s="102"/>
      <c r="I98" s="102"/>
      <c r="J98" s="102"/>
      <c r="K98" s="103" t="s">
        <v>39</v>
      </c>
      <c r="L98" s="103"/>
      <c r="M98" s="104" t="s">
        <v>86</v>
      </c>
      <c r="N98" s="105" t="s">
        <v>87</v>
      </c>
      <c r="Q98" s="19"/>
      <c r="R98" s="19"/>
    </row>
    <row r="99" spans="1:18" s="18" customFormat="1" ht="45" hidden="1" outlineLevel="1" x14ac:dyDescent="0.25">
      <c r="A99" s="106"/>
      <c r="B99" s="100"/>
      <c r="C99" s="101"/>
      <c r="D99" s="102"/>
      <c r="E99" s="102" t="str">
        <f ca="1">IF(F99&lt;&gt;"","0x"&amp;DEC2HEX(F99,3),"")</f>
        <v/>
      </c>
      <c r="F99" s="102" t="str">
        <f t="array" aca="1" ref="F99" ca="1">IF(ISNUMBER(SEARCH("Bit", $K99)), "", INDEX(F:F,MAX(IF(OFFSET(F99,-25,0,24,1)&lt;&gt;"",ROW(OFFSET(F99,-25,0,24,1)))),)+2)</f>
        <v/>
      </c>
      <c r="G99" s="102"/>
      <c r="H99" s="102"/>
      <c r="I99" s="102"/>
      <c r="J99" s="102"/>
      <c r="K99" s="103" t="s">
        <v>88</v>
      </c>
      <c r="L99" s="103"/>
      <c r="M99" s="104" t="s">
        <v>89</v>
      </c>
      <c r="N99" s="105" t="s">
        <v>2012</v>
      </c>
      <c r="Q99" s="19"/>
      <c r="R99" s="19"/>
    </row>
    <row r="100" spans="1:18" s="18" customFormat="1" ht="33.75" hidden="1" outlineLevel="1" x14ac:dyDescent="0.25">
      <c r="A100" s="106"/>
      <c r="B100" s="100"/>
      <c r="C100" s="101"/>
      <c r="D100" s="102"/>
      <c r="E100" s="102" t="str">
        <f ca="1">IF(F100&lt;&gt;"","0x"&amp;DEC2HEX(F100,3),"")</f>
        <v/>
      </c>
      <c r="F100" s="102" t="str">
        <f t="array" aca="1" ref="F100" ca="1">IF(ISNUMBER(SEARCH("Bit", $K100)), "", INDEX(F:F,MAX(IF(OFFSET(F100,-25,0,24,1)&lt;&gt;"",ROW(OFFSET(F100,-25,0,24,1)))),)+2)</f>
        <v/>
      </c>
      <c r="G100" s="102"/>
      <c r="H100" s="102"/>
      <c r="I100" s="102"/>
      <c r="J100" s="102"/>
      <c r="K100" s="103" t="s">
        <v>90</v>
      </c>
      <c r="L100" s="103"/>
      <c r="M100" s="104" t="s">
        <v>91</v>
      </c>
      <c r="N100" s="105" t="s">
        <v>92</v>
      </c>
      <c r="Q100" s="19"/>
      <c r="R100" s="19"/>
    </row>
    <row r="101" spans="1:18" s="18" customFormat="1" ht="15.75" hidden="1" outlineLevel="1" x14ac:dyDescent="0.25">
      <c r="A101" s="106"/>
      <c r="B101" s="100"/>
      <c r="C101" s="101"/>
      <c r="D101" s="102"/>
      <c r="E101" s="102" t="str">
        <f t="shared" ca="1" si="17"/>
        <v/>
      </c>
      <c r="F101" s="102" t="str">
        <f t="array" aca="1" ref="F101" ca="1">IF(ISNUMBER(SEARCH("Bit", $K101)), "", INDEX(F:F,MAX(IF(OFFSET(F101,-25,0,24,1)&lt;&gt;"",ROW(OFFSET(F101,-25,0,24,1)))),)+2)</f>
        <v/>
      </c>
      <c r="G101" s="102"/>
      <c r="H101" s="102"/>
      <c r="I101" s="102"/>
      <c r="J101" s="102"/>
      <c r="K101" s="103" t="s">
        <v>112</v>
      </c>
      <c r="L101" s="103"/>
      <c r="M101" s="104"/>
      <c r="N101" s="105"/>
      <c r="Q101" s="19"/>
      <c r="R101" s="19"/>
    </row>
    <row r="102" spans="1:18" s="18" customFormat="1" ht="15.75" collapsed="1" x14ac:dyDescent="0.25">
      <c r="A102" s="106"/>
      <c r="B102" s="100" t="s">
        <v>40</v>
      </c>
      <c r="C102" s="101" t="s">
        <v>113</v>
      </c>
      <c r="D102" s="102" t="s">
        <v>42</v>
      </c>
      <c r="E102" s="102" t="str">
        <f t="shared" ref="E102:E112" ca="1" si="20">IF(F102&lt;&gt;"","0x"&amp;DEC2HEX(F102,3),"")</f>
        <v>0x01E</v>
      </c>
      <c r="F102" s="102">
        <f t="array" aca="1" ref="F102" ca="1">IF(ISNUMBER(SEARCH("Bit", $K102)), "", INDEX(F:F,MAX(IF(OFFSET(F102,-25,0,24,1)&lt;&gt;"",ROW(OFFSET(F102,-25,0,24,1)))),)+2)</f>
        <v>30</v>
      </c>
      <c r="G102" s="102" t="s">
        <v>43</v>
      </c>
      <c r="H102" s="102">
        <v>16</v>
      </c>
      <c r="I102" s="102" t="s">
        <v>94</v>
      </c>
      <c r="J102" s="102"/>
      <c r="K102" s="103" t="s">
        <v>45</v>
      </c>
      <c r="L102" s="103"/>
      <c r="M102" s="104" t="s">
        <v>106</v>
      </c>
      <c r="N102" s="105"/>
      <c r="Q102" s="19"/>
      <c r="R102" s="19"/>
    </row>
    <row r="103" spans="1:18" s="18" customFormat="1" ht="15.75" hidden="1" outlineLevel="1" x14ac:dyDescent="0.25">
      <c r="A103" s="106"/>
      <c r="B103" s="100"/>
      <c r="C103" s="101"/>
      <c r="D103" s="102"/>
      <c r="E103" s="102" t="str">
        <f t="shared" ca="1" si="20"/>
        <v/>
      </c>
      <c r="F103" s="102" t="str">
        <f t="array" aca="1" ref="F103" ca="1">IF(ISNUMBER(SEARCH("Bit", $K103)), "", INDEX(F:F,MAX(IF(OFFSET(F103,-25,0,24,1)&lt;&gt;"",ROW(OFFSET(F103,-25,0,24,1)))),)+2)</f>
        <v/>
      </c>
      <c r="G103" s="102"/>
      <c r="H103" s="102"/>
      <c r="I103" s="102"/>
      <c r="J103" s="102"/>
      <c r="K103" s="103" t="s">
        <v>67</v>
      </c>
      <c r="L103" s="103"/>
      <c r="M103" s="104" t="s">
        <v>68</v>
      </c>
      <c r="N103" s="105"/>
      <c r="Q103" s="19"/>
      <c r="R103" s="19"/>
    </row>
    <row r="104" spans="1:18" s="18" customFormat="1" ht="15.75" hidden="1" outlineLevel="1" x14ac:dyDescent="0.25">
      <c r="A104" s="106"/>
      <c r="B104" s="100"/>
      <c r="C104" s="101"/>
      <c r="D104" s="102"/>
      <c r="E104" s="102" t="str">
        <f t="shared" ca="1" si="20"/>
        <v/>
      </c>
      <c r="F104" s="102" t="str">
        <f t="array" aca="1" ref="F104" ca="1">IF(ISNUMBER(SEARCH("Bit", $K104)), "", INDEX(F:F,MAX(IF(OFFSET(F104,-25,0,24,1)&lt;&gt;"",ROW(OFFSET(F104,-25,0,24,1)))),)+2)</f>
        <v/>
      </c>
      <c r="G104" s="102"/>
      <c r="H104" s="102"/>
      <c r="I104" s="102"/>
      <c r="J104" s="102"/>
      <c r="K104" s="103" t="s">
        <v>69</v>
      </c>
      <c r="L104" s="103"/>
      <c r="M104" s="104" t="s">
        <v>70</v>
      </c>
      <c r="N104" s="105"/>
      <c r="Q104" s="19"/>
      <c r="R104" s="19"/>
    </row>
    <row r="105" spans="1:18" s="18" customFormat="1" ht="15.75" hidden="1" outlineLevel="1" x14ac:dyDescent="0.25">
      <c r="A105" s="106"/>
      <c r="B105" s="100"/>
      <c r="C105" s="101"/>
      <c r="D105" s="102"/>
      <c r="E105" s="102" t="str">
        <f t="shared" ca="1" si="20"/>
        <v/>
      </c>
      <c r="F105" s="102" t="str">
        <f t="array" aca="1" ref="F105" ca="1">IF(ISNUMBER(SEARCH("Bit", $K105)), "", INDEX(F:F,MAX(IF(OFFSET(F105,-25,0,24,1)&lt;&gt;"",ROW(OFFSET(F105,-25,0,24,1)))),)+2)</f>
        <v/>
      </c>
      <c r="G105" s="102"/>
      <c r="H105" s="102"/>
      <c r="I105" s="102"/>
      <c r="J105" s="102"/>
      <c r="K105" s="103" t="s">
        <v>34</v>
      </c>
      <c r="L105" s="103"/>
      <c r="M105" s="104" t="s">
        <v>95</v>
      </c>
      <c r="N105" s="105" t="s">
        <v>96</v>
      </c>
      <c r="Q105" s="19"/>
      <c r="R105" s="19"/>
    </row>
    <row r="106" spans="1:18" s="18" customFormat="1" ht="15.75" hidden="1" outlineLevel="1" x14ac:dyDescent="0.25">
      <c r="A106" s="106"/>
      <c r="B106" s="100"/>
      <c r="C106" s="101"/>
      <c r="D106" s="102"/>
      <c r="E106" s="102" t="str">
        <f t="shared" ca="1" si="20"/>
        <v/>
      </c>
      <c r="F106" s="102" t="str">
        <f t="array" aca="1" ref="F106" ca="1">IF(ISNUMBER(SEARCH("Bit", $K106)), "", INDEX(F:F,MAX(IF(OFFSET(F106,-25,0,24,1)&lt;&gt;"",ROW(OFFSET(F106,-25,0,24,1)))),)+2)</f>
        <v/>
      </c>
      <c r="G106" s="102"/>
      <c r="H106" s="102"/>
      <c r="I106" s="102"/>
      <c r="J106" s="102"/>
      <c r="K106" s="103" t="s">
        <v>35</v>
      </c>
      <c r="L106" s="103"/>
      <c r="M106" s="104" t="s">
        <v>97</v>
      </c>
      <c r="N106" s="105" t="s">
        <v>98</v>
      </c>
      <c r="Q106" s="19"/>
      <c r="R106" s="19"/>
    </row>
    <row r="107" spans="1:18" s="18" customFormat="1" ht="22.5" hidden="1" outlineLevel="1" x14ac:dyDescent="0.25">
      <c r="A107" s="106"/>
      <c r="B107" s="100"/>
      <c r="C107" s="101"/>
      <c r="D107" s="102"/>
      <c r="E107" s="102" t="str">
        <f t="shared" ca="1" si="20"/>
        <v/>
      </c>
      <c r="F107" s="102" t="str">
        <f t="array" aca="1" ref="F107" ca="1">IF(ISNUMBER(SEARCH("Bit", $K107)), "", INDEX(F:F,MAX(IF(OFFSET(F107,-25,0,24,1)&lt;&gt;"",ROW(OFFSET(F107,-25,0,24,1)))),)+2)</f>
        <v/>
      </c>
      <c r="G107" s="102"/>
      <c r="H107" s="102"/>
      <c r="I107" s="102"/>
      <c r="J107" s="102"/>
      <c r="K107" s="103" t="s">
        <v>99</v>
      </c>
      <c r="L107" s="103"/>
      <c r="M107" s="104" t="s">
        <v>100</v>
      </c>
      <c r="N107" s="105" t="s">
        <v>2219</v>
      </c>
      <c r="Q107" s="19"/>
      <c r="R107" s="19"/>
    </row>
    <row r="108" spans="1:18" s="18" customFormat="1" ht="22.5" hidden="1" outlineLevel="1" x14ac:dyDescent="0.25">
      <c r="A108" s="106"/>
      <c r="B108" s="100"/>
      <c r="C108" s="101"/>
      <c r="D108" s="102"/>
      <c r="E108" s="102" t="str">
        <f t="shared" ca="1" si="20"/>
        <v/>
      </c>
      <c r="F108" s="102" t="str">
        <f t="array" aca="1" ref="F108" ca="1">IF(ISNUMBER(SEARCH("Bit", $K108)), "", INDEX(F:F,MAX(IF(OFFSET(F108,-25,0,24,1)&lt;&gt;"",ROW(OFFSET(F108,-25,0,24,1)))),)+2)</f>
        <v/>
      </c>
      <c r="G108" s="102"/>
      <c r="H108" s="102"/>
      <c r="I108" s="102"/>
      <c r="J108" s="102"/>
      <c r="K108" s="103" t="s">
        <v>101</v>
      </c>
      <c r="L108" s="103"/>
      <c r="M108" s="104" t="s">
        <v>102</v>
      </c>
      <c r="N108" s="105" t="s">
        <v>2220</v>
      </c>
      <c r="Q108" s="19"/>
      <c r="R108" s="19"/>
    </row>
    <row r="109" spans="1:18" s="18" customFormat="1" ht="15.75" hidden="1" outlineLevel="1" x14ac:dyDescent="0.25">
      <c r="A109" s="106"/>
      <c r="B109" s="100"/>
      <c r="C109" s="101"/>
      <c r="D109" s="102"/>
      <c r="E109" s="102" t="str">
        <f t="shared" ca="1" si="20"/>
        <v/>
      </c>
      <c r="F109" s="102" t="str">
        <f t="array" aca="1" ref="F109" ca="1">IF(ISNUMBER(SEARCH("Bit", $K109)), "", INDEX(F:F,MAX(IF(OFFSET(F109,-25,0,24,1)&lt;&gt;"",ROW(OFFSET(F109,-25,0,24,1)))),)+2)</f>
        <v/>
      </c>
      <c r="G109" s="102"/>
      <c r="H109" s="102"/>
      <c r="I109" s="102"/>
      <c r="J109" s="102"/>
      <c r="K109" s="103" t="s">
        <v>88</v>
      </c>
      <c r="L109" s="103"/>
      <c r="M109" s="104" t="s">
        <v>103</v>
      </c>
      <c r="N109" s="105" t="s">
        <v>2218</v>
      </c>
      <c r="Q109" s="19"/>
      <c r="R109" s="19"/>
    </row>
    <row r="110" spans="1:18" s="18" customFormat="1" ht="15.75" hidden="1" outlineLevel="1" x14ac:dyDescent="0.25">
      <c r="A110" s="106"/>
      <c r="B110" s="100"/>
      <c r="C110" s="101"/>
      <c r="D110" s="102"/>
      <c r="E110" s="102" t="str">
        <f t="shared" ca="1" si="20"/>
        <v/>
      </c>
      <c r="F110" s="102" t="str">
        <f t="array" aca="1" ref="F110" ca="1">IF(ISNUMBER(SEARCH("Bit", $K110)), "", INDEX(F:F,MAX(IF(OFFSET(F110,-25,0,24,1)&lt;&gt;"",ROW(OFFSET(F110,-25,0,24,1)))),)+2)</f>
        <v/>
      </c>
      <c r="G110" s="102"/>
      <c r="H110" s="102"/>
      <c r="I110" s="102"/>
      <c r="J110" s="102"/>
      <c r="K110" s="103" t="s">
        <v>90</v>
      </c>
      <c r="L110" s="103"/>
      <c r="M110" s="104" t="s">
        <v>104</v>
      </c>
      <c r="N110" s="105" t="s">
        <v>2217</v>
      </c>
      <c r="Q110" s="19"/>
      <c r="R110" s="19"/>
    </row>
    <row r="111" spans="1:18" s="18" customFormat="1" ht="15.75" collapsed="1" x14ac:dyDescent="0.25">
      <c r="A111" s="106"/>
      <c r="B111" s="100" t="s">
        <v>40</v>
      </c>
      <c r="C111" s="101" t="s">
        <v>114</v>
      </c>
      <c r="D111" s="102" t="s">
        <v>42</v>
      </c>
      <c r="E111" s="102" t="str">
        <f t="shared" ca="1" si="20"/>
        <v>0x020</v>
      </c>
      <c r="F111" s="102">
        <f t="array" aca="1" ref="F111" ca="1">IF(ISNUMBER(SEARCH("Bit", $K111)), "", INDEX(F:F,MAX(IF(OFFSET(F111,-25,0,24,1)&lt;&gt;"",ROW(OFFSET(F111,-25,0,24,1)))),)+2)</f>
        <v>32</v>
      </c>
      <c r="G111" s="102" t="s">
        <v>43</v>
      </c>
      <c r="H111" s="102">
        <v>16</v>
      </c>
      <c r="I111" s="102" t="s">
        <v>1742</v>
      </c>
      <c r="J111" s="102"/>
      <c r="K111" s="103" t="s">
        <v>45</v>
      </c>
      <c r="L111" s="103"/>
      <c r="M111" s="104" t="s">
        <v>115</v>
      </c>
      <c r="N111" s="105"/>
      <c r="Q111" s="19"/>
      <c r="R111" s="19"/>
    </row>
    <row r="112" spans="1:18" s="18" customFormat="1" ht="15.75" hidden="1" outlineLevel="1" x14ac:dyDescent="0.25">
      <c r="A112" s="106"/>
      <c r="B112" s="100"/>
      <c r="C112" s="101"/>
      <c r="D112" s="102"/>
      <c r="E112" s="102" t="str">
        <f t="shared" ca="1" si="20"/>
        <v/>
      </c>
      <c r="F112" s="102" t="str">
        <f t="array" aca="1" ref="F112" ca="1">IF(ISNUMBER(SEARCH("Bit", $K112)), "", INDEX(F:F,MAX(IF(OFFSET(F112,-25,0,24,1)&lt;&gt;"",ROW(OFFSET(F112,-25,0,24,1)))),)+2)</f>
        <v/>
      </c>
      <c r="G112" s="102"/>
      <c r="H112" s="102"/>
      <c r="I112" s="102"/>
      <c r="J112" s="102"/>
      <c r="K112" s="103" t="s">
        <v>47</v>
      </c>
      <c r="L112" s="103"/>
      <c r="M112" s="104" t="s">
        <v>48</v>
      </c>
      <c r="N112" s="105" t="s">
        <v>49</v>
      </c>
      <c r="Q112" s="19"/>
      <c r="R112" s="19"/>
    </row>
    <row r="113" spans="1:18" s="18" customFormat="1" ht="15.75" hidden="1" outlineLevel="1" x14ac:dyDescent="0.25">
      <c r="A113" s="106"/>
      <c r="B113" s="100"/>
      <c r="C113" s="101"/>
      <c r="D113" s="102"/>
      <c r="E113" s="102" t="str">
        <f t="shared" ref="E113" ca="1" si="21">IF(F113&lt;&gt;"","0x"&amp;DEC2HEX(F113,3),"")</f>
        <v/>
      </c>
      <c r="F113" s="102" t="str">
        <f t="array" aca="1" ref="F113" ca="1">IF(ISNUMBER(SEARCH("Bit", $K113)), "", INDEX(F:F,MAX(IF(OFFSET(F113,-25,0,24,1)&lt;&gt;"",ROW(OFFSET(F113,-25,0,24,1)))),)+2)</f>
        <v/>
      </c>
      <c r="G113" s="102"/>
      <c r="H113" s="102"/>
      <c r="I113" s="102"/>
      <c r="J113" s="102"/>
      <c r="K113" s="103" t="s">
        <v>50</v>
      </c>
      <c r="L113" s="103"/>
      <c r="M113" s="104" t="s">
        <v>51</v>
      </c>
      <c r="N113" s="105" t="s">
        <v>52</v>
      </c>
      <c r="Q113" s="19"/>
      <c r="R113" s="19"/>
    </row>
    <row r="114" spans="1:18" s="18" customFormat="1" ht="22.5" hidden="1" outlineLevel="1" x14ac:dyDescent="0.25">
      <c r="A114" s="106"/>
      <c r="B114" s="100"/>
      <c r="C114" s="101"/>
      <c r="D114" s="102"/>
      <c r="E114" s="102" t="str">
        <f ca="1">IF(F114&lt;&gt;"","0x"&amp;DEC2HEX(F114,3),"")</f>
        <v/>
      </c>
      <c r="F114" s="102" t="str">
        <f t="array" aca="1" ref="F114" ca="1">IF(ISNUMBER(SEARCH("Bit", $K114)), "", INDEX(F:F,MAX(IF(OFFSET(F114,-25,0,24,1)&lt;&gt;"",ROW(OFFSET(F114,-25,0,24,1)))),)+2)</f>
        <v/>
      </c>
      <c r="G114" s="102"/>
      <c r="H114" s="102"/>
      <c r="I114" s="102"/>
      <c r="J114" s="102"/>
      <c r="K114" s="103" t="s">
        <v>53</v>
      </c>
      <c r="L114" s="103"/>
      <c r="M114" s="104" t="s">
        <v>54</v>
      </c>
      <c r="N114" s="105" t="s">
        <v>55</v>
      </c>
      <c r="Q114" s="19"/>
      <c r="R114" s="19"/>
    </row>
    <row r="115" spans="1:18" s="18" customFormat="1" ht="15.75" collapsed="1" x14ac:dyDescent="0.25">
      <c r="A115" s="106"/>
      <c r="B115" s="100" t="s">
        <v>40</v>
      </c>
      <c r="C115" s="101" t="s">
        <v>116</v>
      </c>
      <c r="D115" s="102" t="s">
        <v>42</v>
      </c>
      <c r="E115" s="102" t="str">
        <f ca="1">IF(F115&lt;&gt;"","0x"&amp;DEC2HEX(F115,3),"")</f>
        <v>0x022</v>
      </c>
      <c r="F115" s="102">
        <f t="array" aca="1" ref="F115" ca="1">IF(ISNUMBER(SEARCH("Bit", $K115)), "", INDEX(F:F,MAX(IF(OFFSET(F115,-25,0,24,1)&lt;&gt;"",ROW(OFFSET(F115,-25,0,24,1)))),)+2)</f>
        <v>34</v>
      </c>
      <c r="G115" s="102" t="s">
        <v>43</v>
      </c>
      <c r="H115" s="102">
        <v>16</v>
      </c>
      <c r="I115" s="102" t="s">
        <v>44</v>
      </c>
      <c r="J115" s="102"/>
      <c r="K115" s="103" t="s">
        <v>45</v>
      </c>
      <c r="L115" s="103"/>
      <c r="M115" s="104" t="s">
        <v>115</v>
      </c>
      <c r="N115" s="105"/>
      <c r="Q115" s="19"/>
      <c r="R115" s="19"/>
    </row>
    <row r="116" spans="1:18" s="18" customFormat="1" ht="15.75" hidden="1" outlineLevel="1" x14ac:dyDescent="0.25">
      <c r="A116" s="106"/>
      <c r="B116" s="100"/>
      <c r="C116" s="101"/>
      <c r="D116" s="102"/>
      <c r="E116" s="102" t="str">
        <f ca="1">IF(F116&lt;&gt;"","0x"&amp;DEC2HEX(F116,3),"")</f>
        <v/>
      </c>
      <c r="F116" s="102" t="str">
        <f t="array" aca="1" ref="F116" ca="1">IF(ISNUMBER(SEARCH("Bit", $K116)), "", INDEX(F:F,MAX(IF(OFFSET(F116,-25,0,24,1)&lt;&gt;"",ROW(OFFSET(F116,-25,0,24,1)))),)+2)</f>
        <v/>
      </c>
      <c r="G116" s="102"/>
      <c r="H116" s="102"/>
      <c r="I116" s="102"/>
      <c r="J116" s="102"/>
      <c r="K116" s="103" t="s">
        <v>47</v>
      </c>
      <c r="L116" s="103"/>
      <c r="M116" s="104" t="s">
        <v>48</v>
      </c>
      <c r="N116" s="105" t="s">
        <v>57</v>
      </c>
      <c r="Q116" s="19"/>
      <c r="R116" s="19"/>
    </row>
    <row r="117" spans="1:18" s="18" customFormat="1" ht="15.75" hidden="1" outlineLevel="1" x14ac:dyDescent="0.25">
      <c r="A117" s="106"/>
      <c r="B117" s="100"/>
      <c r="C117" s="101"/>
      <c r="D117" s="102"/>
      <c r="E117" s="102" t="str">
        <f t="shared" ref="E117" ca="1" si="22">IF(F117&lt;&gt;"","0x"&amp;DEC2HEX(F117,3),"")</f>
        <v/>
      </c>
      <c r="F117" s="102" t="str">
        <f t="array" aca="1" ref="F117" ca="1">IF(ISNUMBER(SEARCH("Bit", $K117)), "", INDEX(F:F,MAX(IF(OFFSET(F117,-25,0,24,1)&lt;&gt;"",ROW(OFFSET(F117,-25,0,24,1)))),)+2)</f>
        <v/>
      </c>
      <c r="G117" s="102"/>
      <c r="H117" s="102"/>
      <c r="I117" s="102"/>
      <c r="J117" s="102"/>
      <c r="K117" s="103" t="s">
        <v>50</v>
      </c>
      <c r="L117" s="103"/>
      <c r="M117" s="104" t="s">
        <v>51</v>
      </c>
      <c r="N117" s="105" t="s">
        <v>58</v>
      </c>
      <c r="Q117" s="19"/>
      <c r="R117" s="19"/>
    </row>
    <row r="118" spans="1:18" s="18" customFormat="1" ht="15.75" hidden="1" outlineLevel="1" x14ac:dyDescent="0.25">
      <c r="A118" s="106"/>
      <c r="B118" s="100"/>
      <c r="C118" s="101"/>
      <c r="D118" s="102"/>
      <c r="E118" s="102" t="str">
        <f ca="1">IF(F118&lt;&gt;"","0x"&amp;DEC2HEX(F118,3),"")</f>
        <v/>
      </c>
      <c r="F118" s="102" t="str">
        <f t="array" aca="1" ref="F118" ca="1">IF(ISNUMBER(SEARCH("Bit", $K118)), "", INDEX(F:F,MAX(IF(OFFSET(F118,-25,0,24,1)&lt;&gt;"",ROW(OFFSET(F118,-25,0,24,1)))),)+2)</f>
        <v/>
      </c>
      <c r="G118" s="102"/>
      <c r="H118" s="102"/>
      <c r="I118" s="102"/>
      <c r="J118" s="102"/>
      <c r="K118" s="103" t="s">
        <v>53</v>
      </c>
      <c r="L118" s="103"/>
      <c r="M118" s="104" t="s">
        <v>54</v>
      </c>
      <c r="N118" s="105" t="s">
        <v>59</v>
      </c>
      <c r="Q118" s="19"/>
      <c r="R118" s="19"/>
    </row>
    <row r="119" spans="1:18" s="18" customFormat="1" ht="15.75" collapsed="1" x14ac:dyDescent="0.25">
      <c r="A119" s="106"/>
      <c r="B119" s="100" t="s">
        <v>40</v>
      </c>
      <c r="C119" s="101" t="s">
        <v>117</v>
      </c>
      <c r="D119" s="102" t="s">
        <v>42</v>
      </c>
      <c r="E119" s="102" t="str">
        <f ca="1">IF(F119&lt;&gt;"","0x"&amp;DEC2HEX(F119,3),"")</f>
        <v>0x024</v>
      </c>
      <c r="F119" s="102">
        <f t="array" aca="1" ref="F119" ca="1">IF(ISNUMBER(SEARCH("Bit", $K119)), "", INDEX(F:F,MAX(IF(OFFSET(F119,-25,0,24,1)&lt;&gt;"",ROW(OFFSET(F119,-25,0,24,1)))),)+2)</f>
        <v>36</v>
      </c>
      <c r="G119" s="102" t="s">
        <v>43</v>
      </c>
      <c r="H119" s="102">
        <v>16</v>
      </c>
      <c r="I119" s="102" t="s">
        <v>44</v>
      </c>
      <c r="J119" s="102"/>
      <c r="K119" s="103" t="s">
        <v>45</v>
      </c>
      <c r="L119" s="103"/>
      <c r="M119" s="104" t="s">
        <v>115</v>
      </c>
      <c r="N119" s="105" t="s">
        <v>61</v>
      </c>
      <c r="Q119" s="19"/>
      <c r="R119" s="19"/>
    </row>
    <row r="120" spans="1:18" s="18" customFormat="1" ht="15.75" hidden="1" outlineLevel="1" x14ac:dyDescent="0.25">
      <c r="A120" s="106"/>
      <c r="B120" s="100"/>
      <c r="C120" s="101"/>
      <c r="D120" s="102"/>
      <c r="E120" s="102" t="str">
        <f ca="1">IF(F120&lt;&gt;"","0x"&amp;DEC2HEX(F120,3),"")</f>
        <v/>
      </c>
      <c r="F120" s="102" t="str">
        <f t="array" aca="1" ref="F120" ca="1">IF(ISNUMBER(SEARCH("Bit", $K120)), "", INDEX(F:F,MAX(IF(OFFSET(F120,-25,0,24,1)&lt;&gt;"",ROW(OFFSET(F120,-25,0,24,1)))),)+2)</f>
        <v/>
      </c>
      <c r="G120" s="102"/>
      <c r="H120" s="102"/>
      <c r="I120" s="102"/>
      <c r="J120" s="102"/>
      <c r="K120" s="103" t="s">
        <v>47</v>
      </c>
      <c r="L120" s="103"/>
      <c r="M120" s="104" t="s">
        <v>48</v>
      </c>
      <c r="N120" s="105" t="s">
        <v>62</v>
      </c>
      <c r="Q120" s="19"/>
      <c r="R120" s="19"/>
    </row>
    <row r="121" spans="1:18" s="18" customFormat="1" ht="15.75" hidden="1" outlineLevel="1" x14ac:dyDescent="0.25">
      <c r="A121" s="106"/>
      <c r="B121" s="100"/>
      <c r="C121" s="101"/>
      <c r="D121" s="102"/>
      <c r="E121" s="102" t="str">
        <f t="shared" ref="E121" ca="1" si="23">IF(F121&lt;&gt;"","0x"&amp;DEC2HEX(F121,3),"")</f>
        <v/>
      </c>
      <c r="F121" s="102" t="str">
        <f t="array" aca="1" ref="F121" ca="1">IF(ISNUMBER(SEARCH("Bit", $K121)), "", INDEX(F:F,MAX(IF(OFFSET(F121,-25,0,24,1)&lt;&gt;"",ROW(OFFSET(F121,-25,0,24,1)))),)+2)</f>
        <v/>
      </c>
      <c r="G121" s="102"/>
      <c r="H121" s="102"/>
      <c r="I121" s="102"/>
      <c r="J121" s="102"/>
      <c r="K121" s="103" t="s">
        <v>50</v>
      </c>
      <c r="L121" s="103"/>
      <c r="M121" s="104" t="s">
        <v>51</v>
      </c>
      <c r="N121" s="105" t="s">
        <v>63</v>
      </c>
      <c r="Q121" s="19"/>
      <c r="R121" s="19"/>
    </row>
    <row r="122" spans="1:18" s="18" customFormat="1" ht="22.5" hidden="1" outlineLevel="1" x14ac:dyDescent="0.25">
      <c r="A122" s="106"/>
      <c r="B122" s="100"/>
      <c r="C122" s="101"/>
      <c r="D122" s="102"/>
      <c r="E122" s="102" t="str">
        <f t="shared" ref="E122:E128" ca="1" si="24">IF(F122&lt;&gt;"","0x"&amp;DEC2HEX(F122,3),"")</f>
        <v/>
      </c>
      <c r="F122" s="102" t="str">
        <f t="array" aca="1" ref="F122" ca="1">IF(ISNUMBER(SEARCH("Bit", $K122)), "", INDEX(F:F,MAX(IF(OFFSET(F122,-25,0,24,1)&lt;&gt;"",ROW(OFFSET(F122,-25,0,24,1)))),)+2)</f>
        <v/>
      </c>
      <c r="G122" s="102"/>
      <c r="H122" s="102"/>
      <c r="I122" s="102"/>
      <c r="J122" s="102"/>
      <c r="K122" s="103" t="s">
        <v>53</v>
      </c>
      <c r="L122" s="103"/>
      <c r="M122" s="104" t="s">
        <v>54</v>
      </c>
      <c r="N122" s="105" t="s">
        <v>64</v>
      </c>
      <c r="Q122" s="19"/>
      <c r="R122" s="19"/>
    </row>
    <row r="123" spans="1:18" s="18" customFormat="1" ht="15.75" collapsed="1" x14ac:dyDescent="0.25">
      <c r="A123" s="106"/>
      <c r="B123" s="100" t="s">
        <v>40</v>
      </c>
      <c r="C123" s="101" t="s">
        <v>118</v>
      </c>
      <c r="D123" s="102" t="s">
        <v>42</v>
      </c>
      <c r="E123" s="102" t="str">
        <f t="shared" ca="1" si="24"/>
        <v>0x026</v>
      </c>
      <c r="F123" s="102">
        <f t="array" aca="1" ref="F123" ca="1">IF(ISNUMBER(SEARCH("Bit", $K123)), "", INDEX(F:F,MAX(IF(OFFSET(F123,-25,0,24,1)&lt;&gt;"",ROW(OFFSET(F123,-25,0,24,1)))),)+2)</f>
        <v>38</v>
      </c>
      <c r="G123" s="102" t="s">
        <v>43</v>
      </c>
      <c r="H123" s="102">
        <v>16</v>
      </c>
      <c r="I123" s="102" t="s">
        <v>66</v>
      </c>
      <c r="J123" s="102"/>
      <c r="K123" s="103" t="s">
        <v>45</v>
      </c>
      <c r="L123" s="103"/>
      <c r="M123" s="104" t="s">
        <v>115</v>
      </c>
      <c r="N123" s="105"/>
      <c r="Q123" s="19"/>
      <c r="R123" s="19"/>
    </row>
    <row r="124" spans="1:18" s="18" customFormat="1" ht="15.75" hidden="1" outlineLevel="1" x14ac:dyDescent="0.25">
      <c r="A124" s="106"/>
      <c r="B124" s="100"/>
      <c r="C124" s="101"/>
      <c r="D124" s="102"/>
      <c r="E124" s="102" t="str">
        <f t="shared" ca="1" si="24"/>
        <v/>
      </c>
      <c r="F124" s="102" t="str">
        <f t="array" aca="1" ref="F124" ca="1">IF(ISNUMBER(SEARCH("Bit", $K124)), "", INDEX(F:F,MAX(IF(OFFSET(F124,-25,0,24,1)&lt;&gt;"",ROW(OFFSET(F124,-25,0,24,1)))),)+2)</f>
        <v/>
      </c>
      <c r="G124" s="102"/>
      <c r="H124" s="102"/>
      <c r="I124" s="102"/>
      <c r="J124" s="102"/>
      <c r="K124" s="103" t="s">
        <v>67</v>
      </c>
      <c r="L124" s="103"/>
      <c r="M124" s="104" t="s">
        <v>68</v>
      </c>
      <c r="N124" s="105"/>
      <c r="Q124" s="19"/>
      <c r="R124" s="19"/>
    </row>
    <row r="125" spans="1:18" s="18" customFormat="1" ht="15.75" hidden="1" outlineLevel="1" x14ac:dyDescent="0.25">
      <c r="A125" s="106"/>
      <c r="B125" s="100"/>
      <c r="C125" s="101"/>
      <c r="D125" s="102"/>
      <c r="E125" s="102" t="str">
        <f t="shared" ca="1" si="24"/>
        <v/>
      </c>
      <c r="F125" s="102" t="str">
        <f t="array" aca="1" ref="F125" ca="1">IF(ISNUMBER(SEARCH("Bit", $K125)), "", INDEX(F:F,MAX(IF(OFFSET(F125,-25,0,24,1)&lt;&gt;"",ROW(OFFSET(F125,-25,0,24,1)))),)+2)</f>
        <v/>
      </c>
      <c r="G125" s="102"/>
      <c r="H125" s="102"/>
      <c r="I125" s="102"/>
      <c r="J125" s="102"/>
      <c r="K125" s="103" t="s">
        <v>69</v>
      </c>
      <c r="L125" s="103"/>
      <c r="M125" s="104" t="s">
        <v>70</v>
      </c>
      <c r="N125" s="105"/>
      <c r="Q125" s="19"/>
      <c r="R125" s="19"/>
    </row>
    <row r="126" spans="1:18" s="18" customFormat="1" ht="15.75" hidden="1" outlineLevel="1" x14ac:dyDescent="0.25">
      <c r="A126" s="106"/>
      <c r="B126" s="100"/>
      <c r="C126" s="101"/>
      <c r="D126" s="102"/>
      <c r="E126" s="102" t="str">
        <f t="shared" ca="1" si="24"/>
        <v/>
      </c>
      <c r="F126" s="102" t="str">
        <f t="array" aca="1" ref="F126" ca="1">IF(ISNUMBER(SEARCH("Bit", $K126)), "", INDEX(F:F,MAX(IF(OFFSET(F126,-25,0,24,1)&lt;&gt;"",ROW(OFFSET(F126,-25,0,24,1)))),)+2)</f>
        <v/>
      </c>
      <c r="G126" s="102"/>
      <c r="H126" s="102"/>
      <c r="I126" s="102"/>
      <c r="J126" s="102"/>
      <c r="K126" s="103" t="s">
        <v>34</v>
      </c>
      <c r="L126" s="103"/>
      <c r="M126" s="104" t="s">
        <v>71</v>
      </c>
      <c r="N126" s="105" t="s">
        <v>72</v>
      </c>
      <c r="Q126" s="19"/>
      <c r="R126" s="19"/>
    </row>
    <row r="127" spans="1:18" s="18" customFormat="1" ht="22.5" hidden="1" outlineLevel="1" x14ac:dyDescent="0.25">
      <c r="A127" s="106"/>
      <c r="B127" s="100"/>
      <c r="C127" s="101"/>
      <c r="D127" s="102"/>
      <c r="E127" s="102" t="str">
        <f t="shared" ca="1" si="24"/>
        <v/>
      </c>
      <c r="F127" s="102" t="str">
        <f t="array" aca="1" ref="F127" ca="1">IF(ISNUMBER(SEARCH("Bit", $K127)), "", INDEX(F:F,MAX(IF(OFFSET(F127,-25,0,24,1)&lt;&gt;"",ROW(OFFSET(F127,-25,0,24,1)))),)+2)</f>
        <v/>
      </c>
      <c r="G127" s="102"/>
      <c r="H127" s="102"/>
      <c r="I127" s="102"/>
      <c r="J127" s="102"/>
      <c r="K127" s="103" t="s">
        <v>73</v>
      </c>
      <c r="L127" s="103"/>
      <c r="M127" s="104" t="s">
        <v>74</v>
      </c>
      <c r="N127" s="105" t="s">
        <v>75</v>
      </c>
      <c r="Q127" s="19"/>
      <c r="R127" s="19"/>
    </row>
    <row r="128" spans="1:18" s="18" customFormat="1" ht="33.75" hidden="1" outlineLevel="1" x14ac:dyDescent="0.25">
      <c r="A128" s="106"/>
      <c r="B128" s="100"/>
      <c r="C128" s="101"/>
      <c r="D128" s="102"/>
      <c r="E128" s="102" t="str">
        <f t="shared" ca="1" si="24"/>
        <v/>
      </c>
      <c r="F128" s="102" t="str">
        <f t="array" aca="1" ref="F128" ca="1">IF(ISNUMBER(SEARCH("Bit", $K128)), "", INDEX(F:F,MAX(IF(OFFSET(F128,-25,0,24,1)&lt;&gt;"",ROW(OFFSET(F128,-25,0,24,1)))),)+2)</f>
        <v/>
      </c>
      <c r="G128" s="102"/>
      <c r="H128" s="102"/>
      <c r="I128" s="102"/>
      <c r="J128" s="102"/>
      <c r="K128" s="103" t="s">
        <v>76</v>
      </c>
      <c r="L128" s="103"/>
      <c r="M128" s="104" t="s">
        <v>48</v>
      </c>
      <c r="N128" s="105" t="s">
        <v>77</v>
      </c>
      <c r="Q128" s="19"/>
      <c r="R128" s="19"/>
    </row>
    <row r="129" spans="1:18" s="18" customFormat="1" ht="15.75" collapsed="1" x14ac:dyDescent="0.25">
      <c r="A129" s="106"/>
      <c r="B129" s="100" t="s">
        <v>40</v>
      </c>
      <c r="C129" s="101" t="s">
        <v>119</v>
      </c>
      <c r="D129" s="102" t="s">
        <v>42</v>
      </c>
      <c r="E129" s="102" t="str">
        <f t="shared" ref="E129:E136" ca="1" si="25">IF(F129&lt;&gt;"","0x"&amp;DEC2HEX(F129,3),"")</f>
        <v>0x028</v>
      </c>
      <c r="F129" s="102">
        <f t="array" aca="1" ref="F129" ca="1">IF(ISNUMBER(SEARCH("Bit", $K129)), "", INDEX(F:F,MAX(IF(OFFSET(F129,-25,0,24,1)&lt;&gt;"",ROW(OFFSET(F129,-25,0,24,1)))),)+2)</f>
        <v>40</v>
      </c>
      <c r="G129" s="102" t="s">
        <v>43</v>
      </c>
      <c r="H129" s="102">
        <v>16</v>
      </c>
      <c r="I129" s="102" t="s">
        <v>44</v>
      </c>
      <c r="J129" s="102"/>
      <c r="K129" s="103" t="s">
        <v>45</v>
      </c>
      <c r="L129" s="103"/>
      <c r="M129" s="104" t="s">
        <v>115</v>
      </c>
      <c r="N129" s="105"/>
      <c r="Q129" s="19"/>
      <c r="R129" s="19"/>
    </row>
    <row r="130" spans="1:18" s="18" customFormat="1" ht="15.75" hidden="1" outlineLevel="1" x14ac:dyDescent="0.25">
      <c r="A130" s="106"/>
      <c r="B130" s="100"/>
      <c r="C130" s="101"/>
      <c r="D130" s="102"/>
      <c r="E130" s="102" t="str">
        <f t="shared" ca="1" si="25"/>
        <v/>
      </c>
      <c r="F130" s="102" t="str">
        <f t="array" aca="1" ref="F130" ca="1">IF(ISNUMBER(SEARCH("Bit", $K130)), "", INDEX(F:F,MAX(IF(OFFSET(F130,-25,0,24,1)&lt;&gt;"",ROW(OFFSET(F130,-25,0,24,1)))),)+2)</f>
        <v/>
      </c>
      <c r="G130" s="102"/>
      <c r="H130" s="102"/>
      <c r="I130" s="102"/>
      <c r="J130" s="102"/>
      <c r="K130" s="103" t="s">
        <v>47</v>
      </c>
      <c r="L130" s="103"/>
      <c r="M130" s="104" t="s">
        <v>48</v>
      </c>
      <c r="N130" s="105" t="s">
        <v>57</v>
      </c>
      <c r="Q130" s="19"/>
      <c r="R130" s="19"/>
    </row>
    <row r="131" spans="1:18" s="18" customFormat="1" ht="15.75" hidden="1" outlineLevel="1" x14ac:dyDescent="0.25">
      <c r="A131" s="106"/>
      <c r="B131" s="100"/>
      <c r="C131" s="101"/>
      <c r="D131" s="102"/>
      <c r="E131" s="102" t="str">
        <f t="shared" ref="E131" ca="1" si="26">IF(F131&lt;&gt;"","0x"&amp;DEC2HEX(F131,3),"")</f>
        <v/>
      </c>
      <c r="F131" s="102" t="str">
        <f t="array" aca="1" ref="F131" ca="1">IF(ISNUMBER(SEARCH("Bit", $K131)), "", INDEX(F:F,MAX(IF(OFFSET(F131,-25,0,24,1)&lt;&gt;"",ROW(OFFSET(F131,-25,0,24,1)))),)+2)</f>
        <v/>
      </c>
      <c r="G131" s="102"/>
      <c r="H131" s="102"/>
      <c r="I131" s="102"/>
      <c r="J131" s="102"/>
      <c r="K131" s="103" t="s">
        <v>50</v>
      </c>
      <c r="L131" s="103"/>
      <c r="M131" s="104" t="s">
        <v>51</v>
      </c>
      <c r="N131" s="105" t="s">
        <v>79</v>
      </c>
      <c r="Q131" s="19"/>
      <c r="R131" s="19"/>
    </row>
    <row r="132" spans="1:18" s="18" customFormat="1" ht="15.75" hidden="1" outlineLevel="1" x14ac:dyDescent="0.25">
      <c r="A132" s="106"/>
      <c r="B132" s="100"/>
      <c r="C132" s="101"/>
      <c r="D132" s="102"/>
      <c r="E132" s="102" t="str">
        <f t="shared" ca="1" si="25"/>
        <v/>
      </c>
      <c r="F132" s="102" t="str">
        <f t="array" aca="1" ref="F132" ca="1">IF(ISNUMBER(SEARCH("Bit", $K132)), "", INDEX(F:F,MAX(IF(OFFSET(F132,-25,0,24,1)&lt;&gt;"",ROW(OFFSET(F132,-25,0,24,1)))),)+2)</f>
        <v/>
      </c>
      <c r="G132" s="102"/>
      <c r="H132" s="102"/>
      <c r="I132" s="102"/>
      <c r="J132" s="102"/>
      <c r="K132" s="103" t="s">
        <v>53</v>
      </c>
      <c r="L132" s="103"/>
      <c r="M132" s="104" t="s">
        <v>54</v>
      </c>
      <c r="N132" s="105" t="s">
        <v>80</v>
      </c>
      <c r="Q132" s="19"/>
      <c r="R132" s="19"/>
    </row>
    <row r="133" spans="1:18" s="18" customFormat="1" ht="15.75" collapsed="1" x14ac:dyDescent="0.25">
      <c r="A133" s="106"/>
      <c r="B133" s="100" t="s">
        <v>40</v>
      </c>
      <c r="C133" s="101" t="s">
        <v>120</v>
      </c>
      <c r="D133" s="102" t="s">
        <v>42</v>
      </c>
      <c r="E133" s="102" t="str">
        <f t="shared" ca="1" si="25"/>
        <v>0x02A</v>
      </c>
      <c r="F133" s="102">
        <f t="array" aca="1" ref="F133" ca="1">IF(ISNUMBER(SEARCH("Bit", $K133)), "", INDEX(F:F,MAX(IF(OFFSET(F133,-25,0,24,1)&lt;&gt;"",ROW(OFFSET(F133,-25,0,24,1)))),)+2)</f>
        <v>42</v>
      </c>
      <c r="G133" s="102" t="s">
        <v>43</v>
      </c>
      <c r="H133" s="102">
        <v>16</v>
      </c>
      <c r="I133" s="102" t="s">
        <v>44</v>
      </c>
      <c r="J133" s="102"/>
      <c r="K133" s="103" t="s">
        <v>45</v>
      </c>
      <c r="L133" s="103"/>
      <c r="M133" s="104" t="s">
        <v>115</v>
      </c>
      <c r="N133" s="105"/>
      <c r="Q133" s="19"/>
      <c r="R133" s="19"/>
    </row>
    <row r="134" spans="1:18" s="18" customFormat="1" ht="15.75" hidden="1" outlineLevel="1" x14ac:dyDescent="0.25">
      <c r="A134" s="106"/>
      <c r="B134" s="100"/>
      <c r="C134" s="101"/>
      <c r="D134" s="102"/>
      <c r="E134" s="102" t="str">
        <f t="shared" ca="1" si="25"/>
        <v/>
      </c>
      <c r="F134" s="102" t="str">
        <f t="array" aca="1" ref="F134" ca="1">IF(ISNUMBER(SEARCH("Bit", $K134)), "", INDEX(F:F,MAX(IF(OFFSET(F134,-25,0,24,1)&lt;&gt;"",ROW(OFFSET(F134,-25,0,24,1)))),)+2)</f>
        <v/>
      </c>
      <c r="G134" s="102"/>
      <c r="H134" s="102"/>
      <c r="I134" s="102"/>
      <c r="J134" s="102"/>
      <c r="K134" s="103" t="s">
        <v>47</v>
      </c>
      <c r="L134" s="103"/>
      <c r="M134" s="104" t="s">
        <v>48</v>
      </c>
      <c r="N134" s="105" t="s">
        <v>62</v>
      </c>
      <c r="Q134" s="19"/>
      <c r="R134" s="19"/>
    </row>
    <row r="135" spans="1:18" s="18" customFormat="1" ht="15.75" hidden="1" outlineLevel="1" x14ac:dyDescent="0.25">
      <c r="A135" s="106"/>
      <c r="B135" s="100"/>
      <c r="C135" s="101"/>
      <c r="D135" s="102"/>
      <c r="E135" s="102" t="str">
        <f t="shared" ref="E135" ca="1" si="27">IF(F135&lt;&gt;"","0x"&amp;DEC2HEX(F135,3),"")</f>
        <v/>
      </c>
      <c r="F135" s="102" t="str">
        <f t="array" aca="1" ref="F135" ca="1">IF(ISNUMBER(SEARCH("Bit", $K135)), "", INDEX(F:F,MAX(IF(OFFSET(F135,-25,0,24,1)&lt;&gt;"",ROW(OFFSET(F135,-25,0,24,1)))),)+2)</f>
        <v/>
      </c>
      <c r="G135" s="102"/>
      <c r="H135" s="102"/>
      <c r="I135" s="102"/>
      <c r="J135" s="102"/>
      <c r="K135" s="103" t="s">
        <v>50</v>
      </c>
      <c r="L135" s="103"/>
      <c r="M135" s="104" t="s">
        <v>51</v>
      </c>
      <c r="N135" s="105" t="s">
        <v>82</v>
      </c>
      <c r="Q135" s="19"/>
      <c r="R135" s="19"/>
    </row>
    <row r="136" spans="1:18" s="18" customFormat="1" ht="22.5" hidden="1" outlineLevel="1" x14ac:dyDescent="0.25">
      <c r="A136" s="106"/>
      <c r="B136" s="100"/>
      <c r="C136" s="101"/>
      <c r="D136" s="102"/>
      <c r="E136" s="102" t="str">
        <f t="shared" ca="1" si="25"/>
        <v/>
      </c>
      <c r="F136" s="102" t="str">
        <f t="array" aca="1" ref="F136" ca="1">IF(ISNUMBER(SEARCH("Bit", $K136)), "", INDEX(F:F,MAX(IF(OFFSET(F136,-25,0,24,1)&lt;&gt;"",ROW(OFFSET(F136,-25,0,24,1)))),)+2)</f>
        <v/>
      </c>
      <c r="G136" s="102"/>
      <c r="H136" s="102"/>
      <c r="I136" s="102"/>
      <c r="J136" s="102"/>
      <c r="K136" s="103" t="s">
        <v>53</v>
      </c>
      <c r="L136" s="103"/>
      <c r="M136" s="104" t="s">
        <v>54</v>
      </c>
      <c r="N136" s="105" t="s">
        <v>83</v>
      </c>
      <c r="Q136" s="19"/>
      <c r="R136" s="19"/>
    </row>
    <row r="137" spans="1:18" s="18" customFormat="1" ht="15.75" collapsed="1" x14ac:dyDescent="0.25">
      <c r="A137" s="106"/>
      <c r="B137" s="100" t="s">
        <v>40</v>
      </c>
      <c r="C137" s="101" t="s">
        <v>2016</v>
      </c>
      <c r="D137" s="102" t="s">
        <v>42</v>
      </c>
      <c r="E137" s="102" t="str">
        <f t="shared" ref="E137:E144" ca="1" si="28">IF(F137&lt;&gt;"","0x"&amp;DEC2HEX(F137,3),"")</f>
        <v>0x02C</v>
      </c>
      <c r="F137" s="102">
        <f t="array" aca="1" ref="F137" ca="1">IF(ISNUMBER(SEARCH("Bit", $K137)), "", INDEX(F:F,MAX(IF(OFFSET(F137,-25,0,24,1)&lt;&gt;"",ROW(OFFSET(F137,-25,0,24,1)))),)+2)</f>
        <v>44</v>
      </c>
      <c r="G137" s="102" t="s">
        <v>43</v>
      </c>
      <c r="H137" s="102">
        <v>16</v>
      </c>
      <c r="I137" s="102" t="s">
        <v>44</v>
      </c>
      <c r="J137" s="102"/>
      <c r="K137" s="103" t="s">
        <v>45</v>
      </c>
      <c r="L137" s="103"/>
      <c r="M137" s="104" t="s">
        <v>115</v>
      </c>
      <c r="N137" s="105"/>
      <c r="Q137" s="19"/>
      <c r="R137" s="19"/>
    </row>
    <row r="138" spans="1:18" s="18" customFormat="1" ht="15.75" hidden="1" outlineLevel="1" x14ac:dyDescent="0.25">
      <c r="A138" s="106"/>
      <c r="B138" s="100"/>
      <c r="C138" s="101"/>
      <c r="D138" s="102"/>
      <c r="E138" s="102" t="str">
        <f ca="1">IF(F138&lt;&gt;"","0x"&amp;DEC2HEX(F138,3),"")</f>
        <v/>
      </c>
      <c r="F138" s="102" t="str">
        <f t="array" aca="1" ref="F138" ca="1">IF(ISNUMBER(SEARCH("Bit", $K138)), "", INDEX(F:F,MAX(IF(OFFSET(F138,-25,0,24,1)&lt;&gt;"",ROW(OFFSET(F138,-25,0,24,1)))),)+2)</f>
        <v/>
      </c>
      <c r="G138" s="102"/>
      <c r="H138" s="102"/>
      <c r="I138" s="102"/>
      <c r="J138" s="102"/>
      <c r="K138" s="103" t="s">
        <v>2022</v>
      </c>
      <c r="L138" s="103"/>
      <c r="M138" s="104" t="s">
        <v>70</v>
      </c>
      <c r="N138" s="105"/>
      <c r="Q138" s="19"/>
      <c r="R138" s="19"/>
    </row>
    <row r="139" spans="1:18" s="18" customFormat="1" ht="33.75" hidden="1" outlineLevel="1" x14ac:dyDescent="0.25">
      <c r="A139" s="106"/>
      <c r="B139" s="100"/>
      <c r="C139" s="101"/>
      <c r="D139" s="102"/>
      <c r="E139" s="102" t="str">
        <f t="shared" ref="E139" ca="1" si="29">IF(F139&lt;&gt;"","0x"&amp;DEC2HEX(F139,3),"")</f>
        <v/>
      </c>
      <c r="F139" s="102" t="str">
        <f t="array" aca="1" ref="F139" ca="1">IF(ISNUMBER(SEARCH("Bit", $K139)), "", INDEX(F:F,MAX(IF(OFFSET(F139,-25,0,24,1)&lt;&gt;"",ROW(OFFSET(F139,-25,0,24,1)))),)+2)</f>
        <v/>
      </c>
      <c r="G139" s="102"/>
      <c r="H139" s="102"/>
      <c r="I139" s="102"/>
      <c r="J139" s="102"/>
      <c r="K139" s="103" t="s">
        <v>37</v>
      </c>
      <c r="L139" s="103"/>
      <c r="M139" s="104" t="s">
        <v>2023</v>
      </c>
      <c r="N139" s="105" t="s">
        <v>2026</v>
      </c>
      <c r="Q139" s="19"/>
      <c r="R139" s="19"/>
    </row>
    <row r="140" spans="1:18" s="18" customFormat="1" ht="45" hidden="1" outlineLevel="1" x14ac:dyDescent="0.25">
      <c r="A140" s="106"/>
      <c r="B140" s="100"/>
      <c r="C140" s="101"/>
      <c r="D140" s="102"/>
      <c r="E140" s="102" t="str">
        <f t="shared" ref="E140" ca="1" si="30">IF(F140&lt;&gt;"","0x"&amp;DEC2HEX(F140,3),"")</f>
        <v/>
      </c>
      <c r="F140" s="102" t="str">
        <f t="array" aca="1" ref="F140" ca="1">IF(ISNUMBER(SEARCH("Bit", $K140)), "", INDEX(F:F,MAX(IF(OFFSET(F140,-25,0,24,1)&lt;&gt;"",ROW(OFFSET(F140,-25,0,24,1)))),)+2)</f>
        <v/>
      </c>
      <c r="G140" s="102"/>
      <c r="H140" s="102"/>
      <c r="I140" s="102"/>
      <c r="J140" s="102"/>
      <c r="K140" s="103" t="s">
        <v>38</v>
      </c>
      <c r="L140" s="103"/>
      <c r="M140" s="104" t="s">
        <v>84</v>
      </c>
      <c r="N140" s="105" t="s">
        <v>85</v>
      </c>
      <c r="Q140" s="19"/>
      <c r="R140" s="19"/>
    </row>
    <row r="141" spans="1:18" s="18" customFormat="1" ht="33.75" hidden="1" outlineLevel="1" x14ac:dyDescent="0.25">
      <c r="A141" s="106"/>
      <c r="B141" s="100"/>
      <c r="C141" s="101"/>
      <c r="D141" s="102"/>
      <c r="E141" s="102" t="str">
        <f ca="1">IF(F141&lt;&gt;"","0x"&amp;DEC2HEX(F141,3),"")</f>
        <v/>
      </c>
      <c r="F141" s="102" t="str">
        <f t="array" aca="1" ref="F141" ca="1">IF(ISNUMBER(SEARCH("Bit", $K141)), "", INDEX(F:F,MAX(IF(OFFSET(F141,-25,0,24,1)&lt;&gt;"",ROW(OFFSET(F141,-25,0,24,1)))),)+2)</f>
        <v/>
      </c>
      <c r="G141" s="102"/>
      <c r="H141" s="102"/>
      <c r="I141" s="102"/>
      <c r="J141" s="102"/>
      <c r="K141" s="103" t="s">
        <v>39</v>
      </c>
      <c r="L141" s="103"/>
      <c r="M141" s="104" t="s">
        <v>86</v>
      </c>
      <c r="N141" s="105" t="s">
        <v>87</v>
      </c>
      <c r="Q141" s="19"/>
      <c r="R141" s="19"/>
    </row>
    <row r="142" spans="1:18" s="18" customFormat="1" ht="45" hidden="1" outlineLevel="1" x14ac:dyDescent="0.25">
      <c r="A142" s="106"/>
      <c r="B142" s="100"/>
      <c r="C142" s="101"/>
      <c r="D142" s="102"/>
      <c r="E142" s="102" t="str">
        <f ca="1">IF(F142&lt;&gt;"","0x"&amp;DEC2HEX(F142,3),"")</f>
        <v/>
      </c>
      <c r="F142" s="102" t="str">
        <f t="array" aca="1" ref="F142" ca="1">IF(ISNUMBER(SEARCH("Bit", $K142)), "", INDEX(F:F,MAX(IF(OFFSET(F142,-25,0,24,1)&lt;&gt;"",ROW(OFFSET(F142,-25,0,24,1)))),)+2)</f>
        <v/>
      </c>
      <c r="G142" s="102"/>
      <c r="H142" s="102"/>
      <c r="I142" s="102"/>
      <c r="J142" s="102"/>
      <c r="K142" s="103" t="s">
        <v>88</v>
      </c>
      <c r="L142" s="103"/>
      <c r="M142" s="104" t="s">
        <v>89</v>
      </c>
      <c r="N142" s="105" t="s">
        <v>2012</v>
      </c>
      <c r="Q142" s="19"/>
      <c r="R142" s="19"/>
    </row>
    <row r="143" spans="1:18" s="18" customFormat="1" ht="33.75" hidden="1" outlineLevel="1" x14ac:dyDescent="0.25">
      <c r="A143" s="106"/>
      <c r="B143" s="100"/>
      <c r="C143" s="101"/>
      <c r="D143" s="102"/>
      <c r="E143" s="102" t="str">
        <f ca="1">IF(F143&lt;&gt;"","0x"&amp;DEC2HEX(F143,3),"")</f>
        <v/>
      </c>
      <c r="F143" s="102" t="str">
        <f t="array" aca="1" ref="F143" ca="1">IF(ISNUMBER(SEARCH("Bit", $K143)), "", INDEX(F:F,MAX(IF(OFFSET(F143,-25,0,24,1)&lt;&gt;"",ROW(OFFSET(F143,-25,0,24,1)))),)+2)</f>
        <v/>
      </c>
      <c r="G143" s="102"/>
      <c r="H143" s="102"/>
      <c r="I143" s="102"/>
      <c r="J143" s="102"/>
      <c r="K143" s="103" t="s">
        <v>90</v>
      </c>
      <c r="L143" s="103"/>
      <c r="M143" s="104" t="s">
        <v>91</v>
      </c>
      <c r="N143" s="105" t="s">
        <v>92</v>
      </c>
      <c r="Q143" s="19"/>
      <c r="R143" s="19"/>
    </row>
    <row r="144" spans="1:18" s="18" customFormat="1" ht="15.75" hidden="1" outlineLevel="1" x14ac:dyDescent="0.25">
      <c r="A144" s="106"/>
      <c r="B144" s="100"/>
      <c r="C144" s="101"/>
      <c r="D144" s="102"/>
      <c r="E144" s="102" t="str">
        <f t="shared" ca="1" si="28"/>
        <v/>
      </c>
      <c r="F144" s="102" t="str">
        <f t="array" aca="1" ref="F144" ca="1">IF(ISNUMBER(SEARCH("Bit", $K144)), "", INDEX(F:F,MAX(IF(OFFSET(F144,-25,0,24,1)&lt;&gt;"",ROW(OFFSET(F144,-25,0,24,1)))),)+2)</f>
        <v/>
      </c>
      <c r="G144" s="102"/>
      <c r="H144" s="102"/>
      <c r="I144" s="102"/>
      <c r="J144" s="102"/>
      <c r="K144" s="103" t="s">
        <v>112</v>
      </c>
      <c r="L144" s="103"/>
      <c r="M144" s="104"/>
      <c r="N144" s="105"/>
      <c r="Q144" s="19"/>
      <c r="R144" s="19"/>
    </row>
    <row r="145" spans="1:18" s="18" customFormat="1" ht="15.75" collapsed="1" x14ac:dyDescent="0.25">
      <c r="A145" s="106"/>
      <c r="B145" s="100" t="s">
        <v>40</v>
      </c>
      <c r="C145" s="101" t="s">
        <v>121</v>
      </c>
      <c r="D145" s="102" t="s">
        <v>42</v>
      </c>
      <c r="E145" s="102" t="str">
        <f t="shared" ref="E145:E155" ca="1" si="31">IF(F145&lt;&gt;"","0x"&amp;DEC2HEX(F145,3),"")</f>
        <v>0x02E</v>
      </c>
      <c r="F145" s="102">
        <f t="array" aca="1" ref="F145" ca="1">IF(ISNUMBER(SEARCH("Bit", $K145)), "", INDEX(F:F,MAX(IF(OFFSET(F145,-25,0,24,1)&lt;&gt;"",ROW(OFFSET(F145,-25,0,24,1)))),)+2)</f>
        <v>46</v>
      </c>
      <c r="G145" s="102" t="s">
        <v>43</v>
      </c>
      <c r="H145" s="102">
        <v>16</v>
      </c>
      <c r="I145" s="102" t="s">
        <v>94</v>
      </c>
      <c r="J145" s="102"/>
      <c r="K145" s="103" t="s">
        <v>45</v>
      </c>
      <c r="L145" s="103"/>
      <c r="M145" s="104" t="s">
        <v>115</v>
      </c>
      <c r="N145" s="105"/>
      <c r="Q145" s="19"/>
      <c r="R145" s="19"/>
    </row>
    <row r="146" spans="1:18" s="18" customFormat="1" ht="15.75" hidden="1" outlineLevel="1" x14ac:dyDescent="0.25">
      <c r="A146" s="106"/>
      <c r="B146" s="100"/>
      <c r="C146" s="101"/>
      <c r="D146" s="102"/>
      <c r="E146" s="102" t="str">
        <f t="shared" ca="1" si="31"/>
        <v/>
      </c>
      <c r="F146" s="102" t="str">
        <f t="array" aca="1" ref="F146" ca="1">IF(ISNUMBER(SEARCH("Bit", $K146)), "", INDEX(F:F,MAX(IF(OFFSET(F146,-25,0,24,1)&lt;&gt;"",ROW(OFFSET(F146,-25,0,24,1)))),)+2)</f>
        <v/>
      </c>
      <c r="G146" s="102"/>
      <c r="H146" s="102"/>
      <c r="I146" s="102"/>
      <c r="J146" s="102"/>
      <c r="K146" s="103" t="s">
        <v>67</v>
      </c>
      <c r="L146" s="103"/>
      <c r="M146" s="104" t="s">
        <v>68</v>
      </c>
      <c r="N146" s="105"/>
      <c r="Q146" s="19"/>
      <c r="R146" s="19"/>
    </row>
    <row r="147" spans="1:18" s="18" customFormat="1" ht="15.75" hidden="1" outlineLevel="1" x14ac:dyDescent="0.25">
      <c r="A147" s="106"/>
      <c r="B147" s="100"/>
      <c r="C147" s="101"/>
      <c r="D147" s="102"/>
      <c r="E147" s="102" t="str">
        <f t="shared" ca="1" si="31"/>
        <v/>
      </c>
      <c r="F147" s="102" t="str">
        <f t="array" aca="1" ref="F147" ca="1">IF(ISNUMBER(SEARCH("Bit", $K147)), "", INDEX(F:F,MAX(IF(OFFSET(F147,-25,0,24,1)&lt;&gt;"",ROW(OFFSET(F147,-25,0,24,1)))),)+2)</f>
        <v/>
      </c>
      <c r="G147" s="102"/>
      <c r="H147" s="102"/>
      <c r="I147" s="102"/>
      <c r="J147" s="102"/>
      <c r="K147" s="103" t="s">
        <v>69</v>
      </c>
      <c r="L147" s="103"/>
      <c r="M147" s="104" t="s">
        <v>70</v>
      </c>
      <c r="N147" s="105"/>
      <c r="Q147" s="19"/>
      <c r="R147" s="19"/>
    </row>
    <row r="148" spans="1:18" s="18" customFormat="1" ht="15.75" hidden="1" outlineLevel="1" x14ac:dyDescent="0.25">
      <c r="A148" s="106"/>
      <c r="B148" s="100"/>
      <c r="C148" s="101"/>
      <c r="D148" s="102"/>
      <c r="E148" s="102" t="str">
        <f t="shared" ca="1" si="31"/>
        <v/>
      </c>
      <c r="F148" s="102" t="str">
        <f t="array" aca="1" ref="F148" ca="1">IF(ISNUMBER(SEARCH("Bit", $K148)), "", INDEX(F:F,MAX(IF(OFFSET(F148,-25,0,24,1)&lt;&gt;"",ROW(OFFSET(F148,-25,0,24,1)))),)+2)</f>
        <v/>
      </c>
      <c r="G148" s="102"/>
      <c r="H148" s="102"/>
      <c r="I148" s="102"/>
      <c r="J148" s="102"/>
      <c r="K148" s="103" t="s">
        <v>34</v>
      </c>
      <c r="L148" s="103"/>
      <c r="M148" s="104" t="s">
        <v>95</v>
      </c>
      <c r="N148" s="105" t="s">
        <v>96</v>
      </c>
      <c r="Q148" s="19"/>
      <c r="R148" s="19"/>
    </row>
    <row r="149" spans="1:18" s="18" customFormat="1" ht="15.75" hidden="1" outlineLevel="1" x14ac:dyDescent="0.25">
      <c r="A149" s="106"/>
      <c r="B149" s="100"/>
      <c r="C149" s="101"/>
      <c r="D149" s="102"/>
      <c r="E149" s="102" t="str">
        <f t="shared" ca="1" si="31"/>
        <v/>
      </c>
      <c r="F149" s="102" t="str">
        <f t="array" aca="1" ref="F149" ca="1">IF(ISNUMBER(SEARCH("Bit", $K149)), "", INDEX(F:F,MAX(IF(OFFSET(F149,-25,0,24,1)&lt;&gt;"",ROW(OFFSET(F149,-25,0,24,1)))),)+2)</f>
        <v/>
      </c>
      <c r="G149" s="102"/>
      <c r="H149" s="102"/>
      <c r="I149" s="102"/>
      <c r="J149" s="102"/>
      <c r="K149" s="103" t="s">
        <v>35</v>
      </c>
      <c r="L149" s="103"/>
      <c r="M149" s="104" t="s">
        <v>97</v>
      </c>
      <c r="N149" s="105" t="s">
        <v>98</v>
      </c>
      <c r="Q149" s="19"/>
      <c r="R149" s="19"/>
    </row>
    <row r="150" spans="1:18" s="18" customFormat="1" ht="22.5" hidden="1" outlineLevel="1" x14ac:dyDescent="0.25">
      <c r="A150" s="106"/>
      <c r="B150" s="100"/>
      <c r="C150" s="101"/>
      <c r="D150" s="102"/>
      <c r="E150" s="102" t="str">
        <f t="shared" ca="1" si="31"/>
        <v/>
      </c>
      <c r="F150" s="102" t="str">
        <f t="array" aca="1" ref="F150" ca="1">IF(ISNUMBER(SEARCH("Bit", $K150)), "", INDEX(F:F,MAX(IF(OFFSET(F150,-25,0,24,1)&lt;&gt;"",ROW(OFFSET(F150,-25,0,24,1)))),)+2)</f>
        <v/>
      </c>
      <c r="G150" s="102"/>
      <c r="H150" s="102"/>
      <c r="I150" s="102"/>
      <c r="J150" s="102"/>
      <c r="K150" s="103" t="s">
        <v>99</v>
      </c>
      <c r="L150" s="103"/>
      <c r="M150" s="104" t="s">
        <v>100</v>
      </c>
      <c r="N150" s="105" t="s">
        <v>2219</v>
      </c>
      <c r="Q150" s="19"/>
      <c r="R150" s="19"/>
    </row>
    <row r="151" spans="1:18" s="18" customFormat="1" ht="22.5" hidden="1" outlineLevel="1" x14ac:dyDescent="0.25">
      <c r="A151" s="106"/>
      <c r="B151" s="100"/>
      <c r="C151" s="101"/>
      <c r="D151" s="102"/>
      <c r="E151" s="102" t="str">
        <f t="shared" ca="1" si="31"/>
        <v/>
      </c>
      <c r="F151" s="102" t="str">
        <f t="array" aca="1" ref="F151" ca="1">IF(ISNUMBER(SEARCH("Bit", $K151)), "", INDEX(F:F,MAX(IF(OFFSET(F151,-25,0,24,1)&lt;&gt;"",ROW(OFFSET(F151,-25,0,24,1)))),)+2)</f>
        <v/>
      </c>
      <c r="G151" s="102"/>
      <c r="H151" s="102"/>
      <c r="I151" s="102"/>
      <c r="J151" s="102"/>
      <c r="K151" s="103" t="s">
        <v>101</v>
      </c>
      <c r="L151" s="103"/>
      <c r="M151" s="104" t="s">
        <v>102</v>
      </c>
      <c r="N151" s="105" t="s">
        <v>2220</v>
      </c>
      <c r="Q151" s="19"/>
      <c r="R151" s="19"/>
    </row>
    <row r="152" spans="1:18" s="18" customFormat="1" ht="15.75" hidden="1" outlineLevel="1" x14ac:dyDescent="0.25">
      <c r="A152" s="106"/>
      <c r="B152" s="100"/>
      <c r="C152" s="101"/>
      <c r="D152" s="102"/>
      <c r="E152" s="102" t="str">
        <f t="shared" ca="1" si="31"/>
        <v/>
      </c>
      <c r="F152" s="102" t="str">
        <f t="array" aca="1" ref="F152" ca="1">IF(ISNUMBER(SEARCH("Bit", $K152)), "", INDEX(F:F,MAX(IF(OFFSET(F152,-25,0,24,1)&lt;&gt;"",ROW(OFFSET(F152,-25,0,24,1)))),)+2)</f>
        <v/>
      </c>
      <c r="G152" s="102"/>
      <c r="H152" s="102"/>
      <c r="I152" s="102"/>
      <c r="J152" s="102"/>
      <c r="K152" s="103" t="s">
        <v>88</v>
      </c>
      <c r="L152" s="103"/>
      <c r="M152" s="104" t="s">
        <v>103</v>
      </c>
      <c r="N152" s="105" t="s">
        <v>2218</v>
      </c>
      <c r="Q152" s="19"/>
      <c r="R152" s="19"/>
    </row>
    <row r="153" spans="1:18" s="18" customFormat="1" ht="15.75" hidden="1" outlineLevel="1" x14ac:dyDescent="0.25">
      <c r="A153" s="106"/>
      <c r="B153" s="100"/>
      <c r="C153" s="101"/>
      <c r="D153" s="102"/>
      <c r="E153" s="102" t="str">
        <f t="shared" ca="1" si="31"/>
        <v/>
      </c>
      <c r="F153" s="102" t="str">
        <f t="array" aca="1" ref="F153" ca="1">IF(ISNUMBER(SEARCH("Bit", $K153)), "", INDEX(F:F,MAX(IF(OFFSET(F153,-25,0,24,1)&lt;&gt;"",ROW(OFFSET(F153,-25,0,24,1)))),)+2)</f>
        <v/>
      </c>
      <c r="G153" s="102"/>
      <c r="H153" s="102"/>
      <c r="I153" s="102"/>
      <c r="J153" s="102"/>
      <c r="K153" s="103" t="s">
        <v>90</v>
      </c>
      <c r="L153" s="103"/>
      <c r="M153" s="104" t="s">
        <v>104</v>
      </c>
      <c r="N153" s="105" t="s">
        <v>2217</v>
      </c>
      <c r="Q153" s="19"/>
      <c r="R153" s="19"/>
    </row>
    <row r="154" spans="1:18" s="18" customFormat="1" ht="15.75" collapsed="1" x14ac:dyDescent="0.25">
      <c r="A154" s="106"/>
      <c r="B154" s="100" t="s">
        <v>40</v>
      </c>
      <c r="C154" s="101" t="s">
        <v>122</v>
      </c>
      <c r="D154" s="102" t="s">
        <v>42</v>
      </c>
      <c r="E154" s="102" t="str">
        <f t="shared" ca="1" si="31"/>
        <v>0x030</v>
      </c>
      <c r="F154" s="102">
        <f t="array" aca="1" ref="F154" ca="1">IF(ISNUMBER(SEARCH("Bit", $K154)), "", INDEX(F:F,MAX(IF(OFFSET(F154,-25,0,24,1)&lt;&gt;"",ROW(OFFSET(F154,-25,0,24,1)))),)+2)</f>
        <v>48</v>
      </c>
      <c r="G154" s="102" t="s">
        <v>43</v>
      </c>
      <c r="H154" s="102">
        <v>16</v>
      </c>
      <c r="I154" s="102" t="s">
        <v>1742</v>
      </c>
      <c r="J154" s="102"/>
      <c r="K154" s="103" t="s">
        <v>45</v>
      </c>
      <c r="L154" s="103"/>
      <c r="M154" s="104" t="s">
        <v>123</v>
      </c>
      <c r="N154" s="105"/>
      <c r="Q154" s="19"/>
      <c r="R154" s="19"/>
    </row>
    <row r="155" spans="1:18" s="18" customFormat="1" ht="15.75" hidden="1" outlineLevel="1" x14ac:dyDescent="0.25">
      <c r="A155" s="106"/>
      <c r="B155" s="100"/>
      <c r="C155" s="101"/>
      <c r="D155" s="102"/>
      <c r="E155" s="102" t="str">
        <f t="shared" ca="1" si="31"/>
        <v/>
      </c>
      <c r="F155" s="102" t="str">
        <f t="array" aca="1" ref="F155" ca="1">IF(ISNUMBER(SEARCH("Bit", $K155)), "", INDEX(F:F,MAX(IF(OFFSET(F155,-25,0,24,1)&lt;&gt;"",ROW(OFFSET(F155,-25,0,24,1)))),)+2)</f>
        <v/>
      </c>
      <c r="G155" s="102"/>
      <c r="H155" s="102"/>
      <c r="I155" s="102"/>
      <c r="J155" s="102"/>
      <c r="K155" s="103" t="s">
        <v>47</v>
      </c>
      <c r="L155" s="103"/>
      <c r="M155" s="104" t="s">
        <v>48</v>
      </c>
      <c r="N155" s="105" t="s">
        <v>49</v>
      </c>
      <c r="Q155" s="19"/>
      <c r="R155" s="19"/>
    </row>
    <row r="156" spans="1:18" s="18" customFormat="1" ht="15.75" hidden="1" outlineLevel="1" x14ac:dyDescent="0.25">
      <c r="A156" s="106"/>
      <c r="B156" s="100"/>
      <c r="C156" s="101"/>
      <c r="D156" s="102"/>
      <c r="E156" s="102" t="str">
        <f t="shared" ref="E156" ca="1" si="32">IF(F156&lt;&gt;"","0x"&amp;DEC2HEX(F156,3),"")</f>
        <v/>
      </c>
      <c r="F156" s="102" t="str">
        <f t="array" aca="1" ref="F156" ca="1">IF(ISNUMBER(SEARCH("Bit", $K156)), "", INDEX(F:F,MAX(IF(OFFSET(F156,-25,0,24,1)&lt;&gt;"",ROW(OFFSET(F156,-25,0,24,1)))),)+2)</f>
        <v/>
      </c>
      <c r="G156" s="102"/>
      <c r="H156" s="102"/>
      <c r="I156" s="102"/>
      <c r="J156" s="102"/>
      <c r="K156" s="103" t="s">
        <v>50</v>
      </c>
      <c r="L156" s="103"/>
      <c r="M156" s="104" t="s">
        <v>51</v>
      </c>
      <c r="N156" s="105" t="s">
        <v>52</v>
      </c>
      <c r="Q156" s="19"/>
      <c r="R156" s="19"/>
    </row>
    <row r="157" spans="1:18" s="18" customFormat="1" ht="22.5" hidden="1" outlineLevel="1" x14ac:dyDescent="0.25">
      <c r="A157" s="106"/>
      <c r="B157" s="100"/>
      <c r="C157" s="101"/>
      <c r="D157" s="102"/>
      <c r="E157" s="102" t="str">
        <f ca="1">IF(F157&lt;&gt;"","0x"&amp;DEC2HEX(F157,3),"")</f>
        <v/>
      </c>
      <c r="F157" s="102" t="str">
        <f t="array" aca="1" ref="F157" ca="1">IF(ISNUMBER(SEARCH("Bit", $K157)), "", INDEX(F:F,MAX(IF(OFFSET(F157,-25,0,24,1)&lt;&gt;"",ROW(OFFSET(F157,-25,0,24,1)))),)+2)</f>
        <v/>
      </c>
      <c r="G157" s="102"/>
      <c r="H157" s="102"/>
      <c r="I157" s="102"/>
      <c r="J157" s="102"/>
      <c r="K157" s="103" t="s">
        <v>53</v>
      </c>
      <c r="L157" s="103"/>
      <c r="M157" s="104" t="s">
        <v>54</v>
      </c>
      <c r="N157" s="105" t="s">
        <v>55</v>
      </c>
      <c r="Q157" s="19"/>
      <c r="R157" s="19"/>
    </row>
    <row r="158" spans="1:18" s="18" customFormat="1" ht="15.75" collapsed="1" x14ac:dyDescent="0.25">
      <c r="A158" s="106"/>
      <c r="B158" s="100" t="s">
        <v>40</v>
      </c>
      <c r="C158" s="101" t="s">
        <v>124</v>
      </c>
      <c r="D158" s="102" t="s">
        <v>42</v>
      </c>
      <c r="E158" s="102" t="str">
        <f ca="1">IF(F158&lt;&gt;"","0x"&amp;DEC2HEX(F158,3),"")</f>
        <v>0x032</v>
      </c>
      <c r="F158" s="102">
        <f t="array" aca="1" ref="F158" ca="1">IF(ISNUMBER(SEARCH("Bit", $K158)), "", INDEX(F:F,MAX(IF(OFFSET(F158,-25,0,24,1)&lt;&gt;"",ROW(OFFSET(F158,-25,0,24,1)))),)+2)</f>
        <v>50</v>
      </c>
      <c r="G158" s="102" t="s">
        <v>43</v>
      </c>
      <c r="H158" s="102">
        <v>16</v>
      </c>
      <c r="I158" s="102" t="s">
        <v>44</v>
      </c>
      <c r="J158" s="102"/>
      <c r="K158" s="103" t="s">
        <v>45</v>
      </c>
      <c r="L158" s="103"/>
      <c r="M158" s="104" t="s">
        <v>123</v>
      </c>
      <c r="N158" s="105"/>
      <c r="Q158" s="19"/>
      <c r="R158" s="19"/>
    </row>
    <row r="159" spans="1:18" s="18" customFormat="1" ht="15.75" hidden="1" outlineLevel="1" x14ac:dyDescent="0.25">
      <c r="A159" s="106"/>
      <c r="B159" s="100"/>
      <c r="C159" s="101"/>
      <c r="D159" s="102"/>
      <c r="E159" s="102" t="str">
        <f ca="1">IF(F159&lt;&gt;"","0x"&amp;DEC2HEX(F159,3),"")</f>
        <v/>
      </c>
      <c r="F159" s="102" t="str">
        <f t="array" aca="1" ref="F159" ca="1">IF(ISNUMBER(SEARCH("Bit", $K159)), "", INDEX(F:F,MAX(IF(OFFSET(F159,-25,0,24,1)&lt;&gt;"",ROW(OFFSET(F159,-25,0,24,1)))),)+2)</f>
        <v/>
      </c>
      <c r="G159" s="102"/>
      <c r="H159" s="102"/>
      <c r="I159" s="102"/>
      <c r="J159" s="102"/>
      <c r="K159" s="103" t="s">
        <v>47</v>
      </c>
      <c r="L159" s="103"/>
      <c r="M159" s="104" t="s">
        <v>48</v>
      </c>
      <c r="N159" s="105" t="s">
        <v>57</v>
      </c>
      <c r="Q159" s="19"/>
      <c r="R159" s="19"/>
    </row>
    <row r="160" spans="1:18" s="18" customFormat="1" ht="15.75" hidden="1" outlineLevel="1" x14ac:dyDescent="0.25">
      <c r="A160" s="106"/>
      <c r="B160" s="100"/>
      <c r="C160" s="101"/>
      <c r="D160" s="102"/>
      <c r="E160" s="102" t="str">
        <f t="shared" ref="E160" ca="1" si="33">IF(F160&lt;&gt;"","0x"&amp;DEC2HEX(F160,3),"")</f>
        <v/>
      </c>
      <c r="F160" s="102" t="str">
        <f t="array" aca="1" ref="F160" ca="1">IF(ISNUMBER(SEARCH("Bit", $K160)), "", INDEX(F:F,MAX(IF(OFFSET(F160,-25,0,24,1)&lt;&gt;"",ROW(OFFSET(F160,-25,0,24,1)))),)+2)</f>
        <v/>
      </c>
      <c r="G160" s="102"/>
      <c r="H160" s="102"/>
      <c r="I160" s="102"/>
      <c r="J160" s="102"/>
      <c r="K160" s="103" t="s">
        <v>50</v>
      </c>
      <c r="L160" s="103"/>
      <c r="M160" s="104" t="s">
        <v>51</v>
      </c>
      <c r="N160" s="105" t="s">
        <v>58</v>
      </c>
      <c r="Q160" s="19"/>
      <c r="R160" s="19"/>
    </row>
    <row r="161" spans="1:18" s="18" customFormat="1" ht="15.75" hidden="1" outlineLevel="1" x14ac:dyDescent="0.25">
      <c r="A161" s="106"/>
      <c r="B161" s="100"/>
      <c r="C161" s="101"/>
      <c r="D161" s="102"/>
      <c r="E161" s="102" t="str">
        <f ca="1">IF(F161&lt;&gt;"","0x"&amp;DEC2HEX(F161,3),"")</f>
        <v/>
      </c>
      <c r="F161" s="102" t="str">
        <f t="array" aca="1" ref="F161" ca="1">IF(ISNUMBER(SEARCH("Bit", $K161)), "", INDEX(F:F,MAX(IF(OFFSET(F161,-25,0,24,1)&lt;&gt;"",ROW(OFFSET(F161,-25,0,24,1)))),)+2)</f>
        <v/>
      </c>
      <c r="G161" s="102"/>
      <c r="H161" s="102"/>
      <c r="I161" s="102"/>
      <c r="J161" s="102"/>
      <c r="K161" s="103" t="s">
        <v>53</v>
      </c>
      <c r="L161" s="103"/>
      <c r="M161" s="104" t="s">
        <v>54</v>
      </c>
      <c r="N161" s="105" t="s">
        <v>59</v>
      </c>
      <c r="Q161" s="19"/>
      <c r="R161" s="19"/>
    </row>
    <row r="162" spans="1:18" s="18" customFormat="1" ht="15.75" collapsed="1" x14ac:dyDescent="0.25">
      <c r="A162" s="106"/>
      <c r="B162" s="100" t="s">
        <v>40</v>
      </c>
      <c r="C162" s="101" t="s">
        <v>125</v>
      </c>
      <c r="D162" s="102" t="s">
        <v>42</v>
      </c>
      <c r="E162" s="102" t="str">
        <f ca="1">IF(F162&lt;&gt;"","0x"&amp;DEC2HEX(F162,3),"")</f>
        <v>0x034</v>
      </c>
      <c r="F162" s="102">
        <f t="array" aca="1" ref="F162" ca="1">IF(ISNUMBER(SEARCH("Bit", $K162)), "", INDEX(F:F,MAX(IF(OFFSET(F162,-25,0,24,1)&lt;&gt;"",ROW(OFFSET(F162,-25,0,24,1)))),)+2)</f>
        <v>52</v>
      </c>
      <c r="G162" s="102" t="s">
        <v>43</v>
      </c>
      <c r="H162" s="102">
        <v>16</v>
      </c>
      <c r="I162" s="102" t="s">
        <v>44</v>
      </c>
      <c r="J162" s="102"/>
      <c r="K162" s="103" t="s">
        <v>45</v>
      </c>
      <c r="L162" s="103"/>
      <c r="M162" s="104" t="s">
        <v>123</v>
      </c>
      <c r="N162" s="105" t="s">
        <v>61</v>
      </c>
      <c r="Q162" s="19"/>
      <c r="R162" s="19"/>
    </row>
    <row r="163" spans="1:18" s="18" customFormat="1" ht="15.75" hidden="1" outlineLevel="1" x14ac:dyDescent="0.25">
      <c r="A163" s="106"/>
      <c r="B163" s="100"/>
      <c r="C163" s="101"/>
      <c r="D163" s="102"/>
      <c r="E163" s="102" t="str">
        <f ca="1">IF(F163&lt;&gt;"","0x"&amp;DEC2HEX(F163,3),"")</f>
        <v/>
      </c>
      <c r="F163" s="102" t="str">
        <f t="array" aca="1" ref="F163" ca="1">IF(ISNUMBER(SEARCH("Bit", $K163)), "", INDEX(F:F,MAX(IF(OFFSET(F163,-25,0,24,1)&lt;&gt;"",ROW(OFFSET(F163,-25,0,24,1)))),)+2)</f>
        <v/>
      </c>
      <c r="G163" s="102"/>
      <c r="H163" s="102"/>
      <c r="I163" s="102"/>
      <c r="J163" s="102"/>
      <c r="K163" s="103" t="s">
        <v>47</v>
      </c>
      <c r="L163" s="103"/>
      <c r="M163" s="104" t="s">
        <v>48</v>
      </c>
      <c r="N163" s="105" t="s">
        <v>62</v>
      </c>
      <c r="Q163" s="19"/>
      <c r="R163" s="19"/>
    </row>
    <row r="164" spans="1:18" s="18" customFormat="1" ht="15.75" hidden="1" outlineLevel="1" x14ac:dyDescent="0.25">
      <c r="A164" s="106"/>
      <c r="B164" s="100"/>
      <c r="C164" s="101"/>
      <c r="D164" s="102"/>
      <c r="E164" s="102" t="str">
        <f t="shared" ref="E164" ca="1" si="34">IF(F164&lt;&gt;"","0x"&amp;DEC2HEX(F164,3),"")</f>
        <v/>
      </c>
      <c r="F164" s="102" t="str">
        <f t="array" aca="1" ref="F164" ca="1">IF(ISNUMBER(SEARCH("Bit", $K164)), "", INDEX(F:F,MAX(IF(OFFSET(F164,-25,0,24,1)&lt;&gt;"",ROW(OFFSET(F164,-25,0,24,1)))),)+2)</f>
        <v/>
      </c>
      <c r="G164" s="102"/>
      <c r="H164" s="102"/>
      <c r="I164" s="102"/>
      <c r="J164" s="102"/>
      <c r="K164" s="103" t="s">
        <v>50</v>
      </c>
      <c r="L164" s="103"/>
      <c r="M164" s="104" t="s">
        <v>51</v>
      </c>
      <c r="N164" s="105" t="s">
        <v>63</v>
      </c>
      <c r="Q164" s="19"/>
      <c r="R164" s="19"/>
    </row>
    <row r="165" spans="1:18" s="18" customFormat="1" ht="22.5" hidden="1" outlineLevel="1" x14ac:dyDescent="0.25">
      <c r="A165" s="106"/>
      <c r="B165" s="100"/>
      <c r="C165" s="101"/>
      <c r="D165" s="102"/>
      <c r="E165" s="102" t="str">
        <f t="shared" ref="E165:E173" ca="1" si="35">IF(F165&lt;&gt;"","0x"&amp;DEC2HEX(F165,3),"")</f>
        <v/>
      </c>
      <c r="F165" s="102" t="str">
        <f t="array" aca="1" ref="F165" ca="1">IF(ISNUMBER(SEARCH("Bit", $K165)), "", INDEX(F:F,MAX(IF(OFFSET(F165,-25,0,24,1)&lt;&gt;"",ROW(OFFSET(F165,-25,0,24,1)))),)+2)</f>
        <v/>
      </c>
      <c r="G165" s="102"/>
      <c r="H165" s="102"/>
      <c r="I165" s="102"/>
      <c r="J165" s="102"/>
      <c r="K165" s="103" t="s">
        <v>53</v>
      </c>
      <c r="L165" s="103"/>
      <c r="M165" s="104" t="s">
        <v>54</v>
      </c>
      <c r="N165" s="105" t="s">
        <v>64</v>
      </c>
      <c r="Q165" s="19"/>
      <c r="R165" s="19"/>
    </row>
    <row r="166" spans="1:18" s="18" customFormat="1" ht="15.75" collapsed="1" x14ac:dyDescent="0.25">
      <c r="A166" s="106"/>
      <c r="B166" s="100" t="s">
        <v>40</v>
      </c>
      <c r="C166" s="101" t="s">
        <v>126</v>
      </c>
      <c r="D166" s="102" t="s">
        <v>42</v>
      </c>
      <c r="E166" s="102" t="str">
        <f t="shared" ca="1" si="35"/>
        <v>0x036</v>
      </c>
      <c r="F166" s="102">
        <f t="array" aca="1" ref="F166" ca="1">IF(ISNUMBER(SEARCH("Bit", $K166)), "", INDEX(F:F,MAX(IF(OFFSET(F166,-25,0,24,1)&lt;&gt;"",ROW(OFFSET(F166,-25,0,24,1)))),)+2)</f>
        <v>54</v>
      </c>
      <c r="G166" s="102" t="s">
        <v>43</v>
      </c>
      <c r="H166" s="102">
        <v>16</v>
      </c>
      <c r="I166" s="102" t="s">
        <v>66</v>
      </c>
      <c r="J166" s="102"/>
      <c r="K166" s="103" t="s">
        <v>45</v>
      </c>
      <c r="L166" s="103"/>
      <c r="M166" s="104" t="s">
        <v>123</v>
      </c>
      <c r="N166" s="105"/>
      <c r="Q166" s="19"/>
      <c r="R166" s="19"/>
    </row>
    <row r="167" spans="1:18" s="18" customFormat="1" ht="15.75" hidden="1" outlineLevel="1" x14ac:dyDescent="0.25">
      <c r="A167" s="106"/>
      <c r="B167" s="100"/>
      <c r="C167" s="101"/>
      <c r="D167" s="102"/>
      <c r="E167" s="102" t="str">
        <f t="shared" ca="1" si="35"/>
        <v/>
      </c>
      <c r="F167" s="102" t="str">
        <f t="array" aca="1" ref="F167" ca="1">IF(ISNUMBER(SEARCH("Bit", $K167)), "", INDEX(F:F,MAX(IF(OFFSET(F167,-25,0,24,1)&lt;&gt;"",ROW(OFFSET(F167,-25,0,24,1)))),)+2)</f>
        <v/>
      </c>
      <c r="G167" s="102"/>
      <c r="H167" s="102"/>
      <c r="I167" s="102"/>
      <c r="J167" s="102"/>
      <c r="K167" s="103" t="s">
        <v>67</v>
      </c>
      <c r="L167" s="103"/>
      <c r="M167" s="104" t="s">
        <v>68</v>
      </c>
      <c r="N167" s="105"/>
      <c r="Q167" s="19"/>
      <c r="R167" s="19"/>
    </row>
    <row r="168" spans="1:18" s="18" customFormat="1" ht="15.75" hidden="1" outlineLevel="1" x14ac:dyDescent="0.25">
      <c r="A168" s="106"/>
      <c r="B168" s="100"/>
      <c r="C168" s="101"/>
      <c r="D168" s="102"/>
      <c r="E168" s="102" t="str">
        <f t="shared" ca="1" si="35"/>
        <v/>
      </c>
      <c r="F168" s="102" t="str">
        <f t="array" aca="1" ref="F168" ca="1">IF(ISNUMBER(SEARCH("Bit", $K168)), "", INDEX(F:F,MAX(IF(OFFSET(F168,-25,0,24,1)&lt;&gt;"",ROW(OFFSET(F168,-25,0,24,1)))),)+2)</f>
        <v/>
      </c>
      <c r="G168" s="102"/>
      <c r="H168" s="102"/>
      <c r="I168" s="102"/>
      <c r="J168" s="102"/>
      <c r="K168" s="103" t="s">
        <v>69</v>
      </c>
      <c r="L168" s="103"/>
      <c r="M168" s="104" t="s">
        <v>70</v>
      </c>
      <c r="N168" s="105"/>
      <c r="Q168" s="19"/>
      <c r="R168" s="19"/>
    </row>
    <row r="169" spans="1:18" s="18" customFormat="1" ht="15.75" hidden="1" outlineLevel="1" x14ac:dyDescent="0.25">
      <c r="A169" s="106"/>
      <c r="B169" s="100"/>
      <c r="C169" s="101"/>
      <c r="D169" s="102"/>
      <c r="E169" s="102" t="str">
        <f t="shared" ca="1" si="35"/>
        <v/>
      </c>
      <c r="F169" s="102" t="str">
        <f t="array" aca="1" ref="F169" ca="1">IF(ISNUMBER(SEARCH("Bit", $K169)), "", INDEX(F:F,MAX(IF(OFFSET(F169,-25,0,24,1)&lt;&gt;"",ROW(OFFSET(F169,-25,0,24,1)))),)+2)</f>
        <v/>
      </c>
      <c r="G169" s="102"/>
      <c r="H169" s="102"/>
      <c r="I169" s="102"/>
      <c r="J169" s="102"/>
      <c r="K169" s="103" t="s">
        <v>34</v>
      </c>
      <c r="L169" s="103"/>
      <c r="M169" s="104" t="s">
        <v>71</v>
      </c>
      <c r="N169" s="105" t="s">
        <v>72</v>
      </c>
      <c r="Q169" s="19"/>
      <c r="R169" s="19"/>
    </row>
    <row r="170" spans="1:18" s="18" customFormat="1" ht="22.5" hidden="1" outlineLevel="1" x14ac:dyDescent="0.25">
      <c r="A170" s="106"/>
      <c r="B170" s="100"/>
      <c r="C170" s="101"/>
      <c r="D170" s="102"/>
      <c r="E170" s="102" t="str">
        <f t="shared" ca="1" si="35"/>
        <v/>
      </c>
      <c r="F170" s="102" t="str">
        <f t="array" aca="1" ref="F170" ca="1">IF(ISNUMBER(SEARCH("Bit", $K170)), "", INDEX(F:F,MAX(IF(OFFSET(F170,-25,0,24,1)&lt;&gt;"",ROW(OFFSET(F170,-25,0,24,1)))),)+2)</f>
        <v/>
      </c>
      <c r="G170" s="102"/>
      <c r="H170" s="102"/>
      <c r="I170" s="102"/>
      <c r="J170" s="102"/>
      <c r="K170" s="103" t="s">
        <v>73</v>
      </c>
      <c r="L170" s="103"/>
      <c r="M170" s="104" t="s">
        <v>74</v>
      </c>
      <c r="N170" s="105" t="s">
        <v>75</v>
      </c>
      <c r="Q170" s="19"/>
      <c r="R170" s="19"/>
    </row>
    <row r="171" spans="1:18" s="18" customFormat="1" ht="33.75" hidden="1" outlineLevel="1" x14ac:dyDescent="0.25">
      <c r="A171" s="106"/>
      <c r="B171" s="100"/>
      <c r="C171" s="101"/>
      <c r="D171" s="102"/>
      <c r="E171" s="102" t="str">
        <f t="shared" ca="1" si="35"/>
        <v/>
      </c>
      <c r="F171" s="102" t="str">
        <f t="array" aca="1" ref="F171" ca="1">IF(ISNUMBER(SEARCH("Bit", $K171)), "", INDEX(F:F,MAX(IF(OFFSET(F171,-25,0,24,1)&lt;&gt;"",ROW(OFFSET(F171,-25,0,24,1)))),)+2)</f>
        <v/>
      </c>
      <c r="G171" s="102"/>
      <c r="H171" s="102"/>
      <c r="I171" s="102"/>
      <c r="J171" s="102"/>
      <c r="K171" s="103" t="s">
        <v>76</v>
      </c>
      <c r="L171" s="103"/>
      <c r="M171" s="104" t="s">
        <v>48</v>
      </c>
      <c r="N171" s="105" t="s">
        <v>77</v>
      </c>
      <c r="Q171" s="19"/>
      <c r="R171" s="19"/>
    </row>
    <row r="172" spans="1:18" s="18" customFormat="1" ht="15.75" collapsed="1" x14ac:dyDescent="0.25">
      <c r="A172" s="106"/>
      <c r="B172" s="100" t="s">
        <v>40</v>
      </c>
      <c r="C172" s="101" t="s">
        <v>127</v>
      </c>
      <c r="D172" s="102" t="s">
        <v>42</v>
      </c>
      <c r="E172" s="102" t="str">
        <f t="shared" ca="1" si="35"/>
        <v>0x038</v>
      </c>
      <c r="F172" s="102">
        <f t="array" aca="1" ref="F172" ca="1">IF(ISNUMBER(SEARCH("Bit", $K172)), "", INDEX(F:F,MAX(IF(OFFSET(F172,-25,0,24,1)&lt;&gt;"",ROW(OFFSET(F172,-25,0,24,1)))),)+2)</f>
        <v>56</v>
      </c>
      <c r="G172" s="102" t="s">
        <v>43</v>
      </c>
      <c r="H172" s="102">
        <v>16</v>
      </c>
      <c r="I172" s="102" t="s">
        <v>44</v>
      </c>
      <c r="J172" s="102"/>
      <c r="K172" s="103" t="s">
        <v>45</v>
      </c>
      <c r="L172" s="103"/>
      <c r="M172" s="104" t="s">
        <v>123</v>
      </c>
      <c r="N172" s="105"/>
      <c r="Q172" s="19"/>
      <c r="R172" s="19"/>
    </row>
    <row r="173" spans="1:18" s="18" customFormat="1" ht="15.75" hidden="1" outlineLevel="1" x14ac:dyDescent="0.25">
      <c r="A173" s="106"/>
      <c r="B173" s="100"/>
      <c r="C173" s="101"/>
      <c r="D173" s="102"/>
      <c r="E173" s="102" t="str">
        <f t="shared" ca="1" si="35"/>
        <v/>
      </c>
      <c r="F173" s="102" t="str">
        <f t="array" aca="1" ref="F173" ca="1">IF(ISNUMBER(SEARCH("Bit", $K173)), "", INDEX(F:F,MAX(IF(OFFSET(F173,-25,0,24,1)&lt;&gt;"",ROW(OFFSET(F173,-25,0,24,1)))),)+2)</f>
        <v/>
      </c>
      <c r="G173" s="102"/>
      <c r="H173" s="102"/>
      <c r="I173" s="102"/>
      <c r="J173" s="102"/>
      <c r="K173" s="103" t="s">
        <v>47</v>
      </c>
      <c r="L173" s="103"/>
      <c r="M173" s="104" t="s">
        <v>48</v>
      </c>
      <c r="N173" s="105" t="s">
        <v>57</v>
      </c>
      <c r="Q173" s="19"/>
      <c r="R173" s="19"/>
    </row>
    <row r="174" spans="1:18" s="18" customFormat="1" ht="15.75" hidden="1" outlineLevel="1" x14ac:dyDescent="0.25">
      <c r="A174" s="106"/>
      <c r="B174" s="100"/>
      <c r="C174" s="101"/>
      <c r="D174" s="102"/>
      <c r="E174" s="102" t="str">
        <f t="shared" ref="E174" ca="1" si="36">IF(F174&lt;&gt;"","0x"&amp;DEC2HEX(F174,3),"")</f>
        <v/>
      </c>
      <c r="F174" s="102" t="str">
        <f t="array" aca="1" ref="F174" ca="1">IF(ISNUMBER(SEARCH("Bit", $K174)), "", INDEX(F:F,MAX(IF(OFFSET(F174,-25,0,24,1)&lt;&gt;"",ROW(OFFSET(F174,-25,0,24,1)))),)+2)</f>
        <v/>
      </c>
      <c r="G174" s="102"/>
      <c r="H174" s="102"/>
      <c r="I174" s="102"/>
      <c r="J174" s="102"/>
      <c r="K174" s="103" t="s">
        <v>50</v>
      </c>
      <c r="L174" s="103"/>
      <c r="M174" s="104" t="s">
        <v>51</v>
      </c>
      <c r="N174" s="105" t="s">
        <v>79</v>
      </c>
      <c r="Q174" s="19"/>
      <c r="R174" s="19"/>
    </row>
    <row r="175" spans="1:18" s="18" customFormat="1" ht="15.75" hidden="1" outlineLevel="1" x14ac:dyDescent="0.25">
      <c r="A175" s="106"/>
      <c r="B175" s="100"/>
      <c r="C175" s="101"/>
      <c r="D175" s="102"/>
      <c r="E175" s="102" t="str">
        <f ca="1">IF(F175&lt;&gt;"","0x"&amp;DEC2HEX(F175,3),"")</f>
        <v/>
      </c>
      <c r="F175" s="102" t="str">
        <f t="array" aca="1" ref="F175" ca="1">IF(ISNUMBER(SEARCH("Bit", $K175)), "", INDEX(F:F,MAX(IF(OFFSET(F175,-25,0,24,1)&lt;&gt;"",ROW(OFFSET(F175,-25,0,24,1)))),)+2)</f>
        <v/>
      </c>
      <c r="G175" s="102"/>
      <c r="H175" s="102"/>
      <c r="I175" s="102"/>
      <c r="J175" s="102"/>
      <c r="K175" s="103" t="s">
        <v>53</v>
      </c>
      <c r="L175" s="103"/>
      <c r="M175" s="104" t="s">
        <v>54</v>
      </c>
      <c r="N175" s="105" t="s">
        <v>80</v>
      </c>
      <c r="Q175" s="19"/>
      <c r="R175" s="19"/>
    </row>
    <row r="176" spans="1:18" s="18" customFormat="1" ht="15.75" collapsed="1" x14ac:dyDescent="0.25">
      <c r="A176" s="106"/>
      <c r="B176" s="100" t="s">
        <v>40</v>
      </c>
      <c r="C176" s="101" t="s">
        <v>128</v>
      </c>
      <c r="D176" s="102" t="s">
        <v>42</v>
      </c>
      <c r="E176" s="102" t="str">
        <f ca="1">IF(F176&lt;&gt;"","0x"&amp;DEC2HEX(F176,3),"")</f>
        <v>0x03A</v>
      </c>
      <c r="F176" s="102">
        <f t="array" aca="1" ref="F176" ca="1">IF(ISNUMBER(SEARCH("Bit", $K176)), "", INDEX(F:F,MAX(IF(OFFSET(F176,-25,0,24,1)&lt;&gt;"",ROW(OFFSET(F176,-25,0,24,1)))),)+2)</f>
        <v>58</v>
      </c>
      <c r="G176" s="102" t="s">
        <v>43</v>
      </c>
      <c r="H176" s="102">
        <v>16</v>
      </c>
      <c r="I176" s="102" t="s">
        <v>44</v>
      </c>
      <c r="J176" s="102"/>
      <c r="K176" s="103" t="s">
        <v>45</v>
      </c>
      <c r="L176" s="103"/>
      <c r="M176" s="104" t="s">
        <v>123</v>
      </c>
      <c r="N176" s="105"/>
      <c r="Q176" s="19"/>
      <c r="R176" s="19"/>
    </row>
    <row r="177" spans="1:18" s="18" customFormat="1" ht="15.75" hidden="1" outlineLevel="1" x14ac:dyDescent="0.25">
      <c r="A177" s="106"/>
      <c r="B177" s="100"/>
      <c r="C177" s="101"/>
      <c r="D177" s="102"/>
      <c r="E177" s="102" t="str">
        <f ca="1">IF(F177&lt;&gt;"","0x"&amp;DEC2HEX(F177,3),"")</f>
        <v/>
      </c>
      <c r="F177" s="102" t="str">
        <f t="array" aca="1" ref="F177" ca="1">IF(ISNUMBER(SEARCH("Bit", $K177)), "", INDEX(F:F,MAX(IF(OFFSET(F177,-25,0,24,1)&lt;&gt;"",ROW(OFFSET(F177,-25,0,24,1)))),)+2)</f>
        <v/>
      </c>
      <c r="G177" s="102"/>
      <c r="H177" s="102"/>
      <c r="I177" s="102"/>
      <c r="J177" s="102"/>
      <c r="K177" s="103" t="s">
        <v>47</v>
      </c>
      <c r="L177" s="103"/>
      <c r="M177" s="104" t="s">
        <v>48</v>
      </c>
      <c r="N177" s="105" t="s">
        <v>62</v>
      </c>
      <c r="Q177" s="19"/>
      <c r="R177" s="19"/>
    </row>
    <row r="178" spans="1:18" s="18" customFormat="1" ht="15.75" hidden="1" outlineLevel="1" x14ac:dyDescent="0.25">
      <c r="A178" s="106"/>
      <c r="B178" s="100"/>
      <c r="C178" s="101"/>
      <c r="D178" s="102"/>
      <c r="E178" s="102" t="str">
        <f t="shared" ref="E178" ca="1" si="37">IF(F178&lt;&gt;"","0x"&amp;DEC2HEX(F178,3),"")</f>
        <v/>
      </c>
      <c r="F178" s="102" t="str">
        <f t="array" aca="1" ref="F178" ca="1">IF(ISNUMBER(SEARCH("Bit", $K178)), "", INDEX(F:F,MAX(IF(OFFSET(F178,-25,0,24,1)&lt;&gt;"",ROW(OFFSET(F178,-25,0,24,1)))),)+2)</f>
        <v/>
      </c>
      <c r="G178" s="102"/>
      <c r="H178" s="102"/>
      <c r="I178" s="102"/>
      <c r="J178" s="102"/>
      <c r="K178" s="103" t="s">
        <v>50</v>
      </c>
      <c r="L178" s="103"/>
      <c r="M178" s="104" t="s">
        <v>51</v>
      </c>
      <c r="N178" s="105" t="s">
        <v>82</v>
      </c>
      <c r="Q178" s="19"/>
      <c r="R178" s="19"/>
    </row>
    <row r="179" spans="1:18" s="18" customFormat="1" ht="22.5" hidden="1" outlineLevel="1" x14ac:dyDescent="0.25">
      <c r="A179" s="106"/>
      <c r="B179" s="100"/>
      <c r="C179" s="101"/>
      <c r="D179" s="102"/>
      <c r="E179" s="102" t="str">
        <f ca="1">IF(F179&lt;&gt;"","0x"&amp;DEC2HEX(F179,3),"")</f>
        <v/>
      </c>
      <c r="F179" s="102" t="str">
        <f t="array" aca="1" ref="F179" ca="1">IF(ISNUMBER(SEARCH("Bit", $K179)), "", INDEX(F:F,MAX(IF(OFFSET(F179,-25,0,24,1)&lt;&gt;"",ROW(OFFSET(F179,-25,0,24,1)))),)+2)</f>
        <v/>
      </c>
      <c r="G179" s="102"/>
      <c r="H179" s="102"/>
      <c r="I179" s="102"/>
      <c r="J179" s="102"/>
      <c r="K179" s="103" t="s">
        <v>53</v>
      </c>
      <c r="L179" s="103"/>
      <c r="M179" s="104" t="s">
        <v>54</v>
      </c>
      <c r="N179" s="105" t="s">
        <v>83</v>
      </c>
      <c r="Q179" s="19"/>
      <c r="R179" s="19"/>
    </row>
    <row r="180" spans="1:18" s="18" customFormat="1" ht="15.75" collapsed="1" x14ac:dyDescent="0.25">
      <c r="A180" s="106"/>
      <c r="B180" s="100" t="s">
        <v>40</v>
      </c>
      <c r="C180" s="101" t="s">
        <v>2017</v>
      </c>
      <c r="D180" s="102" t="s">
        <v>42</v>
      </c>
      <c r="E180" s="102" t="str">
        <f t="shared" ref="E180:E187" ca="1" si="38">IF(F180&lt;&gt;"","0x"&amp;DEC2HEX(F180,3),"")</f>
        <v>0x03C</v>
      </c>
      <c r="F180" s="102">
        <f t="array" aca="1" ref="F180" ca="1">IF(ISNUMBER(SEARCH("Bit", $K180)), "", INDEX(F:F,MAX(IF(OFFSET(F180,-25,0,24,1)&lt;&gt;"",ROW(OFFSET(F180,-25,0,24,1)))),)+2)</f>
        <v>60</v>
      </c>
      <c r="G180" s="102" t="s">
        <v>43</v>
      </c>
      <c r="H180" s="102">
        <v>16</v>
      </c>
      <c r="I180" s="102" t="s">
        <v>44</v>
      </c>
      <c r="J180" s="102"/>
      <c r="K180" s="103" t="s">
        <v>45</v>
      </c>
      <c r="L180" s="103"/>
      <c r="M180" s="104" t="s">
        <v>123</v>
      </c>
      <c r="N180" s="105"/>
      <c r="Q180" s="19"/>
      <c r="R180" s="19"/>
    </row>
    <row r="181" spans="1:18" s="18" customFormat="1" ht="15.75" hidden="1" outlineLevel="1" x14ac:dyDescent="0.25">
      <c r="A181" s="106"/>
      <c r="B181" s="100"/>
      <c r="C181" s="101"/>
      <c r="D181" s="102"/>
      <c r="E181" s="102" t="str">
        <f ca="1">IF(F181&lt;&gt;"","0x"&amp;DEC2HEX(F181,3),"")</f>
        <v/>
      </c>
      <c r="F181" s="102" t="str">
        <f t="array" aca="1" ref="F181" ca="1">IF(ISNUMBER(SEARCH("Bit", $K181)), "", INDEX(F:F,MAX(IF(OFFSET(F181,-25,0,24,1)&lt;&gt;"",ROW(OFFSET(F181,-25,0,24,1)))),)+2)</f>
        <v/>
      </c>
      <c r="G181" s="102"/>
      <c r="H181" s="102"/>
      <c r="I181" s="102"/>
      <c r="J181" s="102"/>
      <c r="K181" s="103" t="s">
        <v>2022</v>
      </c>
      <c r="L181" s="103"/>
      <c r="M181" s="104" t="s">
        <v>70</v>
      </c>
      <c r="N181" s="105"/>
      <c r="Q181" s="19"/>
      <c r="R181" s="19"/>
    </row>
    <row r="182" spans="1:18" s="18" customFormat="1" ht="33.75" hidden="1" outlineLevel="1" x14ac:dyDescent="0.25">
      <c r="A182" s="106"/>
      <c r="B182" s="100"/>
      <c r="C182" s="101"/>
      <c r="D182" s="102"/>
      <c r="E182" s="102" t="str">
        <f t="shared" ref="E182" ca="1" si="39">IF(F182&lt;&gt;"","0x"&amp;DEC2HEX(F182,3),"")</f>
        <v/>
      </c>
      <c r="F182" s="102" t="str">
        <f t="array" aca="1" ref="F182" ca="1">IF(ISNUMBER(SEARCH("Bit", $K182)), "", INDEX(F:F,MAX(IF(OFFSET(F182,-25,0,24,1)&lt;&gt;"",ROW(OFFSET(F182,-25,0,24,1)))),)+2)</f>
        <v/>
      </c>
      <c r="G182" s="102"/>
      <c r="H182" s="102"/>
      <c r="I182" s="102"/>
      <c r="J182" s="102"/>
      <c r="K182" s="103" t="s">
        <v>37</v>
      </c>
      <c r="L182" s="103"/>
      <c r="M182" s="104" t="s">
        <v>2023</v>
      </c>
      <c r="N182" s="105" t="s">
        <v>2027</v>
      </c>
      <c r="Q182" s="19"/>
      <c r="R182" s="19"/>
    </row>
    <row r="183" spans="1:18" s="18" customFormat="1" ht="45" hidden="1" outlineLevel="1" x14ac:dyDescent="0.25">
      <c r="A183" s="106"/>
      <c r="B183" s="100"/>
      <c r="C183" s="101"/>
      <c r="D183" s="102"/>
      <c r="E183" s="102" t="str">
        <f t="shared" ref="E183" ca="1" si="40">IF(F183&lt;&gt;"","0x"&amp;DEC2HEX(F183,3),"")</f>
        <v/>
      </c>
      <c r="F183" s="102" t="str">
        <f t="array" aca="1" ref="F183" ca="1">IF(ISNUMBER(SEARCH("Bit", $K183)), "", INDEX(F:F,MAX(IF(OFFSET(F183,-25,0,24,1)&lt;&gt;"",ROW(OFFSET(F183,-25,0,24,1)))),)+2)</f>
        <v/>
      </c>
      <c r="G183" s="102"/>
      <c r="H183" s="102"/>
      <c r="I183" s="102"/>
      <c r="J183" s="102"/>
      <c r="K183" s="103" t="s">
        <v>38</v>
      </c>
      <c r="L183" s="103"/>
      <c r="M183" s="104" t="s">
        <v>84</v>
      </c>
      <c r="N183" s="105" t="s">
        <v>85</v>
      </c>
      <c r="Q183" s="19"/>
      <c r="R183" s="19"/>
    </row>
    <row r="184" spans="1:18" s="18" customFormat="1" ht="33.75" hidden="1" outlineLevel="1" x14ac:dyDescent="0.25">
      <c r="A184" s="106"/>
      <c r="B184" s="100"/>
      <c r="C184" s="101"/>
      <c r="D184" s="102"/>
      <c r="E184" s="102" t="str">
        <f ca="1">IF(F184&lt;&gt;"","0x"&amp;DEC2HEX(F184,3),"")</f>
        <v/>
      </c>
      <c r="F184" s="102" t="str">
        <f t="array" aca="1" ref="F184" ca="1">IF(ISNUMBER(SEARCH("Bit", $K184)), "", INDEX(F:F,MAX(IF(OFFSET(F184,-25,0,24,1)&lt;&gt;"",ROW(OFFSET(F184,-25,0,24,1)))),)+2)</f>
        <v/>
      </c>
      <c r="G184" s="102"/>
      <c r="H184" s="102"/>
      <c r="I184" s="102"/>
      <c r="J184" s="102"/>
      <c r="K184" s="103" t="s">
        <v>39</v>
      </c>
      <c r="L184" s="103"/>
      <c r="M184" s="104" t="s">
        <v>86</v>
      </c>
      <c r="N184" s="105" t="s">
        <v>87</v>
      </c>
      <c r="Q184" s="19"/>
      <c r="R184" s="19"/>
    </row>
    <row r="185" spans="1:18" s="18" customFormat="1" ht="45" hidden="1" outlineLevel="1" x14ac:dyDescent="0.25">
      <c r="A185" s="106"/>
      <c r="B185" s="100"/>
      <c r="C185" s="101"/>
      <c r="D185" s="102"/>
      <c r="E185" s="102" t="str">
        <f ca="1">IF(F185&lt;&gt;"","0x"&amp;DEC2HEX(F185,3),"")</f>
        <v/>
      </c>
      <c r="F185" s="102" t="str">
        <f t="array" aca="1" ref="F185" ca="1">IF(ISNUMBER(SEARCH("Bit", $K185)), "", INDEX(F:F,MAX(IF(OFFSET(F185,-25,0,24,1)&lt;&gt;"",ROW(OFFSET(F185,-25,0,24,1)))),)+2)</f>
        <v/>
      </c>
      <c r="G185" s="102"/>
      <c r="H185" s="102"/>
      <c r="I185" s="102"/>
      <c r="J185" s="102"/>
      <c r="K185" s="103" t="s">
        <v>88</v>
      </c>
      <c r="L185" s="103"/>
      <c r="M185" s="104" t="s">
        <v>89</v>
      </c>
      <c r="N185" s="105" t="s">
        <v>2012</v>
      </c>
      <c r="Q185" s="19"/>
      <c r="R185" s="19"/>
    </row>
    <row r="186" spans="1:18" s="18" customFormat="1" ht="33.75" hidden="1" outlineLevel="1" x14ac:dyDescent="0.25">
      <c r="A186" s="106"/>
      <c r="B186" s="100"/>
      <c r="C186" s="101"/>
      <c r="D186" s="102"/>
      <c r="E186" s="102" t="str">
        <f ca="1">IF(F186&lt;&gt;"","0x"&amp;DEC2HEX(F186,3),"")</f>
        <v/>
      </c>
      <c r="F186" s="102" t="str">
        <f t="array" aca="1" ref="F186" ca="1">IF(ISNUMBER(SEARCH("Bit", $K186)), "", INDEX(F:F,MAX(IF(OFFSET(F186,-25,0,24,1)&lt;&gt;"",ROW(OFFSET(F186,-25,0,24,1)))),)+2)</f>
        <v/>
      </c>
      <c r="G186" s="102"/>
      <c r="H186" s="102"/>
      <c r="I186" s="102"/>
      <c r="J186" s="102"/>
      <c r="K186" s="103" t="s">
        <v>90</v>
      </c>
      <c r="L186" s="103"/>
      <c r="M186" s="104" t="s">
        <v>91</v>
      </c>
      <c r="N186" s="105" t="s">
        <v>92</v>
      </c>
      <c r="Q186" s="19"/>
      <c r="R186" s="19"/>
    </row>
    <row r="187" spans="1:18" s="18" customFormat="1" ht="15.75" hidden="1" outlineLevel="1" x14ac:dyDescent="0.25">
      <c r="A187" s="106"/>
      <c r="B187" s="100"/>
      <c r="C187" s="101"/>
      <c r="D187" s="102"/>
      <c r="E187" s="102" t="str">
        <f t="shared" ca="1" si="38"/>
        <v/>
      </c>
      <c r="F187" s="102" t="str">
        <f t="array" aca="1" ref="F187" ca="1">IF(ISNUMBER(SEARCH("Bit", $K187)), "", INDEX(F:F,MAX(IF(OFFSET(F187,-25,0,24,1)&lt;&gt;"",ROW(OFFSET(F187,-25,0,24,1)))),)+2)</f>
        <v/>
      </c>
      <c r="G187" s="102"/>
      <c r="H187" s="102"/>
      <c r="I187" s="102"/>
      <c r="J187" s="102"/>
      <c r="K187" s="103" t="s">
        <v>112</v>
      </c>
      <c r="L187" s="103"/>
      <c r="M187" s="104"/>
      <c r="N187" s="105"/>
      <c r="Q187" s="19"/>
      <c r="R187" s="19"/>
    </row>
    <row r="188" spans="1:18" s="18" customFormat="1" ht="15.75" collapsed="1" x14ac:dyDescent="0.25">
      <c r="A188" s="106"/>
      <c r="B188" s="100" t="s">
        <v>40</v>
      </c>
      <c r="C188" s="101" t="s">
        <v>129</v>
      </c>
      <c r="D188" s="102" t="s">
        <v>42</v>
      </c>
      <c r="E188" s="102" t="str">
        <f t="shared" ref="E188:E196" ca="1" si="41">IF(F188&lt;&gt;"","0x"&amp;DEC2HEX(F188,3),"")</f>
        <v>0x03E</v>
      </c>
      <c r="F188" s="102">
        <f t="array" aca="1" ref="F188" ca="1">IF(ISNUMBER(SEARCH("Bit", $K188)), "", INDEX(F:F,MAX(IF(OFFSET(F188,-25,0,24,1)&lt;&gt;"",ROW(OFFSET(F188,-25,0,24,1)))),)+2)</f>
        <v>62</v>
      </c>
      <c r="G188" s="102" t="s">
        <v>43</v>
      </c>
      <c r="H188" s="102">
        <v>16</v>
      </c>
      <c r="I188" s="102" t="s">
        <v>94</v>
      </c>
      <c r="J188" s="102"/>
      <c r="K188" s="103" t="s">
        <v>45</v>
      </c>
      <c r="L188" s="103"/>
      <c r="M188" s="104" t="s">
        <v>123</v>
      </c>
      <c r="N188" s="105"/>
      <c r="Q188" s="19"/>
      <c r="R188" s="19"/>
    </row>
    <row r="189" spans="1:18" s="18" customFormat="1" ht="15.75" hidden="1" outlineLevel="1" x14ac:dyDescent="0.25">
      <c r="A189" s="106"/>
      <c r="B189" s="100"/>
      <c r="C189" s="101"/>
      <c r="D189" s="102"/>
      <c r="E189" s="102" t="str">
        <f t="shared" ca="1" si="41"/>
        <v/>
      </c>
      <c r="F189" s="102" t="str">
        <f t="array" aca="1" ref="F189" ca="1">IF(ISNUMBER(SEARCH("Bit", $K189)), "", INDEX(F:F,MAX(IF(OFFSET(F189,-25,0,24,1)&lt;&gt;"",ROW(OFFSET(F189,-25,0,24,1)))),)+2)</f>
        <v/>
      </c>
      <c r="G189" s="102"/>
      <c r="H189" s="102"/>
      <c r="I189" s="102"/>
      <c r="J189" s="102"/>
      <c r="K189" s="103" t="s">
        <v>67</v>
      </c>
      <c r="L189" s="103"/>
      <c r="M189" s="104" t="s">
        <v>68</v>
      </c>
      <c r="N189" s="105"/>
      <c r="Q189" s="19"/>
      <c r="R189" s="19"/>
    </row>
    <row r="190" spans="1:18" s="18" customFormat="1" ht="15.75" hidden="1" outlineLevel="1" x14ac:dyDescent="0.25">
      <c r="A190" s="106"/>
      <c r="B190" s="100"/>
      <c r="C190" s="101"/>
      <c r="D190" s="102"/>
      <c r="E190" s="102" t="str">
        <f t="shared" ca="1" si="41"/>
        <v/>
      </c>
      <c r="F190" s="102" t="str">
        <f t="array" aca="1" ref="F190" ca="1">IF(ISNUMBER(SEARCH("Bit", $K190)), "", INDEX(F:F,MAX(IF(OFFSET(F190,-25,0,24,1)&lt;&gt;"",ROW(OFFSET(F190,-25,0,24,1)))),)+2)</f>
        <v/>
      </c>
      <c r="G190" s="102"/>
      <c r="H190" s="102"/>
      <c r="I190" s="102"/>
      <c r="J190" s="102"/>
      <c r="K190" s="103" t="s">
        <v>69</v>
      </c>
      <c r="L190" s="103"/>
      <c r="M190" s="104" t="s">
        <v>70</v>
      </c>
      <c r="N190" s="105"/>
      <c r="Q190" s="19"/>
      <c r="R190" s="19"/>
    </row>
    <row r="191" spans="1:18" s="18" customFormat="1" ht="15.75" hidden="1" outlineLevel="1" x14ac:dyDescent="0.25">
      <c r="A191" s="106"/>
      <c r="B191" s="100"/>
      <c r="C191" s="101"/>
      <c r="D191" s="102"/>
      <c r="E191" s="102" t="str">
        <f t="shared" ca="1" si="41"/>
        <v/>
      </c>
      <c r="F191" s="102" t="str">
        <f t="array" aca="1" ref="F191" ca="1">IF(ISNUMBER(SEARCH("Bit", $K191)), "", INDEX(F:F,MAX(IF(OFFSET(F191,-25,0,24,1)&lt;&gt;"",ROW(OFFSET(F191,-25,0,24,1)))),)+2)</f>
        <v/>
      </c>
      <c r="G191" s="102"/>
      <c r="H191" s="102"/>
      <c r="I191" s="102"/>
      <c r="J191" s="102"/>
      <c r="K191" s="103" t="s">
        <v>34</v>
      </c>
      <c r="L191" s="103"/>
      <c r="M191" s="104" t="s">
        <v>95</v>
      </c>
      <c r="N191" s="105" t="s">
        <v>96</v>
      </c>
      <c r="Q191" s="19"/>
      <c r="R191" s="19"/>
    </row>
    <row r="192" spans="1:18" s="18" customFormat="1" ht="15.75" hidden="1" outlineLevel="1" x14ac:dyDescent="0.25">
      <c r="A192" s="106"/>
      <c r="B192" s="100"/>
      <c r="C192" s="101"/>
      <c r="D192" s="102"/>
      <c r="E192" s="102" t="str">
        <f t="shared" ca="1" si="41"/>
        <v/>
      </c>
      <c r="F192" s="102" t="str">
        <f t="array" aca="1" ref="F192" ca="1">IF(ISNUMBER(SEARCH("Bit", $K192)), "", INDEX(F:F,MAX(IF(OFFSET(F192,-25,0,24,1)&lt;&gt;"",ROW(OFFSET(F192,-25,0,24,1)))),)+2)</f>
        <v/>
      </c>
      <c r="G192" s="102"/>
      <c r="H192" s="102"/>
      <c r="I192" s="102"/>
      <c r="J192" s="102"/>
      <c r="K192" s="103" t="s">
        <v>35</v>
      </c>
      <c r="L192" s="103"/>
      <c r="M192" s="104" t="s">
        <v>97</v>
      </c>
      <c r="N192" s="105" t="s">
        <v>98</v>
      </c>
      <c r="Q192" s="19"/>
      <c r="R192" s="19"/>
    </row>
    <row r="193" spans="1:18" s="18" customFormat="1" ht="22.5" hidden="1" outlineLevel="1" x14ac:dyDescent="0.25">
      <c r="A193" s="106"/>
      <c r="B193" s="100"/>
      <c r="C193" s="101"/>
      <c r="D193" s="102"/>
      <c r="E193" s="102" t="str">
        <f t="shared" ca="1" si="41"/>
        <v/>
      </c>
      <c r="F193" s="102" t="str">
        <f t="array" aca="1" ref="F193" ca="1">IF(ISNUMBER(SEARCH("Bit", $K193)), "", INDEX(F:F,MAX(IF(OFFSET(F193,-25,0,24,1)&lt;&gt;"",ROW(OFFSET(F193,-25,0,24,1)))),)+2)</f>
        <v/>
      </c>
      <c r="G193" s="102"/>
      <c r="H193" s="102"/>
      <c r="I193" s="102"/>
      <c r="J193" s="102"/>
      <c r="K193" s="103" t="s">
        <v>99</v>
      </c>
      <c r="L193" s="103"/>
      <c r="M193" s="104" t="s">
        <v>100</v>
      </c>
      <c r="N193" s="105" t="s">
        <v>2219</v>
      </c>
      <c r="Q193" s="19"/>
      <c r="R193" s="19"/>
    </row>
    <row r="194" spans="1:18" s="18" customFormat="1" ht="22.5" hidden="1" outlineLevel="1" x14ac:dyDescent="0.25">
      <c r="A194" s="106"/>
      <c r="B194" s="100"/>
      <c r="C194" s="101"/>
      <c r="D194" s="102"/>
      <c r="E194" s="102" t="str">
        <f t="shared" ca="1" si="41"/>
        <v/>
      </c>
      <c r="F194" s="102" t="str">
        <f t="array" aca="1" ref="F194" ca="1">IF(ISNUMBER(SEARCH("Bit", $K194)), "", INDEX(F:F,MAX(IF(OFFSET(F194,-25,0,24,1)&lt;&gt;"",ROW(OFFSET(F194,-25,0,24,1)))),)+2)</f>
        <v/>
      </c>
      <c r="G194" s="102"/>
      <c r="H194" s="102"/>
      <c r="I194" s="102"/>
      <c r="J194" s="102"/>
      <c r="K194" s="103" t="s">
        <v>101</v>
      </c>
      <c r="L194" s="103"/>
      <c r="M194" s="104" t="s">
        <v>102</v>
      </c>
      <c r="N194" s="105" t="s">
        <v>2220</v>
      </c>
      <c r="Q194" s="19"/>
      <c r="R194" s="19"/>
    </row>
    <row r="195" spans="1:18" s="18" customFormat="1" ht="15.75" hidden="1" outlineLevel="1" x14ac:dyDescent="0.25">
      <c r="A195" s="106"/>
      <c r="B195" s="100"/>
      <c r="C195" s="101"/>
      <c r="D195" s="102"/>
      <c r="E195" s="102" t="str">
        <f t="shared" ca="1" si="41"/>
        <v/>
      </c>
      <c r="F195" s="102" t="str">
        <f t="array" aca="1" ref="F195" ca="1">IF(ISNUMBER(SEARCH("Bit", $K195)), "", INDEX(F:F,MAX(IF(OFFSET(F195,-25,0,24,1)&lt;&gt;"",ROW(OFFSET(F195,-25,0,24,1)))),)+2)</f>
        <v/>
      </c>
      <c r="G195" s="102"/>
      <c r="H195" s="102"/>
      <c r="I195" s="102"/>
      <c r="J195" s="102"/>
      <c r="K195" s="103" t="s">
        <v>88</v>
      </c>
      <c r="L195" s="103"/>
      <c r="M195" s="104" t="s">
        <v>103</v>
      </c>
      <c r="N195" s="105" t="s">
        <v>2218</v>
      </c>
      <c r="Q195" s="19"/>
      <c r="R195" s="19"/>
    </row>
    <row r="196" spans="1:18" s="18" customFormat="1" ht="15.75" hidden="1" outlineLevel="1" x14ac:dyDescent="0.25">
      <c r="A196" s="106"/>
      <c r="B196" s="100"/>
      <c r="C196" s="101"/>
      <c r="D196" s="102"/>
      <c r="E196" s="102" t="str">
        <f t="shared" ca="1" si="41"/>
        <v/>
      </c>
      <c r="F196" s="102" t="str">
        <f t="array" aca="1" ref="F196" ca="1">IF(ISNUMBER(SEARCH("Bit", $K196)), "", INDEX(F:F,MAX(IF(OFFSET(F196,-25,0,24,1)&lt;&gt;"",ROW(OFFSET(F196,-25,0,24,1)))),)+2)</f>
        <v/>
      </c>
      <c r="G196" s="102"/>
      <c r="H196" s="102"/>
      <c r="I196" s="102"/>
      <c r="J196" s="102"/>
      <c r="K196" s="103" t="s">
        <v>90</v>
      </c>
      <c r="L196" s="103"/>
      <c r="M196" s="104" t="s">
        <v>104</v>
      </c>
      <c r="N196" s="105" t="s">
        <v>2217</v>
      </c>
      <c r="Q196" s="19"/>
      <c r="R196" s="19"/>
    </row>
    <row r="197" spans="1:18" s="18" customFormat="1" ht="15.75" collapsed="1" x14ac:dyDescent="0.25">
      <c r="A197" s="106"/>
      <c r="B197" s="100" t="s">
        <v>40</v>
      </c>
      <c r="C197" s="101" t="s">
        <v>130</v>
      </c>
      <c r="D197" s="102" t="s">
        <v>42</v>
      </c>
      <c r="E197" s="102" t="str">
        <f t="shared" ref="E197:E198" ca="1" si="42">IF(F197&lt;&gt;"","0x"&amp;DEC2HEX(F197,3),"")</f>
        <v>0x040</v>
      </c>
      <c r="F197" s="102">
        <f t="array" aca="1" ref="F197" ca="1">IF(ISNUMBER(SEARCH("Bit", $K197)), "", INDEX(F:F,MAX(IF(OFFSET(F197,-25,0,24,1)&lt;&gt;"",ROW(OFFSET(F197,-25,0,24,1)))),)+2)</f>
        <v>64</v>
      </c>
      <c r="G197" s="102" t="s">
        <v>43</v>
      </c>
      <c r="H197" s="102">
        <v>16</v>
      </c>
      <c r="I197" s="102" t="s">
        <v>44</v>
      </c>
      <c r="J197" s="102"/>
      <c r="K197" s="103" t="s">
        <v>45</v>
      </c>
      <c r="L197" s="103"/>
      <c r="M197" s="104" t="s">
        <v>131</v>
      </c>
      <c r="N197" s="105"/>
      <c r="Q197" s="19"/>
      <c r="R197" s="19"/>
    </row>
    <row r="198" spans="1:18" s="18" customFormat="1" ht="15.75" hidden="1" outlineLevel="1" x14ac:dyDescent="0.25">
      <c r="A198" s="106"/>
      <c r="B198" s="100"/>
      <c r="C198" s="101"/>
      <c r="D198" s="102"/>
      <c r="E198" s="102" t="str">
        <f t="shared" ca="1" si="42"/>
        <v/>
      </c>
      <c r="F198" s="102" t="str">
        <f t="array" aca="1" ref="F198" ca="1">IF(ISNUMBER(SEARCH("Bit", $K198)), "", INDEX(F:F,MAX(IF(OFFSET(F198,-25,0,24,1)&lt;&gt;"",ROW(OFFSET(F198,-25,0,24,1)))),)+2)</f>
        <v/>
      </c>
      <c r="G198" s="102"/>
      <c r="H198" s="102"/>
      <c r="I198" s="102"/>
      <c r="J198" s="102"/>
      <c r="K198" s="103" t="s">
        <v>112</v>
      </c>
      <c r="L198" s="103"/>
      <c r="M198" s="104" t="s">
        <v>130</v>
      </c>
      <c r="N198" s="105" t="s">
        <v>132</v>
      </c>
      <c r="Q198" s="19"/>
      <c r="R198" s="19"/>
    </row>
    <row r="199" spans="1:18" s="18" customFormat="1" ht="15.75" collapsed="1" x14ac:dyDescent="0.25">
      <c r="A199" s="106"/>
      <c r="B199" s="100" t="s">
        <v>40</v>
      </c>
      <c r="C199" s="101" t="s">
        <v>133</v>
      </c>
      <c r="D199" s="102" t="s">
        <v>42</v>
      </c>
      <c r="E199" s="102" t="str">
        <f t="shared" ref="E199:E210" ca="1" si="43">IF(F199&lt;&gt;"","0x"&amp;DEC2HEX(F199,3),"")</f>
        <v>0x042</v>
      </c>
      <c r="F199" s="102">
        <f t="array" aca="1" ref="F199" ca="1">IF(ISNUMBER(SEARCH("Bit", $K199)), "", INDEX(F:F,MAX(IF(OFFSET(F199,-25,0,24,1)&lt;&gt;"",ROW(OFFSET(F199,-25,0,24,1)))),)+2)</f>
        <v>66</v>
      </c>
      <c r="G199" s="102" t="s">
        <v>43</v>
      </c>
      <c r="H199" s="102">
        <v>16</v>
      </c>
      <c r="I199" s="102" t="s">
        <v>44</v>
      </c>
      <c r="J199" s="102"/>
      <c r="K199" s="103" t="s">
        <v>45</v>
      </c>
      <c r="L199" s="103"/>
      <c r="M199" s="104" t="s">
        <v>131</v>
      </c>
      <c r="N199" s="105"/>
      <c r="Q199" s="19"/>
      <c r="R199" s="19"/>
    </row>
    <row r="200" spans="1:18" s="18" customFormat="1" ht="15.75" hidden="1" outlineLevel="1" x14ac:dyDescent="0.25">
      <c r="A200" s="106"/>
      <c r="B200" s="100"/>
      <c r="C200" s="101"/>
      <c r="D200" s="102"/>
      <c r="E200" s="102" t="str">
        <f t="shared" ca="1" si="43"/>
        <v/>
      </c>
      <c r="F200" s="102" t="str">
        <f t="array" aca="1" ref="F200" ca="1">IF(ISNUMBER(SEARCH("Bit", $K200)), "", INDEX(F:F,MAX(IF(OFFSET(F200,-25,0,24,1)&lt;&gt;"",ROW(OFFSET(F200,-25,0,24,1)))),)+2)</f>
        <v/>
      </c>
      <c r="G200" s="102"/>
      <c r="H200" s="102"/>
      <c r="I200" s="102"/>
      <c r="J200" s="102"/>
      <c r="K200" s="103" t="s">
        <v>112</v>
      </c>
      <c r="L200" s="103"/>
      <c r="M200" s="104" t="s">
        <v>133</v>
      </c>
      <c r="N200" s="105"/>
      <c r="Q200" s="19"/>
      <c r="R200" s="19"/>
    </row>
    <row r="201" spans="1:18" s="18" customFormat="1" ht="15.75" collapsed="1" x14ac:dyDescent="0.25">
      <c r="A201" s="106"/>
      <c r="B201" s="100" t="s">
        <v>40</v>
      </c>
      <c r="C201" s="101" t="s">
        <v>134</v>
      </c>
      <c r="D201" s="102" t="s">
        <v>42</v>
      </c>
      <c r="E201" s="102" t="str">
        <f t="shared" ca="1" si="43"/>
        <v>0x044</v>
      </c>
      <c r="F201" s="102">
        <f t="array" aca="1" ref="F201" ca="1">IF(ISNUMBER(SEARCH("Bit", $K201)), "", INDEX(F:F,MAX(IF(OFFSET(F201,-25,0,24,1)&lt;&gt;"",ROW(OFFSET(F201,-25,0,24,1)))),)+2)</f>
        <v>68</v>
      </c>
      <c r="G201" s="102" t="s">
        <v>43</v>
      </c>
      <c r="H201" s="102">
        <v>16</v>
      </c>
      <c r="I201" s="102" t="s">
        <v>44</v>
      </c>
      <c r="J201" s="102"/>
      <c r="K201" s="103" t="s">
        <v>45</v>
      </c>
      <c r="L201" s="103"/>
      <c r="M201" s="104" t="s">
        <v>131</v>
      </c>
      <c r="N201" s="105"/>
      <c r="Q201" s="19"/>
      <c r="R201" s="19"/>
    </row>
    <row r="202" spans="1:18" s="18" customFormat="1" ht="15.75" hidden="1" outlineLevel="1" x14ac:dyDescent="0.25">
      <c r="A202" s="106"/>
      <c r="B202" s="100"/>
      <c r="C202" s="101"/>
      <c r="D202" s="102"/>
      <c r="E202" s="102" t="str">
        <f t="shared" ca="1" si="43"/>
        <v/>
      </c>
      <c r="F202" s="102" t="str">
        <f t="array" aca="1" ref="F202" ca="1">IF(ISNUMBER(SEARCH("Bit", $K202)), "", INDEX(F:F,MAX(IF(OFFSET(F202,-25,0,24,1)&lt;&gt;"",ROW(OFFSET(F202,-25,0,24,1)))),)+2)</f>
        <v/>
      </c>
      <c r="G202" s="102"/>
      <c r="H202" s="102"/>
      <c r="I202" s="102"/>
      <c r="J202" s="102"/>
      <c r="K202" s="103" t="s">
        <v>112</v>
      </c>
      <c r="L202" s="103"/>
      <c r="M202" s="104" t="s">
        <v>134</v>
      </c>
      <c r="N202" s="105"/>
      <c r="Q202" s="19"/>
      <c r="R202" s="19"/>
    </row>
    <row r="203" spans="1:18" s="18" customFormat="1" ht="15.75" collapsed="1" x14ac:dyDescent="0.25">
      <c r="A203" s="106"/>
      <c r="B203" s="100" t="s">
        <v>40</v>
      </c>
      <c r="C203" s="101" t="str">
        <f ca="1">"PARITY_"&amp;((F203+2)/8)&amp;"_64"</f>
        <v>PARITY_9_64</v>
      </c>
      <c r="D203" s="102" t="s">
        <v>42</v>
      </c>
      <c r="E203" s="102" t="str">
        <f ca="1">IF(F203&lt;&gt;"","0x"&amp;DEC2HEX(F203,3),"")</f>
        <v>0x046</v>
      </c>
      <c r="F203" s="102">
        <f t="array" aca="1" ref="F203" ca="1">IF(ISNUMBER(SEARCH("Bit", $K203)), "", INDEX(F:F,MAX(IF(OFFSET(F203,-25,0,24,1)&lt;&gt;"",ROW(OFFSET(F203,-25,0,24,1)))),)+2)</f>
        <v>70</v>
      </c>
      <c r="G203" s="102" t="s">
        <v>43</v>
      </c>
      <c r="H203" s="102">
        <v>16</v>
      </c>
      <c r="I203" s="102"/>
      <c r="J203" s="102"/>
      <c r="K203" s="103" t="s">
        <v>45</v>
      </c>
      <c r="L203" s="103"/>
      <c r="M203" s="104"/>
      <c r="N203" s="105"/>
      <c r="Q203" s="19"/>
      <c r="R203" s="19"/>
    </row>
    <row r="204" spans="1:18" s="18" customFormat="1" ht="15.75" hidden="1" outlineLevel="1" x14ac:dyDescent="0.25">
      <c r="A204" s="106"/>
      <c r="B204" s="100"/>
      <c r="C204" s="101"/>
      <c r="D204" s="102"/>
      <c r="E204" s="102" t="str">
        <f ca="1">IF(F204&lt;&gt;"","0x"&amp;DEC2HEX(F204,3),"")</f>
        <v/>
      </c>
      <c r="F204" s="102" t="str">
        <f t="array" aca="1" ref="F204" ca="1">IF(ISNUMBER(SEARCH("Bit", $K204)), "", INDEX(F:F,MAX(IF(OFFSET(F204,-25,0,24,1)&lt;&gt;"",ROW(OFFSET(F204,-25,0,24,1)))),)+2)</f>
        <v/>
      </c>
      <c r="G204" s="102"/>
      <c r="H204" s="102"/>
      <c r="I204" s="102"/>
      <c r="J204" s="102"/>
      <c r="K204" s="103" t="s">
        <v>67</v>
      </c>
      <c r="L204" s="103"/>
      <c r="M204" s="104" t="s">
        <v>68</v>
      </c>
      <c r="N204" s="105"/>
      <c r="Q204" s="19"/>
      <c r="R204" s="19"/>
    </row>
    <row r="205" spans="1:18" s="18" customFormat="1" ht="15.75" hidden="1" outlineLevel="1" x14ac:dyDescent="0.25">
      <c r="A205" s="106"/>
      <c r="B205" s="100"/>
      <c r="C205" s="101"/>
      <c r="D205" s="102"/>
      <c r="E205" s="102" t="str">
        <f ca="1">IF(F205&lt;&gt;"","0x"&amp;DEC2HEX(F205,3),"")</f>
        <v/>
      </c>
      <c r="F205" s="102" t="str">
        <f t="array" aca="1" ref="F205" ca="1">IF(ISNUMBER(SEARCH("Bit", $K205)), "", INDEX(F:F,MAX(IF(OFFSET(F205,-25,0,24,1)&lt;&gt;"",ROW(OFFSET(F205,-25,0,24,1)))),)+2)</f>
        <v/>
      </c>
      <c r="G205" s="102"/>
      <c r="H205" s="102"/>
      <c r="I205" s="102"/>
      <c r="J205" s="102"/>
      <c r="K205" s="103" t="s">
        <v>69</v>
      </c>
      <c r="L205" s="103"/>
      <c r="M205" s="104" t="s">
        <v>70</v>
      </c>
      <c r="N205" s="105"/>
      <c r="Q205" s="19"/>
      <c r="R205" s="19"/>
    </row>
    <row r="206" spans="1:18" s="18" customFormat="1" ht="15.75" hidden="1" outlineLevel="1" x14ac:dyDescent="0.25">
      <c r="A206" s="106"/>
      <c r="B206" s="100"/>
      <c r="C206" s="101"/>
      <c r="D206" s="102"/>
      <c r="E206" s="102" t="str">
        <f ca="1">IF(F206&lt;&gt;"","0x"&amp;DEC2HEX(F206,3),"")</f>
        <v/>
      </c>
      <c r="F206" s="102" t="str">
        <f t="array" aca="1" ref="F206" ca="1">IF(ISNUMBER(SEARCH("Bit", $K206)), "", INDEX(F:F,MAX(IF(OFFSET(F206,-25,0,24,1)&lt;&gt;"",ROW(OFFSET(F206,-25,0,24,1)))),)+2)</f>
        <v/>
      </c>
      <c r="G206" s="102"/>
      <c r="H206" s="102"/>
      <c r="I206" s="102"/>
      <c r="J206" s="102"/>
      <c r="K206" s="103" t="s">
        <v>135</v>
      </c>
      <c r="L206" s="103"/>
      <c r="M206" s="104"/>
      <c r="N206" s="105"/>
      <c r="Q206" s="19"/>
      <c r="R206" s="19"/>
    </row>
    <row r="207" spans="1:18" s="18" customFormat="1" ht="15.75" collapsed="1" x14ac:dyDescent="0.25">
      <c r="A207" s="106"/>
      <c r="B207" s="100" t="s">
        <v>40</v>
      </c>
      <c r="C207" s="101" t="s">
        <v>136</v>
      </c>
      <c r="D207" s="102" t="s">
        <v>42</v>
      </c>
      <c r="E207" s="102" t="str">
        <f t="shared" ca="1" si="43"/>
        <v>0x048</v>
      </c>
      <c r="F207" s="102">
        <f t="array" aca="1" ref="F207" ca="1">IF(ISNUMBER(SEARCH("Bit", $K207)), "", INDEX(F:F,MAX(IF(OFFSET(F207,-25,0,24,1)&lt;&gt;"",ROW(OFFSET(F207,-25,0,24,1)))),)+2)</f>
        <v>72</v>
      </c>
      <c r="G207" s="102" t="s">
        <v>43</v>
      </c>
      <c r="H207" s="102">
        <v>16</v>
      </c>
      <c r="I207" s="102" t="s">
        <v>137</v>
      </c>
      <c r="J207" s="102"/>
      <c r="K207" s="103" t="s">
        <v>45</v>
      </c>
      <c r="L207" s="103"/>
      <c r="M207" s="104" t="s">
        <v>131</v>
      </c>
      <c r="N207" s="105" t="s">
        <v>138</v>
      </c>
      <c r="Q207" s="19"/>
      <c r="R207" s="19"/>
    </row>
    <row r="208" spans="1:18" s="18" customFormat="1" ht="15.75" hidden="1" outlineLevel="1" x14ac:dyDescent="0.25">
      <c r="A208" s="106"/>
      <c r="B208" s="100"/>
      <c r="C208" s="101"/>
      <c r="D208" s="102"/>
      <c r="E208" s="102" t="str">
        <f t="shared" ca="1" si="43"/>
        <v/>
      </c>
      <c r="F208" s="102" t="str">
        <f t="array" aca="1" ref="F208" ca="1">IF(ISNUMBER(SEARCH("Bit", $K208)), "", INDEX(F:F,MAX(IF(OFFSET(F208,-25,0,24,1)&lt;&gt;"",ROW(OFFSET(F208,-25,0,24,1)))),)+2)</f>
        <v/>
      </c>
      <c r="G208" s="102"/>
      <c r="H208" s="102"/>
      <c r="I208" s="102"/>
      <c r="J208" s="102"/>
      <c r="K208" s="103" t="s">
        <v>112</v>
      </c>
      <c r="L208" s="103"/>
      <c r="M208" s="104" t="s">
        <v>136</v>
      </c>
      <c r="N208" s="105"/>
      <c r="Q208" s="19"/>
      <c r="R208" s="19"/>
    </row>
    <row r="209" spans="1:18" s="18" customFormat="1" ht="15.75" collapsed="1" x14ac:dyDescent="0.25">
      <c r="A209" s="106"/>
      <c r="B209" s="100" t="s">
        <v>40</v>
      </c>
      <c r="C209" s="101" t="s">
        <v>139</v>
      </c>
      <c r="D209" s="102" t="s">
        <v>42</v>
      </c>
      <c r="E209" s="102" t="str">
        <f t="shared" ca="1" si="43"/>
        <v>0x04A</v>
      </c>
      <c r="F209" s="102">
        <f t="array" aca="1" ref="F209" ca="1">IF(ISNUMBER(SEARCH("Bit", $K209)), "", INDEX(F:F,MAX(IF(OFFSET(F209,-25,0,24,1)&lt;&gt;"",ROW(OFFSET(F209,-25,0,24,1)))),)+2)</f>
        <v>74</v>
      </c>
      <c r="G209" s="102" t="s">
        <v>43</v>
      </c>
      <c r="H209" s="102">
        <v>16</v>
      </c>
      <c r="I209" s="102" t="s">
        <v>140</v>
      </c>
      <c r="J209" s="102"/>
      <c r="K209" s="103" t="s">
        <v>45</v>
      </c>
      <c r="L209" s="103"/>
      <c r="M209" s="104" t="s">
        <v>131</v>
      </c>
      <c r="N209" s="105" t="s">
        <v>141</v>
      </c>
      <c r="Q209" s="19"/>
      <c r="R209" s="19"/>
    </row>
    <row r="210" spans="1:18" s="18" customFormat="1" ht="15.75" hidden="1" outlineLevel="1" x14ac:dyDescent="0.25">
      <c r="A210" s="106"/>
      <c r="B210" s="100"/>
      <c r="C210" s="101"/>
      <c r="D210" s="102"/>
      <c r="E210" s="102" t="str">
        <f t="shared" ca="1" si="43"/>
        <v/>
      </c>
      <c r="F210" s="102" t="str">
        <f t="array" aca="1" ref="F210" ca="1">IF(ISNUMBER(SEARCH("Bit", $K210)), "", INDEX(F:F,MAX(IF(OFFSET(F210,-25,0,24,1)&lt;&gt;"",ROW(OFFSET(F210,-25,0,24,1)))),)+2)</f>
        <v/>
      </c>
      <c r="G210" s="102"/>
      <c r="H210" s="102"/>
      <c r="I210" s="102"/>
      <c r="J210" s="102"/>
      <c r="K210" s="103" t="s">
        <v>112</v>
      </c>
      <c r="L210" s="103"/>
      <c r="M210" s="104" t="s">
        <v>139</v>
      </c>
      <c r="N210" s="105"/>
      <c r="Q210" s="19"/>
      <c r="R210" s="19"/>
    </row>
    <row r="211" spans="1:18" s="18" customFormat="1" ht="15.75" collapsed="1" x14ac:dyDescent="0.25">
      <c r="A211" s="106"/>
      <c r="B211" s="100" t="s">
        <v>40</v>
      </c>
      <c r="C211" s="101" t="s">
        <v>142</v>
      </c>
      <c r="D211" s="102" t="s">
        <v>42</v>
      </c>
      <c r="E211" s="102" t="str">
        <f t="shared" ref="E211:E214" ca="1" si="44">IF(F211&lt;&gt;"","0x"&amp;DEC2HEX(F211,3),"")</f>
        <v>0x04C</v>
      </c>
      <c r="F211" s="102">
        <f t="array" aca="1" ref="F211" ca="1">IF(ISNUMBER(SEARCH("Bit", $K211)), "", INDEX(F:F,MAX(IF(OFFSET(F211,-25,0,24,1)&lt;&gt;"",ROW(OFFSET(F211,-25,0,24,1)))),)+2)</f>
        <v>76</v>
      </c>
      <c r="G211" s="102" t="s">
        <v>43</v>
      </c>
      <c r="H211" s="102">
        <v>16</v>
      </c>
      <c r="I211" s="102" t="s">
        <v>143</v>
      </c>
      <c r="J211" s="102"/>
      <c r="K211" s="103" t="s">
        <v>45</v>
      </c>
      <c r="L211" s="103"/>
      <c r="M211" s="104" t="s">
        <v>131</v>
      </c>
      <c r="N211" s="105" t="s">
        <v>144</v>
      </c>
      <c r="Q211" s="19"/>
      <c r="R211" s="19"/>
    </row>
    <row r="212" spans="1:18" s="18" customFormat="1" ht="15.75" hidden="1" outlineLevel="1" x14ac:dyDescent="0.25">
      <c r="A212" s="106"/>
      <c r="B212" s="100"/>
      <c r="C212" s="101"/>
      <c r="D212" s="102"/>
      <c r="E212" s="102" t="str">
        <f t="shared" ca="1" si="44"/>
        <v/>
      </c>
      <c r="F212" s="102" t="str">
        <f t="array" aca="1" ref="F212" ca="1">IF(ISNUMBER(SEARCH("Bit", $K212)), "", INDEX(F:F,MAX(IF(OFFSET(F212,-25,0,24,1)&lt;&gt;"",ROW(OFFSET(F212,-25,0,24,1)))),)+2)</f>
        <v/>
      </c>
      <c r="G212" s="102"/>
      <c r="H212" s="102"/>
      <c r="I212" s="102"/>
      <c r="J212" s="102"/>
      <c r="K212" s="103" t="s">
        <v>47</v>
      </c>
      <c r="L212" s="103"/>
      <c r="M212" s="104" t="s">
        <v>48</v>
      </c>
      <c r="N212" s="105" t="s">
        <v>145</v>
      </c>
      <c r="Q212" s="19"/>
      <c r="R212" s="19"/>
    </row>
    <row r="213" spans="1:18" s="18" customFormat="1" ht="15.75" hidden="1" outlineLevel="1" x14ac:dyDescent="0.25">
      <c r="A213" s="106"/>
      <c r="B213" s="100"/>
      <c r="C213" s="101"/>
      <c r="D213" s="102"/>
      <c r="E213" s="102" t="str">
        <f t="shared" ref="E213" ca="1" si="45">IF(F213&lt;&gt;"","0x"&amp;DEC2HEX(F213,3),"")</f>
        <v/>
      </c>
      <c r="F213" s="102" t="str">
        <f t="array" aca="1" ref="F213" ca="1">IF(ISNUMBER(SEARCH("Bit", $K213)), "", INDEX(F:F,MAX(IF(OFFSET(F213,-25,0,24,1)&lt;&gt;"",ROW(OFFSET(F213,-25,0,24,1)))),)+2)</f>
        <v/>
      </c>
      <c r="G213" s="102"/>
      <c r="H213" s="102"/>
      <c r="I213" s="102"/>
      <c r="J213" s="102"/>
      <c r="K213" s="103" t="s">
        <v>50</v>
      </c>
      <c r="L213" s="103"/>
      <c r="M213" s="104" t="s">
        <v>51</v>
      </c>
      <c r="N213" s="105" t="s">
        <v>146</v>
      </c>
      <c r="Q213" s="19"/>
      <c r="R213" s="19"/>
    </row>
    <row r="214" spans="1:18" s="18" customFormat="1" ht="15.75" hidden="1" outlineLevel="1" x14ac:dyDescent="0.25">
      <c r="A214" s="106"/>
      <c r="B214" s="100"/>
      <c r="C214" s="101"/>
      <c r="D214" s="102"/>
      <c r="E214" s="102" t="str">
        <f t="shared" ca="1" si="44"/>
        <v/>
      </c>
      <c r="F214" s="102" t="str">
        <f t="array" aca="1" ref="F214" ca="1">IF(ISNUMBER(SEARCH("Bit", $K214)), "", INDEX(F:F,MAX(IF(OFFSET(F214,-25,0,24,1)&lt;&gt;"",ROW(OFFSET(F214,-25,0,24,1)))),)+2)</f>
        <v/>
      </c>
      <c r="G214" s="102"/>
      <c r="H214" s="102"/>
      <c r="I214" s="102"/>
      <c r="J214" s="102"/>
      <c r="K214" s="103" t="s">
        <v>53</v>
      </c>
      <c r="L214" s="103"/>
      <c r="M214" s="104" t="s">
        <v>54</v>
      </c>
      <c r="N214" s="105" t="s">
        <v>147</v>
      </c>
      <c r="Q214" s="19"/>
      <c r="R214" s="19"/>
    </row>
    <row r="215" spans="1:18" s="18" customFormat="1" ht="15.75" collapsed="1" x14ac:dyDescent="0.25">
      <c r="A215" s="106"/>
      <c r="B215" s="100" t="s">
        <v>40</v>
      </c>
      <c r="C215" s="101" t="str">
        <f ca="1">"PARITY_"&amp;((F215+2)/8)&amp;"_64"</f>
        <v>PARITY_10_64</v>
      </c>
      <c r="D215" s="102" t="s">
        <v>42</v>
      </c>
      <c r="E215" s="102" t="str">
        <f ca="1">IF(F215&lt;&gt;"","0x"&amp;DEC2HEX(F215,3),"")</f>
        <v>0x04E</v>
      </c>
      <c r="F215" s="102">
        <f t="array" aca="1" ref="F215" ca="1">IF(ISNUMBER(SEARCH("Bit", $K215)), "", INDEX(F:F,MAX(IF(OFFSET(F215,-25,0,24,1)&lt;&gt;"",ROW(OFFSET(F215,-25,0,24,1)))),)+2)</f>
        <v>78</v>
      </c>
      <c r="G215" s="102" t="s">
        <v>43</v>
      </c>
      <c r="H215" s="102">
        <v>16</v>
      </c>
      <c r="I215" s="102"/>
      <c r="J215" s="102"/>
      <c r="K215" s="103" t="s">
        <v>45</v>
      </c>
      <c r="L215" s="103"/>
      <c r="M215" s="104"/>
      <c r="N215" s="105"/>
      <c r="Q215" s="19"/>
      <c r="R215" s="19"/>
    </row>
    <row r="216" spans="1:18" s="18" customFormat="1" ht="15.75" hidden="1" outlineLevel="1" x14ac:dyDescent="0.25">
      <c r="A216" s="106"/>
      <c r="B216" s="100"/>
      <c r="C216" s="101"/>
      <c r="D216" s="102"/>
      <c r="E216" s="102" t="str">
        <f ca="1">IF(F216&lt;&gt;"","0x"&amp;DEC2HEX(F216,3),"")</f>
        <v/>
      </c>
      <c r="F216" s="102" t="str">
        <f t="array" aca="1" ref="F216" ca="1">IF(ISNUMBER(SEARCH("Bit", $K216)), "", INDEX(F:F,MAX(IF(OFFSET(F216,-25,0,24,1)&lt;&gt;"",ROW(OFFSET(F216,-25,0,24,1)))),)+2)</f>
        <v/>
      </c>
      <c r="G216" s="102"/>
      <c r="H216" s="102"/>
      <c r="I216" s="102"/>
      <c r="J216" s="102"/>
      <c r="K216" s="103" t="s">
        <v>67</v>
      </c>
      <c r="L216" s="103"/>
      <c r="M216" s="104" t="s">
        <v>68</v>
      </c>
      <c r="N216" s="105"/>
      <c r="Q216" s="19"/>
      <c r="R216" s="19"/>
    </row>
    <row r="217" spans="1:18" s="18" customFormat="1" ht="15.75" hidden="1" outlineLevel="1" x14ac:dyDescent="0.25">
      <c r="A217" s="106"/>
      <c r="B217" s="100"/>
      <c r="C217" s="101"/>
      <c r="D217" s="102"/>
      <c r="E217" s="102" t="str">
        <f ca="1">IF(F217&lt;&gt;"","0x"&amp;DEC2HEX(F217,3),"")</f>
        <v/>
      </c>
      <c r="F217" s="102" t="str">
        <f t="array" aca="1" ref="F217" ca="1">IF(ISNUMBER(SEARCH("Bit", $K217)), "", INDEX(F:F,MAX(IF(OFFSET(F217,-25,0,24,1)&lt;&gt;"",ROW(OFFSET(F217,-25,0,24,1)))),)+2)</f>
        <v/>
      </c>
      <c r="G217" s="102"/>
      <c r="H217" s="102"/>
      <c r="I217" s="102"/>
      <c r="J217" s="102"/>
      <c r="K217" s="103" t="s">
        <v>69</v>
      </c>
      <c r="L217" s="103"/>
      <c r="M217" s="104" t="s">
        <v>70</v>
      </c>
      <c r="N217" s="105"/>
      <c r="Q217" s="19"/>
      <c r="R217" s="19"/>
    </row>
    <row r="218" spans="1:18" s="18" customFormat="1" ht="15.75" hidden="1" outlineLevel="1" x14ac:dyDescent="0.25">
      <c r="A218" s="106"/>
      <c r="B218" s="100"/>
      <c r="C218" s="101"/>
      <c r="D218" s="102"/>
      <c r="E218" s="102" t="str">
        <f ca="1">IF(F218&lt;&gt;"","0x"&amp;DEC2HEX(F218,3),"")</f>
        <v/>
      </c>
      <c r="F218" s="102" t="str">
        <f t="array" aca="1" ref="F218" ca="1">IF(ISNUMBER(SEARCH("Bit", $K218)), "", INDEX(F:F,MAX(IF(OFFSET(F218,-25,0,24,1)&lt;&gt;"",ROW(OFFSET(F218,-25,0,24,1)))),)+2)</f>
        <v/>
      </c>
      <c r="G218" s="102"/>
      <c r="H218" s="102"/>
      <c r="I218" s="102"/>
      <c r="J218" s="102"/>
      <c r="K218" s="103" t="s">
        <v>135</v>
      </c>
      <c r="L218" s="103"/>
      <c r="M218" s="104"/>
      <c r="N218" s="105"/>
      <c r="Q218" s="19"/>
      <c r="R218" s="19"/>
    </row>
    <row r="219" spans="1:18" s="18" customFormat="1" ht="15.75" collapsed="1" x14ac:dyDescent="0.25">
      <c r="A219" s="106"/>
      <c r="B219" s="100" t="s">
        <v>40</v>
      </c>
      <c r="C219" s="101" t="s">
        <v>148</v>
      </c>
      <c r="D219" s="102" t="s">
        <v>42</v>
      </c>
      <c r="E219" s="102" t="str">
        <f t="shared" ref="E219:E222" ca="1" si="46">IF(F219&lt;&gt;"","0x"&amp;DEC2HEX(F219,3),"")</f>
        <v>0x050</v>
      </c>
      <c r="F219" s="102">
        <f t="array" aca="1" ref="F219" ca="1">IF(ISNUMBER(SEARCH("Bit", $K219)), "", INDEX(F:F,MAX(IF(OFFSET(F219,-25,0,24,1)&lt;&gt;"",ROW(OFFSET(F219,-25,0,24,1)))),)+2)</f>
        <v>80</v>
      </c>
      <c r="G219" s="102" t="s">
        <v>43</v>
      </c>
      <c r="H219" s="102">
        <v>16</v>
      </c>
      <c r="I219" s="102" t="s">
        <v>149</v>
      </c>
      <c r="J219" s="102"/>
      <c r="K219" s="103" t="s">
        <v>45</v>
      </c>
      <c r="L219" s="103"/>
      <c r="M219" s="104" t="s">
        <v>131</v>
      </c>
      <c r="N219" s="105" t="s">
        <v>150</v>
      </c>
      <c r="Q219" s="19"/>
      <c r="R219" s="19"/>
    </row>
    <row r="220" spans="1:18" s="18" customFormat="1" ht="15.75" hidden="1" outlineLevel="1" x14ac:dyDescent="0.25">
      <c r="A220" s="106"/>
      <c r="B220" s="100"/>
      <c r="C220" s="101"/>
      <c r="D220" s="102"/>
      <c r="E220" s="102" t="str">
        <f t="shared" ca="1" si="46"/>
        <v/>
      </c>
      <c r="F220" s="102" t="str">
        <f t="array" aca="1" ref="F220" ca="1">IF(ISNUMBER(SEARCH("Bit", $K220)), "", INDEX(F:F,MAX(IF(OFFSET(F220,-25,0,24,1)&lt;&gt;"",ROW(OFFSET(F220,-25,0,24,1)))),)+2)</f>
        <v/>
      </c>
      <c r="G220" s="102"/>
      <c r="H220" s="102"/>
      <c r="I220" s="102"/>
      <c r="J220" s="102"/>
      <c r="K220" s="103" t="s">
        <v>47</v>
      </c>
      <c r="L220" s="103"/>
      <c r="M220" s="104" t="s">
        <v>48</v>
      </c>
      <c r="N220" s="105" t="s">
        <v>145</v>
      </c>
      <c r="Q220" s="19"/>
      <c r="R220" s="19"/>
    </row>
    <row r="221" spans="1:18" s="18" customFormat="1" ht="15.75" hidden="1" outlineLevel="1" x14ac:dyDescent="0.25">
      <c r="A221" s="106"/>
      <c r="B221" s="100"/>
      <c r="C221" s="101"/>
      <c r="D221" s="102"/>
      <c r="E221" s="102" t="str">
        <f t="shared" ca="1" si="46"/>
        <v/>
      </c>
      <c r="F221" s="102" t="str">
        <f t="array" aca="1" ref="F221" ca="1">IF(ISNUMBER(SEARCH("Bit", $K221)), "", INDEX(F:F,MAX(IF(OFFSET(F221,-25,0,24,1)&lt;&gt;"",ROW(OFFSET(F221,-25,0,24,1)))),)+2)</f>
        <v/>
      </c>
      <c r="G221" s="102"/>
      <c r="H221" s="102"/>
      <c r="I221" s="102"/>
      <c r="J221" s="102"/>
      <c r="K221" s="103" t="s">
        <v>50</v>
      </c>
      <c r="L221" s="103"/>
      <c r="M221" s="104" t="s">
        <v>51</v>
      </c>
      <c r="N221" s="105" t="s">
        <v>151</v>
      </c>
      <c r="Q221" s="19"/>
      <c r="R221" s="19"/>
    </row>
    <row r="222" spans="1:18" s="18" customFormat="1" ht="15.75" hidden="1" outlineLevel="1" x14ac:dyDescent="0.25">
      <c r="A222" s="106"/>
      <c r="B222" s="100"/>
      <c r="C222" s="101"/>
      <c r="D222" s="102"/>
      <c r="E222" s="102" t="str">
        <f t="shared" ca="1" si="46"/>
        <v/>
      </c>
      <c r="F222" s="102" t="str">
        <f t="array" aca="1" ref="F222" ca="1">IF(ISNUMBER(SEARCH("Bit", $K222)), "", INDEX(F:F,MAX(IF(OFFSET(F222,-25,0,24,1)&lt;&gt;"",ROW(OFFSET(F222,-25,0,24,1)))),)+2)</f>
        <v/>
      </c>
      <c r="G222" s="102"/>
      <c r="H222" s="102"/>
      <c r="I222" s="102"/>
      <c r="J222" s="102"/>
      <c r="K222" s="103" t="s">
        <v>53</v>
      </c>
      <c r="L222" s="103"/>
      <c r="M222" s="104" t="s">
        <v>54</v>
      </c>
      <c r="N222" s="105" t="s">
        <v>152</v>
      </c>
      <c r="Q222" s="19"/>
      <c r="R222" s="19"/>
    </row>
    <row r="223" spans="1:18" s="18" customFormat="1" ht="15.75" collapsed="1" x14ac:dyDescent="0.25">
      <c r="A223" s="106"/>
      <c r="B223" s="100" t="s">
        <v>40</v>
      </c>
      <c r="C223" s="101" t="s">
        <v>153</v>
      </c>
      <c r="D223" s="102" t="s">
        <v>42</v>
      </c>
      <c r="E223" s="102" t="str">
        <f ca="1">IF(F223&lt;&gt;"","0x"&amp;DEC2HEX(F223,3),"")</f>
        <v>0x052</v>
      </c>
      <c r="F223" s="102">
        <f t="array" aca="1" ref="F223" ca="1">IF(ISNUMBER(SEARCH("Bit", $K223)), "", INDEX(F:F,MAX(IF(OFFSET(F223,-25,0,24,1)&lt;&gt;"",ROW(OFFSET(F223,-25,0,24,1)))),)+2)</f>
        <v>82</v>
      </c>
      <c r="G223" s="102" t="s">
        <v>43</v>
      </c>
      <c r="H223" s="102">
        <v>16</v>
      </c>
      <c r="I223" s="102" t="s">
        <v>154</v>
      </c>
      <c r="J223" s="102"/>
      <c r="K223" s="103" t="s">
        <v>45</v>
      </c>
      <c r="L223" s="103"/>
      <c r="M223" s="104" t="s">
        <v>131</v>
      </c>
      <c r="N223" s="105" t="s">
        <v>155</v>
      </c>
      <c r="Q223" s="19"/>
      <c r="R223" s="19"/>
    </row>
    <row r="224" spans="1:18" s="18" customFormat="1" ht="15.75" hidden="1" outlineLevel="1" x14ac:dyDescent="0.25">
      <c r="A224" s="106"/>
      <c r="B224" s="100"/>
      <c r="C224" s="101"/>
      <c r="D224" s="102"/>
      <c r="E224" s="102" t="str">
        <f ca="1">IF(F224&lt;&gt;"","0x"&amp;DEC2HEX(F224,3),"")</f>
        <v/>
      </c>
      <c r="F224" s="102" t="str">
        <f t="array" aca="1" ref="F224" ca="1">IF(ISNUMBER(SEARCH("Bit", $K224)), "", INDEX(F:F,MAX(IF(OFFSET(F224,-25,0,24,1)&lt;&gt;"",ROW(OFFSET(F224,-25,0,24,1)))),)+2)</f>
        <v/>
      </c>
      <c r="G224" s="102"/>
      <c r="H224" s="102"/>
      <c r="I224" s="102"/>
      <c r="J224" s="102"/>
      <c r="K224" s="103" t="s">
        <v>112</v>
      </c>
      <c r="L224" s="103"/>
      <c r="M224" s="104" t="s">
        <v>153</v>
      </c>
      <c r="N224" s="105"/>
      <c r="Q224" s="19"/>
      <c r="R224" s="19"/>
    </row>
    <row r="225" spans="1:18" s="18" customFormat="1" ht="15.75" collapsed="1" x14ac:dyDescent="0.25">
      <c r="A225" s="106"/>
      <c r="B225" s="100" t="s">
        <v>40</v>
      </c>
      <c r="C225" s="101" t="s">
        <v>156</v>
      </c>
      <c r="D225" s="102" t="s">
        <v>42</v>
      </c>
      <c r="E225" s="102" t="str">
        <f t="shared" ref="E225:E226" ca="1" si="47">IF(F225&lt;&gt;"","0x"&amp;DEC2HEX(F225,3),"")</f>
        <v>0x054</v>
      </c>
      <c r="F225" s="102">
        <f t="array" aca="1" ref="F225" ca="1">IF(ISNUMBER(SEARCH("Bit", $K225)), "", INDEX(F:F,MAX(IF(OFFSET(F225,-25,0,24,1)&lt;&gt;"",ROW(OFFSET(F225,-25,0,24,1)))),)+2)</f>
        <v>84</v>
      </c>
      <c r="G225" s="102" t="s">
        <v>43</v>
      </c>
      <c r="H225" s="102">
        <v>16</v>
      </c>
      <c r="I225" s="102" t="s">
        <v>157</v>
      </c>
      <c r="J225" s="102"/>
      <c r="K225" s="103" t="s">
        <v>45</v>
      </c>
      <c r="L225" s="103"/>
      <c r="M225" s="104" t="s">
        <v>131</v>
      </c>
      <c r="N225" s="105" t="s">
        <v>158</v>
      </c>
      <c r="Q225" s="19"/>
      <c r="R225" s="19"/>
    </row>
    <row r="226" spans="1:18" s="18" customFormat="1" ht="15.75" hidden="1" outlineLevel="1" x14ac:dyDescent="0.25">
      <c r="A226" s="106"/>
      <c r="B226" s="100"/>
      <c r="C226" s="101"/>
      <c r="D226" s="102"/>
      <c r="E226" s="102" t="str">
        <f t="shared" ca="1" si="47"/>
        <v/>
      </c>
      <c r="F226" s="102" t="str">
        <f t="array" aca="1" ref="F226" ca="1">IF(ISNUMBER(SEARCH("Bit", $K226)), "", INDEX(F:F,MAX(IF(OFFSET(F226,-25,0,24,1)&lt;&gt;"",ROW(OFFSET(F226,-25,0,24,1)))),)+2)</f>
        <v/>
      </c>
      <c r="G226" s="102"/>
      <c r="H226" s="102"/>
      <c r="I226" s="102"/>
      <c r="J226" s="102"/>
      <c r="K226" s="103" t="s">
        <v>112</v>
      </c>
      <c r="L226" s="103"/>
      <c r="M226" s="104" t="s">
        <v>156</v>
      </c>
      <c r="N226" s="105"/>
      <c r="Q226" s="19"/>
      <c r="R226" s="19"/>
    </row>
    <row r="227" spans="1:18" s="18" customFormat="1" ht="15.75" collapsed="1" x14ac:dyDescent="0.25">
      <c r="A227" s="106"/>
      <c r="B227" s="100" t="s">
        <v>40</v>
      </c>
      <c r="C227" s="101" t="str">
        <f ca="1">"PARITY_"&amp;((F227+2)/8)&amp;"_64"</f>
        <v>PARITY_11_64</v>
      </c>
      <c r="D227" s="102" t="s">
        <v>42</v>
      </c>
      <c r="E227" s="102" t="str">
        <f t="shared" ref="E227:E232" ca="1" si="48">IF(F227&lt;&gt;"","0x"&amp;DEC2HEX(F227,3),"")</f>
        <v>0x056</v>
      </c>
      <c r="F227" s="102">
        <f t="array" aca="1" ref="F227" ca="1">IF(ISNUMBER(SEARCH("Bit", $K227)), "", INDEX(F:F,MAX(IF(OFFSET(F227,-25,0,24,1)&lt;&gt;"",ROW(OFFSET(F227,-25,0,24,1)))),)+2)</f>
        <v>86</v>
      </c>
      <c r="G227" s="102" t="s">
        <v>43</v>
      </c>
      <c r="H227" s="102">
        <v>16</v>
      </c>
      <c r="I227" s="102"/>
      <c r="J227" s="102"/>
      <c r="K227" s="103" t="s">
        <v>45</v>
      </c>
      <c r="L227" s="103"/>
      <c r="M227" s="104"/>
      <c r="N227" s="105"/>
      <c r="Q227" s="19"/>
      <c r="R227" s="19"/>
    </row>
    <row r="228" spans="1:18" s="18" customFormat="1" ht="15.75" hidden="1" outlineLevel="1" x14ac:dyDescent="0.25">
      <c r="A228" s="106"/>
      <c r="B228" s="100"/>
      <c r="C228" s="101"/>
      <c r="D228" s="102"/>
      <c r="E228" s="102" t="str">
        <f t="shared" ca="1" si="48"/>
        <v/>
      </c>
      <c r="F228" s="102" t="str">
        <f t="array" aca="1" ref="F228" ca="1">IF(ISNUMBER(SEARCH("Bit", $K228)), "", INDEX(F:F,MAX(IF(OFFSET(F228,-25,0,24,1)&lt;&gt;"",ROW(OFFSET(F228,-25,0,24,1)))),)+2)</f>
        <v/>
      </c>
      <c r="G228" s="102"/>
      <c r="H228" s="102"/>
      <c r="I228" s="102"/>
      <c r="J228" s="102"/>
      <c r="K228" s="103" t="s">
        <v>67</v>
      </c>
      <c r="L228" s="103"/>
      <c r="M228" s="104" t="s">
        <v>68</v>
      </c>
      <c r="N228" s="105"/>
      <c r="Q228" s="19"/>
      <c r="R228" s="19"/>
    </row>
    <row r="229" spans="1:18" s="18" customFormat="1" ht="15.75" hidden="1" outlineLevel="1" x14ac:dyDescent="0.25">
      <c r="A229" s="106"/>
      <c r="B229" s="100"/>
      <c r="C229" s="101"/>
      <c r="D229" s="102"/>
      <c r="E229" s="102" t="str">
        <f t="shared" ca="1" si="48"/>
        <v/>
      </c>
      <c r="F229" s="102" t="str">
        <f t="array" aca="1" ref="F229" ca="1">IF(ISNUMBER(SEARCH("Bit", $K229)), "", INDEX(F:F,MAX(IF(OFFSET(F229,-25,0,24,1)&lt;&gt;"",ROW(OFFSET(F229,-25,0,24,1)))),)+2)</f>
        <v/>
      </c>
      <c r="G229" s="102"/>
      <c r="H229" s="102"/>
      <c r="I229" s="102"/>
      <c r="J229" s="102"/>
      <c r="K229" s="103" t="s">
        <v>69</v>
      </c>
      <c r="L229" s="103"/>
      <c r="M229" s="104" t="s">
        <v>70</v>
      </c>
      <c r="N229" s="105"/>
      <c r="Q229" s="19"/>
      <c r="R229" s="19"/>
    </row>
    <row r="230" spans="1:18" s="18" customFormat="1" ht="15.75" hidden="1" outlineLevel="1" x14ac:dyDescent="0.25">
      <c r="A230" s="106"/>
      <c r="B230" s="100"/>
      <c r="C230" s="101"/>
      <c r="D230" s="102"/>
      <c r="E230" s="102" t="str">
        <f t="shared" ca="1" si="48"/>
        <v/>
      </c>
      <c r="F230" s="102" t="str">
        <f t="array" aca="1" ref="F230" ca="1">IF(ISNUMBER(SEARCH("Bit", $K230)), "", INDEX(F:F,MAX(IF(OFFSET(F230,-25,0,24,1)&lt;&gt;"",ROW(OFFSET(F230,-25,0,24,1)))),)+2)</f>
        <v/>
      </c>
      <c r="G230" s="102"/>
      <c r="H230" s="102"/>
      <c r="I230" s="102"/>
      <c r="J230" s="102"/>
      <c r="K230" s="103" t="s">
        <v>135</v>
      </c>
      <c r="L230" s="103"/>
      <c r="M230" s="104"/>
      <c r="N230" s="105"/>
      <c r="Q230" s="19"/>
      <c r="R230" s="19"/>
    </row>
    <row r="231" spans="1:18" s="18" customFormat="1" ht="15.75" collapsed="1" x14ac:dyDescent="0.25">
      <c r="A231" s="106"/>
      <c r="B231" s="100" t="s">
        <v>40</v>
      </c>
      <c r="C231" s="101"/>
      <c r="D231" s="102" t="s">
        <v>42</v>
      </c>
      <c r="E231" s="102" t="str">
        <f t="shared" ca="1" si="48"/>
        <v>0x058</v>
      </c>
      <c r="F231" s="102">
        <f t="array" aca="1" ref="F231" ca="1">IF(ISNUMBER(SEARCH("Bit", $K231)), "", INDEX(F:F,MAX(IF(OFFSET(F231,-25,0,24,1)&lt;&gt;"",ROW(OFFSET(F231,-25,0,24,1)))),)+2)</f>
        <v>88</v>
      </c>
      <c r="G231" s="102" t="s">
        <v>43</v>
      </c>
      <c r="H231" s="102">
        <v>16</v>
      </c>
      <c r="I231" s="102"/>
      <c r="J231" s="102"/>
      <c r="K231" s="103" t="s">
        <v>45</v>
      </c>
      <c r="L231" s="103"/>
      <c r="M231" s="104"/>
      <c r="N231" s="105"/>
      <c r="Q231" s="19"/>
      <c r="R231" s="19"/>
    </row>
    <row r="232" spans="1:18" s="18" customFormat="1" ht="15.75" hidden="1" outlineLevel="1" x14ac:dyDescent="0.25">
      <c r="A232" s="106"/>
      <c r="B232" s="100"/>
      <c r="C232" s="101"/>
      <c r="D232" s="102"/>
      <c r="E232" s="102" t="str">
        <f t="shared" ca="1" si="48"/>
        <v/>
      </c>
      <c r="F232" s="102" t="str">
        <f t="array" aca="1" ref="F232" ca="1">IF(ISNUMBER(SEARCH("Bit", $K232)), "", INDEX(F:F,MAX(IF(OFFSET(F232,-25,0,24,1)&lt;&gt;"",ROW(OFFSET(F232,-25,0,24,1)))),)+2)</f>
        <v/>
      </c>
      <c r="G232" s="102"/>
      <c r="H232" s="102"/>
      <c r="I232" s="102"/>
      <c r="J232" s="102"/>
      <c r="K232" s="103" t="s">
        <v>112</v>
      </c>
      <c r="L232" s="103"/>
      <c r="M232" s="104"/>
      <c r="N232" s="105"/>
      <c r="Q232" s="19"/>
      <c r="R232" s="19"/>
    </row>
    <row r="233" spans="1:18" s="18" customFormat="1" ht="15.75" collapsed="1" x14ac:dyDescent="0.25">
      <c r="A233" s="106"/>
      <c r="B233" s="100" t="s">
        <v>40</v>
      </c>
      <c r="C233" s="101" t="s">
        <v>160</v>
      </c>
      <c r="D233" s="102" t="s">
        <v>42</v>
      </c>
      <c r="E233" s="102" t="str">
        <f t="shared" ref="E233:E234" ca="1" si="49">IF(F233&lt;&gt;"","0x"&amp;DEC2HEX(F233,3),"")</f>
        <v>0x05A</v>
      </c>
      <c r="F233" s="102">
        <f t="array" aca="1" ref="F233" ca="1">IF(ISNUMBER(SEARCH("Bit", $K233)), "", INDEX(F:F,MAX(IF(OFFSET(F233,-25,0,24,1)&lt;&gt;"",ROW(OFFSET(F233,-25,0,24,1)))),)+2)</f>
        <v>90</v>
      </c>
      <c r="G233" s="102" t="s">
        <v>43</v>
      </c>
      <c r="H233" s="102">
        <v>16</v>
      </c>
      <c r="I233" s="102" t="s">
        <v>44</v>
      </c>
      <c r="J233" s="102"/>
      <c r="K233" s="103" t="s">
        <v>45</v>
      </c>
      <c r="L233" s="103"/>
      <c r="M233" s="104" t="s">
        <v>131</v>
      </c>
      <c r="N233" s="105"/>
      <c r="Q233" s="19"/>
      <c r="R233" s="19"/>
    </row>
    <row r="234" spans="1:18" s="18" customFormat="1" ht="15.75" hidden="1" outlineLevel="1" x14ac:dyDescent="0.25">
      <c r="A234" s="106"/>
      <c r="B234" s="100"/>
      <c r="C234" s="101"/>
      <c r="D234" s="102"/>
      <c r="E234" s="102" t="str">
        <f t="shared" ca="1" si="49"/>
        <v/>
      </c>
      <c r="F234" s="102" t="str">
        <f t="array" aca="1" ref="F234" ca="1">IF(ISNUMBER(SEARCH("Bit", $K234)), "", INDEX(F:F,MAX(IF(OFFSET(F234,-25,0,24,1)&lt;&gt;"",ROW(OFFSET(F234,-25,0,24,1)))),)+2)</f>
        <v/>
      </c>
      <c r="G234" s="102"/>
      <c r="H234" s="102"/>
      <c r="I234" s="102"/>
      <c r="J234" s="102"/>
      <c r="K234" s="103" t="s">
        <v>112</v>
      </c>
      <c r="L234" s="103"/>
      <c r="M234" s="104" t="s">
        <v>160</v>
      </c>
      <c r="N234" s="105" t="s">
        <v>132</v>
      </c>
      <c r="Q234" s="19"/>
      <c r="R234" s="19"/>
    </row>
    <row r="235" spans="1:18" s="18" customFormat="1" ht="15.75" collapsed="1" x14ac:dyDescent="0.25">
      <c r="A235" s="106"/>
      <c r="B235" s="100" t="s">
        <v>40</v>
      </c>
      <c r="C235" s="101" t="s">
        <v>161</v>
      </c>
      <c r="D235" s="102" t="s">
        <v>42</v>
      </c>
      <c r="E235" s="102" t="str">
        <f t="shared" ref="E235:E236" ca="1" si="50">IF(F235&lt;&gt;"","0x"&amp;DEC2HEX(F235,3),"")</f>
        <v>0x05C</v>
      </c>
      <c r="F235" s="102">
        <f t="array" aca="1" ref="F235" ca="1">IF(ISNUMBER(SEARCH("Bit", $K235)), "", INDEX(F:F,MAX(IF(OFFSET(F235,-25,0,24,1)&lt;&gt;"",ROW(OFFSET(F235,-25,0,24,1)))),)+2)</f>
        <v>92</v>
      </c>
      <c r="G235" s="102" t="s">
        <v>43</v>
      </c>
      <c r="H235" s="102">
        <v>16</v>
      </c>
      <c r="I235" s="102" t="s">
        <v>44</v>
      </c>
      <c r="J235" s="102"/>
      <c r="K235" s="103" t="s">
        <v>45</v>
      </c>
      <c r="L235" s="103"/>
      <c r="M235" s="104" t="s">
        <v>131</v>
      </c>
      <c r="N235" s="105"/>
      <c r="Q235" s="19"/>
      <c r="R235" s="19"/>
    </row>
    <row r="236" spans="1:18" s="18" customFormat="1" ht="15.75" hidden="1" outlineLevel="1" x14ac:dyDescent="0.25">
      <c r="A236" s="106"/>
      <c r="B236" s="100"/>
      <c r="C236" s="101"/>
      <c r="D236" s="102"/>
      <c r="E236" s="102" t="str">
        <f t="shared" ca="1" si="50"/>
        <v/>
      </c>
      <c r="F236" s="102" t="str">
        <f t="array" aca="1" ref="F236" ca="1">IF(ISNUMBER(SEARCH("Bit", $K236)), "", INDEX(F:F,MAX(IF(OFFSET(F236,-25,0,24,1)&lt;&gt;"",ROW(OFFSET(F236,-25,0,24,1)))),)+2)</f>
        <v/>
      </c>
      <c r="G236" s="102"/>
      <c r="H236" s="102"/>
      <c r="I236" s="102"/>
      <c r="J236" s="102"/>
      <c r="K236" s="103" t="s">
        <v>112</v>
      </c>
      <c r="L236" s="103"/>
      <c r="M236" s="104" t="s">
        <v>161</v>
      </c>
      <c r="N236" s="105"/>
      <c r="Q236" s="19"/>
      <c r="R236" s="19"/>
    </row>
    <row r="237" spans="1:18" s="18" customFormat="1" ht="15.75" collapsed="1" x14ac:dyDescent="0.25">
      <c r="A237" s="106"/>
      <c r="B237" s="100" t="s">
        <v>40</v>
      </c>
      <c r="C237" s="101" t="str">
        <f ca="1">"PARITY_"&amp;((F237+2)/8)&amp;"_64"</f>
        <v>PARITY_12_64</v>
      </c>
      <c r="D237" s="102" t="s">
        <v>42</v>
      </c>
      <c r="E237" s="102" t="str">
        <f ca="1">IF(F237&lt;&gt;"","0x"&amp;DEC2HEX(F237,3),"")</f>
        <v>0x05E</v>
      </c>
      <c r="F237" s="102">
        <f t="array" aca="1" ref="F237" ca="1">IF(ISNUMBER(SEARCH("Bit", $K237)), "", INDEX(F:F,MAX(IF(OFFSET(F237,-25,0,24,1)&lt;&gt;"",ROW(OFFSET(F237,-25,0,24,1)))),)+2)</f>
        <v>94</v>
      </c>
      <c r="G237" s="102" t="s">
        <v>43</v>
      </c>
      <c r="H237" s="102">
        <v>16</v>
      </c>
      <c r="I237" s="102"/>
      <c r="J237" s="102"/>
      <c r="K237" s="103" t="s">
        <v>45</v>
      </c>
      <c r="L237" s="103"/>
      <c r="M237" s="104"/>
      <c r="N237" s="105"/>
      <c r="Q237" s="19"/>
      <c r="R237" s="19"/>
    </row>
    <row r="238" spans="1:18" s="18" customFormat="1" ht="15.75" hidden="1" outlineLevel="1" x14ac:dyDescent="0.25">
      <c r="A238" s="106"/>
      <c r="B238" s="100"/>
      <c r="C238" s="101"/>
      <c r="D238" s="102"/>
      <c r="E238" s="102" t="str">
        <f ca="1">IF(F238&lt;&gt;"","0x"&amp;DEC2HEX(F238,3),"")</f>
        <v/>
      </c>
      <c r="F238" s="102" t="str">
        <f t="array" aca="1" ref="F238" ca="1">IF(ISNUMBER(SEARCH("Bit", $K238)), "", INDEX(F:F,MAX(IF(OFFSET(F238,-25,0,24,1)&lt;&gt;"",ROW(OFFSET(F238,-25,0,24,1)))),)+2)</f>
        <v/>
      </c>
      <c r="G238" s="102"/>
      <c r="H238" s="102"/>
      <c r="I238" s="102"/>
      <c r="J238" s="102"/>
      <c r="K238" s="103" t="s">
        <v>67</v>
      </c>
      <c r="L238" s="103"/>
      <c r="M238" s="104" t="s">
        <v>68</v>
      </c>
      <c r="N238" s="105"/>
      <c r="Q238" s="19"/>
      <c r="R238" s="19"/>
    </row>
    <row r="239" spans="1:18" s="18" customFormat="1" ht="15.75" hidden="1" outlineLevel="1" x14ac:dyDescent="0.25">
      <c r="A239" s="106"/>
      <c r="B239" s="100"/>
      <c r="C239" s="101"/>
      <c r="D239" s="102"/>
      <c r="E239" s="102" t="str">
        <f ca="1">IF(F239&lt;&gt;"","0x"&amp;DEC2HEX(F239,3),"")</f>
        <v/>
      </c>
      <c r="F239" s="102" t="str">
        <f t="array" aca="1" ref="F239" ca="1">IF(ISNUMBER(SEARCH("Bit", $K239)), "", INDEX(F:F,MAX(IF(OFFSET(F239,-25,0,24,1)&lt;&gt;"",ROW(OFFSET(F239,-25,0,24,1)))),)+2)</f>
        <v/>
      </c>
      <c r="G239" s="102"/>
      <c r="H239" s="102"/>
      <c r="I239" s="102"/>
      <c r="J239" s="102"/>
      <c r="K239" s="103" t="s">
        <v>69</v>
      </c>
      <c r="L239" s="103"/>
      <c r="M239" s="104" t="s">
        <v>70</v>
      </c>
      <c r="N239" s="105"/>
      <c r="Q239" s="19"/>
      <c r="R239" s="19"/>
    </row>
    <row r="240" spans="1:18" s="18" customFormat="1" ht="15.75" hidden="1" outlineLevel="1" x14ac:dyDescent="0.25">
      <c r="A240" s="106"/>
      <c r="B240" s="100"/>
      <c r="C240" s="101"/>
      <c r="D240" s="102"/>
      <c r="E240" s="102" t="str">
        <f ca="1">IF(F240&lt;&gt;"","0x"&amp;DEC2HEX(F240,3),"")</f>
        <v/>
      </c>
      <c r="F240" s="102" t="str">
        <f t="array" aca="1" ref="F240" ca="1">IF(ISNUMBER(SEARCH("Bit", $K240)), "", INDEX(F:F,MAX(IF(OFFSET(F240,-25,0,24,1)&lt;&gt;"",ROW(OFFSET(F240,-25,0,24,1)))),)+2)</f>
        <v/>
      </c>
      <c r="G240" s="102"/>
      <c r="H240" s="102"/>
      <c r="I240" s="102"/>
      <c r="J240" s="102"/>
      <c r="K240" s="103" t="s">
        <v>135</v>
      </c>
      <c r="L240" s="103"/>
      <c r="M240" s="104"/>
      <c r="N240" s="105"/>
      <c r="Q240" s="19"/>
      <c r="R240" s="19"/>
    </row>
    <row r="241" spans="1:18" s="18" customFormat="1" ht="15.75" collapsed="1" x14ac:dyDescent="0.25">
      <c r="A241" s="106"/>
      <c r="B241" s="100" t="s">
        <v>40</v>
      </c>
      <c r="C241" s="101" t="s">
        <v>162</v>
      </c>
      <c r="D241" s="102" t="s">
        <v>42</v>
      </c>
      <c r="E241" s="102" t="str">
        <f t="shared" ref="E241:E246" ca="1" si="51">IF(F241&lt;&gt;"","0x"&amp;DEC2HEX(F241,3),"")</f>
        <v>0x060</v>
      </c>
      <c r="F241" s="102">
        <f t="array" aca="1" ref="F241" ca="1">IF(ISNUMBER(SEARCH("Bit", $K241)), "", INDEX(F:F,MAX(IF(OFFSET(F241,-25,0,24,1)&lt;&gt;"",ROW(OFFSET(F241,-25,0,24,1)))),)+2)</f>
        <v>96</v>
      </c>
      <c r="G241" s="102" t="s">
        <v>43</v>
      </c>
      <c r="H241" s="102">
        <v>16</v>
      </c>
      <c r="I241" s="102" t="s">
        <v>44</v>
      </c>
      <c r="J241" s="102"/>
      <c r="K241" s="103" t="s">
        <v>45</v>
      </c>
      <c r="L241" s="103"/>
      <c r="M241" s="104" t="s">
        <v>131</v>
      </c>
      <c r="N241" s="105"/>
      <c r="Q241" s="19"/>
      <c r="R241" s="19"/>
    </row>
    <row r="242" spans="1:18" s="18" customFormat="1" ht="15.75" hidden="1" outlineLevel="1" x14ac:dyDescent="0.25">
      <c r="A242" s="106"/>
      <c r="B242" s="100"/>
      <c r="C242" s="101"/>
      <c r="D242" s="102"/>
      <c r="E242" s="102" t="str">
        <f t="shared" ca="1" si="51"/>
        <v/>
      </c>
      <c r="F242" s="102" t="str">
        <f t="array" aca="1" ref="F242" ca="1">IF(ISNUMBER(SEARCH("Bit", $K242)), "", INDEX(F:F,MAX(IF(OFFSET(F242,-25,0,24,1)&lt;&gt;"",ROW(OFFSET(F242,-25,0,24,1)))),)+2)</f>
        <v/>
      </c>
      <c r="G242" s="102"/>
      <c r="H242" s="102"/>
      <c r="I242" s="102"/>
      <c r="J242" s="102"/>
      <c r="K242" s="103" t="s">
        <v>112</v>
      </c>
      <c r="L242" s="103"/>
      <c r="M242" s="104" t="s">
        <v>162</v>
      </c>
      <c r="N242" s="105"/>
      <c r="Q242" s="19"/>
      <c r="R242" s="19"/>
    </row>
    <row r="243" spans="1:18" s="18" customFormat="1" ht="15.75" collapsed="1" x14ac:dyDescent="0.25">
      <c r="A243" s="106"/>
      <c r="B243" s="100" t="s">
        <v>40</v>
      </c>
      <c r="C243" s="101" t="s">
        <v>163</v>
      </c>
      <c r="D243" s="102" t="s">
        <v>42</v>
      </c>
      <c r="E243" s="102" t="str">
        <f t="shared" ca="1" si="51"/>
        <v>0x062</v>
      </c>
      <c r="F243" s="102">
        <f t="array" aca="1" ref="F243" ca="1">IF(ISNUMBER(SEARCH("Bit", $K243)), "", INDEX(F:F,MAX(IF(OFFSET(F243,-25,0,24,1)&lt;&gt;"",ROW(OFFSET(F243,-25,0,24,1)))),)+2)</f>
        <v>98</v>
      </c>
      <c r="G243" s="102" t="s">
        <v>43</v>
      </c>
      <c r="H243" s="102">
        <v>16</v>
      </c>
      <c r="I243" s="102" t="s">
        <v>137</v>
      </c>
      <c r="J243" s="102"/>
      <c r="K243" s="103" t="s">
        <v>45</v>
      </c>
      <c r="L243" s="103"/>
      <c r="M243" s="104" t="s">
        <v>131</v>
      </c>
      <c r="N243" s="105" t="s">
        <v>138</v>
      </c>
      <c r="Q243" s="19"/>
      <c r="R243" s="19"/>
    </row>
    <row r="244" spans="1:18" s="18" customFormat="1" ht="15.75" hidden="1" outlineLevel="1" x14ac:dyDescent="0.25">
      <c r="A244" s="106"/>
      <c r="B244" s="100"/>
      <c r="C244" s="101"/>
      <c r="D244" s="102"/>
      <c r="E244" s="102" t="str">
        <f t="shared" ca="1" si="51"/>
        <v/>
      </c>
      <c r="F244" s="102" t="str">
        <f t="array" aca="1" ref="F244" ca="1">IF(ISNUMBER(SEARCH("Bit", $K244)), "", INDEX(F:F,MAX(IF(OFFSET(F244,-25,0,24,1)&lt;&gt;"",ROW(OFFSET(F244,-25,0,24,1)))),)+2)</f>
        <v/>
      </c>
      <c r="G244" s="102"/>
      <c r="H244" s="102"/>
      <c r="I244" s="102"/>
      <c r="J244" s="102"/>
      <c r="K244" s="103" t="s">
        <v>112</v>
      </c>
      <c r="L244" s="103"/>
      <c r="M244" s="104" t="s">
        <v>163</v>
      </c>
      <c r="N244" s="105"/>
      <c r="Q244" s="19"/>
      <c r="R244" s="19"/>
    </row>
    <row r="245" spans="1:18" s="18" customFormat="1" ht="15.75" collapsed="1" x14ac:dyDescent="0.25">
      <c r="A245" s="106"/>
      <c r="B245" s="100" t="s">
        <v>40</v>
      </c>
      <c r="C245" s="101" t="s">
        <v>164</v>
      </c>
      <c r="D245" s="102" t="s">
        <v>42</v>
      </c>
      <c r="E245" s="102" t="str">
        <f t="shared" ca="1" si="51"/>
        <v>0x064</v>
      </c>
      <c r="F245" s="102">
        <f t="array" aca="1" ref="F245" ca="1">IF(ISNUMBER(SEARCH("Bit", $K245)), "", INDEX(F:F,MAX(IF(OFFSET(F245,-25,0,24,1)&lt;&gt;"",ROW(OFFSET(F245,-25,0,24,1)))),)+2)</f>
        <v>100</v>
      </c>
      <c r="G245" s="102" t="s">
        <v>43</v>
      </c>
      <c r="H245" s="102">
        <v>16</v>
      </c>
      <c r="I245" s="102" t="s">
        <v>140</v>
      </c>
      <c r="J245" s="102"/>
      <c r="K245" s="103" t="s">
        <v>45</v>
      </c>
      <c r="L245" s="103"/>
      <c r="M245" s="104" t="s">
        <v>131</v>
      </c>
      <c r="N245" s="105" t="s">
        <v>141</v>
      </c>
      <c r="Q245" s="19"/>
      <c r="R245" s="19"/>
    </row>
    <row r="246" spans="1:18" s="18" customFormat="1" ht="15.75" hidden="1" outlineLevel="1" x14ac:dyDescent="0.25">
      <c r="A246" s="106"/>
      <c r="B246" s="100"/>
      <c r="C246" s="101"/>
      <c r="D246" s="102"/>
      <c r="E246" s="102" t="str">
        <f t="shared" ca="1" si="51"/>
        <v/>
      </c>
      <c r="F246" s="102" t="str">
        <f t="array" aca="1" ref="F246" ca="1">IF(ISNUMBER(SEARCH("Bit", $K246)), "", INDEX(F:F,MAX(IF(OFFSET(F246,-25,0,24,1)&lt;&gt;"",ROW(OFFSET(F246,-25,0,24,1)))),)+2)</f>
        <v/>
      </c>
      <c r="G246" s="102"/>
      <c r="H246" s="102"/>
      <c r="I246" s="102"/>
      <c r="J246" s="102"/>
      <c r="K246" s="103" t="s">
        <v>112</v>
      </c>
      <c r="L246" s="103"/>
      <c r="M246" s="104" t="s">
        <v>164</v>
      </c>
      <c r="N246" s="105"/>
      <c r="Q246" s="19"/>
      <c r="R246" s="19"/>
    </row>
    <row r="247" spans="1:18" s="18" customFormat="1" ht="15.75" collapsed="1" x14ac:dyDescent="0.25">
      <c r="A247" s="106"/>
      <c r="B247" s="100" t="s">
        <v>40</v>
      </c>
      <c r="C247" s="101" t="str">
        <f ca="1">"PARITY_"&amp;((F247+2)/8)&amp;"_64"</f>
        <v>PARITY_13_64</v>
      </c>
      <c r="D247" s="102" t="s">
        <v>42</v>
      </c>
      <c r="E247" s="102" t="str">
        <f ca="1">IF(F247&lt;&gt;"","0x"&amp;DEC2HEX(F247,3),"")</f>
        <v>0x066</v>
      </c>
      <c r="F247" s="102">
        <f t="array" aca="1" ref="F247" ca="1">IF(ISNUMBER(SEARCH("Bit", $K247)), "", INDEX(F:F,MAX(IF(OFFSET(F247,-25,0,24,1)&lt;&gt;"",ROW(OFFSET(F247,-25,0,24,1)))),)+2)</f>
        <v>102</v>
      </c>
      <c r="G247" s="102" t="s">
        <v>43</v>
      </c>
      <c r="H247" s="102">
        <v>16</v>
      </c>
      <c r="I247" s="102"/>
      <c r="J247" s="102"/>
      <c r="K247" s="103" t="s">
        <v>45</v>
      </c>
      <c r="L247" s="103"/>
      <c r="M247" s="104"/>
      <c r="N247" s="105"/>
      <c r="Q247" s="19"/>
      <c r="R247" s="19"/>
    </row>
    <row r="248" spans="1:18" s="18" customFormat="1" ht="15.75" hidden="1" outlineLevel="1" x14ac:dyDescent="0.25">
      <c r="A248" s="106"/>
      <c r="B248" s="100"/>
      <c r="C248" s="101"/>
      <c r="D248" s="102"/>
      <c r="E248" s="102" t="str">
        <f ca="1">IF(F248&lt;&gt;"","0x"&amp;DEC2HEX(F248,3),"")</f>
        <v/>
      </c>
      <c r="F248" s="102" t="str">
        <f t="array" aca="1" ref="F248" ca="1">IF(ISNUMBER(SEARCH("Bit", $K248)), "", INDEX(F:F,MAX(IF(OFFSET(F248,-25,0,24,1)&lt;&gt;"",ROW(OFFSET(F248,-25,0,24,1)))),)+2)</f>
        <v/>
      </c>
      <c r="G248" s="102"/>
      <c r="H248" s="102"/>
      <c r="I248" s="102"/>
      <c r="J248" s="102"/>
      <c r="K248" s="103" t="s">
        <v>67</v>
      </c>
      <c r="L248" s="103"/>
      <c r="M248" s="104" t="s">
        <v>68</v>
      </c>
      <c r="N248" s="105"/>
      <c r="Q248" s="19"/>
      <c r="R248" s="19"/>
    </row>
    <row r="249" spans="1:18" s="18" customFormat="1" ht="15.75" hidden="1" outlineLevel="1" x14ac:dyDescent="0.25">
      <c r="A249" s="106"/>
      <c r="B249" s="100"/>
      <c r="C249" s="101"/>
      <c r="D249" s="102"/>
      <c r="E249" s="102" t="str">
        <f ca="1">IF(F249&lt;&gt;"","0x"&amp;DEC2HEX(F249,3),"")</f>
        <v/>
      </c>
      <c r="F249" s="102" t="str">
        <f t="array" aca="1" ref="F249" ca="1">IF(ISNUMBER(SEARCH("Bit", $K249)), "", INDEX(F:F,MAX(IF(OFFSET(F249,-25,0,24,1)&lt;&gt;"",ROW(OFFSET(F249,-25,0,24,1)))),)+2)</f>
        <v/>
      </c>
      <c r="G249" s="102"/>
      <c r="H249" s="102"/>
      <c r="I249" s="102"/>
      <c r="J249" s="102"/>
      <c r="K249" s="103" t="s">
        <v>69</v>
      </c>
      <c r="L249" s="103"/>
      <c r="M249" s="104" t="s">
        <v>70</v>
      </c>
      <c r="N249" s="105"/>
      <c r="Q249" s="19"/>
      <c r="R249" s="19"/>
    </row>
    <row r="250" spans="1:18" s="18" customFormat="1" ht="15.75" hidden="1" outlineLevel="1" x14ac:dyDescent="0.25">
      <c r="A250" s="106"/>
      <c r="B250" s="100"/>
      <c r="C250" s="101"/>
      <c r="D250" s="102"/>
      <c r="E250" s="102" t="str">
        <f ca="1">IF(F250&lt;&gt;"","0x"&amp;DEC2HEX(F250,3),"")</f>
        <v/>
      </c>
      <c r="F250" s="102" t="str">
        <f t="array" aca="1" ref="F250" ca="1">IF(ISNUMBER(SEARCH("Bit", $K250)), "", INDEX(F:F,MAX(IF(OFFSET(F250,-25,0,24,1)&lt;&gt;"",ROW(OFFSET(F250,-25,0,24,1)))),)+2)</f>
        <v/>
      </c>
      <c r="G250" s="102"/>
      <c r="H250" s="102"/>
      <c r="I250" s="102"/>
      <c r="J250" s="102"/>
      <c r="K250" s="103" t="s">
        <v>135</v>
      </c>
      <c r="L250" s="103"/>
      <c r="M250" s="104"/>
      <c r="N250" s="105"/>
      <c r="Q250" s="19"/>
      <c r="R250" s="19"/>
    </row>
    <row r="251" spans="1:18" s="18" customFormat="1" ht="15.75" collapsed="1" x14ac:dyDescent="0.25">
      <c r="A251" s="106"/>
      <c r="B251" s="100" t="s">
        <v>40</v>
      </c>
      <c r="C251" s="101" t="s">
        <v>165</v>
      </c>
      <c r="D251" s="102" t="s">
        <v>42</v>
      </c>
      <c r="E251" s="102" t="str">
        <f t="shared" ref="E251:E258" ca="1" si="52">IF(F251&lt;&gt;"","0x"&amp;DEC2HEX(F251,3),"")</f>
        <v>0x068</v>
      </c>
      <c r="F251" s="102">
        <f t="array" aca="1" ref="F251" ca="1">IF(ISNUMBER(SEARCH("Bit", $K251)), "", INDEX(F:F,MAX(IF(OFFSET(F251,-25,0,24,1)&lt;&gt;"",ROW(OFFSET(F251,-25,0,24,1)))),)+2)</f>
        <v>104</v>
      </c>
      <c r="G251" s="102" t="s">
        <v>43</v>
      </c>
      <c r="H251" s="102">
        <v>16</v>
      </c>
      <c r="I251" s="102" t="s">
        <v>143</v>
      </c>
      <c r="J251" s="102"/>
      <c r="K251" s="103" t="s">
        <v>45</v>
      </c>
      <c r="L251" s="103"/>
      <c r="M251" s="104" t="s">
        <v>131</v>
      </c>
      <c r="N251" s="105" t="s">
        <v>144</v>
      </c>
      <c r="Q251" s="19"/>
      <c r="R251" s="19"/>
    </row>
    <row r="252" spans="1:18" s="18" customFormat="1" ht="15.75" hidden="1" outlineLevel="1" x14ac:dyDescent="0.25">
      <c r="A252" s="106"/>
      <c r="B252" s="100"/>
      <c r="C252" s="101"/>
      <c r="D252" s="102"/>
      <c r="E252" s="102" t="str">
        <f t="shared" ca="1" si="52"/>
        <v/>
      </c>
      <c r="F252" s="102" t="str">
        <f t="array" aca="1" ref="F252" ca="1">IF(ISNUMBER(SEARCH("Bit", $K252)), "", INDEX(F:F,MAX(IF(OFFSET(F252,-25,0,24,1)&lt;&gt;"",ROW(OFFSET(F252,-25,0,24,1)))),)+2)</f>
        <v/>
      </c>
      <c r="G252" s="102"/>
      <c r="H252" s="102"/>
      <c r="I252" s="102"/>
      <c r="J252" s="102"/>
      <c r="K252" s="103" t="s">
        <v>47</v>
      </c>
      <c r="L252" s="103"/>
      <c r="M252" s="104" t="s">
        <v>48</v>
      </c>
      <c r="N252" s="105" t="s">
        <v>145</v>
      </c>
      <c r="Q252" s="19"/>
      <c r="R252" s="19"/>
    </row>
    <row r="253" spans="1:18" s="18" customFormat="1" ht="15.75" hidden="1" outlineLevel="1" x14ac:dyDescent="0.25">
      <c r="A253" s="106"/>
      <c r="B253" s="100"/>
      <c r="C253" s="101"/>
      <c r="D253" s="102"/>
      <c r="E253" s="102" t="str">
        <f t="shared" ref="E253" ca="1" si="53">IF(F253&lt;&gt;"","0x"&amp;DEC2HEX(F253,3),"")</f>
        <v/>
      </c>
      <c r="F253" s="102" t="str">
        <f t="array" aca="1" ref="F253" ca="1">IF(ISNUMBER(SEARCH("Bit", $K253)), "", INDEX(F:F,MAX(IF(OFFSET(F253,-25,0,24,1)&lt;&gt;"",ROW(OFFSET(F253,-25,0,24,1)))),)+2)</f>
        <v/>
      </c>
      <c r="G253" s="102"/>
      <c r="H253" s="102"/>
      <c r="I253" s="102"/>
      <c r="J253" s="102"/>
      <c r="K253" s="103" t="s">
        <v>50</v>
      </c>
      <c r="L253" s="103"/>
      <c r="M253" s="104" t="s">
        <v>51</v>
      </c>
      <c r="N253" s="105" t="s">
        <v>146</v>
      </c>
      <c r="Q253" s="19"/>
      <c r="R253" s="19"/>
    </row>
    <row r="254" spans="1:18" s="18" customFormat="1" ht="15.75" hidden="1" outlineLevel="1" x14ac:dyDescent="0.25">
      <c r="A254" s="106"/>
      <c r="B254" s="100"/>
      <c r="C254" s="101"/>
      <c r="D254" s="102"/>
      <c r="E254" s="102" t="str">
        <f t="shared" ca="1" si="52"/>
        <v/>
      </c>
      <c r="F254" s="102" t="str">
        <f t="array" aca="1" ref="F254" ca="1">IF(ISNUMBER(SEARCH("Bit", $K254)), "", INDEX(F:F,MAX(IF(OFFSET(F254,-25,0,24,1)&lt;&gt;"",ROW(OFFSET(F254,-25,0,24,1)))),)+2)</f>
        <v/>
      </c>
      <c r="G254" s="102"/>
      <c r="H254" s="102"/>
      <c r="I254" s="102"/>
      <c r="J254" s="102"/>
      <c r="K254" s="103" t="s">
        <v>53</v>
      </c>
      <c r="L254" s="103"/>
      <c r="M254" s="104" t="s">
        <v>54</v>
      </c>
      <c r="N254" s="105" t="s">
        <v>147</v>
      </c>
      <c r="Q254" s="19"/>
      <c r="R254" s="19"/>
    </row>
    <row r="255" spans="1:18" s="18" customFormat="1" ht="15.75" collapsed="1" x14ac:dyDescent="0.25">
      <c r="A255" s="106"/>
      <c r="B255" s="100" t="s">
        <v>40</v>
      </c>
      <c r="C255" s="101" t="s">
        <v>166</v>
      </c>
      <c r="D255" s="102" t="s">
        <v>42</v>
      </c>
      <c r="E255" s="102" t="str">
        <f t="shared" ca="1" si="52"/>
        <v>0x06A</v>
      </c>
      <c r="F255" s="102">
        <f t="array" aca="1" ref="F255" ca="1">IF(ISNUMBER(SEARCH("Bit", $K255)), "", INDEX(F:F,MAX(IF(OFFSET(F255,-25,0,24,1)&lt;&gt;"",ROW(OFFSET(F255,-25,0,24,1)))),)+2)</f>
        <v>106</v>
      </c>
      <c r="G255" s="102" t="s">
        <v>43</v>
      </c>
      <c r="H255" s="102">
        <v>16</v>
      </c>
      <c r="I255" s="102" t="s">
        <v>149</v>
      </c>
      <c r="J255" s="102"/>
      <c r="K255" s="103" t="s">
        <v>45</v>
      </c>
      <c r="L255" s="103"/>
      <c r="M255" s="104" t="s">
        <v>131</v>
      </c>
      <c r="N255" s="105" t="s">
        <v>150</v>
      </c>
      <c r="Q255" s="19"/>
      <c r="R255" s="19"/>
    </row>
    <row r="256" spans="1:18" s="18" customFormat="1" ht="15.75" hidden="1" outlineLevel="1" x14ac:dyDescent="0.25">
      <c r="A256" s="106"/>
      <c r="B256" s="100"/>
      <c r="C256" s="101"/>
      <c r="D256" s="102"/>
      <c r="E256" s="102" t="str">
        <f t="shared" ca="1" si="52"/>
        <v/>
      </c>
      <c r="F256" s="102" t="str">
        <f t="array" aca="1" ref="F256" ca="1">IF(ISNUMBER(SEARCH("Bit", $K256)), "", INDEX(F:F,MAX(IF(OFFSET(F256,-25,0,24,1)&lt;&gt;"",ROW(OFFSET(F256,-25,0,24,1)))),)+2)</f>
        <v/>
      </c>
      <c r="G256" s="102"/>
      <c r="H256" s="102"/>
      <c r="I256" s="102"/>
      <c r="J256" s="102"/>
      <c r="K256" s="103" t="s">
        <v>47</v>
      </c>
      <c r="L256" s="103"/>
      <c r="M256" s="104" t="s">
        <v>48</v>
      </c>
      <c r="N256" s="105" t="s">
        <v>145</v>
      </c>
      <c r="Q256" s="19"/>
      <c r="R256" s="19"/>
    </row>
    <row r="257" spans="1:18" s="18" customFormat="1" ht="15.75" hidden="1" outlineLevel="1" x14ac:dyDescent="0.25">
      <c r="A257" s="106"/>
      <c r="B257" s="100"/>
      <c r="C257" s="101"/>
      <c r="D257" s="102"/>
      <c r="E257" s="102" t="str">
        <f t="shared" ca="1" si="52"/>
        <v/>
      </c>
      <c r="F257" s="102" t="str">
        <f t="array" aca="1" ref="F257" ca="1">IF(ISNUMBER(SEARCH("Bit", $K257)), "", INDEX(F:F,MAX(IF(OFFSET(F257,-25,0,24,1)&lt;&gt;"",ROW(OFFSET(F257,-25,0,24,1)))),)+2)</f>
        <v/>
      </c>
      <c r="G257" s="102"/>
      <c r="H257" s="102"/>
      <c r="I257" s="102"/>
      <c r="J257" s="102"/>
      <c r="K257" s="103" t="s">
        <v>50</v>
      </c>
      <c r="L257" s="103"/>
      <c r="M257" s="104" t="s">
        <v>51</v>
      </c>
      <c r="N257" s="105" t="s">
        <v>151</v>
      </c>
      <c r="Q257" s="19"/>
      <c r="R257" s="19"/>
    </row>
    <row r="258" spans="1:18" s="18" customFormat="1" ht="15.75" hidden="1" outlineLevel="1" x14ac:dyDescent="0.25">
      <c r="A258" s="106"/>
      <c r="B258" s="100"/>
      <c r="C258" s="101"/>
      <c r="D258" s="102"/>
      <c r="E258" s="102" t="str">
        <f t="shared" ca="1" si="52"/>
        <v/>
      </c>
      <c r="F258" s="102" t="str">
        <f t="array" aca="1" ref="F258" ca="1">IF(ISNUMBER(SEARCH("Bit", $K258)), "", INDEX(F:F,MAX(IF(OFFSET(F258,-25,0,24,1)&lt;&gt;"",ROW(OFFSET(F258,-25,0,24,1)))),)+2)</f>
        <v/>
      </c>
      <c r="G258" s="102"/>
      <c r="H258" s="102"/>
      <c r="I258" s="102"/>
      <c r="J258" s="102"/>
      <c r="K258" s="103" t="s">
        <v>53</v>
      </c>
      <c r="L258" s="103"/>
      <c r="M258" s="104" t="s">
        <v>54</v>
      </c>
      <c r="N258" s="105" t="s">
        <v>152</v>
      </c>
      <c r="Q258" s="19"/>
      <c r="R258" s="19"/>
    </row>
    <row r="259" spans="1:18" s="18" customFormat="1" ht="15.75" collapsed="1" x14ac:dyDescent="0.25">
      <c r="A259" s="106"/>
      <c r="B259" s="100" t="s">
        <v>40</v>
      </c>
      <c r="C259" s="101" t="s">
        <v>167</v>
      </c>
      <c r="D259" s="102" t="s">
        <v>42</v>
      </c>
      <c r="E259" s="102" t="str">
        <f t="shared" ref="E259:E260" ca="1" si="54">IF(F259&lt;&gt;"","0x"&amp;DEC2HEX(F259,3),"")</f>
        <v>0x06C</v>
      </c>
      <c r="F259" s="102">
        <f t="array" aca="1" ref="F259" ca="1">IF(ISNUMBER(SEARCH("Bit", $K259)), "", INDEX(F:F,MAX(IF(OFFSET(F259,-25,0,24,1)&lt;&gt;"",ROW(OFFSET(F259,-25,0,24,1)))),)+2)</f>
        <v>108</v>
      </c>
      <c r="G259" s="102" t="s">
        <v>43</v>
      </c>
      <c r="H259" s="102">
        <v>16</v>
      </c>
      <c r="I259" s="102" t="s">
        <v>154</v>
      </c>
      <c r="J259" s="102"/>
      <c r="K259" s="103" t="s">
        <v>45</v>
      </c>
      <c r="L259" s="103"/>
      <c r="M259" s="104" t="s">
        <v>131</v>
      </c>
      <c r="N259" s="105" t="s">
        <v>155</v>
      </c>
      <c r="Q259" s="19"/>
      <c r="R259" s="19"/>
    </row>
    <row r="260" spans="1:18" s="18" customFormat="1" ht="15.75" hidden="1" outlineLevel="1" x14ac:dyDescent="0.25">
      <c r="A260" s="106"/>
      <c r="B260" s="100"/>
      <c r="C260" s="101"/>
      <c r="D260" s="102"/>
      <c r="E260" s="102" t="str">
        <f t="shared" ca="1" si="54"/>
        <v/>
      </c>
      <c r="F260" s="102" t="str">
        <f t="array" aca="1" ref="F260" ca="1">IF(ISNUMBER(SEARCH("Bit", $K260)), "", INDEX(F:F,MAX(IF(OFFSET(F260,-25,0,24,1)&lt;&gt;"",ROW(OFFSET(F260,-25,0,24,1)))),)+2)</f>
        <v/>
      </c>
      <c r="G260" s="102"/>
      <c r="H260" s="102"/>
      <c r="I260" s="102"/>
      <c r="J260" s="102"/>
      <c r="K260" s="103" t="s">
        <v>112</v>
      </c>
      <c r="L260" s="103"/>
      <c r="M260" s="104" t="s">
        <v>167</v>
      </c>
      <c r="N260" s="105"/>
      <c r="Q260" s="19"/>
      <c r="R260" s="19"/>
    </row>
    <row r="261" spans="1:18" s="18" customFormat="1" ht="15.75" collapsed="1" x14ac:dyDescent="0.25">
      <c r="A261" s="106"/>
      <c r="B261" s="100" t="s">
        <v>40</v>
      </c>
      <c r="C261" s="101" t="str">
        <f ca="1">"PARITY_"&amp;((F261+2)/8)&amp;"_64"</f>
        <v>PARITY_14_64</v>
      </c>
      <c r="D261" s="102" t="s">
        <v>42</v>
      </c>
      <c r="E261" s="102" t="str">
        <f t="shared" ref="E261:E264" ca="1" si="55">IF(F261&lt;&gt;"","0x"&amp;DEC2HEX(F261,3),"")</f>
        <v>0x06E</v>
      </c>
      <c r="F261" s="102">
        <f t="array" aca="1" ref="F261" ca="1">IF(ISNUMBER(SEARCH("Bit", $K261)), "", INDEX(F:F,MAX(IF(OFFSET(F261,-25,0,24,1)&lt;&gt;"",ROW(OFFSET(F261,-25,0,24,1)))),)+2)</f>
        <v>110</v>
      </c>
      <c r="G261" s="102" t="s">
        <v>43</v>
      </c>
      <c r="H261" s="102">
        <v>16</v>
      </c>
      <c r="I261" s="102"/>
      <c r="J261" s="102"/>
      <c r="K261" s="103" t="s">
        <v>45</v>
      </c>
      <c r="L261" s="103"/>
      <c r="M261" s="104"/>
      <c r="N261" s="105"/>
      <c r="Q261" s="19"/>
      <c r="R261" s="19"/>
    </row>
    <row r="262" spans="1:18" s="18" customFormat="1" ht="15.75" hidden="1" outlineLevel="1" x14ac:dyDescent="0.25">
      <c r="A262" s="106"/>
      <c r="B262" s="100"/>
      <c r="C262" s="101"/>
      <c r="D262" s="102"/>
      <c r="E262" s="102" t="str">
        <f t="shared" ca="1" si="55"/>
        <v/>
      </c>
      <c r="F262" s="102" t="str">
        <f t="array" aca="1" ref="F262" ca="1">IF(ISNUMBER(SEARCH("Bit", $K262)), "", INDEX(F:F,MAX(IF(OFFSET(F262,-25,0,24,1)&lt;&gt;"",ROW(OFFSET(F262,-25,0,24,1)))),)+2)</f>
        <v/>
      </c>
      <c r="G262" s="102"/>
      <c r="H262" s="102"/>
      <c r="I262" s="102"/>
      <c r="J262" s="102"/>
      <c r="K262" s="103" t="s">
        <v>67</v>
      </c>
      <c r="L262" s="103"/>
      <c r="M262" s="104" t="s">
        <v>68</v>
      </c>
      <c r="N262" s="105"/>
      <c r="Q262" s="19"/>
      <c r="R262" s="19"/>
    </row>
    <row r="263" spans="1:18" s="18" customFormat="1" ht="15.75" hidden="1" outlineLevel="1" x14ac:dyDescent="0.25">
      <c r="A263" s="106"/>
      <c r="B263" s="100"/>
      <c r="C263" s="101"/>
      <c r="D263" s="102"/>
      <c r="E263" s="102" t="str">
        <f t="shared" ca="1" si="55"/>
        <v/>
      </c>
      <c r="F263" s="102" t="str">
        <f t="array" aca="1" ref="F263" ca="1">IF(ISNUMBER(SEARCH("Bit", $K263)), "", INDEX(F:F,MAX(IF(OFFSET(F263,-25,0,24,1)&lt;&gt;"",ROW(OFFSET(F263,-25,0,24,1)))),)+2)</f>
        <v/>
      </c>
      <c r="G263" s="102"/>
      <c r="H263" s="102"/>
      <c r="I263" s="102"/>
      <c r="J263" s="102"/>
      <c r="K263" s="103" t="s">
        <v>69</v>
      </c>
      <c r="L263" s="103"/>
      <c r="M263" s="104" t="s">
        <v>70</v>
      </c>
      <c r="N263" s="105"/>
      <c r="Q263" s="19"/>
      <c r="R263" s="19"/>
    </row>
    <row r="264" spans="1:18" s="18" customFormat="1" ht="15.75" hidden="1" outlineLevel="1" x14ac:dyDescent="0.25">
      <c r="A264" s="106"/>
      <c r="B264" s="100"/>
      <c r="C264" s="101"/>
      <c r="D264" s="102"/>
      <c r="E264" s="102" t="str">
        <f t="shared" ca="1" si="55"/>
        <v/>
      </c>
      <c r="F264" s="102" t="str">
        <f t="array" aca="1" ref="F264" ca="1">IF(ISNUMBER(SEARCH("Bit", $K264)), "", INDEX(F:F,MAX(IF(OFFSET(F264,-25,0,24,1)&lt;&gt;"",ROW(OFFSET(F264,-25,0,24,1)))),)+2)</f>
        <v/>
      </c>
      <c r="G264" s="102"/>
      <c r="H264" s="102"/>
      <c r="I264" s="102"/>
      <c r="J264" s="102"/>
      <c r="K264" s="103" t="s">
        <v>135</v>
      </c>
      <c r="L264" s="103"/>
      <c r="M264" s="104"/>
      <c r="N264" s="105"/>
      <c r="Q264" s="19"/>
      <c r="R264" s="19"/>
    </row>
    <row r="265" spans="1:18" s="18" customFormat="1" ht="15.75" collapsed="1" x14ac:dyDescent="0.25">
      <c r="A265" s="106"/>
      <c r="B265" s="100" t="s">
        <v>40</v>
      </c>
      <c r="C265" s="101" t="s">
        <v>168</v>
      </c>
      <c r="D265" s="102" t="s">
        <v>42</v>
      </c>
      <c r="E265" s="102" t="str">
        <f t="shared" ref="E265:E266" ca="1" si="56">IF(F265&lt;&gt;"","0x"&amp;DEC2HEX(F265,3),"")</f>
        <v>0x070</v>
      </c>
      <c r="F265" s="102">
        <f t="array" aca="1" ref="F265" ca="1">IF(ISNUMBER(SEARCH("Bit", $K265)), "", INDEX(F:F,MAX(IF(OFFSET(F265,-25,0,24,1)&lt;&gt;"",ROW(OFFSET(F265,-25,0,24,1)))),)+2)</f>
        <v>112</v>
      </c>
      <c r="G265" s="102" t="s">
        <v>43</v>
      </c>
      <c r="H265" s="102">
        <v>16</v>
      </c>
      <c r="I265" s="102" t="s">
        <v>157</v>
      </c>
      <c r="J265" s="102"/>
      <c r="K265" s="103" t="s">
        <v>45</v>
      </c>
      <c r="L265" s="103"/>
      <c r="M265" s="104" t="s">
        <v>131</v>
      </c>
      <c r="N265" s="105" t="s">
        <v>158</v>
      </c>
      <c r="Q265" s="19"/>
      <c r="R265" s="19"/>
    </row>
    <row r="266" spans="1:18" s="18" customFormat="1" ht="15.75" hidden="1" outlineLevel="1" x14ac:dyDescent="0.25">
      <c r="A266" s="106"/>
      <c r="B266" s="100"/>
      <c r="C266" s="101"/>
      <c r="D266" s="102"/>
      <c r="E266" s="102" t="str">
        <f t="shared" ca="1" si="56"/>
        <v/>
      </c>
      <c r="F266" s="102" t="str">
        <f t="array" aca="1" ref="F266" ca="1">IF(ISNUMBER(SEARCH("Bit", $K266)), "", INDEX(F:F,MAX(IF(OFFSET(F266,-25,0,24,1)&lt;&gt;"",ROW(OFFSET(F266,-25,0,24,1)))),)+2)</f>
        <v/>
      </c>
      <c r="G266" s="102"/>
      <c r="H266" s="102"/>
      <c r="I266" s="102"/>
      <c r="J266" s="102"/>
      <c r="K266" s="103" t="s">
        <v>112</v>
      </c>
      <c r="L266" s="103"/>
      <c r="M266" s="104" t="s">
        <v>168</v>
      </c>
      <c r="N266" s="105"/>
      <c r="Q266" s="19"/>
      <c r="R266" s="19"/>
    </row>
    <row r="267" spans="1:18" s="18" customFormat="1" ht="15.75" collapsed="1" x14ac:dyDescent="0.25">
      <c r="A267" s="106"/>
      <c r="B267" s="100" t="s">
        <v>40</v>
      </c>
      <c r="C267" s="101"/>
      <c r="D267" s="102" t="s">
        <v>42</v>
      </c>
      <c r="E267" s="102" t="str">
        <f ca="1">IF(F267&lt;&gt;"","0x"&amp;DEC2HEX(F267,3),"")</f>
        <v>0x072</v>
      </c>
      <c r="F267" s="102">
        <f t="array" aca="1" ref="F267" ca="1">IF(ISNUMBER(SEARCH("Bit", $K267)), "", INDEX(F:F,MAX(IF(OFFSET(F267,-25,0,24,1)&lt;&gt;"",ROW(OFFSET(F267,-25,0,24,1)))),)+2)</f>
        <v>114</v>
      </c>
      <c r="G267" s="102" t="s">
        <v>43</v>
      </c>
      <c r="H267" s="102">
        <v>16</v>
      </c>
      <c r="I267" s="102"/>
      <c r="J267" s="102"/>
      <c r="K267" s="103" t="s">
        <v>45</v>
      </c>
      <c r="L267" s="103"/>
      <c r="M267" s="104"/>
      <c r="N267" s="105"/>
      <c r="Q267" s="19"/>
      <c r="R267" s="19"/>
    </row>
    <row r="268" spans="1:18" s="18" customFormat="1" ht="15.75" hidden="1" outlineLevel="1" x14ac:dyDescent="0.25">
      <c r="A268" s="106"/>
      <c r="B268" s="100"/>
      <c r="C268" s="101"/>
      <c r="D268" s="102"/>
      <c r="E268" s="102" t="str">
        <f ca="1">IF(F268&lt;&gt;"","0x"&amp;DEC2HEX(F268,3),"")</f>
        <v/>
      </c>
      <c r="F268" s="102" t="str">
        <f t="array" aca="1" ref="F268" ca="1">IF(ISNUMBER(SEARCH("Bit", $K268)), "", INDEX(F:F,MAX(IF(OFFSET(F268,-25,0,24,1)&lt;&gt;"",ROW(OFFSET(F268,-25,0,24,1)))),)+2)</f>
        <v/>
      </c>
      <c r="G268" s="102"/>
      <c r="H268" s="102"/>
      <c r="I268" s="102"/>
      <c r="J268" s="102"/>
      <c r="K268" s="103" t="s">
        <v>112</v>
      </c>
      <c r="L268" s="103"/>
      <c r="M268" s="104"/>
      <c r="N268" s="105"/>
      <c r="Q268" s="19"/>
      <c r="R268" s="19"/>
    </row>
    <row r="269" spans="1:18" s="18" customFormat="1" ht="15.75" collapsed="1" x14ac:dyDescent="0.25">
      <c r="A269" s="106"/>
      <c r="B269" s="100" t="s">
        <v>40</v>
      </c>
      <c r="C269" s="101" t="s">
        <v>169</v>
      </c>
      <c r="D269" s="102" t="s">
        <v>42</v>
      </c>
      <c r="E269" s="102" t="str">
        <f t="shared" ref="E269:E270" ca="1" si="57">IF(F269&lt;&gt;"","0x"&amp;DEC2HEX(F269,3),"")</f>
        <v>0x074</v>
      </c>
      <c r="F269" s="102">
        <f t="array" aca="1" ref="F269" ca="1">IF(ISNUMBER(SEARCH("Bit", $K269)), "", INDEX(F:F,MAX(IF(OFFSET(F269,-25,0,24,1)&lt;&gt;"",ROW(OFFSET(F269,-25,0,24,1)))),)+2)</f>
        <v>116</v>
      </c>
      <c r="G269" s="102" t="s">
        <v>43</v>
      </c>
      <c r="H269" s="102">
        <v>16</v>
      </c>
      <c r="I269" s="102" t="s">
        <v>44</v>
      </c>
      <c r="J269" s="102"/>
      <c r="K269" s="103" t="s">
        <v>45</v>
      </c>
      <c r="L269" s="103"/>
      <c r="M269" s="104" t="s">
        <v>131</v>
      </c>
      <c r="N269" s="105"/>
      <c r="Q269" s="19"/>
      <c r="R269" s="19"/>
    </row>
    <row r="270" spans="1:18" s="18" customFormat="1" ht="15.75" hidden="1" outlineLevel="1" x14ac:dyDescent="0.25">
      <c r="A270" s="106"/>
      <c r="B270" s="100"/>
      <c r="C270" s="101"/>
      <c r="D270" s="102"/>
      <c r="E270" s="102" t="str">
        <f t="shared" ca="1" si="57"/>
        <v/>
      </c>
      <c r="F270" s="102" t="str">
        <f t="array" aca="1" ref="F270" ca="1">IF(ISNUMBER(SEARCH("Bit", $K270)), "", INDEX(F:F,MAX(IF(OFFSET(F270,-25,0,24,1)&lt;&gt;"",ROW(OFFSET(F270,-25,0,24,1)))),)+2)</f>
        <v/>
      </c>
      <c r="G270" s="102"/>
      <c r="H270" s="102"/>
      <c r="I270" s="102"/>
      <c r="J270" s="102"/>
      <c r="K270" s="103" t="s">
        <v>112</v>
      </c>
      <c r="L270" s="103"/>
      <c r="M270" s="104" t="s">
        <v>169</v>
      </c>
      <c r="N270" s="105" t="s">
        <v>132</v>
      </c>
      <c r="Q270" s="19"/>
      <c r="R270" s="19"/>
    </row>
    <row r="271" spans="1:18" s="18" customFormat="1" ht="15.75" collapsed="1" x14ac:dyDescent="0.25">
      <c r="A271" s="106"/>
      <c r="B271" s="100" t="s">
        <v>40</v>
      </c>
      <c r="C271" s="101" t="str">
        <f ca="1">"PARITY_"&amp;((F271+2)/8)&amp;"_64"</f>
        <v>PARITY_15_64</v>
      </c>
      <c r="D271" s="102" t="s">
        <v>42</v>
      </c>
      <c r="E271" s="102" t="str">
        <f t="shared" ref="E271:E274" ca="1" si="58">IF(F271&lt;&gt;"","0x"&amp;DEC2HEX(F271,3),"")</f>
        <v>0x076</v>
      </c>
      <c r="F271" s="102">
        <f t="array" aca="1" ref="F271" ca="1">IF(ISNUMBER(SEARCH("Bit", $K271)), "", INDEX(F:F,MAX(IF(OFFSET(F271,-25,0,24,1)&lt;&gt;"",ROW(OFFSET(F271,-25,0,24,1)))),)+2)</f>
        <v>118</v>
      </c>
      <c r="G271" s="102" t="s">
        <v>43</v>
      </c>
      <c r="H271" s="102">
        <v>16</v>
      </c>
      <c r="I271" s="102"/>
      <c r="J271" s="102"/>
      <c r="K271" s="103" t="s">
        <v>45</v>
      </c>
      <c r="L271" s="103"/>
      <c r="M271" s="104"/>
      <c r="N271" s="105"/>
      <c r="Q271" s="19"/>
      <c r="R271" s="19"/>
    </row>
    <row r="272" spans="1:18" s="18" customFormat="1" ht="15.75" hidden="1" outlineLevel="1" x14ac:dyDescent="0.25">
      <c r="A272" s="106"/>
      <c r="B272" s="100"/>
      <c r="C272" s="101"/>
      <c r="D272" s="102"/>
      <c r="E272" s="102" t="str">
        <f t="shared" ca="1" si="58"/>
        <v/>
      </c>
      <c r="F272" s="102" t="str">
        <f t="array" aca="1" ref="F272" ca="1">IF(ISNUMBER(SEARCH("Bit", $K272)), "", INDEX(F:F,MAX(IF(OFFSET(F272,-25,0,24,1)&lt;&gt;"",ROW(OFFSET(F272,-25,0,24,1)))),)+2)</f>
        <v/>
      </c>
      <c r="G272" s="102"/>
      <c r="H272" s="102"/>
      <c r="I272" s="102"/>
      <c r="J272" s="102"/>
      <c r="K272" s="103" t="s">
        <v>67</v>
      </c>
      <c r="L272" s="103"/>
      <c r="M272" s="104" t="s">
        <v>68</v>
      </c>
      <c r="N272" s="105"/>
      <c r="Q272" s="19"/>
      <c r="R272" s="19"/>
    </row>
    <row r="273" spans="1:18" s="18" customFormat="1" ht="15.75" hidden="1" outlineLevel="1" x14ac:dyDescent="0.25">
      <c r="A273" s="106"/>
      <c r="B273" s="100"/>
      <c r="C273" s="101"/>
      <c r="D273" s="102"/>
      <c r="E273" s="102" t="str">
        <f t="shared" ca="1" si="58"/>
        <v/>
      </c>
      <c r="F273" s="102" t="str">
        <f t="array" aca="1" ref="F273" ca="1">IF(ISNUMBER(SEARCH("Bit", $K273)), "", INDEX(F:F,MAX(IF(OFFSET(F273,-25,0,24,1)&lt;&gt;"",ROW(OFFSET(F273,-25,0,24,1)))),)+2)</f>
        <v/>
      </c>
      <c r="G273" s="102"/>
      <c r="H273" s="102"/>
      <c r="I273" s="102"/>
      <c r="J273" s="102"/>
      <c r="K273" s="103" t="s">
        <v>69</v>
      </c>
      <c r="L273" s="103"/>
      <c r="M273" s="104" t="s">
        <v>70</v>
      </c>
      <c r="N273" s="105"/>
      <c r="Q273" s="19"/>
      <c r="R273" s="19"/>
    </row>
    <row r="274" spans="1:18" s="18" customFormat="1" ht="15.75" hidden="1" outlineLevel="1" x14ac:dyDescent="0.25">
      <c r="A274" s="106"/>
      <c r="B274" s="100"/>
      <c r="C274" s="101"/>
      <c r="D274" s="102"/>
      <c r="E274" s="102" t="str">
        <f t="shared" ca="1" si="58"/>
        <v/>
      </c>
      <c r="F274" s="102" t="str">
        <f t="array" aca="1" ref="F274" ca="1">IF(ISNUMBER(SEARCH("Bit", $K274)), "", INDEX(F:F,MAX(IF(OFFSET(F274,-25,0,24,1)&lt;&gt;"",ROW(OFFSET(F274,-25,0,24,1)))),)+2)</f>
        <v/>
      </c>
      <c r="G274" s="102"/>
      <c r="H274" s="102"/>
      <c r="I274" s="102"/>
      <c r="J274" s="102"/>
      <c r="K274" s="103" t="s">
        <v>135</v>
      </c>
      <c r="L274" s="103"/>
      <c r="M274" s="104"/>
      <c r="N274" s="105"/>
      <c r="Q274" s="19"/>
      <c r="R274" s="19"/>
    </row>
    <row r="275" spans="1:18" s="18" customFormat="1" ht="15.75" collapsed="1" x14ac:dyDescent="0.25">
      <c r="A275" s="109"/>
      <c r="B275" s="100" t="s">
        <v>40</v>
      </c>
      <c r="C275" s="101" t="s">
        <v>170</v>
      </c>
      <c r="D275" s="102" t="s">
        <v>42</v>
      </c>
      <c r="E275" s="102" t="str">
        <f ca="1">IF(F275&lt;&gt;"","0x"&amp;DEC2HEX(F275,3),"")</f>
        <v>0x078</v>
      </c>
      <c r="F275" s="102">
        <f t="array" aca="1" ref="F275" ca="1">IF(ISNUMBER(SEARCH("Bit", $K275)), "", INDEX(F:F,MAX(IF(OFFSET(F275,-25,0,24,1)&lt;&gt;"",ROW(OFFSET(F275,-25,0,24,1)))),)+2)</f>
        <v>120</v>
      </c>
      <c r="G275" s="102" t="s">
        <v>43</v>
      </c>
      <c r="H275" s="102">
        <v>16</v>
      </c>
      <c r="I275" s="102" t="s">
        <v>44</v>
      </c>
      <c r="J275" s="102"/>
      <c r="K275" s="103" t="s">
        <v>45</v>
      </c>
      <c r="L275" s="103"/>
      <c r="M275" s="104" t="s">
        <v>131</v>
      </c>
      <c r="N275" s="105"/>
      <c r="Q275" s="19"/>
      <c r="R275" s="19"/>
    </row>
    <row r="276" spans="1:18" s="18" customFormat="1" ht="15.75" hidden="1" outlineLevel="1" x14ac:dyDescent="0.25">
      <c r="A276" s="106"/>
      <c r="B276" s="100"/>
      <c r="C276" s="101"/>
      <c r="D276" s="102"/>
      <c r="E276" s="102" t="str">
        <f ca="1">IF(F276&lt;&gt;"","0x"&amp;DEC2HEX(F276,3),"")</f>
        <v/>
      </c>
      <c r="F276" s="102" t="str">
        <f t="array" aca="1" ref="F276" ca="1">IF(ISNUMBER(SEARCH("Bit", $K276)), "", INDEX(F:F,MAX(IF(OFFSET(F276,-25,0,24,1)&lt;&gt;"",ROW(OFFSET(F276,-25,0,24,1)))),)+2)</f>
        <v/>
      </c>
      <c r="G276" s="102"/>
      <c r="H276" s="102"/>
      <c r="I276" s="102"/>
      <c r="J276" s="102"/>
      <c r="K276" s="103" t="s">
        <v>112</v>
      </c>
      <c r="L276" s="103"/>
      <c r="M276" s="104" t="s">
        <v>170</v>
      </c>
      <c r="N276" s="105"/>
      <c r="Q276" s="19"/>
      <c r="R276" s="19"/>
    </row>
    <row r="277" spans="1:18" s="18" customFormat="1" ht="15.75" collapsed="1" x14ac:dyDescent="0.25">
      <c r="A277" s="106"/>
      <c r="B277" s="100" t="s">
        <v>40</v>
      </c>
      <c r="C277" s="101" t="s">
        <v>171</v>
      </c>
      <c r="D277" s="102" t="s">
        <v>42</v>
      </c>
      <c r="E277" s="102" t="str">
        <f t="shared" ref="E277:E300" ca="1" si="59">IF(F277&lt;&gt;"","0x"&amp;DEC2HEX(F277,3),"")</f>
        <v>0x07A</v>
      </c>
      <c r="F277" s="102">
        <f t="array" aca="1" ref="F277" ca="1">IF(ISNUMBER(SEARCH("Bit", $K277)), "", INDEX(F:F,MAX(IF(OFFSET(F277,-25,0,24,1)&lt;&gt;"",ROW(OFFSET(F277,-25,0,24,1)))),)+2)</f>
        <v>122</v>
      </c>
      <c r="G277" s="102" t="s">
        <v>43</v>
      </c>
      <c r="H277" s="102">
        <v>16</v>
      </c>
      <c r="I277" s="102" t="s">
        <v>44</v>
      </c>
      <c r="J277" s="102"/>
      <c r="K277" s="103" t="s">
        <v>45</v>
      </c>
      <c r="L277" s="103"/>
      <c r="M277" s="104" t="s">
        <v>131</v>
      </c>
      <c r="N277" s="105"/>
      <c r="Q277" s="19"/>
      <c r="R277" s="19"/>
    </row>
    <row r="278" spans="1:18" s="18" customFormat="1" ht="15.75" hidden="1" outlineLevel="1" x14ac:dyDescent="0.25">
      <c r="A278" s="106"/>
      <c r="B278" s="100"/>
      <c r="C278" s="101"/>
      <c r="D278" s="102"/>
      <c r="E278" s="102" t="str">
        <f t="shared" ca="1" si="59"/>
        <v/>
      </c>
      <c r="F278" s="102" t="str">
        <f t="array" aca="1" ref="F278" ca="1">IF(ISNUMBER(SEARCH("Bit", $K278)), "", INDEX(F:F,MAX(IF(OFFSET(F278,-25,0,24,1)&lt;&gt;"",ROW(OFFSET(F278,-25,0,24,1)))),)+2)</f>
        <v/>
      </c>
      <c r="G278" s="102"/>
      <c r="H278" s="102"/>
      <c r="I278" s="102"/>
      <c r="J278" s="102"/>
      <c r="K278" s="103" t="s">
        <v>112</v>
      </c>
      <c r="L278" s="103"/>
      <c r="M278" s="104" t="s">
        <v>171</v>
      </c>
      <c r="N278" s="105"/>
      <c r="Q278" s="19"/>
      <c r="R278" s="19"/>
    </row>
    <row r="279" spans="1:18" s="18" customFormat="1" ht="15.75" collapsed="1" x14ac:dyDescent="0.25">
      <c r="A279" s="106"/>
      <c r="B279" s="100" t="s">
        <v>40</v>
      </c>
      <c r="C279" s="101" t="s">
        <v>172</v>
      </c>
      <c r="D279" s="102" t="s">
        <v>42</v>
      </c>
      <c r="E279" s="102" t="str">
        <f t="shared" ref="E279:E280" ca="1" si="60">IF(F279&lt;&gt;"","0x"&amp;DEC2HEX(F279,3),"")</f>
        <v>0x07C</v>
      </c>
      <c r="F279" s="102">
        <f t="array" aca="1" ref="F279" ca="1">IF(ISNUMBER(SEARCH("Bit", $K279)), "", INDEX(F:F,MAX(IF(OFFSET(F279,-25,0,24,1)&lt;&gt;"",ROW(OFFSET(F279,-25,0,24,1)))),)+2)</f>
        <v>124</v>
      </c>
      <c r="G279" s="102" t="s">
        <v>43</v>
      </c>
      <c r="H279" s="102">
        <v>16</v>
      </c>
      <c r="I279" s="102" t="s">
        <v>137</v>
      </c>
      <c r="J279" s="102"/>
      <c r="K279" s="103" t="s">
        <v>45</v>
      </c>
      <c r="L279" s="103"/>
      <c r="M279" s="104" t="s">
        <v>131</v>
      </c>
      <c r="N279" s="105" t="s">
        <v>138</v>
      </c>
      <c r="Q279" s="19"/>
      <c r="R279" s="19"/>
    </row>
    <row r="280" spans="1:18" s="18" customFormat="1" ht="15.75" hidden="1" outlineLevel="1" x14ac:dyDescent="0.25">
      <c r="A280" s="106"/>
      <c r="B280" s="100"/>
      <c r="C280" s="101"/>
      <c r="D280" s="102"/>
      <c r="E280" s="102" t="str">
        <f t="shared" ca="1" si="60"/>
        <v/>
      </c>
      <c r="F280" s="102" t="str">
        <f t="array" aca="1" ref="F280" ca="1">IF(ISNUMBER(SEARCH("Bit", $K280)), "", INDEX(F:F,MAX(IF(OFFSET(F280,-25,0,24,1)&lt;&gt;"",ROW(OFFSET(F280,-25,0,24,1)))),)+2)</f>
        <v/>
      </c>
      <c r="G280" s="102"/>
      <c r="H280" s="102"/>
      <c r="I280" s="102"/>
      <c r="J280" s="102"/>
      <c r="K280" s="103" t="s">
        <v>112</v>
      </c>
      <c r="L280" s="103"/>
      <c r="M280" s="104" t="s">
        <v>172</v>
      </c>
      <c r="N280" s="105"/>
      <c r="Q280" s="19"/>
      <c r="R280" s="19"/>
    </row>
    <row r="281" spans="1:18" s="18" customFormat="1" ht="15.75" collapsed="1" x14ac:dyDescent="0.25">
      <c r="A281" s="106"/>
      <c r="B281" s="100" t="s">
        <v>40</v>
      </c>
      <c r="C281" s="101" t="str">
        <f ca="1">"PARITY_"&amp;((F281+2)/8)&amp;"_64"</f>
        <v>PARITY_16_64</v>
      </c>
      <c r="D281" s="102" t="s">
        <v>42</v>
      </c>
      <c r="E281" s="102" t="str">
        <f ca="1">IF(F281&lt;&gt;"","0x"&amp;DEC2HEX(F281,3),"")</f>
        <v>0x07E</v>
      </c>
      <c r="F281" s="102">
        <f t="array" aca="1" ref="F281" ca="1">IF(ISNUMBER(SEARCH("Bit", $K281)), "", INDEX(F:F,MAX(IF(OFFSET(F281,-25,0,24,1)&lt;&gt;"",ROW(OFFSET(F281,-25,0,24,1)))),)+2)</f>
        <v>126</v>
      </c>
      <c r="G281" s="102" t="s">
        <v>43</v>
      </c>
      <c r="H281" s="102">
        <v>16</v>
      </c>
      <c r="I281" s="102"/>
      <c r="J281" s="102"/>
      <c r="K281" s="103" t="s">
        <v>45</v>
      </c>
      <c r="L281" s="103"/>
      <c r="M281" s="104"/>
      <c r="Q281" s="19"/>
      <c r="R281" s="19"/>
    </row>
    <row r="282" spans="1:18" s="18" customFormat="1" ht="15.75" hidden="1" outlineLevel="1" x14ac:dyDescent="0.25">
      <c r="A282" s="106"/>
      <c r="B282" s="100"/>
      <c r="C282" s="101"/>
      <c r="D282" s="102"/>
      <c r="E282" s="102" t="str">
        <f ca="1">IF(F282&lt;&gt;"","0x"&amp;DEC2HEX(F282,3),"")</f>
        <v/>
      </c>
      <c r="F282" s="102" t="str">
        <f t="array" aca="1" ref="F282" ca="1">IF(ISNUMBER(SEARCH("Bit", $K282)), "", INDEX(F:F,MAX(IF(OFFSET(F282,-25,0,24,1)&lt;&gt;"",ROW(OFFSET(F282,-25,0,24,1)))),)+2)</f>
        <v/>
      </c>
      <c r="G282" s="102"/>
      <c r="H282" s="102"/>
      <c r="I282" s="102"/>
      <c r="J282" s="102"/>
      <c r="K282" s="103" t="s">
        <v>67</v>
      </c>
      <c r="L282" s="103"/>
      <c r="M282" s="104" t="s">
        <v>68</v>
      </c>
      <c r="N282" s="105"/>
      <c r="Q282" s="19"/>
      <c r="R282" s="19"/>
    </row>
    <row r="283" spans="1:18" s="18" customFormat="1" ht="15.75" hidden="1" outlineLevel="1" x14ac:dyDescent="0.25">
      <c r="A283" s="106"/>
      <c r="B283" s="100"/>
      <c r="C283" s="101"/>
      <c r="D283" s="102"/>
      <c r="E283" s="102" t="str">
        <f ca="1">IF(F283&lt;&gt;"","0x"&amp;DEC2HEX(F283,3),"")</f>
        <v/>
      </c>
      <c r="F283" s="102" t="str">
        <f t="array" aca="1" ref="F283" ca="1">IF(ISNUMBER(SEARCH("Bit", $K283)), "", INDEX(F:F,MAX(IF(OFFSET(F283,-25,0,24,1)&lt;&gt;"",ROW(OFFSET(F283,-25,0,24,1)))),)+2)</f>
        <v/>
      </c>
      <c r="G283" s="102"/>
      <c r="H283" s="102"/>
      <c r="I283" s="102"/>
      <c r="J283" s="102"/>
      <c r="K283" s="103" t="s">
        <v>69</v>
      </c>
      <c r="L283" s="103"/>
      <c r="M283" s="104" t="s">
        <v>70</v>
      </c>
      <c r="N283" s="105"/>
      <c r="Q283" s="19"/>
      <c r="R283" s="19"/>
    </row>
    <row r="284" spans="1:18" s="18" customFormat="1" ht="15.75" hidden="1" outlineLevel="1" x14ac:dyDescent="0.25">
      <c r="A284" s="106"/>
      <c r="B284" s="100"/>
      <c r="C284" s="101"/>
      <c r="D284" s="102"/>
      <c r="E284" s="102" t="str">
        <f ca="1">IF(F284&lt;&gt;"","0x"&amp;DEC2HEX(F284,3),"")</f>
        <v/>
      </c>
      <c r="F284" s="102" t="str">
        <f t="array" aca="1" ref="F284" ca="1">IF(ISNUMBER(SEARCH("Bit", $K284)), "", INDEX(F:F,MAX(IF(OFFSET(F284,-25,0,24,1)&lt;&gt;"",ROW(OFFSET(F284,-25,0,24,1)))),)+2)</f>
        <v/>
      </c>
      <c r="G284" s="102"/>
      <c r="H284" s="102"/>
      <c r="I284" s="102"/>
      <c r="J284" s="102"/>
      <c r="K284" s="103" t="s">
        <v>135</v>
      </c>
      <c r="L284" s="103"/>
      <c r="M284" s="104"/>
      <c r="N284" s="105"/>
      <c r="Q284" s="19"/>
      <c r="R284" s="19"/>
    </row>
    <row r="285" spans="1:18" s="18" customFormat="1" ht="15.75" collapsed="1" x14ac:dyDescent="0.25">
      <c r="A285" s="106"/>
      <c r="B285" s="100" t="s">
        <v>40</v>
      </c>
      <c r="C285" s="101" t="s">
        <v>173</v>
      </c>
      <c r="D285" s="102" t="s">
        <v>42</v>
      </c>
      <c r="E285" s="102" t="str">
        <f t="shared" ca="1" si="59"/>
        <v>0x080</v>
      </c>
      <c r="F285" s="102">
        <f t="array" aca="1" ref="F285" ca="1">IF(ISNUMBER(SEARCH("Bit", $K285)), "", INDEX(F:F,MAX(IF(OFFSET(F285,-25,0,24,1)&lt;&gt;"",ROW(OFFSET(F285,-25,0,24,1)))),)+2)</f>
        <v>128</v>
      </c>
      <c r="G285" s="102" t="s">
        <v>43</v>
      </c>
      <c r="H285" s="102">
        <v>16</v>
      </c>
      <c r="I285" s="102" t="s">
        <v>140</v>
      </c>
      <c r="J285" s="102"/>
      <c r="K285" s="103" t="s">
        <v>45</v>
      </c>
      <c r="L285" s="103"/>
      <c r="M285" s="104" t="s">
        <v>131</v>
      </c>
      <c r="N285" s="105" t="s">
        <v>141</v>
      </c>
      <c r="Q285" s="19"/>
      <c r="R285" s="19"/>
    </row>
    <row r="286" spans="1:18" s="18" customFormat="1" ht="15.75" hidden="1" outlineLevel="1" x14ac:dyDescent="0.25">
      <c r="A286" s="106"/>
      <c r="B286" s="100"/>
      <c r="C286" s="101"/>
      <c r="D286" s="102"/>
      <c r="E286" s="102" t="str">
        <f t="shared" ca="1" si="59"/>
        <v/>
      </c>
      <c r="F286" s="102" t="str">
        <f t="array" aca="1" ref="F286" ca="1">IF(ISNUMBER(SEARCH("Bit", $K286)), "", INDEX(F:F,MAX(IF(OFFSET(F286,-25,0,24,1)&lt;&gt;"",ROW(OFFSET(F286,-25,0,24,1)))),)+2)</f>
        <v/>
      </c>
      <c r="G286" s="102"/>
      <c r="H286" s="102"/>
      <c r="I286" s="102"/>
      <c r="J286" s="102"/>
      <c r="K286" s="103" t="s">
        <v>112</v>
      </c>
      <c r="L286" s="103"/>
      <c r="M286" s="104" t="s">
        <v>173</v>
      </c>
      <c r="N286" s="105"/>
      <c r="Q286" s="19"/>
      <c r="R286" s="19"/>
    </row>
    <row r="287" spans="1:18" s="18" customFormat="1" ht="15.75" collapsed="1" x14ac:dyDescent="0.25">
      <c r="A287" s="106"/>
      <c r="B287" s="100" t="s">
        <v>40</v>
      </c>
      <c r="C287" s="101" t="s">
        <v>174</v>
      </c>
      <c r="D287" s="102" t="s">
        <v>42</v>
      </c>
      <c r="E287" s="102" t="str">
        <f ca="1">IF(F287&lt;&gt;"","0x"&amp;DEC2HEX(F287,3),"")</f>
        <v>0x082</v>
      </c>
      <c r="F287" s="102">
        <f t="array" aca="1" ref="F287" ca="1">IF(ISNUMBER(SEARCH("Bit", $K287)), "", INDEX(F:F,MAX(IF(OFFSET(F287,-25,0,24,1)&lt;&gt;"",ROW(OFFSET(F287,-25,0,24,1)))),)+2)</f>
        <v>130</v>
      </c>
      <c r="G287" s="102" t="s">
        <v>43</v>
      </c>
      <c r="H287" s="102">
        <v>16</v>
      </c>
      <c r="I287" s="102" t="s">
        <v>143</v>
      </c>
      <c r="J287" s="102"/>
      <c r="K287" s="103" t="s">
        <v>45</v>
      </c>
      <c r="L287" s="103"/>
      <c r="M287" s="104" t="s">
        <v>131</v>
      </c>
      <c r="N287" s="105" t="s">
        <v>144</v>
      </c>
      <c r="Q287" s="19"/>
      <c r="R287" s="19"/>
    </row>
    <row r="288" spans="1:18" s="18" customFormat="1" ht="15.75" hidden="1" outlineLevel="1" x14ac:dyDescent="0.25">
      <c r="A288" s="106"/>
      <c r="B288" s="100"/>
      <c r="C288" s="101"/>
      <c r="D288" s="102"/>
      <c r="E288" s="102" t="str">
        <f ca="1">IF(F288&lt;&gt;"","0x"&amp;DEC2HEX(F288,3),"")</f>
        <v/>
      </c>
      <c r="F288" s="102" t="str">
        <f t="array" aca="1" ref="F288" ca="1">IF(ISNUMBER(SEARCH("Bit", $K288)), "", INDEX(F:F,MAX(IF(OFFSET(F288,-25,0,24,1)&lt;&gt;"",ROW(OFFSET(F288,-25,0,24,1)))),)+2)</f>
        <v/>
      </c>
      <c r="G288" s="102"/>
      <c r="H288" s="102"/>
      <c r="I288" s="102"/>
      <c r="J288" s="102"/>
      <c r="K288" s="103" t="s">
        <v>47</v>
      </c>
      <c r="L288" s="103"/>
      <c r="M288" s="104" t="s">
        <v>48</v>
      </c>
      <c r="N288" s="105" t="s">
        <v>145</v>
      </c>
      <c r="Q288" s="19"/>
      <c r="R288" s="19"/>
    </row>
    <row r="289" spans="1:18" s="18" customFormat="1" ht="15.75" hidden="1" outlineLevel="1" x14ac:dyDescent="0.25">
      <c r="A289" s="106"/>
      <c r="B289" s="100"/>
      <c r="C289" s="101"/>
      <c r="D289" s="102"/>
      <c r="E289" s="102" t="str">
        <f t="shared" ref="E289" ca="1" si="61">IF(F289&lt;&gt;"","0x"&amp;DEC2HEX(F289,3),"")</f>
        <v/>
      </c>
      <c r="F289" s="102" t="str">
        <f t="array" aca="1" ref="F289" ca="1">IF(ISNUMBER(SEARCH("Bit", $K289)), "", INDEX(F:F,MAX(IF(OFFSET(F289,-25,0,24,1)&lt;&gt;"",ROW(OFFSET(F289,-25,0,24,1)))),)+2)</f>
        <v/>
      </c>
      <c r="G289" s="102"/>
      <c r="H289" s="102"/>
      <c r="I289" s="102"/>
      <c r="J289" s="102"/>
      <c r="K289" s="103" t="s">
        <v>50</v>
      </c>
      <c r="L289" s="103"/>
      <c r="M289" s="104" t="s">
        <v>51</v>
      </c>
      <c r="N289" s="105" t="s">
        <v>146</v>
      </c>
      <c r="Q289" s="19"/>
      <c r="R289" s="19"/>
    </row>
    <row r="290" spans="1:18" s="18" customFormat="1" ht="15.75" hidden="1" outlineLevel="1" x14ac:dyDescent="0.25">
      <c r="A290" s="106"/>
      <c r="B290" s="100"/>
      <c r="C290" s="101"/>
      <c r="D290" s="102"/>
      <c r="E290" s="102" t="str">
        <f ca="1">IF(F290&lt;&gt;"","0x"&amp;DEC2HEX(F290,3),"")</f>
        <v/>
      </c>
      <c r="F290" s="102" t="str">
        <f t="array" aca="1" ref="F290" ca="1">IF(ISNUMBER(SEARCH("Bit", $K290)), "", INDEX(F:F,MAX(IF(OFFSET(F290,-25,0,24,1)&lt;&gt;"",ROW(OFFSET(F290,-25,0,24,1)))),)+2)</f>
        <v/>
      </c>
      <c r="G290" s="102"/>
      <c r="H290" s="102"/>
      <c r="I290" s="102"/>
      <c r="J290" s="102"/>
      <c r="K290" s="103" t="s">
        <v>53</v>
      </c>
      <c r="L290" s="103"/>
      <c r="M290" s="104" t="s">
        <v>54</v>
      </c>
      <c r="N290" s="105" t="s">
        <v>147</v>
      </c>
      <c r="Q290" s="19"/>
      <c r="R290" s="19"/>
    </row>
    <row r="291" spans="1:18" s="18" customFormat="1" ht="15.75" collapsed="1" x14ac:dyDescent="0.25">
      <c r="A291" s="106"/>
      <c r="B291" s="100" t="s">
        <v>40</v>
      </c>
      <c r="C291" s="101" t="s">
        <v>175</v>
      </c>
      <c r="D291" s="102" t="s">
        <v>42</v>
      </c>
      <c r="E291" s="102" t="str">
        <f ca="1">IF(F291&lt;&gt;"","0x"&amp;DEC2HEX(F291,3),"")</f>
        <v>0x084</v>
      </c>
      <c r="F291" s="102">
        <f t="array" aca="1" ref="F291" ca="1">IF(ISNUMBER(SEARCH("Bit", $K291)), "", INDEX(F:F,MAX(IF(OFFSET(F291,-25,0,24,1)&lt;&gt;"",ROW(OFFSET(F291,-25,0,24,1)))),)+2)</f>
        <v>132</v>
      </c>
      <c r="G291" s="102" t="s">
        <v>43</v>
      </c>
      <c r="H291" s="102">
        <v>16</v>
      </c>
      <c r="I291" s="102" t="s">
        <v>149</v>
      </c>
      <c r="J291" s="102"/>
      <c r="K291" s="103" t="s">
        <v>45</v>
      </c>
      <c r="L291" s="103"/>
      <c r="M291" s="104" t="s">
        <v>131</v>
      </c>
      <c r="N291" s="105" t="s">
        <v>150</v>
      </c>
      <c r="Q291" s="19"/>
      <c r="R291" s="19"/>
    </row>
    <row r="292" spans="1:18" s="18" customFormat="1" ht="15.75" hidden="1" outlineLevel="1" x14ac:dyDescent="0.25">
      <c r="A292" s="106"/>
      <c r="B292" s="100"/>
      <c r="C292" s="101"/>
      <c r="D292" s="102"/>
      <c r="E292" s="102" t="str">
        <f ca="1">IF(F292&lt;&gt;"","0x"&amp;DEC2HEX(F292,3),"")</f>
        <v/>
      </c>
      <c r="F292" s="102" t="str">
        <f t="array" aca="1" ref="F292" ca="1">IF(ISNUMBER(SEARCH("Bit", $K292)), "", INDEX(F:F,MAX(IF(OFFSET(F292,-25,0,24,1)&lt;&gt;"",ROW(OFFSET(F292,-25,0,24,1)))),)+2)</f>
        <v/>
      </c>
      <c r="G292" s="102"/>
      <c r="H292" s="102"/>
      <c r="I292" s="102"/>
      <c r="J292" s="102"/>
      <c r="K292" s="103" t="s">
        <v>47</v>
      </c>
      <c r="L292" s="103"/>
      <c r="M292" s="104" t="s">
        <v>48</v>
      </c>
      <c r="N292" s="105" t="s">
        <v>145</v>
      </c>
      <c r="Q292" s="19"/>
      <c r="R292" s="19"/>
    </row>
    <row r="293" spans="1:18" s="18" customFormat="1" ht="15.75" hidden="1" outlineLevel="1" x14ac:dyDescent="0.25">
      <c r="A293" s="106"/>
      <c r="B293" s="100"/>
      <c r="C293" s="101"/>
      <c r="D293" s="102"/>
      <c r="E293" s="102" t="str">
        <f ca="1">IF(F293&lt;&gt;"","0x"&amp;DEC2HEX(F293,3),"")</f>
        <v/>
      </c>
      <c r="F293" s="102" t="str">
        <f t="array" aca="1" ref="F293" ca="1">IF(ISNUMBER(SEARCH("Bit", $K293)), "", INDEX(F:F,MAX(IF(OFFSET(F293,-25,0,24,1)&lt;&gt;"",ROW(OFFSET(F293,-25,0,24,1)))),)+2)</f>
        <v/>
      </c>
      <c r="G293" s="102"/>
      <c r="H293" s="102"/>
      <c r="I293" s="102"/>
      <c r="J293" s="102"/>
      <c r="K293" s="103" t="s">
        <v>50</v>
      </c>
      <c r="L293" s="103"/>
      <c r="M293" s="104" t="s">
        <v>51</v>
      </c>
      <c r="N293" s="105" t="s">
        <v>151</v>
      </c>
      <c r="Q293" s="19"/>
      <c r="R293" s="19"/>
    </row>
    <row r="294" spans="1:18" s="18" customFormat="1" ht="15.75" hidden="1" outlineLevel="1" x14ac:dyDescent="0.25">
      <c r="A294" s="106"/>
      <c r="B294" s="100"/>
      <c r="C294" s="101"/>
      <c r="D294" s="102"/>
      <c r="E294" s="102" t="str">
        <f ca="1">IF(F294&lt;&gt;"","0x"&amp;DEC2HEX(F294,3),"")</f>
        <v/>
      </c>
      <c r="F294" s="102" t="str">
        <f t="array" aca="1" ref="F294" ca="1">IF(ISNUMBER(SEARCH("Bit", $K294)), "", INDEX(F:F,MAX(IF(OFFSET(F294,-25,0,24,1)&lt;&gt;"",ROW(OFFSET(F294,-25,0,24,1)))),)+2)</f>
        <v/>
      </c>
      <c r="G294" s="102"/>
      <c r="H294" s="102"/>
      <c r="I294" s="102"/>
      <c r="J294" s="102"/>
      <c r="K294" s="103" t="s">
        <v>53</v>
      </c>
      <c r="L294" s="103"/>
      <c r="M294" s="104" t="s">
        <v>54</v>
      </c>
      <c r="N294" s="105" t="s">
        <v>152</v>
      </c>
      <c r="Q294" s="19"/>
      <c r="R294" s="19"/>
    </row>
    <row r="295" spans="1:18" s="18" customFormat="1" ht="15.75" collapsed="1" x14ac:dyDescent="0.25">
      <c r="A295" s="106"/>
      <c r="B295" s="100" t="s">
        <v>40</v>
      </c>
      <c r="C295" s="101" t="str">
        <f ca="1">"PARITY_"&amp;((F295+2)/8)&amp;"_64"</f>
        <v>PARITY_17_64</v>
      </c>
      <c r="D295" s="102" t="s">
        <v>42</v>
      </c>
      <c r="E295" s="102" t="str">
        <f t="shared" ref="E295:E298" ca="1" si="62">IF(F295&lt;&gt;"","0x"&amp;DEC2HEX(F295,3),"")</f>
        <v>0x086</v>
      </c>
      <c r="F295" s="102">
        <f t="array" aca="1" ref="F295" ca="1">IF(ISNUMBER(SEARCH("Bit", $K295)), "", INDEX(F:F,MAX(IF(OFFSET(F295,-25,0,24,1)&lt;&gt;"",ROW(OFFSET(F295,-25,0,24,1)))),)+2)</f>
        <v>134</v>
      </c>
      <c r="G295" s="102" t="s">
        <v>43</v>
      </c>
      <c r="H295" s="102">
        <v>16</v>
      </c>
      <c r="I295" s="102"/>
      <c r="J295" s="102"/>
      <c r="K295" s="103" t="s">
        <v>45</v>
      </c>
      <c r="L295" s="103"/>
      <c r="M295" s="104"/>
      <c r="N295" s="105"/>
      <c r="Q295" s="19"/>
      <c r="R295" s="19"/>
    </row>
    <row r="296" spans="1:18" s="18" customFormat="1" ht="15.75" hidden="1" outlineLevel="1" x14ac:dyDescent="0.25">
      <c r="A296" s="106"/>
      <c r="B296" s="100"/>
      <c r="C296" s="101"/>
      <c r="D296" s="102"/>
      <c r="E296" s="102" t="str">
        <f t="shared" ca="1" si="62"/>
        <v/>
      </c>
      <c r="F296" s="102" t="str">
        <f t="array" aca="1" ref="F296" ca="1">IF(ISNUMBER(SEARCH("Bit", $K296)), "", INDEX(F:F,MAX(IF(OFFSET(F296,-25,0,24,1)&lt;&gt;"",ROW(OFFSET(F296,-25,0,24,1)))),)+2)</f>
        <v/>
      </c>
      <c r="G296" s="102"/>
      <c r="H296" s="102"/>
      <c r="I296" s="102"/>
      <c r="J296" s="102"/>
      <c r="K296" s="103" t="s">
        <v>67</v>
      </c>
      <c r="L296" s="103"/>
      <c r="M296" s="104" t="s">
        <v>68</v>
      </c>
      <c r="N296" s="105"/>
      <c r="Q296" s="19"/>
      <c r="R296" s="19"/>
    </row>
    <row r="297" spans="1:18" s="18" customFormat="1" ht="15.75" hidden="1" outlineLevel="1" x14ac:dyDescent="0.25">
      <c r="A297" s="106"/>
      <c r="B297" s="100"/>
      <c r="C297" s="101"/>
      <c r="D297" s="102"/>
      <c r="E297" s="102" t="str">
        <f t="shared" ca="1" si="62"/>
        <v/>
      </c>
      <c r="F297" s="102" t="str">
        <f t="array" aca="1" ref="F297" ca="1">IF(ISNUMBER(SEARCH("Bit", $K297)), "", INDEX(F:F,MAX(IF(OFFSET(F297,-25,0,24,1)&lt;&gt;"",ROW(OFFSET(F297,-25,0,24,1)))),)+2)</f>
        <v/>
      </c>
      <c r="G297" s="102"/>
      <c r="H297" s="102"/>
      <c r="I297" s="102"/>
      <c r="J297" s="102"/>
      <c r="K297" s="103" t="s">
        <v>69</v>
      </c>
      <c r="L297" s="103"/>
      <c r="M297" s="104" t="s">
        <v>70</v>
      </c>
      <c r="N297" s="105"/>
      <c r="Q297" s="19"/>
      <c r="R297" s="19"/>
    </row>
    <row r="298" spans="1:18" s="18" customFormat="1" ht="15.75" hidden="1" outlineLevel="1" x14ac:dyDescent="0.25">
      <c r="A298" s="106"/>
      <c r="B298" s="100"/>
      <c r="C298" s="101"/>
      <c r="D298" s="102"/>
      <c r="E298" s="102" t="str">
        <f t="shared" ca="1" si="62"/>
        <v/>
      </c>
      <c r="F298" s="102" t="str">
        <f t="array" aca="1" ref="F298" ca="1">IF(ISNUMBER(SEARCH("Bit", $K298)), "", INDEX(F:F,MAX(IF(OFFSET(F298,-25,0,24,1)&lt;&gt;"",ROW(OFFSET(F298,-25,0,24,1)))),)+2)</f>
        <v/>
      </c>
      <c r="G298" s="102"/>
      <c r="H298" s="102"/>
      <c r="I298" s="102"/>
      <c r="J298" s="102"/>
      <c r="K298" s="103" t="s">
        <v>135</v>
      </c>
      <c r="L298" s="103"/>
      <c r="M298" s="104"/>
      <c r="N298" s="105"/>
      <c r="Q298" s="19"/>
      <c r="R298" s="19"/>
    </row>
    <row r="299" spans="1:18" s="18" customFormat="1" ht="15.75" collapsed="1" x14ac:dyDescent="0.25">
      <c r="A299" s="106"/>
      <c r="B299" s="100" t="s">
        <v>40</v>
      </c>
      <c r="C299" s="101" t="s">
        <v>176</v>
      </c>
      <c r="D299" s="102" t="s">
        <v>42</v>
      </c>
      <c r="E299" s="102" t="str">
        <f t="shared" ca="1" si="59"/>
        <v>0x088</v>
      </c>
      <c r="F299" s="102">
        <f t="array" aca="1" ref="F299" ca="1">IF(ISNUMBER(SEARCH("Bit", $K299)), "", INDEX(F:F,MAX(IF(OFFSET(F299,-25,0,24,1)&lt;&gt;"",ROW(OFFSET(F299,-25,0,24,1)))),)+2)</f>
        <v>136</v>
      </c>
      <c r="G299" s="102" t="s">
        <v>43</v>
      </c>
      <c r="H299" s="102">
        <v>16</v>
      </c>
      <c r="I299" s="102" t="s">
        <v>154</v>
      </c>
      <c r="J299" s="102"/>
      <c r="K299" s="103" t="s">
        <v>45</v>
      </c>
      <c r="L299" s="103"/>
      <c r="M299" s="104" t="s">
        <v>131</v>
      </c>
      <c r="N299" s="105" t="s">
        <v>155</v>
      </c>
      <c r="Q299" s="19"/>
      <c r="R299" s="19"/>
    </row>
    <row r="300" spans="1:18" s="18" customFormat="1" ht="15.75" hidden="1" outlineLevel="1" x14ac:dyDescent="0.25">
      <c r="A300" s="106"/>
      <c r="B300" s="100"/>
      <c r="C300" s="101"/>
      <c r="D300" s="102"/>
      <c r="E300" s="102" t="str">
        <f t="shared" ca="1" si="59"/>
        <v/>
      </c>
      <c r="F300" s="102" t="str">
        <f t="array" aca="1" ref="F300" ca="1">IF(ISNUMBER(SEARCH("Bit", $K300)), "", INDEX(F:F,MAX(IF(OFFSET(F300,-25,0,24,1)&lt;&gt;"",ROW(OFFSET(F300,-25,0,24,1)))),)+2)</f>
        <v/>
      </c>
      <c r="G300" s="102"/>
      <c r="H300" s="102"/>
      <c r="I300" s="102"/>
      <c r="J300" s="102"/>
      <c r="K300" s="103" t="s">
        <v>112</v>
      </c>
      <c r="L300" s="103"/>
      <c r="M300" s="104" t="s">
        <v>176</v>
      </c>
      <c r="N300" s="105"/>
      <c r="Q300" s="19"/>
      <c r="R300" s="19"/>
    </row>
    <row r="301" spans="1:18" s="18" customFormat="1" ht="15.75" collapsed="1" x14ac:dyDescent="0.25">
      <c r="A301" s="106"/>
      <c r="B301" s="100" t="s">
        <v>40</v>
      </c>
      <c r="C301" s="101" t="s">
        <v>177</v>
      </c>
      <c r="D301" s="102" t="s">
        <v>42</v>
      </c>
      <c r="E301" s="102" t="str">
        <f t="shared" ref="E301:E302" ca="1" si="63">IF(F301&lt;&gt;"","0x"&amp;DEC2HEX(F301,3),"")</f>
        <v>0x08A</v>
      </c>
      <c r="F301" s="102">
        <f t="array" aca="1" ref="F301" ca="1">IF(ISNUMBER(SEARCH("Bit", $K301)), "", INDEX(F:F,MAX(IF(OFFSET(F301,-25,0,24,1)&lt;&gt;"",ROW(OFFSET(F301,-25,0,24,1)))),)+2)</f>
        <v>138</v>
      </c>
      <c r="G301" s="102" t="s">
        <v>43</v>
      </c>
      <c r="H301" s="102">
        <v>16</v>
      </c>
      <c r="I301" s="102" t="s">
        <v>157</v>
      </c>
      <c r="J301" s="102"/>
      <c r="K301" s="103" t="s">
        <v>45</v>
      </c>
      <c r="L301" s="103"/>
      <c r="M301" s="104" t="s">
        <v>131</v>
      </c>
      <c r="N301" s="105" t="s">
        <v>158</v>
      </c>
      <c r="Q301" s="19"/>
      <c r="R301" s="19"/>
    </row>
    <row r="302" spans="1:18" s="18" customFormat="1" ht="15.75" hidden="1" outlineLevel="1" x14ac:dyDescent="0.25">
      <c r="A302" s="106"/>
      <c r="B302" s="100"/>
      <c r="C302" s="101"/>
      <c r="D302" s="102"/>
      <c r="E302" s="102" t="str">
        <f t="shared" ca="1" si="63"/>
        <v/>
      </c>
      <c r="F302" s="102" t="str">
        <f t="array" aca="1" ref="F302" ca="1">IF(ISNUMBER(SEARCH("Bit", $K302)), "", INDEX(F:F,MAX(IF(OFFSET(F302,-25,0,24,1)&lt;&gt;"",ROW(OFFSET(F302,-25,0,24,1)))),)+2)</f>
        <v/>
      </c>
      <c r="G302" s="102"/>
      <c r="H302" s="102"/>
      <c r="I302" s="102"/>
      <c r="J302" s="102"/>
      <c r="K302" s="103" t="s">
        <v>112</v>
      </c>
      <c r="L302" s="103"/>
      <c r="M302" s="104" t="s">
        <v>177</v>
      </c>
      <c r="N302" s="105"/>
      <c r="Q302" s="19"/>
      <c r="R302" s="19"/>
    </row>
    <row r="303" spans="1:18" s="18" customFormat="1" ht="15.75" collapsed="1" x14ac:dyDescent="0.25">
      <c r="A303" s="106"/>
      <c r="B303" s="100" t="s">
        <v>40</v>
      </c>
      <c r="C303" s="101"/>
      <c r="D303" s="102" t="s">
        <v>42</v>
      </c>
      <c r="E303" s="102" t="str">
        <f t="shared" ref="E303:E310" ca="1" si="64">IF(F303&lt;&gt;"","0x"&amp;DEC2HEX(F303,3),"")</f>
        <v>0x08C</v>
      </c>
      <c r="F303" s="102">
        <f t="array" aca="1" ref="F303" ca="1">IF(ISNUMBER(SEARCH("Bit", $K303)), "", INDEX(F:F,MAX(IF(OFFSET(F303,-25,0,24,1)&lt;&gt;"",ROW(OFFSET(F303,-25,0,24,1)))),)+2)</f>
        <v>140</v>
      </c>
      <c r="G303" s="102" t="s">
        <v>43</v>
      </c>
      <c r="H303" s="102">
        <v>16</v>
      </c>
      <c r="I303" s="102"/>
      <c r="J303" s="102"/>
      <c r="K303" s="103" t="s">
        <v>45</v>
      </c>
      <c r="L303" s="103"/>
      <c r="M303" s="104"/>
      <c r="N303" s="105"/>
      <c r="Q303" s="19"/>
      <c r="R303" s="19"/>
    </row>
    <row r="304" spans="1:18" s="18" customFormat="1" ht="15.75" hidden="1" outlineLevel="1" x14ac:dyDescent="0.25">
      <c r="A304" s="106"/>
      <c r="B304" s="100"/>
      <c r="C304" s="101"/>
      <c r="D304" s="102"/>
      <c r="E304" s="102" t="str">
        <f t="shared" ca="1" si="64"/>
        <v/>
      </c>
      <c r="F304" s="102" t="str">
        <f t="array" aca="1" ref="F304" ca="1">IF(ISNUMBER(SEARCH("Bit", $K304)), "", INDEX(F:F,MAX(IF(OFFSET(F304,-25,0,24,1)&lt;&gt;"",ROW(OFFSET(F304,-25,0,24,1)))),)+2)</f>
        <v/>
      </c>
      <c r="G304" s="102"/>
      <c r="H304" s="102"/>
      <c r="I304" s="102"/>
      <c r="J304" s="102"/>
      <c r="K304" s="103" t="s">
        <v>112</v>
      </c>
      <c r="L304" s="103"/>
      <c r="M304" s="104"/>
      <c r="N304" s="105"/>
      <c r="Q304" s="19"/>
      <c r="R304" s="19"/>
    </row>
    <row r="305" spans="1:18" s="18" customFormat="1" ht="15.75" collapsed="1" x14ac:dyDescent="0.25">
      <c r="A305" s="106"/>
      <c r="B305" s="100" t="s">
        <v>40</v>
      </c>
      <c r="C305" s="101" t="str">
        <f ca="1">"PARITY_"&amp;((F305+2)/8)&amp;"_64"</f>
        <v>PARITY_18_64</v>
      </c>
      <c r="D305" s="102" t="s">
        <v>42</v>
      </c>
      <c r="E305" s="102" t="str">
        <f ca="1">IF(F305&lt;&gt;"","0x"&amp;DEC2HEX(F305,3),"")</f>
        <v>0x08E</v>
      </c>
      <c r="F305" s="102">
        <f t="array" aca="1" ref="F305" ca="1">IF(ISNUMBER(SEARCH("Bit", $K305)), "", INDEX(F:F,MAX(IF(OFFSET(F305,-25,0,24,1)&lt;&gt;"",ROW(OFFSET(F305,-25,0,24,1)))),)+2)</f>
        <v>142</v>
      </c>
      <c r="G305" s="102" t="s">
        <v>43</v>
      </c>
      <c r="H305" s="102">
        <v>16</v>
      </c>
      <c r="I305" s="102"/>
      <c r="J305" s="102"/>
      <c r="K305" s="103" t="s">
        <v>45</v>
      </c>
      <c r="L305" s="103"/>
      <c r="M305" s="104"/>
      <c r="N305" s="105"/>
      <c r="Q305" s="19"/>
      <c r="R305" s="19"/>
    </row>
    <row r="306" spans="1:18" s="18" customFormat="1" ht="15.75" hidden="1" outlineLevel="1" x14ac:dyDescent="0.25">
      <c r="A306" s="106"/>
      <c r="B306" s="100"/>
      <c r="C306" s="101"/>
      <c r="D306" s="102"/>
      <c r="E306" s="102" t="str">
        <f ca="1">IF(F306&lt;&gt;"","0x"&amp;DEC2HEX(F306,3),"")</f>
        <v/>
      </c>
      <c r="F306" s="102" t="str">
        <f t="array" aca="1" ref="F306" ca="1">IF(ISNUMBER(SEARCH("Bit", $K306)), "", INDEX(F:F,MAX(IF(OFFSET(F306,-25,0,24,1)&lt;&gt;"",ROW(OFFSET(F306,-25,0,24,1)))),)+2)</f>
        <v/>
      </c>
      <c r="G306" s="102"/>
      <c r="H306" s="102"/>
      <c r="I306" s="102"/>
      <c r="J306" s="102"/>
      <c r="K306" s="103" t="s">
        <v>67</v>
      </c>
      <c r="L306" s="103"/>
      <c r="M306" s="104" t="s">
        <v>68</v>
      </c>
      <c r="N306" s="105"/>
      <c r="Q306" s="19"/>
      <c r="R306" s="19"/>
    </row>
    <row r="307" spans="1:18" s="18" customFormat="1" ht="15.75" hidden="1" outlineLevel="1" x14ac:dyDescent="0.25">
      <c r="A307" s="106"/>
      <c r="B307" s="100"/>
      <c r="C307" s="101"/>
      <c r="D307" s="102"/>
      <c r="E307" s="102" t="str">
        <f ca="1">IF(F307&lt;&gt;"","0x"&amp;DEC2HEX(F307,3),"")</f>
        <v/>
      </c>
      <c r="F307" s="102" t="str">
        <f t="array" aca="1" ref="F307" ca="1">IF(ISNUMBER(SEARCH("Bit", $K307)), "", INDEX(F:F,MAX(IF(OFFSET(F307,-25,0,24,1)&lt;&gt;"",ROW(OFFSET(F307,-25,0,24,1)))),)+2)</f>
        <v/>
      </c>
      <c r="G307" s="102"/>
      <c r="H307" s="102"/>
      <c r="I307" s="102"/>
      <c r="J307" s="102"/>
      <c r="K307" s="103" t="s">
        <v>69</v>
      </c>
      <c r="L307" s="103"/>
      <c r="M307" s="104" t="s">
        <v>70</v>
      </c>
      <c r="N307" s="105"/>
      <c r="Q307" s="19"/>
      <c r="R307" s="19"/>
    </row>
    <row r="308" spans="1:18" s="18" customFormat="1" ht="15.75" hidden="1" outlineLevel="1" x14ac:dyDescent="0.25">
      <c r="A308" s="106"/>
      <c r="B308" s="100"/>
      <c r="C308" s="101"/>
      <c r="D308" s="102"/>
      <c r="E308" s="102" t="str">
        <f ca="1">IF(F308&lt;&gt;"","0x"&amp;DEC2HEX(F308,3),"")</f>
        <v/>
      </c>
      <c r="F308" s="102" t="str">
        <f t="array" aca="1" ref="F308" ca="1">IF(ISNUMBER(SEARCH("Bit", $K308)), "", INDEX(F:F,MAX(IF(OFFSET(F308,-25,0,24,1)&lt;&gt;"",ROW(OFFSET(F308,-25,0,24,1)))),)+2)</f>
        <v/>
      </c>
      <c r="G308" s="102"/>
      <c r="H308" s="102"/>
      <c r="I308" s="102"/>
      <c r="J308" s="102"/>
      <c r="K308" s="103" t="s">
        <v>135</v>
      </c>
      <c r="L308" s="103"/>
      <c r="M308" s="104"/>
      <c r="N308" s="105"/>
      <c r="Q308" s="19"/>
      <c r="R308" s="19"/>
    </row>
    <row r="309" spans="1:18" s="18" customFormat="1" ht="15.75" collapsed="1" x14ac:dyDescent="0.25">
      <c r="A309" s="106"/>
      <c r="B309" s="100" t="s">
        <v>40</v>
      </c>
      <c r="C309" s="101" t="s">
        <v>178</v>
      </c>
      <c r="D309" s="102" t="s">
        <v>42</v>
      </c>
      <c r="E309" s="102" t="str">
        <f t="shared" ca="1" si="64"/>
        <v>0x090</v>
      </c>
      <c r="F309" s="102">
        <f t="array" aca="1" ref="F309" ca="1">IF(ISNUMBER(SEARCH("Bit", $K309)), "", INDEX(F:F,MAX(IF(OFFSET(F309,-25,0,24,1)&lt;&gt;"",ROW(OFFSET(F309,-25,0,24,1)))),)+2)</f>
        <v>144</v>
      </c>
      <c r="G309" s="102" t="s">
        <v>43</v>
      </c>
      <c r="H309" s="102">
        <v>16</v>
      </c>
      <c r="I309" s="102" t="s">
        <v>44</v>
      </c>
      <c r="J309" s="102"/>
      <c r="K309" s="103" t="s">
        <v>45</v>
      </c>
      <c r="L309" s="103"/>
      <c r="M309" s="104" t="s">
        <v>131</v>
      </c>
      <c r="N309" s="105"/>
      <c r="Q309" s="19"/>
      <c r="R309" s="19"/>
    </row>
    <row r="310" spans="1:18" s="18" customFormat="1" ht="15.75" hidden="1" outlineLevel="1" x14ac:dyDescent="0.25">
      <c r="A310" s="106"/>
      <c r="B310" s="100"/>
      <c r="C310" s="101"/>
      <c r="D310" s="102"/>
      <c r="E310" s="102" t="str">
        <f t="shared" ca="1" si="64"/>
        <v/>
      </c>
      <c r="F310" s="102" t="str">
        <f t="array" aca="1" ref="F310" ca="1">IF(ISNUMBER(SEARCH("Bit", $K310)), "", INDEX(F:F,MAX(IF(OFFSET(F310,-25,0,24,1)&lt;&gt;"",ROW(OFFSET(F310,-25,0,24,1)))),)+2)</f>
        <v/>
      </c>
      <c r="G310" s="102"/>
      <c r="H310" s="102"/>
      <c r="I310" s="102"/>
      <c r="J310" s="102"/>
      <c r="K310" s="103" t="s">
        <v>112</v>
      </c>
      <c r="L310" s="103"/>
      <c r="M310" s="104" t="s">
        <v>178</v>
      </c>
      <c r="N310" s="105" t="s">
        <v>132</v>
      </c>
      <c r="Q310" s="19"/>
      <c r="R310" s="19"/>
    </row>
    <row r="311" spans="1:18" s="18" customFormat="1" ht="15.75" collapsed="1" x14ac:dyDescent="0.25">
      <c r="A311" s="106"/>
      <c r="B311" s="100" t="s">
        <v>40</v>
      </c>
      <c r="C311" s="101" t="s">
        <v>179</v>
      </c>
      <c r="D311" s="102" t="s">
        <v>42</v>
      </c>
      <c r="E311" s="102" t="str">
        <f t="shared" ref="E311:E312" ca="1" si="65">IF(F311&lt;&gt;"","0x"&amp;DEC2HEX(F311,3),"")</f>
        <v>0x092</v>
      </c>
      <c r="F311" s="102">
        <f t="array" aca="1" ref="F311" ca="1">IF(ISNUMBER(SEARCH("Bit", $K311)), "", INDEX(F:F,MAX(IF(OFFSET(F311,-25,0,24,1)&lt;&gt;"",ROW(OFFSET(F311,-25,0,24,1)))),)+2)</f>
        <v>146</v>
      </c>
      <c r="G311" s="102" t="s">
        <v>43</v>
      </c>
      <c r="H311" s="102">
        <v>16</v>
      </c>
      <c r="I311" s="102" t="s">
        <v>44</v>
      </c>
      <c r="J311" s="102"/>
      <c r="K311" s="103" t="s">
        <v>45</v>
      </c>
      <c r="L311" s="103"/>
      <c r="M311" s="104" t="s">
        <v>131</v>
      </c>
      <c r="N311" s="105"/>
      <c r="Q311" s="19"/>
      <c r="R311" s="19"/>
    </row>
    <row r="312" spans="1:18" s="18" customFormat="1" ht="15.75" hidden="1" outlineLevel="1" x14ac:dyDescent="0.25">
      <c r="A312" s="106"/>
      <c r="B312" s="100"/>
      <c r="C312" s="101"/>
      <c r="D312" s="102"/>
      <c r="E312" s="102" t="str">
        <f t="shared" ca="1" si="65"/>
        <v/>
      </c>
      <c r="F312" s="102" t="str">
        <f t="array" aca="1" ref="F312" ca="1">IF(ISNUMBER(SEARCH("Bit", $K312)), "", INDEX(F:F,MAX(IF(OFFSET(F312,-25,0,24,1)&lt;&gt;"",ROW(OFFSET(F312,-25,0,24,1)))),)+2)</f>
        <v/>
      </c>
      <c r="G312" s="102"/>
      <c r="H312" s="102"/>
      <c r="I312" s="102"/>
      <c r="J312" s="102"/>
      <c r="K312" s="103" t="s">
        <v>112</v>
      </c>
      <c r="L312" s="103"/>
      <c r="M312" s="104" t="s">
        <v>179</v>
      </c>
      <c r="N312" s="105"/>
      <c r="Q312" s="19"/>
      <c r="R312" s="19"/>
    </row>
    <row r="313" spans="1:18" s="18" customFormat="1" ht="15.75" collapsed="1" x14ac:dyDescent="0.25">
      <c r="A313" s="106"/>
      <c r="B313" s="100" t="s">
        <v>40</v>
      </c>
      <c r="C313" s="101" t="s">
        <v>180</v>
      </c>
      <c r="D313" s="102" t="s">
        <v>42</v>
      </c>
      <c r="E313" s="102" t="str">
        <f t="shared" ref="E313:E348" ca="1" si="66">IF(F313&lt;&gt;"","0x"&amp;DEC2HEX(F313,3),"")</f>
        <v>0x094</v>
      </c>
      <c r="F313" s="102">
        <f t="array" aca="1" ref="F313" ca="1">IF(ISNUMBER(SEARCH("Bit", $K313)), "", INDEX(F:F,MAX(IF(OFFSET(F313,-25,0,24,1)&lt;&gt;"",ROW(OFFSET(F313,-25,0,24,1)))),)+2)</f>
        <v>148</v>
      </c>
      <c r="G313" s="102" t="s">
        <v>43</v>
      </c>
      <c r="H313" s="102">
        <v>16</v>
      </c>
      <c r="I313" s="102" t="s">
        <v>44</v>
      </c>
      <c r="J313" s="102"/>
      <c r="K313" s="103" t="s">
        <v>45</v>
      </c>
      <c r="L313" s="103"/>
      <c r="M313" s="104" t="s">
        <v>131</v>
      </c>
      <c r="N313" s="105"/>
      <c r="Q313" s="19"/>
      <c r="R313" s="19"/>
    </row>
    <row r="314" spans="1:18" s="18" customFormat="1" ht="15.75" hidden="1" outlineLevel="1" x14ac:dyDescent="0.25">
      <c r="A314" s="106"/>
      <c r="B314" s="100"/>
      <c r="C314" s="101"/>
      <c r="D314" s="102"/>
      <c r="E314" s="102" t="str">
        <f t="shared" ca="1" si="66"/>
        <v/>
      </c>
      <c r="F314" s="102" t="str">
        <f t="array" aca="1" ref="F314" ca="1">IF(ISNUMBER(SEARCH("Bit", $K314)), "", INDEX(F:F,MAX(IF(OFFSET(F314,-25,0,24,1)&lt;&gt;"",ROW(OFFSET(F314,-25,0,24,1)))),)+2)</f>
        <v/>
      </c>
      <c r="G314" s="102"/>
      <c r="H314" s="102"/>
      <c r="I314" s="102"/>
      <c r="J314" s="102"/>
      <c r="K314" s="103" t="s">
        <v>112</v>
      </c>
      <c r="L314" s="103"/>
      <c r="M314" s="104" t="s">
        <v>180</v>
      </c>
      <c r="N314" s="105"/>
      <c r="Q314" s="19"/>
      <c r="R314" s="19"/>
    </row>
    <row r="315" spans="1:18" s="18" customFormat="1" ht="15.75" collapsed="1" x14ac:dyDescent="0.25">
      <c r="A315" s="106"/>
      <c r="B315" s="100" t="s">
        <v>40</v>
      </c>
      <c r="C315" s="101" t="str">
        <f ca="1">"PARITY_"&amp;((F315+2)/8)&amp;"_64"</f>
        <v>PARITY_19_64</v>
      </c>
      <c r="D315" s="102" t="s">
        <v>42</v>
      </c>
      <c r="E315" s="102" t="str">
        <f ca="1">IF(F315&lt;&gt;"","0x"&amp;DEC2HEX(F315,3),"")</f>
        <v>0x096</v>
      </c>
      <c r="F315" s="102">
        <f t="array" aca="1" ref="F315" ca="1">IF(ISNUMBER(SEARCH("Bit", $K315)), "", INDEX(F:F,MAX(IF(OFFSET(F315,-25,0,24,1)&lt;&gt;"",ROW(OFFSET(F315,-25,0,24,1)))),)+2)</f>
        <v>150</v>
      </c>
      <c r="G315" s="102" t="s">
        <v>43</v>
      </c>
      <c r="H315" s="102">
        <v>16</v>
      </c>
      <c r="I315" s="102"/>
      <c r="J315" s="102"/>
      <c r="K315" s="103" t="s">
        <v>45</v>
      </c>
      <c r="L315" s="103"/>
      <c r="M315" s="104"/>
      <c r="N315" s="105"/>
      <c r="Q315" s="19"/>
      <c r="R315" s="19"/>
    </row>
    <row r="316" spans="1:18" s="18" customFormat="1" ht="15.75" hidden="1" outlineLevel="1" x14ac:dyDescent="0.25">
      <c r="A316" s="106"/>
      <c r="B316" s="100"/>
      <c r="C316" s="101"/>
      <c r="D316" s="102"/>
      <c r="E316" s="102" t="str">
        <f ca="1">IF(F316&lt;&gt;"","0x"&amp;DEC2HEX(F316,3),"")</f>
        <v/>
      </c>
      <c r="F316" s="102" t="str">
        <f t="array" aca="1" ref="F316" ca="1">IF(ISNUMBER(SEARCH("Bit", $K316)), "", INDEX(F:F,MAX(IF(OFFSET(F316,-25,0,24,1)&lt;&gt;"",ROW(OFFSET(F316,-25,0,24,1)))),)+2)</f>
        <v/>
      </c>
      <c r="G316" s="102"/>
      <c r="H316" s="102"/>
      <c r="I316" s="102"/>
      <c r="J316" s="102"/>
      <c r="K316" s="103" t="s">
        <v>67</v>
      </c>
      <c r="L316" s="103"/>
      <c r="M316" s="104" t="s">
        <v>68</v>
      </c>
      <c r="N316" s="105"/>
      <c r="Q316" s="19"/>
      <c r="R316" s="19"/>
    </row>
    <row r="317" spans="1:18" s="18" customFormat="1" ht="15.75" hidden="1" outlineLevel="1" x14ac:dyDescent="0.25">
      <c r="A317" s="106"/>
      <c r="B317" s="100"/>
      <c r="C317" s="101"/>
      <c r="D317" s="102"/>
      <c r="E317" s="102" t="str">
        <f ca="1">IF(F317&lt;&gt;"","0x"&amp;DEC2HEX(F317,3),"")</f>
        <v/>
      </c>
      <c r="F317" s="102" t="str">
        <f t="array" aca="1" ref="F317" ca="1">IF(ISNUMBER(SEARCH("Bit", $K317)), "", INDEX(F:F,MAX(IF(OFFSET(F317,-25,0,24,1)&lt;&gt;"",ROW(OFFSET(F317,-25,0,24,1)))),)+2)</f>
        <v/>
      </c>
      <c r="G317" s="102"/>
      <c r="H317" s="102"/>
      <c r="I317" s="102"/>
      <c r="J317" s="102"/>
      <c r="K317" s="103" t="s">
        <v>69</v>
      </c>
      <c r="L317" s="103"/>
      <c r="M317" s="104" t="s">
        <v>70</v>
      </c>
      <c r="N317" s="105"/>
      <c r="Q317" s="19"/>
      <c r="R317" s="19"/>
    </row>
    <row r="318" spans="1:18" s="18" customFormat="1" ht="15.75" hidden="1" outlineLevel="1" x14ac:dyDescent="0.25">
      <c r="A318" s="106"/>
      <c r="B318" s="100"/>
      <c r="C318" s="101"/>
      <c r="D318" s="102"/>
      <c r="E318" s="102" t="str">
        <f ca="1">IF(F318&lt;&gt;"","0x"&amp;DEC2HEX(F318,3),"")</f>
        <v/>
      </c>
      <c r="F318" s="102" t="str">
        <f t="array" aca="1" ref="F318" ca="1">IF(ISNUMBER(SEARCH("Bit", $K318)), "", INDEX(F:F,MAX(IF(OFFSET(F318,-25,0,24,1)&lt;&gt;"",ROW(OFFSET(F318,-25,0,24,1)))),)+2)</f>
        <v/>
      </c>
      <c r="G318" s="102"/>
      <c r="H318" s="102"/>
      <c r="I318" s="102"/>
      <c r="J318" s="102"/>
      <c r="K318" s="103" t="s">
        <v>135</v>
      </c>
      <c r="L318" s="103"/>
      <c r="M318" s="104"/>
      <c r="N318" s="105"/>
      <c r="Q318" s="19"/>
      <c r="R318" s="19"/>
    </row>
    <row r="319" spans="1:18" s="18" customFormat="1" ht="15.75" collapsed="1" x14ac:dyDescent="0.25">
      <c r="A319" s="106"/>
      <c r="B319" s="100" t="s">
        <v>40</v>
      </c>
      <c r="C319" s="101" t="s">
        <v>181</v>
      </c>
      <c r="D319" s="102" t="s">
        <v>42</v>
      </c>
      <c r="E319" s="102" t="str">
        <f t="shared" ca="1" si="66"/>
        <v>0x098</v>
      </c>
      <c r="F319" s="102">
        <f t="array" aca="1" ref="F319" ca="1">IF(ISNUMBER(SEARCH("Bit", $K319)), "", INDEX(F:F,MAX(IF(OFFSET(F319,-25,0,24,1)&lt;&gt;"",ROW(OFFSET(F319,-25,0,24,1)))),)+2)</f>
        <v>152</v>
      </c>
      <c r="G319" s="102" t="s">
        <v>43</v>
      </c>
      <c r="H319" s="102">
        <v>16</v>
      </c>
      <c r="I319" s="102" t="s">
        <v>137</v>
      </c>
      <c r="J319" s="102"/>
      <c r="K319" s="103" t="s">
        <v>45</v>
      </c>
      <c r="L319" s="103"/>
      <c r="M319" s="104" t="s">
        <v>131</v>
      </c>
      <c r="N319" s="105" t="s">
        <v>138</v>
      </c>
      <c r="Q319" s="19"/>
      <c r="R319" s="19"/>
    </row>
    <row r="320" spans="1:18" s="18" customFormat="1" ht="15.75" hidden="1" outlineLevel="1" x14ac:dyDescent="0.25">
      <c r="A320" s="106"/>
      <c r="B320" s="100"/>
      <c r="C320" s="101"/>
      <c r="D320" s="102"/>
      <c r="E320" s="102" t="str">
        <f t="shared" ca="1" si="66"/>
        <v/>
      </c>
      <c r="F320" s="102" t="str">
        <f t="array" aca="1" ref="F320" ca="1">IF(ISNUMBER(SEARCH("Bit", $K320)), "", INDEX(F:F,MAX(IF(OFFSET(F320,-25,0,24,1)&lt;&gt;"",ROW(OFFSET(F320,-25,0,24,1)))),)+2)</f>
        <v/>
      </c>
      <c r="G320" s="102"/>
      <c r="H320" s="102"/>
      <c r="I320" s="102"/>
      <c r="J320" s="102"/>
      <c r="K320" s="103" t="s">
        <v>112</v>
      </c>
      <c r="L320" s="103"/>
      <c r="M320" s="104" t="s">
        <v>181</v>
      </c>
      <c r="N320" s="105"/>
      <c r="Q320" s="19"/>
      <c r="R320" s="19"/>
    </row>
    <row r="321" spans="1:18" s="18" customFormat="1" ht="15.75" collapsed="1" x14ac:dyDescent="0.25">
      <c r="A321" s="106"/>
      <c r="B321" s="100" t="s">
        <v>40</v>
      </c>
      <c r="C321" s="101" t="s">
        <v>182</v>
      </c>
      <c r="D321" s="102" t="s">
        <v>42</v>
      </c>
      <c r="E321" s="102" t="str">
        <f t="shared" ca="1" si="66"/>
        <v>0x09A</v>
      </c>
      <c r="F321" s="102">
        <f t="array" aca="1" ref="F321" ca="1">IF(ISNUMBER(SEARCH("Bit", $K321)), "", INDEX(F:F,MAX(IF(OFFSET(F321,-25,0,24,1)&lt;&gt;"",ROW(OFFSET(F321,-25,0,24,1)))),)+2)</f>
        <v>154</v>
      </c>
      <c r="G321" s="102" t="s">
        <v>43</v>
      </c>
      <c r="H321" s="102">
        <v>16</v>
      </c>
      <c r="I321" s="102" t="s">
        <v>140</v>
      </c>
      <c r="J321" s="102"/>
      <c r="K321" s="103" t="s">
        <v>45</v>
      </c>
      <c r="L321" s="103"/>
      <c r="M321" s="104" t="s">
        <v>131</v>
      </c>
      <c r="N321" s="105" t="s">
        <v>141</v>
      </c>
      <c r="Q321" s="19"/>
      <c r="R321" s="19"/>
    </row>
    <row r="322" spans="1:18" s="18" customFormat="1" ht="15.75" hidden="1" outlineLevel="1" x14ac:dyDescent="0.25">
      <c r="A322" s="106"/>
      <c r="B322" s="100"/>
      <c r="C322" s="101"/>
      <c r="D322" s="102"/>
      <c r="E322" s="102" t="str">
        <f t="shared" ca="1" si="66"/>
        <v/>
      </c>
      <c r="F322" s="102" t="str">
        <f t="array" aca="1" ref="F322" ca="1">IF(ISNUMBER(SEARCH("Bit", $K322)), "", INDEX(F:F,MAX(IF(OFFSET(F322,-25,0,24,1)&lt;&gt;"",ROW(OFFSET(F322,-25,0,24,1)))),)+2)</f>
        <v/>
      </c>
      <c r="G322" s="102"/>
      <c r="H322" s="102"/>
      <c r="I322" s="102"/>
      <c r="J322" s="102"/>
      <c r="K322" s="103" t="s">
        <v>112</v>
      </c>
      <c r="L322" s="103"/>
      <c r="M322" s="104" t="s">
        <v>182</v>
      </c>
      <c r="N322" s="105"/>
      <c r="Q322" s="19"/>
      <c r="R322" s="19"/>
    </row>
    <row r="323" spans="1:18" s="18" customFormat="1" ht="15.75" collapsed="1" x14ac:dyDescent="0.25">
      <c r="A323" s="106"/>
      <c r="B323" s="100" t="s">
        <v>40</v>
      </c>
      <c r="C323" s="101" t="s">
        <v>183</v>
      </c>
      <c r="D323" s="102" t="s">
        <v>42</v>
      </c>
      <c r="E323" s="102" t="str">
        <f t="shared" ref="E323:E326" ca="1" si="67">IF(F323&lt;&gt;"","0x"&amp;DEC2HEX(F323,3),"")</f>
        <v>0x09C</v>
      </c>
      <c r="F323" s="102">
        <f t="array" aca="1" ref="F323" ca="1">IF(ISNUMBER(SEARCH("Bit", $K323)), "", INDEX(F:F,MAX(IF(OFFSET(F323,-25,0,24,1)&lt;&gt;"",ROW(OFFSET(F323,-25,0,24,1)))),)+2)</f>
        <v>156</v>
      </c>
      <c r="G323" s="102" t="s">
        <v>43</v>
      </c>
      <c r="H323" s="102">
        <v>16</v>
      </c>
      <c r="I323" s="102" t="s">
        <v>143</v>
      </c>
      <c r="J323" s="102"/>
      <c r="K323" s="103" t="s">
        <v>45</v>
      </c>
      <c r="L323" s="103"/>
      <c r="M323" s="104" t="s">
        <v>131</v>
      </c>
      <c r="N323" s="105" t="s">
        <v>144</v>
      </c>
      <c r="Q323" s="19"/>
      <c r="R323" s="19"/>
    </row>
    <row r="324" spans="1:18" s="18" customFormat="1" ht="15.75" hidden="1" outlineLevel="1" x14ac:dyDescent="0.25">
      <c r="A324" s="106"/>
      <c r="B324" s="100"/>
      <c r="C324" s="101"/>
      <c r="D324" s="102"/>
      <c r="E324" s="102" t="str">
        <f t="shared" ca="1" si="67"/>
        <v/>
      </c>
      <c r="F324" s="102" t="str">
        <f t="array" aca="1" ref="F324" ca="1">IF(ISNUMBER(SEARCH("Bit", $K324)), "", INDEX(F:F,MAX(IF(OFFSET(F324,-25,0,24,1)&lt;&gt;"",ROW(OFFSET(F324,-25,0,24,1)))),)+2)</f>
        <v/>
      </c>
      <c r="G324" s="102"/>
      <c r="H324" s="102"/>
      <c r="I324" s="102"/>
      <c r="J324" s="102"/>
      <c r="K324" s="103" t="s">
        <v>47</v>
      </c>
      <c r="L324" s="103"/>
      <c r="M324" s="104" t="s">
        <v>48</v>
      </c>
      <c r="N324" s="105" t="s">
        <v>145</v>
      </c>
      <c r="Q324" s="19"/>
      <c r="R324" s="19"/>
    </row>
    <row r="325" spans="1:18" s="18" customFormat="1" ht="15.75" hidden="1" outlineLevel="1" x14ac:dyDescent="0.25">
      <c r="A325" s="106"/>
      <c r="B325" s="100"/>
      <c r="C325" s="101"/>
      <c r="D325" s="102"/>
      <c r="E325" s="102" t="str">
        <f t="shared" ref="E325" ca="1" si="68">IF(F325&lt;&gt;"","0x"&amp;DEC2HEX(F325,3),"")</f>
        <v/>
      </c>
      <c r="F325" s="102" t="str">
        <f t="array" aca="1" ref="F325" ca="1">IF(ISNUMBER(SEARCH("Bit", $K325)), "", INDEX(F:F,MAX(IF(OFFSET(F325,-25,0,24,1)&lt;&gt;"",ROW(OFFSET(F325,-25,0,24,1)))),)+2)</f>
        <v/>
      </c>
      <c r="G325" s="102"/>
      <c r="H325" s="102"/>
      <c r="I325" s="102"/>
      <c r="J325" s="102"/>
      <c r="K325" s="103" t="s">
        <v>50</v>
      </c>
      <c r="L325" s="103"/>
      <c r="M325" s="104" t="s">
        <v>51</v>
      </c>
      <c r="N325" s="105" t="s">
        <v>146</v>
      </c>
      <c r="Q325" s="19"/>
      <c r="R325" s="19"/>
    </row>
    <row r="326" spans="1:18" s="18" customFormat="1" ht="15.75" hidden="1" outlineLevel="1" x14ac:dyDescent="0.25">
      <c r="A326" s="106"/>
      <c r="B326" s="100"/>
      <c r="C326" s="101"/>
      <c r="D326" s="102"/>
      <c r="E326" s="102" t="str">
        <f t="shared" ca="1" si="67"/>
        <v/>
      </c>
      <c r="F326" s="102" t="str">
        <f t="array" aca="1" ref="F326" ca="1">IF(ISNUMBER(SEARCH("Bit", $K326)), "", INDEX(F:F,MAX(IF(OFFSET(F326,-25,0,24,1)&lt;&gt;"",ROW(OFFSET(F326,-25,0,24,1)))),)+2)</f>
        <v/>
      </c>
      <c r="G326" s="102"/>
      <c r="H326" s="102"/>
      <c r="I326" s="102"/>
      <c r="J326" s="102"/>
      <c r="K326" s="103" t="s">
        <v>53</v>
      </c>
      <c r="L326" s="103"/>
      <c r="M326" s="104" t="s">
        <v>54</v>
      </c>
      <c r="N326" s="105" t="s">
        <v>147</v>
      </c>
      <c r="Q326" s="19"/>
      <c r="R326" s="19"/>
    </row>
    <row r="327" spans="1:18" s="18" customFormat="1" ht="15.75" collapsed="1" x14ac:dyDescent="0.25">
      <c r="A327" s="106"/>
      <c r="B327" s="100" t="s">
        <v>40</v>
      </c>
      <c r="C327" s="101" t="str">
        <f ca="1">"PARITY_"&amp;((F327+2)/8)&amp;"_64"</f>
        <v>PARITY_20_64</v>
      </c>
      <c r="D327" s="102" t="s">
        <v>42</v>
      </c>
      <c r="E327" s="102" t="str">
        <f t="shared" ref="E327:E334" ca="1" si="69">IF(F327&lt;&gt;"","0x"&amp;DEC2HEX(F327,3),"")</f>
        <v>0x09E</v>
      </c>
      <c r="F327" s="102">
        <f t="array" aca="1" ref="F327" ca="1">IF(ISNUMBER(SEARCH("Bit", $K327)), "", INDEX(F:F,MAX(IF(OFFSET(F327,-25,0,24,1)&lt;&gt;"",ROW(OFFSET(F327,-25,0,24,1)))),)+2)</f>
        <v>158</v>
      </c>
      <c r="G327" s="102" t="s">
        <v>43</v>
      </c>
      <c r="H327" s="102">
        <v>16</v>
      </c>
      <c r="I327" s="102"/>
      <c r="J327" s="102"/>
      <c r="K327" s="103" t="s">
        <v>45</v>
      </c>
      <c r="L327" s="103"/>
      <c r="M327" s="104"/>
      <c r="N327" s="105"/>
      <c r="Q327" s="19"/>
      <c r="R327" s="19"/>
    </row>
    <row r="328" spans="1:18" s="18" customFormat="1" ht="15.75" hidden="1" outlineLevel="1" x14ac:dyDescent="0.25">
      <c r="A328" s="106"/>
      <c r="B328" s="100"/>
      <c r="C328" s="101"/>
      <c r="D328" s="102"/>
      <c r="E328" s="102" t="str">
        <f t="shared" ca="1" si="69"/>
        <v/>
      </c>
      <c r="F328" s="102" t="str">
        <f t="array" aca="1" ref="F328" ca="1">IF(ISNUMBER(SEARCH("Bit", $K328)), "", INDEX(F:F,MAX(IF(OFFSET(F328,-25,0,24,1)&lt;&gt;"",ROW(OFFSET(F328,-25,0,24,1)))),)+2)</f>
        <v/>
      </c>
      <c r="G328" s="102"/>
      <c r="H328" s="102"/>
      <c r="I328" s="102"/>
      <c r="J328" s="102"/>
      <c r="K328" s="103" t="s">
        <v>67</v>
      </c>
      <c r="L328" s="103"/>
      <c r="M328" s="104" t="s">
        <v>68</v>
      </c>
      <c r="N328" s="105"/>
      <c r="Q328" s="19"/>
      <c r="R328" s="19"/>
    </row>
    <row r="329" spans="1:18" s="18" customFormat="1" ht="15.75" hidden="1" outlineLevel="1" x14ac:dyDescent="0.25">
      <c r="A329" s="106"/>
      <c r="B329" s="100"/>
      <c r="C329" s="101"/>
      <c r="D329" s="102"/>
      <c r="E329" s="102" t="str">
        <f t="shared" ca="1" si="69"/>
        <v/>
      </c>
      <c r="F329" s="102" t="str">
        <f t="array" aca="1" ref="F329" ca="1">IF(ISNUMBER(SEARCH("Bit", $K329)), "", INDEX(F:F,MAX(IF(OFFSET(F329,-25,0,24,1)&lt;&gt;"",ROW(OFFSET(F329,-25,0,24,1)))),)+2)</f>
        <v/>
      </c>
      <c r="G329" s="102"/>
      <c r="H329" s="102"/>
      <c r="I329" s="102"/>
      <c r="J329" s="102"/>
      <c r="K329" s="103" t="s">
        <v>69</v>
      </c>
      <c r="L329" s="103"/>
      <c r="M329" s="104" t="s">
        <v>70</v>
      </c>
      <c r="N329" s="105"/>
      <c r="Q329" s="19"/>
      <c r="R329" s="19"/>
    </row>
    <row r="330" spans="1:18" s="18" customFormat="1" ht="15.75" hidden="1" outlineLevel="1" x14ac:dyDescent="0.25">
      <c r="A330" s="106"/>
      <c r="B330" s="100"/>
      <c r="C330" s="101"/>
      <c r="D330" s="102"/>
      <c r="E330" s="102" t="str">
        <f t="shared" ca="1" si="69"/>
        <v/>
      </c>
      <c r="F330" s="102" t="str">
        <f t="array" aca="1" ref="F330" ca="1">IF(ISNUMBER(SEARCH("Bit", $K330)), "", INDEX(F:F,MAX(IF(OFFSET(F330,-25,0,24,1)&lt;&gt;"",ROW(OFFSET(F330,-25,0,24,1)))),)+2)</f>
        <v/>
      </c>
      <c r="G330" s="102"/>
      <c r="H330" s="102"/>
      <c r="I330" s="102"/>
      <c r="J330" s="102"/>
      <c r="K330" s="103" t="s">
        <v>135</v>
      </c>
      <c r="L330" s="103"/>
      <c r="M330" s="104"/>
      <c r="N330" s="105"/>
      <c r="Q330" s="19"/>
      <c r="R330" s="19"/>
    </row>
    <row r="331" spans="1:18" s="18" customFormat="1" ht="15.75" collapsed="1" x14ac:dyDescent="0.25">
      <c r="A331" s="106"/>
      <c r="B331" s="100" t="s">
        <v>40</v>
      </c>
      <c r="C331" s="101" t="s">
        <v>184</v>
      </c>
      <c r="D331" s="102" t="s">
        <v>42</v>
      </c>
      <c r="E331" s="102" t="str">
        <f t="shared" ca="1" si="69"/>
        <v>0x0A0</v>
      </c>
      <c r="F331" s="102">
        <f t="array" aca="1" ref="F331" ca="1">IF(ISNUMBER(SEARCH("Bit", $K331)), "", INDEX(F:F,MAX(IF(OFFSET(F331,-25,0,24,1)&lt;&gt;"",ROW(OFFSET(F331,-25,0,24,1)))),)+2)</f>
        <v>160</v>
      </c>
      <c r="G331" s="102" t="s">
        <v>43</v>
      </c>
      <c r="H331" s="102">
        <v>16</v>
      </c>
      <c r="I331" s="102" t="s">
        <v>149</v>
      </c>
      <c r="J331" s="102"/>
      <c r="K331" s="103" t="s">
        <v>45</v>
      </c>
      <c r="L331" s="103"/>
      <c r="M331" s="104" t="s">
        <v>131</v>
      </c>
      <c r="N331" s="105" t="s">
        <v>150</v>
      </c>
      <c r="Q331" s="19"/>
      <c r="R331" s="19"/>
    </row>
    <row r="332" spans="1:18" s="18" customFormat="1" ht="15.75" hidden="1" outlineLevel="1" x14ac:dyDescent="0.25">
      <c r="A332" s="106"/>
      <c r="B332" s="100"/>
      <c r="C332" s="101"/>
      <c r="D332" s="102"/>
      <c r="E332" s="102" t="str">
        <f t="shared" ca="1" si="69"/>
        <v/>
      </c>
      <c r="F332" s="102" t="str">
        <f t="array" aca="1" ref="F332" ca="1">IF(ISNUMBER(SEARCH("Bit", $K332)), "", INDEX(F:F,MAX(IF(OFFSET(F332,-25,0,24,1)&lt;&gt;"",ROW(OFFSET(F332,-25,0,24,1)))),)+2)</f>
        <v/>
      </c>
      <c r="G332" s="102"/>
      <c r="H332" s="102"/>
      <c r="I332" s="102"/>
      <c r="J332" s="102"/>
      <c r="K332" s="103" t="s">
        <v>47</v>
      </c>
      <c r="L332" s="103"/>
      <c r="M332" s="104" t="s">
        <v>48</v>
      </c>
      <c r="N332" s="105" t="s">
        <v>145</v>
      </c>
      <c r="Q332" s="19"/>
      <c r="R332" s="19"/>
    </row>
    <row r="333" spans="1:18" s="18" customFormat="1" ht="15.75" hidden="1" outlineLevel="1" x14ac:dyDescent="0.25">
      <c r="A333" s="106"/>
      <c r="B333" s="100"/>
      <c r="C333" s="101"/>
      <c r="D333" s="102"/>
      <c r="E333" s="102" t="str">
        <f t="shared" ca="1" si="69"/>
        <v/>
      </c>
      <c r="F333" s="102" t="str">
        <f t="array" aca="1" ref="F333" ca="1">IF(ISNUMBER(SEARCH("Bit", $K333)), "", INDEX(F:F,MAX(IF(OFFSET(F333,-25,0,24,1)&lt;&gt;"",ROW(OFFSET(F333,-25,0,24,1)))),)+2)</f>
        <v/>
      </c>
      <c r="G333" s="102"/>
      <c r="H333" s="102"/>
      <c r="I333" s="102"/>
      <c r="J333" s="102"/>
      <c r="K333" s="103" t="s">
        <v>50</v>
      </c>
      <c r="L333" s="103"/>
      <c r="M333" s="104" t="s">
        <v>51</v>
      </c>
      <c r="N333" s="105" t="s">
        <v>151</v>
      </c>
      <c r="Q333" s="19"/>
      <c r="R333" s="19"/>
    </row>
    <row r="334" spans="1:18" s="18" customFormat="1" ht="15.75" hidden="1" outlineLevel="1" x14ac:dyDescent="0.25">
      <c r="A334" s="106"/>
      <c r="B334" s="100"/>
      <c r="C334" s="101"/>
      <c r="D334" s="102"/>
      <c r="E334" s="102" t="str">
        <f t="shared" ca="1" si="69"/>
        <v/>
      </c>
      <c r="F334" s="102" t="str">
        <f t="array" aca="1" ref="F334" ca="1">IF(ISNUMBER(SEARCH("Bit", $K334)), "", INDEX(F:F,MAX(IF(OFFSET(F334,-25,0,24,1)&lt;&gt;"",ROW(OFFSET(F334,-25,0,24,1)))),)+2)</f>
        <v/>
      </c>
      <c r="G334" s="102"/>
      <c r="H334" s="102"/>
      <c r="I334" s="102"/>
      <c r="J334" s="102"/>
      <c r="K334" s="103" t="s">
        <v>53</v>
      </c>
      <c r="L334" s="103"/>
      <c r="M334" s="104" t="s">
        <v>54</v>
      </c>
      <c r="N334" s="105" t="s">
        <v>152</v>
      </c>
      <c r="Q334" s="19"/>
      <c r="R334" s="19"/>
    </row>
    <row r="335" spans="1:18" s="18" customFormat="1" ht="15.75" collapsed="1" x14ac:dyDescent="0.25">
      <c r="A335" s="106"/>
      <c r="B335" s="100" t="s">
        <v>40</v>
      </c>
      <c r="C335" s="101" t="s">
        <v>185</v>
      </c>
      <c r="D335" s="102" t="s">
        <v>42</v>
      </c>
      <c r="E335" s="102" t="str">
        <f t="shared" ca="1" si="66"/>
        <v>0x0A2</v>
      </c>
      <c r="F335" s="102">
        <f t="array" aca="1" ref="F335" ca="1">IF(ISNUMBER(SEARCH("Bit", $K335)), "", INDEX(F:F,MAX(IF(OFFSET(F335,-25,0,24,1)&lt;&gt;"",ROW(OFFSET(F335,-25,0,24,1)))),)+2)</f>
        <v>162</v>
      </c>
      <c r="G335" s="102" t="s">
        <v>43</v>
      </c>
      <c r="H335" s="102">
        <v>16</v>
      </c>
      <c r="I335" s="102" t="s">
        <v>154</v>
      </c>
      <c r="J335" s="102"/>
      <c r="K335" s="103" t="s">
        <v>45</v>
      </c>
      <c r="L335" s="103"/>
      <c r="M335" s="104" t="s">
        <v>131</v>
      </c>
      <c r="N335" s="105" t="s">
        <v>155</v>
      </c>
      <c r="Q335" s="19"/>
      <c r="R335" s="19"/>
    </row>
    <row r="336" spans="1:18" s="18" customFormat="1" ht="15.75" hidden="1" outlineLevel="1" x14ac:dyDescent="0.25">
      <c r="A336" s="106"/>
      <c r="B336" s="100"/>
      <c r="C336" s="101"/>
      <c r="D336" s="102"/>
      <c r="E336" s="102" t="str">
        <f t="shared" ca="1" si="66"/>
        <v/>
      </c>
      <c r="F336" s="102" t="str">
        <f t="array" aca="1" ref="F336" ca="1">IF(ISNUMBER(SEARCH("Bit", $K336)), "", INDEX(F:F,MAX(IF(OFFSET(F336,-25,0,24,1)&lt;&gt;"",ROW(OFFSET(F336,-25,0,24,1)))),)+2)</f>
        <v/>
      </c>
      <c r="G336" s="102"/>
      <c r="H336" s="102"/>
      <c r="I336" s="102"/>
      <c r="J336" s="102"/>
      <c r="K336" s="103" t="s">
        <v>112</v>
      </c>
      <c r="L336" s="103"/>
      <c r="M336" s="104" t="s">
        <v>185</v>
      </c>
      <c r="N336" s="105"/>
      <c r="Q336" s="19"/>
      <c r="R336" s="19"/>
    </row>
    <row r="337" spans="1:18" s="18" customFormat="1" ht="15.75" collapsed="1" x14ac:dyDescent="0.25">
      <c r="A337" s="106"/>
      <c r="B337" s="100" t="s">
        <v>40</v>
      </c>
      <c r="C337" s="101" t="s">
        <v>186</v>
      </c>
      <c r="D337" s="102" t="s">
        <v>42</v>
      </c>
      <c r="E337" s="102" t="str">
        <f t="shared" ref="E337:E346" ca="1" si="70">IF(F337&lt;&gt;"","0x"&amp;DEC2HEX(F337,3),"")</f>
        <v>0x0A4</v>
      </c>
      <c r="F337" s="102">
        <f t="array" aca="1" ref="F337" ca="1">IF(ISNUMBER(SEARCH("Bit", $K337)), "", INDEX(F:F,MAX(IF(OFFSET(F337,-25,0,24,1)&lt;&gt;"",ROW(OFFSET(F337,-25,0,24,1)))),)+2)</f>
        <v>164</v>
      </c>
      <c r="G337" s="102" t="s">
        <v>43</v>
      </c>
      <c r="H337" s="102">
        <v>16</v>
      </c>
      <c r="I337" s="102" t="s">
        <v>157</v>
      </c>
      <c r="J337" s="102"/>
      <c r="K337" s="103" t="s">
        <v>45</v>
      </c>
      <c r="L337" s="103"/>
      <c r="M337" s="104" t="s">
        <v>131</v>
      </c>
      <c r="N337" s="105" t="s">
        <v>158</v>
      </c>
      <c r="Q337" s="19"/>
      <c r="R337" s="19"/>
    </row>
    <row r="338" spans="1:18" s="18" customFormat="1" ht="15.75" hidden="1" outlineLevel="1" x14ac:dyDescent="0.25">
      <c r="A338" s="106"/>
      <c r="B338" s="100"/>
      <c r="C338" s="101"/>
      <c r="D338" s="102"/>
      <c r="E338" s="102" t="str">
        <f t="shared" ca="1" si="70"/>
        <v/>
      </c>
      <c r="F338" s="102" t="str">
        <f t="array" aca="1" ref="F338" ca="1">IF(ISNUMBER(SEARCH("Bit", $K338)), "", INDEX(F:F,MAX(IF(OFFSET(F338,-25,0,24,1)&lt;&gt;"",ROW(OFFSET(F338,-25,0,24,1)))),)+2)</f>
        <v/>
      </c>
      <c r="G338" s="102"/>
      <c r="H338" s="102"/>
      <c r="I338" s="102"/>
      <c r="J338" s="102"/>
      <c r="K338" s="103" t="s">
        <v>112</v>
      </c>
      <c r="L338" s="103"/>
      <c r="M338" s="104" t="s">
        <v>186</v>
      </c>
      <c r="N338" s="105"/>
      <c r="Q338" s="19"/>
      <c r="R338" s="19"/>
    </row>
    <row r="339" spans="1:18" s="18" customFormat="1" ht="15.75" collapsed="1" x14ac:dyDescent="0.25">
      <c r="A339" s="106"/>
      <c r="B339" s="100" t="s">
        <v>40</v>
      </c>
      <c r="C339" s="101" t="s">
        <v>187</v>
      </c>
      <c r="D339" s="102" t="s">
        <v>42</v>
      </c>
      <c r="E339" s="102" t="str">
        <f t="shared" ca="1" si="70"/>
        <v>0x0A6</v>
      </c>
      <c r="F339" s="102">
        <f t="array" aca="1" ref="F339" ca="1">IF(ISNUMBER(SEARCH("Bit", $K339)), "", INDEX(F:F,MAX(IF(OFFSET(F339,-25,0,24,1)&lt;&gt;"",ROW(OFFSET(F339,-25,0,24,1)))),)+2)</f>
        <v>166</v>
      </c>
      <c r="G339" s="102" t="s">
        <v>43</v>
      </c>
      <c r="H339" s="102">
        <v>16</v>
      </c>
      <c r="I339" s="102" t="s">
        <v>188</v>
      </c>
      <c r="J339" s="102"/>
      <c r="K339" s="103" t="s">
        <v>45</v>
      </c>
      <c r="L339" s="103"/>
      <c r="M339" s="104" t="s">
        <v>189</v>
      </c>
      <c r="N339" s="105" t="s">
        <v>2148</v>
      </c>
      <c r="Q339" s="19"/>
      <c r="R339" s="19"/>
    </row>
    <row r="340" spans="1:18" s="18" customFormat="1" ht="15.75" hidden="1" outlineLevel="1" x14ac:dyDescent="0.25">
      <c r="A340" s="106"/>
      <c r="B340" s="100"/>
      <c r="C340" s="101"/>
      <c r="D340" s="102"/>
      <c r="E340" s="102" t="str">
        <f t="shared" ca="1" si="70"/>
        <v/>
      </c>
      <c r="F340" s="102" t="str">
        <f t="array" aca="1" ref="F340" ca="1">IF(ISNUMBER(SEARCH("Bit", $K340)), "", INDEX(F:F,MAX(IF(OFFSET(F340,-25,0,24,1)&lt;&gt;"",ROW(OFFSET(F340,-25,0,24,1)))),)+2)</f>
        <v/>
      </c>
      <c r="G340" s="102"/>
      <c r="H340" s="102"/>
      <c r="I340" s="102"/>
      <c r="J340" s="102"/>
      <c r="K340" s="103" t="s">
        <v>67</v>
      </c>
      <c r="L340" s="103"/>
      <c r="M340" s="104" t="s">
        <v>68</v>
      </c>
      <c r="N340" s="105"/>
      <c r="Q340" s="19"/>
      <c r="R340" s="19"/>
    </row>
    <row r="341" spans="1:18" s="18" customFormat="1" ht="15.75" hidden="1" outlineLevel="1" x14ac:dyDescent="0.25">
      <c r="A341" s="106"/>
      <c r="B341" s="100"/>
      <c r="C341" s="101"/>
      <c r="D341" s="102"/>
      <c r="E341" s="102" t="str">
        <f t="shared" ca="1" si="70"/>
        <v/>
      </c>
      <c r="F341" s="102" t="str">
        <f t="array" aca="1" ref="F341" ca="1">IF(ISNUMBER(SEARCH("Bit", $K341)), "", INDEX(F:F,MAX(IF(OFFSET(F341,-25,0,24,1)&lt;&gt;"",ROW(OFFSET(F341,-25,0,24,1)))),)+2)</f>
        <v/>
      </c>
      <c r="G341" s="102"/>
      <c r="H341" s="102"/>
      <c r="I341" s="102"/>
      <c r="J341" s="102"/>
      <c r="K341" s="103" t="s">
        <v>69</v>
      </c>
      <c r="L341" s="103"/>
      <c r="M341" s="104" t="s">
        <v>70</v>
      </c>
      <c r="N341" s="105"/>
      <c r="Q341" s="19"/>
      <c r="R341" s="19"/>
    </row>
    <row r="342" spans="1:18" s="18" customFormat="1" ht="15.75" hidden="1" outlineLevel="1" x14ac:dyDescent="0.25">
      <c r="A342" s="106"/>
      <c r="B342" s="100"/>
      <c r="C342" s="101"/>
      <c r="D342" s="102"/>
      <c r="E342" s="102" t="str">
        <f t="shared" ca="1" si="70"/>
        <v/>
      </c>
      <c r="F342" s="102" t="str">
        <f t="array" aca="1" ref="F342" ca="1">IF(ISNUMBER(SEARCH("Bit", $K342)), "", INDEX(F:F,MAX(IF(OFFSET(F342,-25,0,24,1)&lt;&gt;"",ROW(OFFSET(F342,-25,0,24,1)))),)+2)</f>
        <v/>
      </c>
      <c r="G342" s="102"/>
      <c r="H342" s="102"/>
      <c r="I342" s="102"/>
      <c r="J342" s="102"/>
      <c r="K342" s="103" t="s">
        <v>190</v>
      </c>
      <c r="L342" s="103"/>
      <c r="M342" s="104" t="s">
        <v>191</v>
      </c>
      <c r="N342" s="105" t="s">
        <v>192</v>
      </c>
      <c r="Q342" s="19"/>
      <c r="R342" s="19"/>
    </row>
    <row r="343" spans="1:18" s="18" customFormat="1" ht="22.5" hidden="1" outlineLevel="1" x14ac:dyDescent="0.25">
      <c r="A343" s="106"/>
      <c r="B343" s="100"/>
      <c r="C343" s="101"/>
      <c r="D343" s="102"/>
      <c r="E343" s="102" t="str">
        <f t="shared" ref="E343:E345" ca="1" si="71">IF(F343&lt;&gt;"","0x"&amp;DEC2HEX(F343,3),"")</f>
        <v/>
      </c>
      <c r="F343" s="102" t="str">
        <f t="array" aca="1" ref="F343" ca="1">IF(ISNUMBER(SEARCH("Bit", $K343)), "", INDEX(F:F,MAX(IF(OFFSET(F343,-25,0,24,1)&lt;&gt;"",ROW(OFFSET(F343,-25,0,24,1)))),)+2)</f>
        <v/>
      </c>
      <c r="G343" s="102"/>
      <c r="H343" s="102"/>
      <c r="I343" s="102"/>
      <c r="J343" s="102"/>
      <c r="K343" s="103" t="s">
        <v>37</v>
      </c>
      <c r="L343" s="103"/>
      <c r="M343" s="104" t="s">
        <v>193</v>
      </c>
      <c r="N343" s="105" t="s">
        <v>194</v>
      </c>
      <c r="Q343" s="19"/>
      <c r="R343" s="19"/>
    </row>
    <row r="344" spans="1:18" s="18" customFormat="1" ht="45" hidden="1" outlineLevel="1" x14ac:dyDescent="0.25">
      <c r="A344" s="106"/>
      <c r="B344" s="100"/>
      <c r="C344" s="101"/>
      <c r="D344" s="102"/>
      <c r="E344" s="102" t="str">
        <f t="shared" ca="1" si="71"/>
        <v/>
      </c>
      <c r="F344" s="102" t="str">
        <f t="array" aca="1" ref="F344" ca="1">IF(ISNUMBER(SEARCH("Bit", $K344)), "", INDEX(F:F,MAX(IF(OFFSET(F344,-25,0,24,1)&lt;&gt;"",ROW(OFFSET(F344,-25,0,24,1)))),)+2)</f>
        <v/>
      </c>
      <c r="G344" s="102"/>
      <c r="H344" s="102"/>
      <c r="I344" s="102"/>
      <c r="J344" s="102"/>
      <c r="K344" s="103" t="s">
        <v>38</v>
      </c>
      <c r="L344" s="103"/>
      <c r="M344" s="104" t="s">
        <v>195</v>
      </c>
      <c r="N344" s="105" t="s">
        <v>196</v>
      </c>
      <c r="Q344" s="19"/>
      <c r="R344" s="19"/>
    </row>
    <row r="345" spans="1:18" s="18" customFormat="1" ht="22.5" hidden="1" outlineLevel="1" x14ac:dyDescent="0.25">
      <c r="A345" s="106"/>
      <c r="B345" s="100"/>
      <c r="C345" s="101"/>
      <c r="D345" s="102"/>
      <c r="E345" s="102" t="str">
        <f t="shared" ca="1" si="71"/>
        <v/>
      </c>
      <c r="F345" s="102" t="str">
        <f t="array" aca="1" ref="F345" ca="1">IF(ISNUMBER(SEARCH("Bit", $K345)), "", INDEX(F:F,MAX(IF(OFFSET(F345,-25,0,24,1)&lt;&gt;"",ROW(OFFSET(F345,-25,0,24,1)))),)+2)</f>
        <v/>
      </c>
      <c r="G345" s="102"/>
      <c r="H345" s="102"/>
      <c r="I345" s="102"/>
      <c r="J345" s="102"/>
      <c r="K345" s="103" t="s">
        <v>39</v>
      </c>
      <c r="L345" s="103"/>
      <c r="M345" s="104" t="s">
        <v>2207</v>
      </c>
      <c r="N345" s="105" t="s">
        <v>2208</v>
      </c>
      <c r="Q345" s="19"/>
      <c r="R345" s="19"/>
    </row>
    <row r="346" spans="1:18" s="18" customFormat="1" ht="22.5" hidden="1" outlineLevel="1" x14ac:dyDescent="0.25">
      <c r="A346" s="106"/>
      <c r="B346" s="100"/>
      <c r="C346" s="101"/>
      <c r="D346" s="102"/>
      <c r="E346" s="102" t="str">
        <f t="shared" ca="1" si="70"/>
        <v/>
      </c>
      <c r="F346" s="102" t="str">
        <f t="array" aca="1" ref="F346" ca="1">IF(ISNUMBER(SEARCH("Bit", $K346)), "", INDEX(F:F,MAX(IF(OFFSET(F346,-25,0,24,1)&lt;&gt;"",ROW(OFFSET(F346,-25,0,24,1)))),)+2)</f>
        <v/>
      </c>
      <c r="G346" s="102"/>
      <c r="H346" s="102"/>
      <c r="I346" s="102"/>
      <c r="J346" s="102"/>
      <c r="K346" s="103" t="s">
        <v>261</v>
      </c>
      <c r="L346" s="103"/>
      <c r="M346" s="104" t="s">
        <v>198</v>
      </c>
      <c r="N346" s="105" t="s">
        <v>199</v>
      </c>
      <c r="Q346" s="19"/>
      <c r="R346" s="19"/>
    </row>
    <row r="347" spans="1:18" s="18" customFormat="1" ht="15.75" collapsed="1" x14ac:dyDescent="0.25">
      <c r="A347" s="106"/>
      <c r="B347" s="100" t="s">
        <v>40</v>
      </c>
      <c r="C347" s="101" t="s">
        <v>1828</v>
      </c>
      <c r="D347" s="102" t="s">
        <v>42</v>
      </c>
      <c r="E347" s="102" t="str">
        <f t="shared" ca="1" si="66"/>
        <v>0x0A8</v>
      </c>
      <c r="F347" s="102">
        <f t="array" aca="1" ref="F347" ca="1">IF(ISNUMBER(SEARCH("Bit", $K347)), "", INDEX(F:F,MAX(IF(OFFSET(F347,-25,0,24,1)&lt;&gt;"",ROW(OFFSET(F347,-25,0,24,1)))),)+2)</f>
        <v>168</v>
      </c>
      <c r="G347" s="102" t="s">
        <v>43</v>
      </c>
      <c r="H347" s="102">
        <v>16</v>
      </c>
      <c r="I347" s="102" t="s">
        <v>44</v>
      </c>
      <c r="J347" s="102"/>
      <c r="K347" s="103" t="s">
        <v>45</v>
      </c>
      <c r="L347" s="103"/>
      <c r="M347" s="104" t="s">
        <v>131</v>
      </c>
      <c r="N347" s="105"/>
      <c r="Q347" s="19"/>
      <c r="R347" s="19"/>
    </row>
    <row r="348" spans="1:18" s="18" customFormat="1" ht="15.75" hidden="1" outlineLevel="1" x14ac:dyDescent="0.25">
      <c r="A348" s="106"/>
      <c r="B348" s="100"/>
      <c r="C348" s="101"/>
      <c r="D348" s="102"/>
      <c r="E348" s="102" t="str">
        <f t="shared" ca="1" si="66"/>
        <v/>
      </c>
      <c r="F348" s="102" t="str">
        <f t="array" aca="1" ref="F348" ca="1">IF(ISNUMBER(SEARCH("Bit", $K348)), "", INDEX(F:F,MAX(IF(OFFSET(F348,-25,0,24,1)&lt;&gt;"",ROW(OFFSET(F348,-25,0,24,1)))),)+2)</f>
        <v/>
      </c>
      <c r="G348" s="102"/>
      <c r="H348" s="102"/>
      <c r="I348" s="102"/>
      <c r="J348" s="102"/>
      <c r="K348" s="103" t="s">
        <v>159</v>
      </c>
      <c r="L348" s="103"/>
      <c r="M348" s="104" t="s">
        <v>1828</v>
      </c>
      <c r="N348" s="105"/>
      <c r="Q348" s="19"/>
      <c r="R348" s="19"/>
    </row>
    <row r="349" spans="1:18" s="18" customFormat="1" ht="15.75" collapsed="1" x14ac:dyDescent="0.25">
      <c r="A349" s="106"/>
      <c r="B349" s="100" t="s">
        <v>40</v>
      </c>
      <c r="C349" s="101" t="s">
        <v>200</v>
      </c>
      <c r="D349" s="102" t="s">
        <v>42</v>
      </c>
      <c r="E349" s="102" t="str">
        <f t="shared" ref="E349:E350" ca="1" si="72">IF(F349&lt;&gt;"","0x"&amp;DEC2HEX(F349,3),"")</f>
        <v>0x0AA</v>
      </c>
      <c r="F349" s="102">
        <f t="array" aca="1" ref="F349" ca="1">IF(ISNUMBER(SEARCH("Bit", $K349)), "", INDEX(F:F,MAX(IF(OFFSET(F349,-25,0,24,1)&lt;&gt;"",ROW(OFFSET(F349,-25,0,24,1)))),)+2)</f>
        <v>170</v>
      </c>
      <c r="G349" s="102" t="s">
        <v>43</v>
      </c>
      <c r="H349" s="102">
        <v>16</v>
      </c>
      <c r="I349" s="102" t="s">
        <v>201</v>
      </c>
      <c r="J349" s="102"/>
      <c r="K349" s="103" t="s">
        <v>45</v>
      </c>
      <c r="L349" s="103"/>
      <c r="M349" s="104" t="s">
        <v>131</v>
      </c>
      <c r="N349" s="105" t="s">
        <v>202</v>
      </c>
      <c r="Q349" s="19"/>
      <c r="R349" s="19"/>
    </row>
    <row r="350" spans="1:18" s="18" customFormat="1" ht="22.5" hidden="1" outlineLevel="1" x14ac:dyDescent="0.25">
      <c r="A350" s="106"/>
      <c r="B350" s="100"/>
      <c r="C350" s="101"/>
      <c r="D350" s="102"/>
      <c r="E350" s="102" t="str">
        <f t="shared" ca="1" si="72"/>
        <v/>
      </c>
      <c r="F350" s="102" t="str">
        <f t="array" aca="1" ref="F350" ca="1">IF(ISNUMBER(SEARCH("Bit", $K350)), "", INDEX(F:F,MAX(IF(OFFSET(F350,-25,0,24,1)&lt;&gt;"",ROW(OFFSET(F350,-25,0,24,1)))),)+2)</f>
        <v/>
      </c>
      <c r="G350" s="102"/>
      <c r="H350" s="102"/>
      <c r="I350" s="102"/>
      <c r="J350" s="102"/>
      <c r="K350" s="103" t="s">
        <v>112</v>
      </c>
      <c r="L350" s="103"/>
      <c r="M350" s="104" t="s">
        <v>203</v>
      </c>
      <c r="N350" s="105" t="s">
        <v>204</v>
      </c>
      <c r="Q350" s="19"/>
      <c r="R350" s="19"/>
    </row>
    <row r="351" spans="1:18" s="18" customFormat="1" ht="15.75" collapsed="1" x14ac:dyDescent="0.25">
      <c r="A351" s="106"/>
      <c r="B351" s="100" t="s">
        <v>40</v>
      </c>
      <c r="C351" s="101" t="s">
        <v>205</v>
      </c>
      <c r="D351" s="102" t="s">
        <v>42</v>
      </c>
      <c r="E351" s="102" t="str">
        <f t="shared" ref="E351:E352" ca="1" si="73">IF(F351&lt;&gt;"","0x"&amp;DEC2HEX(F351,3),"")</f>
        <v>0x0AC</v>
      </c>
      <c r="F351" s="102">
        <f t="array" aca="1" ref="F351" ca="1">IF(ISNUMBER(SEARCH("Bit", $K351)), "", INDEX(F:F,MAX(IF(OFFSET(F351,-25,0,24,1)&lt;&gt;"",ROW(OFFSET(F351,-25,0,24,1)))),)+2)</f>
        <v>172</v>
      </c>
      <c r="G351" s="102" t="s">
        <v>43</v>
      </c>
      <c r="H351" s="102">
        <v>16</v>
      </c>
      <c r="I351" s="102" t="s">
        <v>206</v>
      </c>
      <c r="J351" s="102"/>
      <c r="K351" s="103" t="s">
        <v>45</v>
      </c>
      <c r="L351" s="103"/>
      <c r="M351" s="104" t="s">
        <v>131</v>
      </c>
      <c r="N351" s="105" t="s">
        <v>207</v>
      </c>
      <c r="Q351" s="19"/>
      <c r="R351" s="19"/>
    </row>
    <row r="352" spans="1:18" s="18" customFormat="1" ht="22.5" hidden="1" outlineLevel="1" x14ac:dyDescent="0.25">
      <c r="A352" s="106"/>
      <c r="B352" s="100"/>
      <c r="C352" s="101"/>
      <c r="D352" s="102"/>
      <c r="E352" s="102" t="str">
        <f t="shared" ca="1" si="73"/>
        <v/>
      </c>
      <c r="F352" s="102" t="str">
        <f t="array" aca="1" ref="F352" ca="1">IF(ISNUMBER(SEARCH("Bit", $K352)), "", INDEX(F:F,MAX(IF(OFFSET(F352,-25,0,24,1)&lt;&gt;"",ROW(OFFSET(F352,-25,0,24,1)))),)+2)</f>
        <v/>
      </c>
      <c r="G352" s="102"/>
      <c r="H352" s="102"/>
      <c r="I352" s="102"/>
      <c r="J352" s="102"/>
      <c r="K352" s="103" t="s">
        <v>112</v>
      </c>
      <c r="L352" s="103"/>
      <c r="M352" s="104" t="s">
        <v>208</v>
      </c>
      <c r="N352" s="105" t="s">
        <v>209</v>
      </c>
      <c r="Q352" s="19"/>
      <c r="R352" s="19"/>
    </row>
    <row r="353" spans="1:18" s="18" customFormat="1" ht="15.75" collapsed="1" x14ac:dyDescent="0.25">
      <c r="A353" s="106"/>
      <c r="B353" s="100" t="s">
        <v>40</v>
      </c>
      <c r="C353" s="101" t="s">
        <v>210</v>
      </c>
      <c r="D353" s="102" t="s">
        <v>42</v>
      </c>
      <c r="E353" s="102" t="str">
        <f t="shared" ref="E353:E356" ca="1" si="74">IF(F353&lt;&gt;"","0x"&amp;DEC2HEX(F353,3),"")</f>
        <v>0x0AE</v>
      </c>
      <c r="F353" s="102">
        <f t="array" aca="1" ref="F353" ca="1">IF(ISNUMBER(SEARCH("Bit", $K353)), "", INDEX(F:F,MAX(IF(OFFSET(F353,-25,0,24,1)&lt;&gt;"",ROW(OFFSET(F353,-25,0,24,1)))),)+2)</f>
        <v>174</v>
      </c>
      <c r="G353" s="102" t="s">
        <v>43</v>
      </c>
      <c r="H353" s="102">
        <v>16</v>
      </c>
      <c r="I353" s="102" t="s">
        <v>44</v>
      </c>
      <c r="J353" s="102"/>
      <c r="K353" s="103" t="s">
        <v>45</v>
      </c>
      <c r="L353" s="103"/>
      <c r="M353" s="104" t="s">
        <v>211</v>
      </c>
      <c r="N353" s="105"/>
      <c r="Q353" s="19"/>
      <c r="R353" s="19"/>
    </row>
    <row r="354" spans="1:18" s="18" customFormat="1" ht="15.75" hidden="1" outlineLevel="1" x14ac:dyDescent="0.25">
      <c r="A354" s="106"/>
      <c r="B354" s="100"/>
      <c r="C354" s="101"/>
      <c r="D354" s="102"/>
      <c r="E354" s="102" t="str">
        <f t="shared" ca="1" si="74"/>
        <v/>
      </c>
      <c r="F354" s="102" t="str">
        <f t="array" aca="1" ref="F354" ca="1">IF(ISNUMBER(SEARCH("Bit", $K354)), "", INDEX(F:F,MAX(IF(OFFSET(F354,-25,0,24,1)&lt;&gt;"",ROW(OFFSET(F354,-25,0,24,1)))),)+2)</f>
        <v/>
      </c>
      <c r="G354" s="102"/>
      <c r="H354" s="102"/>
      <c r="I354" s="102"/>
      <c r="J354" s="102"/>
      <c r="K354" s="103" t="s">
        <v>67</v>
      </c>
      <c r="L354" s="103"/>
      <c r="M354" s="104" t="s">
        <v>68</v>
      </c>
      <c r="N354" s="105"/>
      <c r="Q354" s="19"/>
      <c r="R354" s="19"/>
    </row>
    <row r="355" spans="1:18" s="18" customFormat="1" ht="15.75" hidden="1" outlineLevel="1" x14ac:dyDescent="0.25">
      <c r="A355" s="106"/>
      <c r="B355" s="100"/>
      <c r="C355" s="101"/>
      <c r="D355" s="102"/>
      <c r="E355" s="102" t="str">
        <f t="shared" ca="1" si="74"/>
        <v/>
      </c>
      <c r="F355" s="102" t="str">
        <f t="array" aca="1" ref="F355" ca="1">IF(ISNUMBER(SEARCH("Bit", $K355)), "", INDEX(F:F,MAX(IF(OFFSET(F355,-25,0,24,1)&lt;&gt;"",ROW(OFFSET(F355,-25,0,24,1)))),)+2)</f>
        <v/>
      </c>
      <c r="G355" s="102"/>
      <c r="H355" s="102"/>
      <c r="I355" s="102"/>
      <c r="J355" s="102"/>
      <c r="K355" s="103" t="s">
        <v>69</v>
      </c>
      <c r="L355" s="103"/>
      <c r="M355" s="104" t="s">
        <v>70</v>
      </c>
      <c r="N355" s="105"/>
      <c r="Q355" s="19"/>
      <c r="R355" s="19"/>
    </row>
    <row r="356" spans="1:18" s="18" customFormat="1" ht="15.75" hidden="1" outlineLevel="1" x14ac:dyDescent="0.25">
      <c r="A356" s="106"/>
      <c r="B356" s="100"/>
      <c r="C356" s="101"/>
      <c r="D356" s="102"/>
      <c r="E356" s="102" t="str">
        <f t="shared" ca="1" si="74"/>
        <v/>
      </c>
      <c r="F356" s="102" t="str">
        <f t="array" aca="1" ref="F356" ca="1">IF(ISNUMBER(SEARCH("Bit", $K356)), "", INDEX(F:F,MAX(IF(OFFSET(F356,-25,0,24,1)&lt;&gt;"",ROW(OFFSET(F356,-25,0,24,1)))),)+2)</f>
        <v/>
      </c>
      <c r="G356" s="102"/>
      <c r="H356" s="102"/>
      <c r="I356" s="102"/>
      <c r="J356" s="102"/>
      <c r="K356" s="103" t="s">
        <v>135</v>
      </c>
      <c r="L356" s="103"/>
      <c r="M356" s="104" t="s">
        <v>210</v>
      </c>
      <c r="N356" s="105"/>
      <c r="Q356" s="19"/>
      <c r="R356" s="19"/>
    </row>
    <row r="357" spans="1:18" s="18" customFormat="1" ht="15.75" collapsed="1" x14ac:dyDescent="0.25">
      <c r="A357" s="106"/>
      <c r="B357" s="100" t="s">
        <v>40</v>
      </c>
      <c r="C357" s="101" t="s">
        <v>212</v>
      </c>
      <c r="D357" s="102" t="s">
        <v>42</v>
      </c>
      <c r="E357" s="102" t="str">
        <f t="shared" ref="E357:E360" ca="1" si="75">IF(F357&lt;&gt;"","0x"&amp;DEC2HEX(F357,3),"")</f>
        <v>0x0B0</v>
      </c>
      <c r="F357" s="102">
        <f t="array" aca="1" ref="F357" ca="1">IF(ISNUMBER(SEARCH("Bit", $K357)), "", INDEX(F:F,MAX(IF(OFFSET(F357,-25,0,24,1)&lt;&gt;"",ROW(OFFSET(F357,-25,0,24,1)))),)+2)</f>
        <v>176</v>
      </c>
      <c r="G357" s="102" t="s">
        <v>43</v>
      </c>
      <c r="H357" s="102">
        <v>16</v>
      </c>
      <c r="I357" s="102" t="s">
        <v>213</v>
      </c>
      <c r="J357" s="102"/>
      <c r="K357" s="103" t="s">
        <v>45</v>
      </c>
      <c r="L357" s="103"/>
      <c r="M357" s="104" t="s">
        <v>131</v>
      </c>
      <c r="N357" s="105" t="s">
        <v>214</v>
      </c>
      <c r="Q357" s="19"/>
      <c r="R357" s="19"/>
    </row>
    <row r="358" spans="1:18" s="18" customFormat="1" ht="15.75" hidden="1" outlineLevel="1" x14ac:dyDescent="0.25">
      <c r="A358" s="106"/>
      <c r="B358" s="100"/>
      <c r="C358" s="101"/>
      <c r="D358" s="102"/>
      <c r="E358" s="102" t="str">
        <f t="shared" ca="1" si="75"/>
        <v/>
      </c>
      <c r="F358" s="102" t="str">
        <f t="array" aca="1" ref="F358" ca="1">IF(ISNUMBER(SEARCH("Bit", $K358)), "", INDEX(F:F,MAX(IF(OFFSET(F358,-25,0,24,1)&lt;&gt;"",ROW(OFFSET(F358,-25,0,24,1)))),)+2)</f>
        <v/>
      </c>
      <c r="G358" s="102"/>
      <c r="H358" s="102"/>
      <c r="I358" s="102"/>
      <c r="J358" s="102"/>
      <c r="K358" s="103" t="s">
        <v>47</v>
      </c>
      <c r="L358" s="103"/>
      <c r="M358" s="104" t="s">
        <v>48</v>
      </c>
      <c r="N358" s="105" t="s">
        <v>215</v>
      </c>
      <c r="Q358" s="19"/>
      <c r="R358" s="19"/>
    </row>
    <row r="359" spans="1:18" s="18" customFormat="1" ht="15.75" hidden="1" outlineLevel="1" x14ac:dyDescent="0.25">
      <c r="A359" s="106"/>
      <c r="B359" s="100"/>
      <c r="C359" s="101"/>
      <c r="D359" s="102"/>
      <c r="E359" s="102" t="str">
        <f t="shared" ref="E359" ca="1" si="76">IF(F359&lt;&gt;"","0x"&amp;DEC2HEX(F359,3),"")</f>
        <v/>
      </c>
      <c r="F359" s="102" t="str">
        <f t="array" aca="1" ref="F359" ca="1">IF(ISNUMBER(SEARCH("Bit", $K359)), "", INDEX(F:F,MAX(IF(OFFSET(F359,-25,0,24,1)&lt;&gt;"",ROW(OFFSET(F359,-25,0,24,1)))),)+2)</f>
        <v/>
      </c>
      <c r="G359" s="102"/>
      <c r="H359" s="102"/>
      <c r="I359" s="102"/>
      <c r="J359" s="102"/>
      <c r="K359" s="103" t="s">
        <v>50</v>
      </c>
      <c r="L359" s="103"/>
      <c r="M359" s="104" t="s">
        <v>51</v>
      </c>
      <c r="N359" s="105" t="s">
        <v>216</v>
      </c>
      <c r="Q359" s="19"/>
      <c r="R359" s="19"/>
    </row>
    <row r="360" spans="1:18" s="18" customFormat="1" ht="15.75" hidden="1" outlineLevel="1" x14ac:dyDescent="0.25">
      <c r="A360" s="106"/>
      <c r="B360" s="100"/>
      <c r="C360" s="101"/>
      <c r="D360" s="102"/>
      <c r="E360" s="102" t="str">
        <f t="shared" ca="1" si="75"/>
        <v/>
      </c>
      <c r="F360" s="102" t="str">
        <f t="array" aca="1" ref="F360" ca="1">IF(ISNUMBER(SEARCH("Bit", $K360)), "", INDEX(F:F,MAX(IF(OFFSET(F360,-25,0,24,1)&lt;&gt;"",ROW(OFFSET(F360,-25,0,24,1)))),)+2)</f>
        <v/>
      </c>
      <c r="G360" s="102"/>
      <c r="H360" s="102"/>
      <c r="I360" s="102"/>
      <c r="J360" s="102"/>
      <c r="K360" s="103" t="s">
        <v>53</v>
      </c>
      <c r="L360" s="103"/>
      <c r="M360" s="104" t="s">
        <v>54</v>
      </c>
      <c r="N360" s="105" t="s">
        <v>217</v>
      </c>
      <c r="Q360" s="19"/>
      <c r="R360" s="19"/>
    </row>
    <row r="361" spans="1:18" s="18" customFormat="1" ht="15.75" collapsed="1" x14ac:dyDescent="0.25">
      <c r="A361" s="106"/>
      <c r="B361" s="100" t="s">
        <v>40</v>
      </c>
      <c r="C361" s="101" t="s">
        <v>218</v>
      </c>
      <c r="D361" s="102" t="s">
        <v>42</v>
      </c>
      <c r="E361" s="102" t="str">
        <f ca="1">IF(F361&lt;&gt;"","0x"&amp;DEC2HEX(F361,3),"")</f>
        <v>0x0B2</v>
      </c>
      <c r="F361" s="102">
        <f t="array" aca="1" ref="F361" ca="1">IF(ISNUMBER(SEARCH("Bit", $K361)), "", INDEX(F:F,MAX(IF(OFFSET(F361,-25,0,24,1)&lt;&gt;"",ROW(OFFSET(F361,-25,0,24,1)))),)+2)</f>
        <v>178</v>
      </c>
      <c r="G361" s="102" t="s">
        <v>43</v>
      </c>
      <c r="H361" s="102">
        <v>16</v>
      </c>
      <c r="I361" s="102" t="s">
        <v>219</v>
      </c>
      <c r="J361" s="102"/>
      <c r="K361" s="103" t="s">
        <v>45</v>
      </c>
      <c r="L361" s="103"/>
      <c r="M361" s="104" t="s">
        <v>131</v>
      </c>
      <c r="N361" s="105" t="s">
        <v>220</v>
      </c>
      <c r="Q361" s="19"/>
      <c r="R361" s="19"/>
    </row>
    <row r="362" spans="1:18" s="18" customFormat="1" ht="22.5" hidden="1" outlineLevel="1" x14ac:dyDescent="0.25">
      <c r="A362" s="106"/>
      <c r="B362" s="100"/>
      <c r="C362" s="101"/>
      <c r="D362" s="102"/>
      <c r="E362" s="102" t="str">
        <f ca="1">IF(F362&lt;&gt;"","0x"&amp;DEC2HEX(F362,3),"")</f>
        <v/>
      </c>
      <c r="F362" s="102" t="str">
        <f t="array" aca="1" ref="F362" ca="1">IF(ISNUMBER(SEARCH("Bit", $K362)), "", INDEX(F:F,MAX(IF(OFFSET(F362,-25,0,24,1)&lt;&gt;"",ROW(OFFSET(F362,-25,0,24,1)))),)+2)</f>
        <v/>
      </c>
      <c r="G362" s="102"/>
      <c r="H362" s="102"/>
      <c r="I362" s="102"/>
      <c r="J362" s="102"/>
      <c r="K362" s="103" t="s">
        <v>112</v>
      </c>
      <c r="L362" s="103"/>
      <c r="M362" s="104" t="s">
        <v>221</v>
      </c>
      <c r="N362" s="105" t="s">
        <v>222</v>
      </c>
      <c r="Q362" s="19"/>
      <c r="R362" s="19"/>
    </row>
    <row r="363" spans="1:18" s="18" customFormat="1" ht="15.75" collapsed="1" x14ac:dyDescent="0.25">
      <c r="A363" s="106"/>
      <c r="B363" s="100" t="s">
        <v>40</v>
      </c>
      <c r="C363" s="101" t="s">
        <v>223</v>
      </c>
      <c r="D363" s="102" t="s">
        <v>42</v>
      </c>
      <c r="E363" s="102" t="str">
        <f t="shared" ref="E363:E364" ca="1" si="77">IF(F363&lt;&gt;"","0x"&amp;DEC2HEX(F363,3),"")</f>
        <v>0x0B4</v>
      </c>
      <c r="F363" s="102">
        <f t="array" aca="1" ref="F363" ca="1">IF(ISNUMBER(SEARCH("Bit", $K363)), "", INDEX(F:F,MAX(IF(OFFSET(F363,-25,0,24,1)&lt;&gt;"",ROW(OFFSET(F363,-25,0,24,1)))),)+2)</f>
        <v>180</v>
      </c>
      <c r="G363" s="102" t="s">
        <v>43</v>
      </c>
      <c r="H363" s="102">
        <v>16</v>
      </c>
      <c r="I363" s="102" t="s">
        <v>224</v>
      </c>
      <c r="J363" s="102"/>
      <c r="K363" s="103" t="s">
        <v>45</v>
      </c>
      <c r="L363" s="103"/>
      <c r="M363" s="104" t="s">
        <v>131</v>
      </c>
      <c r="N363" s="105" t="s">
        <v>225</v>
      </c>
      <c r="Q363" s="19"/>
      <c r="R363" s="19"/>
    </row>
    <row r="364" spans="1:18" s="18" customFormat="1" ht="22.5" hidden="1" outlineLevel="1" x14ac:dyDescent="0.25">
      <c r="A364" s="106"/>
      <c r="B364" s="100"/>
      <c r="C364" s="101"/>
      <c r="D364" s="102"/>
      <c r="E364" s="102" t="str">
        <f t="shared" ca="1" si="77"/>
        <v/>
      </c>
      <c r="F364" s="102" t="str">
        <f t="array" aca="1" ref="F364" ca="1">IF(ISNUMBER(SEARCH("Bit", $K364)), "", INDEX(F:F,MAX(IF(OFFSET(F364,-25,0,24,1)&lt;&gt;"",ROW(OFFSET(F364,-25,0,24,1)))),)+2)</f>
        <v/>
      </c>
      <c r="G364" s="102"/>
      <c r="H364" s="102"/>
      <c r="I364" s="102"/>
      <c r="J364" s="102"/>
      <c r="K364" s="103" t="s">
        <v>112</v>
      </c>
      <c r="L364" s="103"/>
      <c r="M364" s="104" t="s">
        <v>226</v>
      </c>
      <c r="N364" s="105" t="s">
        <v>227</v>
      </c>
      <c r="Q364" s="19"/>
      <c r="R364" s="19"/>
    </row>
    <row r="365" spans="1:18" s="18" customFormat="1" ht="15.75" collapsed="1" x14ac:dyDescent="0.25">
      <c r="A365" s="106"/>
      <c r="B365" s="100" t="s">
        <v>40</v>
      </c>
      <c r="C365" s="101" t="s">
        <v>228</v>
      </c>
      <c r="D365" s="102" t="s">
        <v>42</v>
      </c>
      <c r="E365" s="102" t="str">
        <f t="shared" ref="E365" ca="1" si="78">IF(F365&lt;&gt;"","0x"&amp;DEC2HEX(F365,3),"")</f>
        <v>0x0B6</v>
      </c>
      <c r="F365" s="102">
        <f t="array" aca="1" ref="F365" ca="1">IF(ISNUMBER(SEARCH("Bit", $K365)), "", INDEX(F:F,MAX(IF(OFFSET(F365,-25,0,24,1)&lt;&gt;"",ROW(OFFSET(F365,-25,0,24,1)))),)+2)</f>
        <v>182</v>
      </c>
      <c r="G365" s="102" t="s">
        <v>43</v>
      </c>
      <c r="H365" s="102">
        <v>16</v>
      </c>
      <c r="I365" s="102" t="s">
        <v>44</v>
      </c>
      <c r="J365" s="102"/>
      <c r="K365" s="103" t="s">
        <v>45</v>
      </c>
      <c r="L365" s="103"/>
      <c r="M365" s="104" t="s">
        <v>211</v>
      </c>
      <c r="N365" s="105"/>
      <c r="Q365" s="19"/>
      <c r="R365" s="19"/>
    </row>
    <row r="366" spans="1:18" s="18" customFormat="1" ht="15.75" hidden="1" outlineLevel="1" x14ac:dyDescent="0.25">
      <c r="A366" s="106"/>
      <c r="B366" s="100"/>
      <c r="C366" s="101"/>
      <c r="D366" s="102"/>
      <c r="E366" s="102" t="str">
        <f ca="1">IF(F366&lt;&gt;"","0x"&amp;DEC2HEX(F366,3),"")</f>
        <v/>
      </c>
      <c r="F366" s="102" t="str">
        <f t="array" aca="1" ref="F366" ca="1">IF(ISNUMBER(SEARCH("Bit", $K366)), "", INDEX(F:F,MAX(IF(OFFSET(F366,-25,0,24,1)&lt;&gt;"",ROW(OFFSET(F366,-25,0,24,1)))),)+2)</f>
        <v/>
      </c>
      <c r="G366" s="102"/>
      <c r="H366" s="102"/>
      <c r="I366" s="102"/>
      <c r="J366" s="102"/>
      <c r="K366" s="103" t="s">
        <v>67</v>
      </c>
      <c r="L366" s="103"/>
      <c r="M366" s="104" t="s">
        <v>68</v>
      </c>
      <c r="N366" s="105"/>
      <c r="Q366" s="19"/>
      <c r="R366" s="19"/>
    </row>
    <row r="367" spans="1:18" s="18" customFormat="1" ht="15.75" hidden="1" outlineLevel="1" x14ac:dyDescent="0.25">
      <c r="A367" s="106"/>
      <c r="B367" s="100"/>
      <c r="C367" s="101"/>
      <c r="D367" s="102"/>
      <c r="E367" s="102" t="str">
        <f ca="1">IF(F367&lt;&gt;"","0x"&amp;DEC2HEX(F367,3),"")</f>
        <v/>
      </c>
      <c r="F367" s="102" t="str">
        <f t="array" aca="1" ref="F367" ca="1">IF(ISNUMBER(SEARCH("Bit", $K367)), "", INDEX(F:F,MAX(IF(OFFSET(F367,-25,0,24,1)&lt;&gt;"",ROW(OFFSET(F367,-25,0,24,1)))),)+2)</f>
        <v/>
      </c>
      <c r="G367" s="102"/>
      <c r="H367" s="102"/>
      <c r="I367" s="102"/>
      <c r="J367" s="102"/>
      <c r="K367" s="103" t="s">
        <v>69</v>
      </c>
      <c r="L367" s="103"/>
      <c r="M367" s="104" t="s">
        <v>70</v>
      </c>
      <c r="N367" s="105"/>
      <c r="Q367" s="19"/>
      <c r="R367" s="19"/>
    </row>
    <row r="368" spans="1:18" s="18" customFormat="1" ht="15.75" hidden="1" outlineLevel="1" x14ac:dyDescent="0.25">
      <c r="A368" s="106"/>
      <c r="B368" s="100"/>
      <c r="C368" s="101"/>
      <c r="D368" s="102"/>
      <c r="E368" s="102" t="str">
        <f t="shared" ref="E368" ca="1" si="79">IF(F368&lt;&gt;"","0x"&amp;DEC2HEX(F368,3),"")</f>
        <v/>
      </c>
      <c r="F368" s="102" t="str">
        <f t="array" aca="1" ref="F368" ca="1">IF(ISNUMBER(SEARCH("Bit", $K368)), "", INDEX(F:F,MAX(IF(OFFSET(F368,-25,0,24,1)&lt;&gt;"",ROW(OFFSET(F368,-25,0,24,1)))),)+2)</f>
        <v/>
      </c>
      <c r="G368" s="102"/>
      <c r="H368" s="102"/>
      <c r="I368" s="102"/>
      <c r="J368" s="102"/>
      <c r="K368" s="103" t="s">
        <v>135</v>
      </c>
      <c r="L368" s="103"/>
      <c r="M368" s="104" t="s">
        <v>228</v>
      </c>
      <c r="N368" s="105"/>
      <c r="Q368" s="19"/>
      <c r="R368" s="19"/>
    </row>
    <row r="369" spans="1:18" s="18" customFormat="1" ht="15.75" collapsed="1" x14ac:dyDescent="0.25">
      <c r="A369" s="106"/>
      <c r="B369" s="100" t="s">
        <v>40</v>
      </c>
      <c r="C369" s="101" t="s">
        <v>229</v>
      </c>
      <c r="D369" s="102" t="s">
        <v>42</v>
      </c>
      <c r="E369" s="102" t="str">
        <f t="shared" ref="E369:E372" ca="1" si="80">IF(F369&lt;&gt;"","0x"&amp;DEC2HEX(F369,3),"")</f>
        <v>0x0B8</v>
      </c>
      <c r="F369" s="102">
        <f t="array" aca="1" ref="F369" ca="1">IF(ISNUMBER(SEARCH("Bit", $K369)), "", INDEX(F:F,MAX(IF(OFFSET(F369,-25,0,24,1)&lt;&gt;"",ROW(OFFSET(F369,-25,0,24,1)))),)+2)</f>
        <v>184</v>
      </c>
      <c r="G369" s="102" t="s">
        <v>43</v>
      </c>
      <c r="H369" s="102">
        <v>16</v>
      </c>
      <c r="I369" s="102" t="s">
        <v>230</v>
      </c>
      <c r="J369" s="102"/>
      <c r="K369" s="103" t="s">
        <v>45</v>
      </c>
      <c r="L369" s="103"/>
      <c r="M369" s="104" t="s">
        <v>131</v>
      </c>
      <c r="N369" s="105" t="s">
        <v>231</v>
      </c>
      <c r="Q369" s="19"/>
      <c r="R369" s="19"/>
    </row>
    <row r="370" spans="1:18" s="18" customFormat="1" ht="15.75" hidden="1" outlineLevel="1" x14ac:dyDescent="0.25">
      <c r="A370" s="106"/>
      <c r="B370" s="100"/>
      <c r="C370" s="101"/>
      <c r="D370" s="102"/>
      <c r="E370" s="102" t="str">
        <f t="shared" ca="1" si="80"/>
        <v/>
      </c>
      <c r="F370" s="102" t="str">
        <f t="array" aca="1" ref="F370" ca="1">IF(ISNUMBER(SEARCH("Bit", $K370)), "", INDEX(F:F,MAX(IF(OFFSET(F370,-25,0,24,1)&lt;&gt;"",ROW(OFFSET(F370,-25,0,24,1)))),)+2)</f>
        <v/>
      </c>
      <c r="G370" s="102"/>
      <c r="H370" s="102"/>
      <c r="I370" s="102"/>
      <c r="J370" s="102"/>
      <c r="K370" s="103" t="s">
        <v>47</v>
      </c>
      <c r="L370" s="103"/>
      <c r="M370" s="104" t="s">
        <v>48</v>
      </c>
      <c r="N370" s="105" t="s">
        <v>145</v>
      </c>
      <c r="Q370" s="19"/>
      <c r="R370" s="19"/>
    </row>
    <row r="371" spans="1:18" s="18" customFormat="1" ht="15.75" hidden="1" outlineLevel="1" x14ac:dyDescent="0.25">
      <c r="A371" s="106"/>
      <c r="B371" s="100"/>
      <c r="C371" s="101"/>
      <c r="D371" s="102"/>
      <c r="E371" s="102" t="str">
        <f t="shared" ref="E371" ca="1" si="81">IF(F371&lt;&gt;"","0x"&amp;DEC2HEX(F371,3),"")</f>
        <v/>
      </c>
      <c r="F371" s="102" t="str">
        <f t="array" aca="1" ref="F371" ca="1">IF(ISNUMBER(SEARCH("Bit", $K371)), "", INDEX(F:F,MAX(IF(OFFSET(F371,-25,0,24,1)&lt;&gt;"",ROW(OFFSET(F371,-25,0,24,1)))),)+2)</f>
        <v/>
      </c>
      <c r="G371" s="102"/>
      <c r="H371" s="102"/>
      <c r="I371" s="102"/>
      <c r="J371" s="102"/>
      <c r="K371" s="103" t="s">
        <v>50</v>
      </c>
      <c r="L371" s="103"/>
      <c r="M371" s="104" t="s">
        <v>51</v>
      </c>
      <c r="N371" s="105" t="s">
        <v>146</v>
      </c>
      <c r="Q371" s="19"/>
      <c r="R371" s="19"/>
    </row>
    <row r="372" spans="1:18" s="18" customFormat="1" ht="15.75" hidden="1" outlineLevel="1" x14ac:dyDescent="0.25">
      <c r="A372" s="106"/>
      <c r="B372" s="100"/>
      <c r="C372" s="101"/>
      <c r="D372" s="102"/>
      <c r="E372" s="102" t="str">
        <f t="shared" ca="1" si="80"/>
        <v/>
      </c>
      <c r="F372" s="102" t="str">
        <f t="array" aca="1" ref="F372" ca="1">IF(ISNUMBER(SEARCH("Bit", $K372)), "", INDEX(F:F,MAX(IF(OFFSET(F372,-25,0,24,1)&lt;&gt;"",ROW(OFFSET(F372,-25,0,24,1)))),)+2)</f>
        <v/>
      </c>
      <c r="G372" s="102"/>
      <c r="H372" s="102"/>
      <c r="I372" s="102"/>
      <c r="J372" s="102"/>
      <c r="K372" s="103" t="s">
        <v>53</v>
      </c>
      <c r="L372" s="103"/>
      <c r="M372" s="104" t="s">
        <v>54</v>
      </c>
      <c r="N372" s="105" t="s">
        <v>232</v>
      </c>
      <c r="Q372" s="19"/>
      <c r="R372" s="19"/>
    </row>
    <row r="373" spans="1:18" s="18" customFormat="1" ht="15.75" collapsed="1" x14ac:dyDescent="0.25">
      <c r="A373" s="106"/>
      <c r="B373" s="100" t="s">
        <v>40</v>
      </c>
      <c r="C373" s="101" t="s">
        <v>233</v>
      </c>
      <c r="D373" s="102" t="s">
        <v>42</v>
      </c>
      <c r="E373" s="102" t="str">
        <f ca="1">IF(F373&lt;&gt;"","0x"&amp;DEC2HEX(F373,3),"")</f>
        <v>0x0BA</v>
      </c>
      <c r="F373" s="102">
        <f t="array" aca="1" ref="F373" ca="1">IF(ISNUMBER(SEARCH("Bit", $K373)), "", INDEX(F:F,MAX(IF(OFFSET(F373,-25,0,24,1)&lt;&gt;"",ROW(OFFSET(F373,-25,0,24,1)))),)+2)</f>
        <v>186</v>
      </c>
      <c r="G373" s="102" t="s">
        <v>43</v>
      </c>
      <c r="H373" s="102">
        <v>16</v>
      </c>
      <c r="I373" s="102" t="s">
        <v>234</v>
      </c>
      <c r="J373" s="102"/>
      <c r="K373" s="103" t="s">
        <v>45</v>
      </c>
      <c r="L373" s="103"/>
      <c r="M373" s="104" t="s">
        <v>189</v>
      </c>
      <c r="N373" s="105" t="s">
        <v>235</v>
      </c>
      <c r="Q373" s="19"/>
      <c r="R373" s="19"/>
    </row>
    <row r="374" spans="1:18" s="18" customFormat="1" ht="15.75" hidden="1" outlineLevel="1" x14ac:dyDescent="0.25">
      <c r="A374" s="106"/>
      <c r="B374" s="100"/>
      <c r="C374" s="101"/>
      <c r="D374" s="102"/>
      <c r="E374" s="102"/>
      <c r="F374" s="102" t="str">
        <f t="array" aca="1" ref="F374" ca="1">IF(ISNUMBER(SEARCH("Bit", $K374)), "", INDEX(F:F,MAX(IF(OFFSET(F374,-25,0,24,1)&lt;&gt;"",ROW(OFFSET(F374,-25,0,24,1)))),)+2)</f>
        <v/>
      </c>
      <c r="G374" s="102"/>
      <c r="H374" s="102"/>
      <c r="I374" s="102"/>
      <c r="J374" s="102"/>
      <c r="K374" s="103" t="s">
        <v>47</v>
      </c>
      <c r="L374" s="103"/>
      <c r="M374" s="104" t="s">
        <v>48</v>
      </c>
      <c r="N374" s="105" t="s">
        <v>236</v>
      </c>
      <c r="Q374" s="19"/>
      <c r="R374" s="19"/>
    </row>
    <row r="375" spans="1:18" s="18" customFormat="1" ht="15.75" hidden="1" outlineLevel="1" x14ac:dyDescent="0.25">
      <c r="A375" s="106"/>
      <c r="B375" s="100"/>
      <c r="C375" s="101"/>
      <c r="D375" s="102"/>
      <c r="E375" s="102"/>
      <c r="F375" s="102" t="str">
        <f t="array" aca="1" ref="F375" ca="1">IF(ISNUMBER(SEARCH("Bit", $K375)), "", INDEX(F:F,MAX(IF(OFFSET(F375,-25,0,24,1)&lt;&gt;"",ROW(OFFSET(F375,-25,0,24,1)))),)+2)</f>
        <v/>
      </c>
      <c r="G375" s="102"/>
      <c r="H375" s="102"/>
      <c r="I375" s="102"/>
      <c r="J375" s="102"/>
      <c r="K375" s="103" t="s">
        <v>50</v>
      </c>
      <c r="L375" s="103"/>
      <c r="M375" s="104" t="s">
        <v>51</v>
      </c>
      <c r="N375" s="105" t="s">
        <v>237</v>
      </c>
      <c r="Q375" s="19"/>
      <c r="R375" s="19"/>
    </row>
    <row r="376" spans="1:18" s="18" customFormat="1" ht="112.5" hidden="1" outlineLevel="1" x14ac:dyDescent="0.25">
      <c r="A376" s="106"/>
      <c r="B376" s="100"/>
      <c r="C376" s="101"/>
      <c r="D376" s="102"/>
      <c r="E376" s="102"/>
      <c r="F376" s="102" t="str">
        <f t="array" aca="1" ref="F376" ca="1">IF(ISNUMBER(SEARCH("Bit", $K376)), "", INDEX(F:F,MAX(IF(OFFSET(F376,-25,0,24,1)&lt;&gt;"",ROW(OFFSET(F376,-25,0,24,1)))),)+2)</f>
        <v/>
      </c>
      <c r="G376" s="102"/>
      <c r="H376" s="102"/>
      <c r="I376" s="102"/>
      <c r="J376" s="102"/>
      <c r="K376" s="103" t="s">
        <v>53</v>
      </c>
      <c r="L376" s="103"/>
      <c r="M376" s="104" t="s">
        <v>54</v>
      </c>
      <c r="N376" s="105" t="s">
        <v>1797</v>
      </c>
      <c r="Q376" s="19"/>
      <c r="R376" s="19"/>
    </row>
    <row r="377" spans="1:18" s="18" customFormat="1" ht="15.75" collapsed="1" x14ac:dyDescent="0.25">
      <c r="A377" s="106"/>
      <c r="B377" s="100" t="s">
        <v>40</v>
      </c>
      <c r="C377" s="101" t="s">
        <v>238</v>
      </c>
      <c r="D377" s="102" t="s">
        <v>42</v>
      </c>
      <c r="E377" s="102" t="str">
        <f t="shared" ref="E377" ca="1" si="82">IF(F377&lt;&gt;"","0x"&amp;DEC2HEX(F377,3),"")</f>
        <v>0x0BC</v>
      </c>
      <c r="F377" s="102">
        <f t="array" aca="1" ref="F377" ca="1">IF(ISNUMBER(SEARCH("Bit", $K377)), "", INDEX(F:F,MAX(IF(OFFSET(F377,-25,0,24,1)&lt;&gt;"",ROW(OFFSET(F377,-25,0,24,1)))),)+2)</f>
        <v>188</v>
      </c>
      <c r="G377" s="102" t="s">
        <v>43</v>
      </c>
      <c r="H377" s="102">
        <v>16</v>
      </c>
      <c r="I377" s="102" t="s">
        <v>239</v>
      </c>
      <c r="J377" s="102"/>
      <c r="K377" s="103" t="s">
        <v>45</v>
      </c>
      <c r="L377" s="103"/>
      <c r="M377" s="104" t="s">
        <v>189</v>
      </c>
      <c r="N377" s="105"/>
      <c r="Q377" s="19"/>
      <c r="R377" s="19"/>
    </row>
    <row r="378" spans="1:18" s="18" customFormat="1" ht="15.75" hidden="1" outlineLevel="1" x14ac:dyDescent="0.25">
      <c r="A378" s="106"/>
      <c r="B378" s="100"/>
      <c r="C378" s="101"/>
      <c r="D378" s="102"/>
      <c r="E378" s="102"/>
      <c r="F378" s="102" t="str">
        <f t="array" aca="1" ref="F378" ca="1">IF(ISNUMBER(SEARCH("Bit", $K378)), "", INDEX(F:F,MAX(IF(OFFSET(F378,-25,0,24,1)&lt;&gt;"",ROW(OFFSET(F378,-25,0,24,1)))),)+2)</f>
        <v/>
      </c>
      <c r="G378" s="102"/>
      <c r="H378" s="102"/>
      <c r="I378" s="102"/>
      <c r="J378" s="102"/>
      <c r="K378" s="103" t="s">
        <v>112</v>
      </c>
      <c r="L378" s="103"/>
      <c r="M378" s="104" t="s">
        <v>238</v>
      </c>
      <c r="N378" s="105"/>
      <c r="Q378" s="19"/>
      <c r="R378" s="19"/>
    </row>
    <row r="379" spans="1:18" s="18" customFormat="1" ht="15.75" collapsed="1" x14ac:dyDescent="0.25">
      <c r="A379" s="106"/>
      <c r="B379" s="100" t="s">
        <v>40</v>
      </c>
      <c r="C379" s="101" t="s">
        <v>240</v>
      </c>
      <c r="D379" s="102" t="s">
        <v>42</v>
      </c>
      <c r="E379" s="102" t="str">
        <f t="shared" ref="E379" ca="1" si="83">IF(F379&lt;&gt;"","0x"&amp;DEC2HEX(F379,3),"")</f>
        <v>0x0BE</v>
      </c>
      <c r="F379" s="102">
        <f t="array" aca="1" ref="F379" ca="1">IF(ISNUMBER(SEARCH("Bit", $K379)), "", INDEX(F:F,MAX(IF(OFFSET(F379,-25,0,24,1)&lt;&gt;"",ROW(OFFSET(F379,-25,0,24,1)))),)+2)</f>
        <v>190</v>
      </c>
      <c r="G379" s="102" t="s">
        <v>43</v>
      </c>
      <c r="H379" s="102">
        <v>16</v>
      </c>
      <c r="I379" s="102" t="s">
        <v>44</v>
      </c>
      <c r="J379" s="102"/>
      <c r="K379" s="103" t="s">
        <v>45</v>
      </c>
      <c r="L379" s="103"/>
      <c r="M379" s="104" t="s">
        <v>211</v>
      </c>
      <c r="N379" s="105"/>
      <c r="Q379" s="19"/>
      <c r="R379" s="19"/>
    </row>
    <row r="380" spans="1:18" s="18" customFormat="1" ht="15.75" hidden="1" outlineLevel="1" x14ac:dyDescent="0.25">
      <c r="A380" s="106"/>
      <c r="B380" s="100"/>
      <c r="C380" s="101"/>
      <c r="D380" s="102"/>
      <c r="E380" s="102" t="str">
        <f ca="1">IF(F380&lt;&gt;"","0x"&amp;DEC2HEX(F380,3),"")</f>
        <v/>
      </c>
      <c r="F380" s="102" t="str">
        <f t="array" aca="1" ref="F380" ca="1">IF(ISNUMBER(SEARCH("Bit", $K380)), "", INDEX(F:F,MAX(IF(OFFSET(F380,-25,0,24,1)&lt;&gt;"",ROW(OFFSET(F380,-25,0,24,1)))),)+2)</f>
        <v/>
      </c>
      <c r="G380" s="102"/>
      <c r="H380" s="102"/>
      <c r="I380" s="102"/>
      <c r="J380" s="102"/>
      <c r="K380" s="103" t="s">
        <v>67</v>
      </c>
      <c r="L380" s="103"/>
      <c r="M380" s="104" t="s">
        <v>68</v>
      </c>
      <c r="N380" s="105"/>
      <c r="Q380" s="19"/>
      <c r="R380" s="19"/>
    </row>
    <row r="381" spans="1:18" s="18" customFormat="1" ht="15.75" hidden="1" outlineLevel="1" x14ac:dyDescent="0.25">
      <c r="A381" s="106"/>
      <c r="B381" s="100"/>
      <c r="C381" s="101"/>
      <c r="D381" s="102"/>
      <c r="E381" s="102" t="str">
        <f ca="1">IF(F381&lt;&gt;"","0x"&amp;DEC2HEX(F381,3),"")</f>
        <v/>
      </c>
      <c r="F381" s="102" t="str">
        <f t="array" aca="1" ref="F381" ca="1">IF(ISNUMBER(SEARCH("Bit", $K381)), "", INDEX(F:F,MAX(IF(OFFSET(F381,-25,0,24,1)&lt;&gt;"",ROW(OFFSET(F381,-25,0,24,1)))),)+2)</f>
        <v/>
      </c>
      <c r="G381" s="102"/>
      <c r="H381" s="102"/>
      <c r="I381" s="102"/>
      <c r="J381" s="102"/>
      <c r="K381" s="103" t="s">
        <v>69</v>
      </c>
      <c r="L381" s="103"/>
      <c r="M381" s="104" t="s">
        <v>70</v>
      </c>
      <c r="N381" s="105"/>
      <c r="Q381" s="19"/>
      <c r="R381" s="19"/>
    </row>
    <row r="382" spans="1:18" s="18" customFormat="1" ht="15.75" hidden="1" outlineLevel="1" x14ac:dyDescent="0.25">
      <c r="A382" s="106"/>
      <c r="B382" s="100"/>
      <c r="C382" s="101"/>
      <c r="D382" s="102"/>
      <c r="E382" s="102" t="str">
        <f t="shared" ref="E382" ca="1" si="84">IF(F382&lt;&gt;"","0x"&amp;DEC2HEX(F382,3),"")</f>
        <v/>
      </c>
      <c r="F382" s="102" t="str">
        <f t="array" aca="1" ref="F382" ca="1">IF(ISNUMBER(SEARCH("Bit", $K382)), "", INDEX(F:F,MAX(IF(OFFSET(F382,-25,0,24,1)&lt;&gt;"",ROW(OFFSET(F382,-25,0,24,1)))),)+2)</f>
        <v/>
      </c>
      <c r="G382" s="102"/>
      <c r="H382" s="102"/>
      <c r="I382" s="102"/>
      <c r="J382" s="102"/>
      <c r="K382" s="103" t="s">
        <v>135</v>
      </c>
      <c r="L382" s="103"/>
      <c r="M382" s="104" t="s">
        <v>240</v>
      </c>
      <c r="N382" s="105"/>
      <c r="Q382" s="19"/>
      <c r="R382" s="19"/>
    </row>
    <row r="383" spans="1:18" s="18" customFormat="1" ht="15.75" collapsed="1" x14ac:dyDescent="0.25">
      <c r="A383" s="106"/>
      <c r="B383" s="100" t="s">
        <v>40</v>
      </c>
      <c r="C383" s="101" t="s">
        <v>241</v>
      </c>
      <c r="D383" s="102" t="s">
        <v>42</v>
      </c>
      <c r="E383" s="102" t="str">
        <f t="shared" ref="E383" ca="1" si="85">IF(F383&lt;&gt;"","0x"&amp;DEC2HEX(F383,3),"")</f>
        <v>0x0C0</v>
      </c>
      <c r="F383" s="102">
        <f t="array" aca="1" ref="F383" ca="1">IF(ISNUMBER(SEARCH("Bit", $K383)), "", INDEX(F:F,MAX(IF(OFFSET(F383,-25,0,24,1)&lt;&gt;"",ROW(OFFSET(F383,-25,0,24,1)))),)+2)</f>
        <v>192</v>
      </c>
      <c r="G383" s="102" t="s">
        <v>43</v>
      </c>
      <c r="H383" s="102">
        <v>16</v>
      </c>
      <c r="I383" s="102" t="s">
        <v>242</v>
      </c>
      <c r="J383" s="102"/>
      <c r="K383" s="103" t="s">
        <v>45</v>
      </c>
      <c r="L383" s="103"/>
      <c r="M383" s="104" t="s">
        <v>189</v>
      </c>
      <c r="N383" s="105"/>
      <c r="Q383" s="19"/>
      <c r="R383" s="19"/>
    </row>
    <row r="384" spans="1:18" s="18" customFormat="1" ht="15.75" hidden="1" outlineLevel="1" x14ac:dyDescent="0.25">
      <c r="A384" s="106"/>
      <c r="B384" s="100"/>
      <c r="C384" s="101"/>
      <c r="D384" s="102"/>
      <c r="E384" s="102"/>
      <c r="F384" s="102" t="str">
        <f t="array" aca="1" ref="F384" ca="1">IF(ISNUMBER(SEARCH("Bit", $K384)), "", INDEX(F:F,MAX(IF(OFFSET(F384,-25,0,24,1)&lt;&gt;"",ROW(OFFSET(F384,-25,0,24,1)))),)+2)</f>
        <v/>
      </c>
      <c r="G384" s="102"/>
      <c r="H384" s="102"/>
      <c r="I384" s="102"/>
      <c r="J384" s="102"/>
      <c r="K384" s="103" t="s">
        <v>243</v>
      </c>
      <c r="L384" s="103"/>
      <c r="M384" s="104" t="s">
        <v>70</v>
      </c>
      <c r="N384" s="105"/>
      <c r="Q384" s="19"/>
      <c r="R384" s="19"/>
    </row>
    <row r="385" spans="1:18" s="18" customFormat="1" ht="33.75" hidden="1" outlineLevel="1" x14ac:dyDescent="0.25">
      <c r="A385" s="106"/>
      <c r="B385" s="100"/>
      <c r="C385" s="101"/>
      <c r="D385" s="102"/>
      <c r="E385" s="102"/>
      <c r="F385" s="102" t="str">
        <f t="array" aca="1" ref="F385" ca="1">IF(ISNUMBER(SEARCH("Bit", $K385)), "", INDEX(F:F,MAX(IF(OFFSET(F385,-25,0,24,1)&lt;&gt;"",ROW(OFFSET(F385,-25,0,24,1)))),)+2)</f>
        <v/>
      </c>
      <c r="G385" s="102"/>
      <c r="H385" s="102"/>
      <c r="I385" s="102"/>
      <c r="J385" s="102"/>
      <c r="K385" s="103" t="s">
        <v>244</v>
      </c>
      <c r="L385" s="103"/>
      <c r="M385" s="104" t="s">
        <v>245</v>
      </c>
      <c r="N385" s="105" t="s">
        <v>246</v>
      </c>
      <c r="Q385" s="19"/>
      <c r="R385" s="19"/>
    </row>
    <row r="386" spans="1:18" s="18" customFormat="1" ht="33.75" hidden="1" outlineLevel="1" x14ac:dyDescent="0.25">
      <c r="A386" s="106"/>
      <c r="B386" s="100"/>
      <c r="C386" s="101"/>
      <c r="D386" s="102"/>
      <c r="E386" s="102"/>
      <c r="F386" s="102" t="str">
        <f t="array" aca="1" ref="F386" ca="1">IF(ISNUMBER(SEARCH("Bit", $K386)), "", INDEX(F:F,MAX(IF(OFFSET(F386,-25,0,24,1)&lt;&gt;"",ROW(OFFSET(F386,-25,0,24,1)))),)+2)</f>
        <v/>
      </c>
      <c r="G386" s="102"/>
      <c r="H386" s="102"/>
      <c r="I386" s="102"/>
      <c r="J386" s="102"/>
      <c r="K386" s="103" t="s">
        <v>50</v>
      </c>
      <c r="L386" s="103"/>
      <c r="M386" s="104" t="s">
        <v>247</v>
      </c>
      <c r="N386" s="105" t="s">
        <v>248</v>
      </c>
      <c r="Q386" s="19"/>
      <c r="R386" s="19"/>
    </row>
    <row r="387" spans="1:18" s="18" customFormat="1" ht="33.75" hidden="1" outlineLevel="1" x14ac:dyDescent="0.25">
      <c r="A387" s="106"/>
      <c r="B387" s="100"/>
      <c r="C387" s="101"/>
      <c r="D387" s="102"/>
      <c r="E387" s="102"/>
      <c r="F387" s="102" t="str">
        <f t="array" aca="1" ref="F387" ca="1">IF(ISNUMBER(SEARCH("Bit", $K387)), "", INDEX(F:F,MAX(IF(OFFSET(F387,-25,0,24,1)&lt;&gt;"",ROW(OFFSET(F387,-25,0,24,1)))),)+2)</f>
        <v/>
      </c>
      <c r="G387" s="102"/>
      <c r="H387" s="102"/>
      <c r="I387" s="102"/>
      <c r="J387" s="102"/>
      <c r="K387" s="103" t="s">
        <v>249</v>
      </c>
      <c r="L387" s="103"/>
      <c r="M387" s="104" t="s">
        <v>250</v>
      </c>
      <c r="N387" s="105" t="s">
        <v>251</v>
      </c>
      <c r="Q387" s="19"/>
      <c r="R387" s="19"/>
    </row>
    <row r="388" spans="1:18" s="18" customFormat="1" ht="33.75" hidden="1" outlineLevel="1" x14ac:dyDescent="0.25">
      <c r="A388" s="106"/>
      <c r="B388" s="100"/>
      <c r="C388" s="101"/>
      <c r="D388" s="102"/>
      <c r="E388" s="102"/>
      <c r="F388" s="102" t="str">
        <f t="array" aca="1" ref="F388" ca="1">IF(ISNUMBER(SEARCH("Bit", $K388)), "", INDEX(F:F,MAX(IF(OFFSET(F388,-25,0,24,1)&lt;&gt;"",ROW(OFFSET(F388,-25,0,24,1)))),)+2)</f>
        <v/>
      </c>
      <c r="G388" s="102"/>
      <c r="H388" s="102"/>
      <c r="I388" s="102"/>
      <c r="J388" s="102"/>
      <c r="K388" s="103" t="s">
        <v>69</v>
      </c>
      <c r="L388" s="103"/>
      <c r="M388" s="104" t="s">
        <v>252</v>
      </c>
      <c r="N388" s="105" t="s">
        <v>253</v>
      </c>
      <c r="Q388" s="19"/>
      <c r="R388" s="19"/>
    </row>
    <row r="389" spans="1:18" s="18" customFormat="1" ht="22.5" hidden="1" outlineLevel="1" x14ac:dyDescent="0.25">
      <c r="A389" s="106"/>
      <c r="B389" s="100"/>
      <c r="C389" s="101"/>
      <c r="D389" s="102"/>
      <c r="E389" s="102"/>
      <c r="F389" s="102" t="str">
        <f t="array" aca="1" ref="F389" ca="1">IF(ISNUMBER(SEARCH("Bit", $K389)), "", INDEX(F:F,MAX(IF(OFFSET(F389,-25,0,24,1)&lt;&gt;"",ROW(OFFSET(F389,-25,0,24,1)))),)+2)</f>
        <v/>
      </c>
      <c r="G389" s="102"/>
      <c r="H389" s="102"/>
      <c r="I389" s="102"/>
      <c r="J389" s="102"/>
      <c r="K389" s="103" t="s">
        <v>254</v>
      </c>
      <c r="L389" s="103"/>
      <c r="M389" s="104" t="s">
        <v>255</v>
      </c>
      <c r="N389" s="105" t="s">
        <v>256</v>
      </c>
      <c r="Q389" s="19"/>
      <c r="R389" s="19"/>
    </row>
    <row r="390" spans="1:18" s="18" customFormat="1" ht="22.5" hidden="1" outlineLevel="1" x14ac:dyDescent="0.25">
      <c r="A390" s="106"/>
      <c r="B390" s="100"/>
      <c r="C390" s="101"/>
      <c r="D390" s="102"/>
      <c r="E390" s="102"/>
      <c r="F390" s="102" t="str">
        <f t="array" aca="1" ref="F390" ca="1">IF(ISNUMBER(SEARCH("Bit", $K390)), "", INDEX(F:F,MAX(IF(OFFSET(F390,-25,0,24,1)&lt;&gt;"",ROW(OFFSET(F390,-25,0,24,1)))),)+2)</f>
        <v/>
      </c>
      <c r="G390" s="102"/>
      <c r="H390" s="102"/>
      <c r="I390" s="102"/>
      <c r="J390" s="102"/>
      <c r="K390" s="103" t="s">
        <v>99</v>
      </c>
      <c r="L390" s="103"/>
      <c r="M390" s="104" t="s">
        <v>257</v>
      </c>
      <c r="N390" s="105" t="s">
        <v>258</v>
      </c>
      <c r="Q390" s="19"/>
      <c r="R390" s="19"/>
    </row>
    <row r="391" spans="1:18" s="18" customFormat="1" ht="22.5" hidden="1" outlineLevel="1" x14ac:dyDescent="0.25">
      <c r="A391" s="106"/>
      <c r="B391" s="100"/>
      <c r="C391" s="101"/>
      <c r="D391" s="102"/>
      <c r="E391" s="102"/>
      <c r="F391" s="102" t="str">
        <f t="array" aca="1" ref="F391" ca="1">IF(ISNUMBER(SEARCH("Bit", $K391)), "", INDEX(F:F,MAX(IF(OFFSET(F391,-25,0,24,1)&lt;&gt;"",ROW(OFFSET(F391,-25,0,24,1)))),)+2)</f>
        <v/>
      </c>
      <c r="G391" s="102"/>
      <c r="H391" s="102"/>
      <c r="I391" s="102"/>
      <c r="J391" s="102"/>
      <c r="K391" s="103" t="s">
        <v>101</v>
      </c>
      <c r="L391" s="103"/>
      <c r="M391" s="104" t="s">
        <v>259</v>
      </c>
      <c r="N391" s="105" t="s">
        <v>260</v>
      </c>
      <c r="Q391" s="19"/>
      <c r="R391" s="19"/>
    </row>
    <row r="392" spans="1:18" s="18" customFormat="1" ht="22.5" hidden="1" outlineLevel="1" x14ac:dyDescent="0.25">
      <c r="A392" s="106"/>
      <c r="B392" s="100"/>
      <c r="C392" s="101"/>
      <c r="D392" s="102"/>
      <c r="E392" s="102"/>
      <c r="F392" s="102" t="str">
        <f t="array" aca="1" ref="F392" ca="1">IF(ISNUMBER(SEARCH("Bit", $K392)), "", INDEX(F:F,MAX(IF(OFFSET(F392,-25,0,24,1)&lt;&gt;"",ROW(OFFSET(F392,-25,0,24,1)))),)+2)</f>
        <v/>
      </c>
      <c r="G392" s="102"/>
      <c r="H392" s="102"/>
      <c r="I392" s="102"/>
      <c r="J392" s="102"/>
      <c r="K392" s="103" t="s">
        <v>261</v>
      </c>
      <c r="L392" s="103"/>
      <c r="M392" s="104" t="s">
        <v>262</v>
      </c>
      <c r="N392" s="105" t="s">
        <v>263</v>
      </c>
      <c r="Q392" s="19"/>
      <c r="R392" s="19"/>
    </row>
    <row r="393" spans="1:18" s="18" customFormat="1" ht="15.75" collapsed="1" x14ac:dyDescent="0.25">
      <c r="A393" s="106"/>
      <c r="B393" s="100" t="s">
        <v>40</v>
      </c>
      <c r="C393" s="101" t="s">
        <v>264</v>
      </c>
      <c r="D393" s="102" t="s">
        <v>42</v>
      </c>
      <c r="E393" s="102" t="str">
        <f ca="1">IF(F393&lt;&gt;"","0x"&amp;DEC2HEX(F393,3),"")</f>
        <v>0x0C2</v>
      </c>
      <c r="F393" s="102">
        <f t="array" aca="1" ref="F393" ca="1">IF(ISNUMBER(SEARCH("Bit", $K393)), "", INDEX(F:F,MAX(IF(OFFSET(F393,-25,0,24,1)&lt;&gt;"",ROW(OFFSET(F393,-25,0,24,1)))),)+2)</f>
        <v>194</v>
      </c>
      <c r="G393" s="102" t="s">
        <v>43</v>
      </c>
      <c r="H393" s="102">
        <v>16</v>
      </c>
      <c r="I393" s="102" t="s">
        <v>44</v>
      </c>
      <c r="J393" s="102"/>
      <c r="K393" s="103" t="s">
        <v>45</v>
      </c>
      <c r="L393" s="103"/>
      <c r="M393" s="104" t="s">
        <v>211</v>
      </c>
      <c r="N393" s="105"/>
      <c r="Q393" s="19"/>
      <c r="R393" s="19"/>
    </row>
    <row r="394" spans="1:18" s="18" customFormat="1" ht="15.75" hidden="1" outlineLevel="1" x14ac:dyDescent="0.25">
      <c r="A394" s="106"/>
      <c r="B394" s="100"/>
      <c r="C394" s="101"/>
      <c r="D394" s="102"/>
      <c r="E394" s="102"/>
      <c r="F394" s="102" t="str">
        <f t="array" aca="1" ref="F394" ca="1">IF(ISNUMBER(SEARCH("Bit", $K394)), "", INDEX(F:F,MAX(IF(OFFSET(F394,-25,0,24,1)&lt;&gt;"",ROW(OFFSET(F394,-25,0,24,1)))),)+2)</f>
        <v/>
      </c>
      <c r="G394" s="102"/>
      <c r="H394" s="102"/>
      <c r="I394" s="102"/>
      <c r="J394" s="102"/>
      <c r="K394" s="103" t="s">
        <v>265</v>
      </c>
      <c r="L394" s="103"/>
      <c r="M394" s="104" t="s">
        <v>266</v>
      </c>
      <c r="N394" s="105"/>
      <c r="Q394" s="19"/>
      <c r="R394" s="19"/>
    </row>
    <row r="395" spans="1:18" s="18" customFormat="1" ht="15.75" hidden="1" outlineLevel="1" x14ac:dyDescent="0.25">
      <c r="A395" s="106"/>
      <c r="B395" s="100"/>
      <c r="C395" s="101"/>
      <c r="D395" s="102"/>
      <c r="E395" s="102"/>
      <c r="F395" s="102" t="str">
        <f t="array" aca="1" ref="F395" ca="1">IF(ISNUMBER(SEARCH("Bit", $K395)), "", INDEX(F:F,MAX(IF(OFFSET(F395,-25,0,24,1)&lt;&gt;"",ROW(OFFSET(F395,-25,0,24,1)))),)+2)</f>
        <v/>
      </c>
      <c r="G395" s="102"/>
      <c r="H395" s="102"/>
      <c r="I395" s="102"/>
      <c r="J395" s="102"/>
      <c r="K395" s="103" t="s">
        <v>135</v>
      </c>
      <c r="L395" s="103"/>
      <c r="M395" s="104" t="s">
        <v>267</v>
      </c>
      <c r="N395" s="105"/>
      <c r="Q395" s="19"/>
      <c r="R395" s="19"/>
    </row>
    <row r="396" spans="1:18" s="18" customFormat="1" ht="15.75" collapsed="1" x14ac:dyDescent="0.25">
      <c r="A396" s="106"/>
      <c r="B396" s="100" t="s">
        <v>40</v>
      </c>
      <c r="C396" s="101" t="s">
        <v>268</v>
      </c>
      <c r="D396" s="102" t="s">
        <v>42</v>
      </c>
      <c r="E396" s="102" t="str">
        <f t="shared" ref="E396" ca="1" si="86">IF(F396&lt;&gt;"","0x"&amp;DEC2HEX(F396,3),"")</f>
        <v>0x0C4</v>
      </c>
      <c r="F396" s="102">
        <f t="array" aca="1" ref="F396" ca="1">IF(ISNUMBER(SEARCH("Bit", $K396)), "", INDEX(F:F,MAX(IF(OFFSET(F396,-25,0,24,1)&lt;&gt;"",ROW(OFFSET(F396,-25,0,24,1)))),)+2)</f>
        <v>196</v>
      </c>
      <c r="G396" s="102" t="s">
        <v>43</v>
      </c>
      <c r="H396" s="102">
        <v>16</v>
      </c>
      <c r="I396" s="102" t="s">
        <v>44</v>
      </c>
      <c r="J396" s="102"/>
      <c r="K396" s="103" t="s">
        <v>45</v>
      </c>
      <c r="L396" s="103"/>
      <c r="M396" s="104" t="s">
        <v>211</v>
      </c>
      <c r="N396" s="105"/>
      <c r="Q396" s="19"/>
      <c r="R396" s="19"/>
    </row>
    <row r="397" spans="1:18" s="18" customFormat="1" ht="15.75" hidden="1" outlineLevel="1" x14ac:dyDescent="0.25">
      <c r="A397" s="106"/>
      <c r="B397" s="100"/>
      <c r="C397" s="101"/>
      <c r="D397" s="102"/>
      <c r="E397" s="102"/>
      <c r="F397" s="102" t="str">
        <f t="array" aca="1" ref="F397" ca="1">IF(ISNUMBER(SEARCH("Bit", $K397)), "", INDEX(F:F,MAX(IF(OFFSET(F397,-25,0,24,1)&lt;&gt;"",ROW(OFFSET(F397,-25,0,24,1)))),)+2)</f>
        <v/>
      </c>
      <c r="G397" s="102"/>
      <c r="H397" s="102"/>
      <c r="I397" s="102"/>
      <c r="J397" s="102"/>
      <c r="K397" s="103" t="s">
        <v>265</v>
      </c>
      <c r="L397" s="103"/>
      <c r="M397" s="104" t="s">
        <v>269</v>
      </c>
      <c r="N397" s="105"/>
      <c r="Q397" s="19"/>
      <c r="R397" s="19"/>
    </row>
    <row r="398" spans="1:18" s="18" customFormat="1" ht="15.75" hidden="1" outlineLevel="1" x14ac:dyDescent="0.25">
      <c r="A398" s="106"/>
      <c r="B398" s="100"/>
      <c r="C398" s="101"/>
      <c r="D398" s="102"/>
      <c r="E398" s="102"/>
      <c r="F398" s="102" t="str">
        <f t="array" aca="1" ref="F398" ca="1">IF(ISNUMBER(SEARCH("Bit", $K398)), "", INDEX(F:F,MAX(IF(OFFSET(F398,-25,0,24,1)&lt;&gt;"",ROW(OFFSET(F398,-25,0,24,1)))),)+2)</f>
        <v/>
      </c>
      <c r="G398" s="102"/>
      <c r="H398" s="102"/>
      <c r="I398" s="102"/>
      <c r="J398" s="102"/>
      <c r="K398" s="103" t="s">
        <v>135</v>
      </c>
      <c r="L398" s="103"/>
      <c r="M398" s="104" t="s">
        <v>270</v>
      </c>
      <c r="N398" s="105"/>
      <c r="Q398" s="19"/>
      <c r="R398" s="19"/>
    </row>
    <row r="399" spans="1:18" s="107" customFormat="1" ht="15.75" collapsed="1" x14ac:dyDescent="0.25">
      <c r="A399" s="106"/>
      <c r="B399" s="100" t="s">
        <v>40</v>
      </c>
      <c r="C399" s="101" t="s">
        <v>271</v>
      </c>
      <c r="D399" s="102" t="s">
        <v>42</v>
      </c>
      <c r="E399" s="102" t="str">
        <f t="shared" ref="E399" ca="1" si="87">IF(F399&lt;&gt;"","0x"&amp;DEC2HEX(F399,3),"")</f>
        <v>0x0C6</v>
      </c>
      <c r="F399" s="102">
        <f t="array" aca="1" ref="F399" ca="1">IF(ISNUMBER(SEARCH("Bit", $K399)), "", INDEX(F:F,MAX(IF(OFFSET(F399,-25,0,24,1)&lt;&gt;"",ROW(OFFSET(F399,-25,0,24,1)))),)+2)</f>
        <v>198</v>
      </c>
      <c r="G399" s="102" t="s">
        <v>43</v>
      </c>
      <c r="H399" s="102">
        <v>16</v>
      </c>
      <c r="I399" s="102" t="s">
        <v>44</v>
      </c>
      <c r="J399" s="102"/>
      <c r="K399" s="103" t="s">
        <v>45</v>
      </c>
      <c r="L399" s="103"/>
      <c r="M399" s="104" t="s">
        <v>211</v>
      </c>
      <c r="N399" s="105"/>
      <c r="Q399" s="108"/>
      <c r="R399" s="108"/>
    </row>
    <row r="400" spans="1:18" s="18" customFormat="1" ht="15.75" hidden="1" outlineLevel="1" x14ac:dyDescent="0.25">
      <c r="A400" s="106"/>
      <c r="B400" s="100"/>
      <c r="C400" s="101"/>
      <c r="D400" s="102"/>
      <c r="E400" s="102" t="str">
        <f ca="1">IF(F400&lt;&gt;"","0x"&amp;DEC2HEX(F400,3),"")</f>
        <v/>
      </c>
      <c r="F400" s="102" t="str">
        <f t="array" aca="1" ref="F400" ca="1">IF(ISNUMBER(SEARCH("Bit", $K400)), "", INDEX(F:F,MAX(IF(OFFSET(F400,-25,0,24,1)&lt;&gt;"",ROW(OFFSET(F400,-25,0,24,1)))),)+2)</f>
        <v/>
      </c>
      <c r="G400" s="102"/>
      <c r="H400" s="102"/>
      <c r="I400" s="102"/>
      <c r="J400" s="102"/>
      <c r="K400" s="103" t="s">
        <v>67</v>
      </c>
      <c r="L400" s="103"/>
      <c r="M400" s="104" t="s">
        <v>68</v>
      </c>
      <c r="N400" s="105"/>
      <c r="Q400" s="19"/>
      <c r="R400" s="19"/>
    </row>
    <row r="401" spans="1:18" s="18" customFormat="1" ht="15.75" hidden="1" outlineLevel="1" x14ac:dyDescent="0.25">
      <c r="A401" s="106"/>
      <c r="B401" s="100"/>
      <c r="C401" s="101"/>
      <c r="D401" s="102"/>
      <c r="E401" s="102" t="str">
        <f ca="1">IF(F401&lt;&gt;"","0x"&amp;DEC2HEX(F401,3),"")</f>
        <v/>
      </c>
      <c r="F401" s="102" t="str">
        <f t="array" aca="1" ref="F401" ca="1">IF(ISNUMBER(SEARCH("Bit", $K401)), "", INDEX(F:F,MAX(IF(OFFSET(F401,-25,0,24,1)&lt;&gt;"",ROW(OFFSET(F401,-25,0,24,1)))),)+2)</f>
        <v/>
      </c>
      <c r="G401" s="102"/>
      <c r="H401" s="102"/>
      <c r="I401" s="102"/>
      <c r="J401" s="102"/>
      <c r="K401" s="103" t="s">
        <v>69</v>
      </c>
      <c r="L401" s="103"/>
      <c r="M401" s="104" t="s">
        <v>70</v>
      </c>
      <c r="N401" s="105"/>
      <c r="Q401" s="19"/>
      <c r="R401" s="19"/>
    </row>
    <row r="402" spans="1:18" s="107" customFormat="1" ht="15.75" hidden="1" outlineLevel="1" x14ac:dyDescent="0.25">
      <c r="A402" s="106"/>
      <c r="B402" s="100"/>
      <c r="C402" s="101"/>
      <c r="D402" s="102"/>
      <c r="E402" s="102" t="str">
        <f t="shared" ref="E402" ca="1" si="88">IF(F402&lt;&gt;"","0x"&amp;DEC2HEX(F402,3),"")</f>
        <v/>
      </c>
      <c r="F402" s="102" t="str">
        <f t="array" aca="1" ref="F402" ca="1">IF(ISNUMBER(SEARCH("Bit", $K402)), "", INDEX(F:F,MAX(IF(OFFSET(F402,-25,0,24,1)&lt;&gt;"",ROW(OFFSET(F402,-25,0,24,1)))),)+2)</f>
        <v/>
      </c>
      <c r="G402" s="102"/>
      <c r="H402" s="102"/>
      <c r="I402" s="102"/>
      <c r="J402" s="102"/>
      <c r="K402" s="103" t="s">
        <v>135</v>
      </c>
      <c r="L402" s="103"/>
      <c r="M402" s="104" t="s">
        <v>271</v>
      </c>
      <c r="N402" s="105"/>
      <c r="Q402" s="108"/>
      <c r="R402" s="108"/>
    </row>
    <row r="403" spans="1:18" s="18" customFormat="1" ht="15.75" collapsed="1" x14ac:dyDescent="0.25">
      <c r="A403" s="106"/>
      <c r="B403" s="100" t="s">
        <v>40</v>
      </c>
      <c r="C403" s="101" t="s">
        <v>272</v>
      </c>
      <c r="D403" s="102" t="s">
        <v>42</v>
      </c>
      <c r="E403" s="102" t="str">
        <f ca="1">IF(F403&lt;&gt;"","0x"&amp;DEC2HEX(F403,3),"")</f>
        <v>0x0C8</v>
      </c>
      <c r="F403" s="102">
        <f t="array" aca="1" ref="F403" ca="1">IF(ISNUMBER(SEARCH("Bit", $K403)), "", INDEX(F:F,MAX(IF(OFFSET(F403,-25,0,24,1)&lt;&gt;"",ROW(OFFSET(F403,-25,0,24,1)))),)+2)</f>
        <v>200</v>
      </c>
      <c r="G403" s="102" t="s">
        <v>43</v>
      </c>
      <c r="H403" s="102">
        <v>16</v>
      </c>
      <c r="I403" s="102" t="s">
        <v>44</v>
      </c>
      <c r="J403" s="102"/>
      <c r="K403" s="103" t="s">
        <v>45</v>
      </c>
      <c r="L403" s="103"/>
      <c r="M403" s="104" t="s">
        <v>211</v>
      </c>
      <c r="N403" s="105"/>
      <c r="Q403" s="19"/>
      <c r="R403" s="19"/>
    </row>
    <row r="404" spans="1:18" s="18" customFormat="1" ht="15.75" hidden="1" outlineLevel="1" x14ac:dyDescent="0.25">
      <c r="A404" s="106"/>
      <c r="B404" s="100"/>
      <c r="C404" s="101"/>
      <c r="D404" s="102"/>
      <c r="E404" s="102"/>
      <c r="F404" s="102" t="str">
        <f t="array" aca="1" ref="F404" ca="1">IF(ISNUMBER(SEARCH("Bit", $K404)), "", INDEX(F:F,MAX(IF(OFFSET(F404,-25,0,24,1)&lt;&gt;"",ROW(OFFSET(F404,-25,0,24,1)))),)+2)</f>
        <v/>
      </c>
      <c r="G404" s="102"/>
      <c r="H404" s="102"/>
      <c r="I404" s="102"/>
      <c r="J404" s="102"/>
      <c r="K404" s="103" t="s">
        <v>265</v>
      </c>
      <c r="L404" s="103"/>
      <c r="M404" s="104" t="s">
        <v>273</v>
      </c>
      <c r="N404" s="105"/>
      <c r="Q404" s="19"/>
      <c r="R404" s="19"/>
    </row>
    <row r="405" spans="1:18" s="18" customFormat="1" ht="15.75" hidden="1" outlineLevel="1" x14ac:dyDescent="0.25">
      <c r="A405" s="106"/>
      <c r="B405" s="100"/>
      <c r="C405" s="101"/>
      <c r="D405" s="102"/>
      <c r="E405" s="102" t="str">
        <f ca="1">IF(F405&lt;&gt;"","0x"&amp;DEC2HEX(F405,3),"")</f>
        <v/>
      </c>
      <c r="F405" s="102" t="str">
        <f t="array" aca="1" ref="F405" ca="1">IF(ISNUMBER(SEARCH("Bit", $K405)), "", INDEX(F:F,MAX(IF(OFFSET(F405,-25,0,24,1)&lt;&gt;"",ROW(OFFSET(F405,-25,0,24,1)))),)+2)</f>
        <v/>
      </c>
      <c r="G405" s="102"/>
      <c r="H405" s="102"/>
      <c r="I405" s="102"/>
      <c r="J405" s="102"/>
      <c r="K405" s="103" t="s">
        <v>135</v>
      </c>
      <c r="L405" s="103"/>
      <c r="M405" s="104" t="s">
        <v>274</v>
      </c>
      <c r="N405" s="105"/>
      <c r="Q405" s="19"/>
      <c r="R405" s="19"/>
    </row>
    <row r="406" spans="1:18" s="18" customFormat="1" ht="15.75" collapsed="1" x14ac:dyDescent="0.25">
      <c r="A406" s="106"/>
      <c r="B406" s="100" t="s">
        <v>40</v>
      </c>
      <c r="C406" s="101" t="s">
        <v>275</v>
      </c>
      <c r="D406" s="102" t="s">
        <v>42</v>
      </c>
      <c r="E406" s="102" t="str">
        <f t="shared" ref="E406" ca="1" si="89">IF(F406&lt;&gt;"","0x"&amp;DEC2HEX(F406,3),"")</f>
        <v>0x0CA</v>
      </c>
      <c r="F406" s="102">
        <f t="array" aca="1" ref="F406" ca="1">IF(ISNUMBER(SEARCH("Bit", $K406)), "", INDEX(F:F,MAX(IF(OFFSET(F406,-25,0,24,1)&lt;&gt;"",ROW(OFFSET(F406,-25,0,24,1)))),)+2)</f>
        <v>202</v>
      </c>
      <c r="G406" s="102" t="s">
        <v>43</v>
      </c>
      <c r="H406" s="102">
        <v>16</v>
      </c>
      <c r="I406" s="102" t="s">
        <v>44</v>
      </c>
      <c r="J406" s="102"/>
      <c r="K406" s="103" t="s">
        <v>45</v>
      </c>
      <c r="L406" s="103"/>
      <c r="M406" s="104" t="s">
        <v>211</v>
      </c>
      <c r="N406" s="105"/>
      <c r="Q406" s="19"/>
      <c r="R406" s="19"/>
    </row>
    <row r="407" spans="1:18" s="18" customFormat="1" ht="15.75" hidden="1" outlineLevel="1" x14ac:dyDescent="0.25">
      <c r="A407" s="106"/>
      <c r="B407" s="100"/>
      <c r="C407" s="101"/>
      <c r="D407" s="102"/>
      <c r="E407" s="102"/>
      <c r="F407" s="102" t="str">
        <f t="array" aca="1" ref="F407" ca="1">IF(ISNUMBER(SEARCH("Bit", $K407)), "", INDEX(F:F,MAX(IF(OFFSET(F407,-25,0,24,1)&lt;&gt;"",ROW(OFFSET(F407,-25,0,24,1)))),)+2)</f>
        <v/>
      </c>
      <c r="G407" s="102"/>
      <c r="H407" s="102"/>
      <c r="I407" s="102"/>
      <c r="J407" s="102"/>
      <c r="K407" s="103" t="s">
        <v>265</v>
      </c>
      <c r="L407" s="103"/>
      <c r="M407" s="104" t="s">
        <v>276</v>
      </c>
      <c r="N407" s="105"/>
      <c r="Q407" s="19"/>
      <c r="R407" s="19"/>
    </row>
    <row r="408" spans="1:18" s="18" customFormat="1" ht="15.75" hidden="1" outlineLevel="1" x14ac:dyDescent="0.25">
      <c r="A408" s="106"/>
      <c r="B408" s="100"/>
      <c r="C408" s="101"/>
      <c r="D408" s="102"/>
      <c r="E408" s="102"/>
      <c r="F408" s="102" t="str">
        <f t="array" aca="1" ref="F408" ca="1">IF(ISNUMBER(SEARCH("Bit", $K408)), "", INDEX(F:F,MAX(IF(OFFSET(F408,-25,0,24,1)&lt;&gt;"",ROW(OFFSET(F408,-25,0,24,1)))),)+2)</f>
        <v/>
      </c>
      <c r="G408" s="102"/>
      <c r="H408" s="102"/>
      <c r="I408" s="102"/>
      <c r="J408" s="102"/>
      <c r="K408" s="103" t="s">
        <v>135</v>
      </c>
      <c r="L408" s="103"/>
      <c r="M408" s="104" t="s">
        <v>277</v>
      </c>
      <c r="N408" s="105"/>
      <c r="Q408" s="19"/>
      <c r="R408" s="19"/>
    </row>
    <row r="409" spans="1:18" s="107" customFormat="1" ht="15.75" collapsed="1" x14ac:dyDescent="0.25">
      <c r="A409" s="106"/>
      <c r="B409" s="100" t="s">
        <v>40</v>
      </c>
      <c r="C409" s="101"/>
      <c r="D409" s="102" t="s">
        <v>42</v>
      </c>
      <c r="E409" s="102" t="str">
        <f t="shared" ref="E409:E416" ca="1" si="90">IF(F409&lt;&gt;"","0x"&amp;DEC2HEX(F409,3),"")</f>
        <v>0x0CC</v>
      </c>
      <c r="F409" s="102">
        <f t="array" aca="1" ref="F409" ca="1">IF(ISNUMBER(SEARCH("Bit", $K409)), "", INDEX(F:F,MAX(IF(OFFSET(F409,-25,0,24,1)&lt;&gt;"",ROW(OFFSET(F409,-25,0,24,1)))),)+2)</f>
        <v>204</v>
      </c>
      <c r="G409" s="102" t="s">
        <v>43</v>
      </c>
      <c r="H409" s="102">
        <v>16</v>
      </c>
      <c r="I409" s="102" t="s">
        <v>44</v>
      </c>
      <c r="J409" s="102"/>
      <c r="K409" s="103" t="s">
        <v>45</v>
      </c>
      <c r="L409" s="103"/>
      <c r="M409" s="104"/>
      <c r="N409" s="105"/>
      <c r="Q409" s="108"/>
      <c r="R409" s="108"/>
    </row>
    <row r="410" spans="1:18" s="107" customFormat="1" ht="15.75" hidden="1" outlineLevel="1" x14ac:dyDescent="0.25">
      <c r="A410" s="106"/>
      <c r="B410" s="100"/>
      <c r="C410" s="101"/>
      <c r="D410" s="102"/>
      <c r="E410" s="102" t="str">
        <f t="shared" ca="1" si="90"/>
        <v/>
      </c>
      <c r="F410" s="102" t="str">
        <f t="array" aca="1" ref="F410" ca="1">IF(ISNUMBER(SEARCH("Bit", $K410)), "", INDEX(F:F,MAX(IF(OFFSET(F410,-25,0,24,1)&lt;&gt;"",ROW(OFFSET(F410,-25,0,24,1)))),)+2)</f>
        <v/>
      </c>
      <c r="G410" s="102"/>
      <c r="H410" s="102"/>
      <c r="I410" s="102"/>
      <c r="J410" s="102"/>
      <c r="K410" s="103" t="s">
        <v>112</v>
      </c>
      <c r="L410" s="103"/>
      <c r="M410" s="104"/>
      <c r="N410" s="105"/>
      <c r="Q410" s="108"/>
      <c r="R410" s="108"/>
    </row>
    <row r="411" spans="1:18" s="107" customFormat="1" ht="15.75" collapsed="1" x14ac:dyDescent="0.25">
      <c r="A411" s="106"/>
      <c r="B411" s="100" t="s">
        <v>40</v>
      </c>
      <c r="C411" s="101" t="s">
        <v>283</v>
      </c>
      <c r="D411" s="102" t="s">
        <v>42</v>
      </c>
      <c r="E411" s="102" t="str">
        <f t="shared" ref="E411" ca="1" si="91">IF(F411&lt;&gt;"","0x"&amp;DEC2HEX(F411,3),"")</f>
        <v>0x0CE</v>
      </c>
      <c r="F411" s="102">
        <f t="array" aca="1" ref="F411" ca="1">IF(ISNUMBER(SEARCH("Bit", $K411)), "", INDEX(F:F,MAX(IF(OFFSET(F411,-25,0,24,1)&lt;&gt;"",ROW(OFFSET(F411,-25,0,24,1)))),)+2)</f>
        <v>206</v>
      </c>
      <c r="G411" s="102" t="s">
        <v>43</v>
      </c>
      <c r="H411" s="102">
        <v>16</v>
      </c>
      <c r="I411" s="102" t="s">
        <v>44</v>
      </c>
      <c r="J411" s="102"/>
      <c r="K411" s="103" t="s">
        <v>45</v>
      </c>
      <c r="L411" s="103"/>
      <c r="M411" s="104" t="s">
        <v>211</v>
      </c>
      <c r="N411" s="105"/>
      <c r="Q411" s="108"/>
      <c r="R411" s="108"/>
    </row>
    <row r="412" spans="1:18" s="107" customFormat="1" ht="15.75" hidden="1" outlineLevel="1" x14ac:dyDescent="0.25">
      <c r="A412" s="106"/>
      <c r="B412" s="100"/>
      <c r="C412" s="101"/>
      <c r="D412" s="102"/>
      <c r="E412" s="102" t="str">
        <f ca="1">IF(F412&lt;&gt;"","0x"&amp;DEC2HEX(F412,3),"")</f>
        <v/>
      </c>
      <c r="F412" s="102" t="str">
        <f t="array" aca="1" ref="F412" ca="1">IF(ISNUMBER(SEARCH("Bit", $K412)), "", INDEX(F:F,MAX(IF(OFFSET(F412,-25,0,24,1)&lt;&gt;"",ROW(OFFSET(F412,-25,0,24,1)))),)+2)</f>
        <v/>
      </c>
      <c r="G412" s="102"/>
      <c r="H412" s="102"/>
      <c r="I412" s="102"/>
      <c r="J412" s="102"/>
      <c r="K412" s="103" t="s">
        <v>67</v>
      </c>
      <c r="L412" s="103"/>
      <c r="M412" s="104" t="s">
        <v>68</v>
      </c>
      <c r="N412" s="105"/>
      <c r="Q412" s="108"/>
      <c r="R412" s="108"/>
    </row>
    <row r="413" spans="1:18" s="107" customFormat="1" ht="15.75" hidden="1" outlineLevel="1" x14ac:dyDescent="0.25">
      <c r="A413" s="106"/>
      <c r="B413" s="100"/>
      <c r="C413" s="101"/>
      <c r="D413" s="102"/>
      <c r="E413" s="102" t="str">
        <f ca="1">IF(F413&lt;&gt;"","0x"&amp;DEC2HEX(F413,3),"")</f>
        <v/>
      </c>
      <c r="F413" s="102" t="str">
        <f t="array" aca="1" ref="F413" ca="1">IF(ISNUMBER(SEARCH("Bit", $K413)), "", INDEX(F:F,MAX(IF(OFFSET(F413,-25,0,24,1)&lt;&gt;"",ROW(OFFSET(F413,-25,0,24,1)))),)+2)</f>
        <v/>
      </c>
      <c r="G413" s="102"/>
      <c r="H413" s="102"/>
      <c r="I413" s="102"/>
      <c r="J413" s="102"/>
      <c r="K413" s="103" t="s">
        <v>69</v>
      </c>
      <c r="L413" s="103"/>
      <c r="M413" s="104" t="s">
        <v>70</v>
      </c>
      <c r="N413" s="105"/>
      <c r="Q413" s="108"/>
      <c r="R413" s="108"/>
    </row>
    <row r="414" spans="1:18" s="107" customFormat="1" ht="15.75" hidden="1" outlineLevel="1" x14ac:dyDescent="0.25">
      <c r="A414" s="106"/>
      <c r="B414" s="100"/>
      <c r="C414" s="101"/>
      <c r="D414" s="102"/>
      <c r="E414" s="102" t="str">
        <f t="shared" ref="E414" ca="1" si="92">IF(F414&lt;&gt;"","0x"&amp;DEC2HEX(F414,3),"")</f>
        <v/>
      </c>
      <c r="F414" s="102" t="str">
        <f t="array" aca="1" ref="F414" ca="1">IF(ISNUMBER(SEARCH("Bit", $K414)), "", INDEX(F:F,MAX(IF(OFFSET(F414,-25,0,24,1)&lt;&gt;"",ROW(OFFSET(F414,-25,0,24,1)))),)+2)</f>
        <v/>
      </c>
      <c r="G414" s="102"/>
      <c r="H414" s="102"/>
      <c r="I414" s="102"/>
      <c r="J414" s="102"/>
      <c r="K414" s="103" t="s">
        <v>135</v>
      </c>
      <c r="L414" s="103"/>
      <c r="M414" s="104" t="s">
        <v>283</v>
      </c>
      <c r="N414" s="105"/>
      <c r="Q414" s="108"/>
      <c r="R414" s="108"/>
    </row>
    <row r="415" spans="1:18" s="107" customFormat="1" ht="15.75" collapsed="1" x14ac:dyDescent="0.25">
      <c r="A415" s="106"/>
      <c r="B415" s="100" t="s">
        <v>40</v>
      </c>
      <c r="C415" s="101" t="s">
        <v>284</v>
      </c>
      <c r="D415" s="102" t="s">
        <v>42</v>
      </c>
      <c r="E415" s="102" t="str">
        <f t="shared" ca="1" si="90"/>
        <v>0x0D0</v>
      </c>
      <c r="F415" s="102">
        <f t="array" aca="1" ref="F415" ca="1">IF(ISNUMBER(SEARCH("Bit", $K415)), "", INDEX(F:F,MAX(IF(OFFSET(F415,-25,0,24,1)&lt;&gt;"",ROW(OFFSET(F415,-25,0,24,1)))),)+2)</f>
        <v>208</v>
      </c>
      <c r="G415" s="102" t="s">
        <v>43</v>
      </c>
      <c r="H415" s="102">
        <v>16</v>
      </c>
      <c r="I415" s="102" t="s">
        <v>230</v>
      </c>
      <c r="J415" s="102"/>
      <c r="K415" s="103" t="s">
        <v>45</v>
      </c>
      <c r="L415" s="103"/>
      <c r="M415" s="104" t="s">
        <v>280</v>
      </c>
      <c r="N415" s="105" t="s">
        <v>231</v>
      </c>
      <c r="Q415" s="108"/>
      <c r="R415" s="108"/>
    </row>
    <row r="416" spans="1:18" s="107" customFormat="1" ht="22.5" hidden="1" outlineLevel="1" x14ac:dyDescent="0.25">
      <c r="A416" s="106"/>
      <c r="B416" s="100"/>
      <c r="C416" s="101"/>
      <c r="D416" s="102"/>
      <c r="E416" s="102" t="str">
        <f t="shared" ca="1" si="90"/>
        <v/>
      </c>
      <c r="F416" s="102" t="str">
        <f t="array" aca="1" ref="F416" ca="1">IF(ISNUMBER(SEARCH("Bit", $K416)), "", INDEX(F:F,MAX(IF(OFFSET(F416,-25,0,24,1)&lt;&gt;"",ROW(OFFSET(F416,-25,0,24,1)))),)+2)</f>
        <v/>
      </c>
      <c r="G416" s="102"/>
      <c r="H416" s="102"/>
      <c r="I416" s="102"/>
      <c r="J416" s="102"/>
      <c r="K416" s="103" t="s">
        <v>112</v>
      </c>
      <c r="L416" s="103"/>
      <c r="M416" s="104" t="s">
        <v>284</v>
      </c>
      <c r="N416" s="105" t="s">
        <v>285</v>
      </c>
      <c r="Q416" s="108"/>
      <c r="R416" s="108"/>
    </row>
    <row r="417" spans="1:18" s="107" customFormat="1" ht="15.75" collapsed="1" x14ac:dyDescent="0.25">
      <c r="A417" s="106"/>
      <c r="B417" s="100" t="s">
        <v>40</v>
      </c>
      <c r="C417" s="101" t="s">
        <v>286</v>
      </c>
      <c r="D417" s="102" t="s">
        <v>42</v>
      </c>
      <c r="E417" s="102" t="str">
        <f ca="1">IF(F417&lt;&gt;"","0x"&amp;DEC2HEX(F417,3),"")</f>
        <v>0x0D2</v>
      </c>
      <c r="F417" s="102">
        <f t="array" aca="1" ref="F417" ca="1">IF(ISNUMBER(SEARCH("Bit", $K417)), "", INDEX(F:F,MAX(IF(OFFSET(F417,-25,0,24,1)&lt;&gt;"",ROW(OFFSET(F417,-25,0,24,1)))),)+2)</f>
        <v>210</v>
      </c>
      <c r="G417" s="102" t="s">
        <v>43</v>
      </c>
      <c r="H417" s="102">
        <v>16</v>
      </c>
      <c r="I417" s="102" t="s">
        <v>201</v>
      </c>
      <c r="J417" s="102"/>
      <c r="K417" s="103" t="s">
        <v>45</v>
      </c>
      <c r="L417" s="103"/>
      <c r="M417" s="104" t="s">
        <v>280</v>
      </c>
      <c r="N417" s="105" t="s">
        <v>287</v>
      </c>
      <c r="Q417" s="108"/>
      <c r="R417" s="108"/>
    </row>
    <row r="418" spans="1:18" s="107" customFormat="1" ht="33.75" hidden="1" outlineLevel="1" x14ac:dyDescent="0.25">
      <c r="A418" s="106"/>
      <c r="B418" s="100"/>
      <c r="C418" s="101"/>
      <c r="D418" s="102"/>
      <c r="E418" s="102" t="str">
        <f ca="1">IF(F418&lt;&gt;"","0x"&amp;DEC2HEX(F418,3),"")</f>
        <v/>
      </c>
      <c r="F418" s="102" t="str">
        <f t="array" aca="1" ref="F418" ca="1">IF(ISNUMBER(SEARCH("Bit", $K418)), "", INDEX(F:F,MAX(IF(OFFSET(F418,-25,0,24,1)&lt;&gt;"",ROW(OFFSET(F418,-25,0,24,1)))),)+2)</f>
        <v/>
      </c>
      <c r="G418" s="102"/>
      <c r="H418" s="102"/>
      <c r="I418" s="102"/>
      <c r="J418" s="102"/>
      <c r="K418" s="103" t="s">
        <v>112</v>
      </c>
      <c r="L418" s="103"/>
      <c r="M418" s="104" t="s">
        <v>286</v>
      </c>
      <c r="N418" s="105" t="s">
        <v>288</v>
      </c>
      <c r="Q418" s="108"/>
      <c r="R418" s="108"/>
    </row>
    <row r="419" spans="1:18" s="18" customFormat="1" ht="15.75" collapsed="1" x14ac:dyDescent="0.25">
      <c r="A419" s="106"/>
      <c r="B419" s="100" t="s">
        <v>40</v>
      </c>
      <c r="C419" s="101" t="s">
        <v>289</v>
      </c>
      <c r="D419" s="102" t="s">
        <v>42</v>
      </c>
      <c r="E419" s="102" t="str">
        <f ca="1">IF(F419&lt;&gt;"","0x"&amp;DEC2HEX(F419,3),"")</f>
        <v>0x0D4</v>
      </c>
      <c r="F419" s="102">
        <f t="array" aca="1" ref="F419" ca="1">IF(ISNUMBER(SEARCH("Bit", $K419)), "", INDEX(F:F,MAX(IF(OFFSET(F419,-25,0,24,1)&lt;&gt;"",ROW(OFFSET(F419,-25,0,24,1)))),)+2)</f>
        <v>212</v>
      </c>
      <c r="G419" s="102" t="s">
        <v>43</v>
      </c>
      <c r="H419" s="102">
        <v>16</v>
      </c>
      <c r="I419" s="102" t="s">
        <v>2034</v>
      </c>
      <c r="J419" s="102"/>
      <c r="K419" s="103" t="s">
        <v>45</v>
      </c>
      <c r="L419" s="103"/>
      <c r="M419" s="104" t="s">
        <v>290</v>
      </c>
      <c r="N419" s="105"/>
      <c r="Q419" s="19"/>
      <c r="R419" s="19"/>
    </row>
    <row r="420" spans="1:18" s="18" customFormat="1" ht="22.5" hidden="1" outlineLevel="1" x14ac:dyDescent="0.25">
      <c r="A420" s="106"/>
      <c r="B420" s="100"/>
      <c r="C420" s="101"/>
      <c r="D420" s="102"/>
      <c r="E420" s="102" t="str">
        <f ca="1">IF(F420&lt;&gt;"","0x"&amp;DEC2HEX(F420,3),"")</f>
        <v/>
      </c>
      <c r="F420" s="102" t="str">
        <f t="array" aca="1" ref="F420" ca="1">IF(ISNUMBER(SEARCH("Bit", $K420)), "", INDEX(F:F,MAX(IF(OFFSET(F420,-25,0,24,1)&lt;&gt;"",ROW(OFFSET(F420,-25,0,24,1)))),)+2)</f>
        <v/>
      </c>
      <c r="G420" s="102"/>
      <c r="H420" s="102"/>
      <c r="I420" s="102"/>
      <c r="J420" s="102"/>
      <c r="K420" s="103" t="s">
        <v>112</v>
      </c>
      <c r="L420" s="103"/>
      <c r="M420" s="104" t="s">
        <v>291</v>
      </c>
      <c r="N420" s="105" t="s">
        <v>292</v>
      </c>
      <c r="Q420" s="19"/>
      <c r="R420" s="19"/>
    </row>
    <row r="421" spans="1:18" s="18" customFormat="1" ht="15.75" collapsed="1" x14ac:dyDescent="0.25">
      <c r="A421" s="106"/>
      <c r="B421" s="100" t="s">
        <v>40</v>
      </c>
      <c r="C421" s="101" t="s">
        <v>293</v>
      </c>
      <c r="D421" s="102" t="s">
        <v>42</v>
      </c>
      <c r="E421" s="102" t="str">
        <f t="shared" ref="E421" ca="1" si="93">IF(F421&lt;&gt;"","0x"&amp;DEC2HEX(F421,3),"")</f>
        <v>0x0D6</v>
      </c>
      <c r="F421" s="102">
        <f t="array" aca="1" ref="F421" ca="1">IF(ISNUMBER(SEARCH("Bit", $K421)), "", INDEX(F:F,MAX(IF(OFFSET(F421,-25,0,24,1)&lt;&gt;"",ROW(OFFSET(F421,-25,0,24,1)))),)+2)</f>
        <v>214</v>
      </c>
      <c r="G421" s="102" t="s">
        <v>43</v>
      </c>
      <c r="H421" s="102">
        <v>16</v>
      </c>
      <c r="I421" s="102" t="s">
        <v>294</v>
      </c>
      <c r="J421" s="102"/>
      <c r="K421" s="103" t="s">
        <v>45</v>
      </c>
      <c r="L421" s="103"/>
      <c r="M421" s="104" t="s">
        <v>295</v>
      </c>
      <c r="N421" s="105" t="s">
        <v>296</v>
      </c>
      <c r="Q421" s="19"/>
      <c r="R421" s="19"/>
    </row>
    <row r="422" spans="1:18" s="18" customFormat="1" ht="15.75" hidden="1" outlineLevel="1" x14ac:dyDescent="0.25">
      <c r="A422" s="106"/>
      <c r="B422" s="100"/>
      <c r="C422" s="101"/>
      <c r="D422" s="102"/>
      <c r="E422" s="102" t="str">
        <f ca="1">IF(F422&lt;&gt;"","0x"&amp;DEC2HEX(F422,3),"")</f>
        <v/>
      </c>
      <c r="F422" s="102" t="str">
        <f t="array" aca="1" ref="F422" ca="1">IF(ISNUMBER(SEARCH("Bit", $K422)), "", INDEX(F:F,MAX(IF(OFFSET(F422,-25,0,24,1)&lt;&gt;"",ROW(OFFSET(F422,-25,0,24,1)))),)+2)</f>
        <v/>
      </c>
      <c r="G422" s="102"/>
      <c r="H422" s="102"/>
      <c r="I422" s="102"/>
      <c r="J422" s="102"/>
      <c r="K422" s="103" t="s">
        <v>67</v>
      </c>
      <c r="L422" s="103"/>
      <c r="M422" s="104" t="s">
        <v>68</v>
      </c>
      <c r="N422" s="105"/>
      <c r="Q422" s="19"/>
      <c r="R422" s="19"/>
    </row>
    <row r="423" spans="1:18" s="18" customFormat="1" ht="15.75" hidden="1" outlineLevel="1" x14ac:dyDescent="0.25">
      <c r="A423" s="106"/>
      <c r="B423" s="100"/>
      <c r="C423" s="101"/>
      <c r="D423" s="102"/>
      <c r="E423" s="102" t="str">
        <f ca="1">IF(F423&lt;&gt;"","0x"&amp;DEC2HEX(F423,3),"")</f>
        <v/>
      </c>
      <c r="F423" s="102" t="str">
        <f t="array" aca="1" ref="F423" ca="1">IF(ISNUMBER(SEARCH("Bit", $K423)), "", INDEX(F:F,MAX(IF(OFFSET(F423,-25,0,24,1)&lt;&gt;"",ROW(OFFSET(F423,-25,0,24,1)))),)+2)</f>
        <v/>
      </c>
      <c r="G423" s="102"/>
      <c r="H423" s="102"/>
      <c r="I423" s="102"/>
      <c r="J423" s="102"/>
      <c r="K423" s="103" t="s">
        <v>69</v>
      </c>
      <c r="L423" s="103"/>
      <c r="M423" s="104" t="s">
        <v>70</v>
      </c>
      <c r="N423" s="105"/>
      <c r="Q423" s="19"/>
      <c r="R423" s="19"/>
    </row>
    <row r="424" spans="1:18" s="18" customFormat="1" ht="45" hidden="1" outlineLevel="1" x14ac:dyDescent="0.25">
      <c r="A424" s="106"/>
      <c r="B424" s="100"/>
      <c r="C424" s="101"/>
      <c r="D424" s="102"/>
      <c r="E424" s="102"/>
      <c r="F424" s="102" t="str">
        <f t="array" aca="1" ref="F424" ca="1">IF(ISNUMBER(SEARCH("Bit", $K424)), "", INDEX(F:F,MAX(IF(OFFSET(F424,-25,0,24,1)&lt;&gt;"",ROW(OFFSET(F424,-25,0,24,1)))),)+2)</f>
        <v/>
      </c>
      <c r="G424" s="102"/>
      <c r="H424" s="102"/>
      <c r="I424" s="102"/>
      <c r="J424" s="102"/>
      <c r="K424" s="103" t="s">
        <v>297</v>
      </c>
      <c r="L424" s="103"/>
      <c r="M424" s="104" t="s">
        <v>298</v>
      </c>
      <c r="N424" s="105" t="s">
        <v>299</v>
      </c>
      <c r="Q424" s="19"/>
      <c r="R424" s="19"/>
    </row>
    <row r="425" spans="1:18" s="18" customFormat="1" ht="15.75" hidden="1" outlineLevel="1" x14ac:dyDescent="0.25">
      <c r="A425" s="106"/>
      <c r="B425" s="100"/>
      <c r="C425" s="101"/>
      <c r="D425" s="102"/>
      <c r="E425" s="102"/>
      <c r="F425" s="102" t="str">
        <f t="array" aca="1" ref="F425" ca="1">IF(ISNUMBER(SEARCH("Bit", $K425)), "", INDEX(F:F,MAX(IF(OFFSET(F425,-25,0,24,1)&lt;&gt;"",ROW(OFFSET(F425,-25,0,24,1)))),)+2)</f>
        <v/>
      </c>
      <c r="G425" s="102"/>
      <c r="H425" s="102"/>
      <c r="I425" s="102"/>
      <c r="J425" s="102"/>
      <c r="K425" s="103" t="s">
        <v>300</v>
      </c>
      <c r="L425" s="103"/>
      <c r="M425" s="104" t="s">
        <v>301</v>
      </c>
      <c r="N425" s="105"/>
      <c r="Q425" s="19"/>
      <c r="R425" s="19"/>
    </row>
    <row r="426" spans="1:18" s="18" customFormat="1" ht="15.75" collapsed="1" x14ac:dyDescent="0.25">
      <c r="A426" s="106"/>
      <c r="B426" s="100" t="s">
        <v>40</v>
      </c>
      <c r="C426" s="101" t="s">
        <v>302</v>
      </c>
      <c r="D426" s="102" t="s">
        <v>42</v>
      </c>
      <c r="E426" s="102" t="str">
        <f t="shared" ref="E426:E427" ca="1" si="94">IF(F426&lt;&gt;"","0x"&amp;DEC2HEX(F426,3),"")</f>
        <v>0x0D8</v>
      </c>
      <c r="F426" s="102">
        <f t="array" aca="1" ref="F426" ca="1">IF(ISNUMBER(SEARCH("Bit", $K426)), "", INDEX(F:F,MAX(IF(OFFSET(F426,-25,0,24,1)&lt;&gt;"",ROW(OFFSET(F426,-25,0,24,1)))),)+2)</f>
        <v>216</v>
      </c>
      <c r="G426" s="102" t="s">
        <v>43</v>
      </c>
      <c r="H426" s="102">
        <v>16</v>
      </c>
      <c r="I426" s="102" t="s">
        <v>303</v>
      </c>
      <c r="J426" s="102"/>
      <c r="K426" s="103" t="s">
        <v>45</v>
      </c>
      <c r="L426" s="103"/>
      <c r="M426" s="104" t="s">
        <v>290</v>
      </c>
      <c r="N426" s="105"/>
      <c r="Q426" s="19"/>
      <c r="R426" s="19"/>
    </row>
    <row r="427" spans="1:18" s="18" customFormat="1" ht="33.75" hidden="1" outlineLevel="1" x14ac:dyDescent="0.25">
      <c r="A427" s="106"/>
      <c r="B427" s="100"/>
      <c r="C427" s="101"/>
      <c r="D427" s="102"/>
      <c r="E427" s="102" t="str">
        <f t="shared" ca="1" si="94"/>
        <v/>
      </c>
      <c r="F427" s="102" t="str">
        <f t="array" aca="1" ref="F427" ca="1">IF(ISNUMBER(SEARCH("Bit", $K427)), "", INDEX(F:F,MAX(IF(OFFSET(F427,-25,0,24,1)&lt;&gt;"",ROW(OFFSET(F427,-25,0,24,1)))),)+2)</f>
        <v/>
      </c>
      <c r="G427" s="102"/>
      <c r="H427" s="102"/>
      <c r="I427" s="102"/>
      <c r="J427" s="102"/>
      <c r="K427" s="103" t="s">
        <v>112</v>
      </c>
      <c r="L427" s="103"/>
      <c r="M427" s="104" t="s">
        <v>304</v>
      </c>
      <c r="N427" s="105" t="s">
        <v>305</v>
      </c>
      <c r="Q427" s="19"/>
      <c r="R427" s="19"/>
    </row>
    <row r="428" spans="1:18" s="18" customFormat="1" ht="15.75" collapsed="1" x14ac:dyDescent="0.25">
      <c r="A428" s="106"/>
      <c r="B428" s="100" t="s">
        <v>40</v>
      </c>
      <c r="C428" s="101" t="s">
        <v>306</v>
      </c>
      <c r="D428" s="102" t="s">
        <v>42</v>
      </c>
      <c r="E428" s="102" t="str">
        <f t="shared" ref="E428:E472" ca="1" si="95">IF(F428&lt;&gt;"","0x"&amp;DEC2HEX(F428,3),"")</f>
        <v>0x0DA</v>
      </c>
      <c r="F428" s="102">
        <f t="array" aca="1" ref="F428" ca="1">IF(ISNUMBER(SEARCH("Bit", $K428)), "", INDEX(F:F,MAX(IF(OFFSET(F428,-25,0,24,1)&lt;&gt;"",ROW(OFFSET(F428,-25,0,24,1)))),)+2)</f>
        <v>218</v>
      </c>
      <c r="G428" s="102" t="s">
        <v>43</v>
      </c>
      <c r="H428" s="102">
        <v>16</v>
      </c>
      <c r="I428" s="102" t="s">
        <v>2034</v>
      </c>
      <c r="J428" s="102"/>
      <c r="K428" s="103" t="s">
        <v>45</v>
      </c>
      <c r="L428" s="103"/>
      <c r="M428" s="104" t="s">
        <v>290</v>
      </c>
      <c r="N428" s="105"/>
      <c r="Q428" s="19"/>
      <c r="R428" s="19"/>
    </row>
    <row r="429" spans="1:18" s="18" customFormat="1" ht="22.5" hidden="1" outlineLevel="1" x14ac:dyDescent="0.25">
      <c r="A429" s="106"/>
      <c r="B429" s="100"/>
      <c r="C429" s="101"/>
      <c r="D429" s="102"/>
      <c r="E429" s="102" t="str">
        <f t="shared" ca="1" si="95"/>
        <v/>
      </c>
      <c r="F429" s="102" t="str">
        <f t="array" aca="1" ref="F429" ca="1">IF(ISNUMBER(SEARCH("Bit", $K429)), "", INDEX(F:F,MAX(IF(OFFSET(F429,-25,0,24,1)&lt;&gt;"",ROW(OFFSET(F429,-25,0,24,1)))),)+2)</f>
        <v/>
      </c>
      <c r="G429" s="102"/>
      <c r="H429" s="102"/>
      <c r="I429" s="102"/>
      <c r="J429" s="102"/>
      <c r="K429" s="103" t="s">
        <v>112</v>
      </c>
      <c r="L429" s="103"/>
      <c r="M429" s="104" t="s">
        <v>307</v>
      </c>
      <c r="N429" s="105" t="s">
        <v>308</v>
      </c>
      <c r="Q429" s="19"/>
      <c r="R429" s="19"/>
    </row>
    <row r="430" spans="1:18" s="18" customFormat="1" ht="15.75" collapsed="1" x14ac:dyDescent="0.25">
      <c r="A430" s="106"/>
      <c r="B430" s="100" t="s">
        <v>40</v>
      </c>
      <c r="C430" s="101" t="s">
        <v>309</v>
      </c>
      <c r="D430" s="102" t="s">
        <v>42</v>
      </c>
      <c r="E430" s="102" t="str">
        <f t="shared" ca="1" si="95"/>
        <v>0x0DC</v>
      </c>
      <c r="F430" s="102">
        <f t="array" aca="1" ref="F430" ca="1">IF(ISNUMBER(SEARCH("Bit", $K430)), "", INDEX(F:F,MAX(IF(OFFSET(F430,-25,0,24,1)&lt;&gt;"",ROW(OFFSET(F430,-25,0,24,1)))),)+2)</f>
        <v>220</v>
      </c>
      <c r="G430" s="102" t="s">
        <v>43</v>
      </c>
      <c r="H430" s="102">
        <v>16</v>
      </c>
      <c r="I430" s="102" t="s">
        <v>303</v>
      </c>
      <c r="J430" s="102"/>
      <c r="K430" s="103" t="s">
        <v>45</v>
      </c>
      <c r="L430" s="103"/>
      <c r="M430" s="104" t="s">
        <v>290</v>
      </c>
      <c r="N430" s="105"/>
      <c r="Q430" s="19"/>
      <c r="R430" s="19"/>
    </row>
    <row r="431" spans="1:18" s="18" customFormat="1" ht="33.75" hidden="1" outlineLevel="1" x14ac:dyDescent="0.25">
      <c r="A431" s="106"/>
      <c r="B431" s="100"/>
      <c r="C431" s="101"/>
      <c r="D431" s="102"/>
      <c r="E431" s="102" t="str">
        <f t="shared" ca="1" si="95"/>
        <v/>
      </c>
      <c r="F431" s="102" t="str">
        <f t="array" aca="1" ref="F431" ca="1">IF(ISNUMBER(SEARCH("Bit", $K431)), "", INDEX(F:F,MAX(IF(OFFSET(F431,-25,0,24,1)&lt;&gt;"",ROW(OFFSET(F431,-25,0,24,1)))),)+2)</f>
        <v/>
      </c>
      <c r="G431" s="102"/>
      <c r="H431" s="102"/>
      <c r="I431" s="102"/>
      <c r="J431" s="102"/>
      <c r="K431" s="103" t="s">
        <v>112</v>
      </c>
      <c r="L431" s="103"/>
      <c r="M431" s="104" t="s">
        <v>310</v>
      </c>
      <c r="N431" s="105" t="s">
        <v>311</v>
      </c>
      <c r="Q431" s="19"/>
      <c r="R431" s="19"/>
    </row>
    <row r="432" spans="1:18" s="18" customFormat="1" ht="15.75" collapsed="1" x14ac:dyDescent="0.25">
      <c r="A432" s="106"/>
      <c r="B432" s="100" t="s">
        <v>40</v>
      </c>
      <c r="C432" s="101" t="s">
        <v>312</v>
      </c>
      <c r="D432" s="102" t="s">
        <v>42</v>
      </c>
      <c r="E432" s="102" t="str">
        <f ca="1">IF(F432&lt;&gt;"","0x"&amp;DEC2HEX(F432,3),"")</f>
        <v>0x0DE</v>
      </c>
      <c r="F432" s="102">
        <f t="array" aca="1" ref="F432" ca="1">IF(ISNUMBER(SEARCH("Bit", $K432)), "", INDEX(F:F,MAX(IF(OFFSET(F432,-25,0,24,1)&lt;&gt;"",ROW(OFFSET(F432,-25,0,24,1)))),)+2)</f>
        <v>222</v>
      </c>
      <c r="G432" s="102" t="s">
        <v>43</v>
      </c>
      <c r="H432" s="102">
        <v>16</v>
      </c>
      <c r="I432" s="102" t="s">
        <v>313</v>
      </c>
      <c r="J432" s="102"/>
      <c r="K432" s="103" t="s">
        <v>45</v>
      </c>
      <c r="L432" s="103"/>
      <c r="M432" s="104" t="s">
        <v>295</v>
      </c>
      <c r="N432" s="105" t="s">
        <v>314</v>
      </c>
      <c r="Q432" s="19"/>
      <c r="R432" s="19"/>
    </row>
    <row r="433" spans="1:18" s="18" customFormat="1" ht="15.75" hidden="1" outlineLevel="1" x14ac:dyDescent="0.25">
      <c r="A433" s="106"/>
      <c r="B433" s="100"/>
      <c r="C433" s="101"/>
      <c r="D433" s="102"/>
      <c r="E433" s="102" t="str">
        <f ca="1">IF(F433&lt;&gt;"","0x"&amp;DEC2HEX(F433,3),"")</f>
        <v/>
      </c>
      <c r="F433" s="102" t="str">
        <f t="array" aca="1" ref="F433" ca="1">IF(ISNUMBER(SEARCH("Bit", $K433)), "", INDEX(F:F,MAX(IF(OFFSET(F433,-25,0,24,1)&lt;&gt;"",ROW(OFFSET(F433,-25,0,24,1)))),)+2)</f>
        <v/>
      </c>
      <c r="G433" s="102"/>
      <c r="H433" s="102"/>
      <c r="I433" s="102"/>
      <c r="J433" s="102"/>
      <c r="K433" s="103" t="s">
        <v>67</v>
      </c>
      <c r="L433" s="103"/>
      <c r="M433" s="104" t="s">
        <v>68</v>
      </c>
      <c r="N433" s="105"/>
      <c r="Q433" s="19"/>
      <c r="R433" s="19"/>
    </row>
    <row r="434" spans="1:18" s="18" customFormat="1" ht="15.75" hidden="1" outlineLevel="1" x14ac:dyDescent="0.25">
      <c r="A434" s="106"/>
      <c r="B434" s="100"/>
      <c r="C434" s="101"/>
      <c r="D434" s="102"/>
      <c r="E434" s="102" t="str">
        <f ca="1">IF(F434&lt;&gt;"","0x"&amp;DEC2HEX(F434,3),"")</f>
        <v/>
      </c>
      <c r="F434" s="102" t="str">
        <f t="array" aca="1" ref="F434" ca="1">IF(ISNUMBER(SEARCH("Bit", $K434)), "", INDEX(F:F,MAX(IF(OFFSET(F434,-25,0,24,1)&lt;&gt;"",ROW(OFFSET(F434,-25,0,24,1)))),)+2)</f>
        <v/>
      </c>
      <c r="G434" s="102"/>
      <c r="H434" s="102"/>
      <c r="I434" s="102"/>
      <c r="J434" s="102"/>
      <c r="K434" s="103" t="s">
        <v>69</v>
      </c>
      <c r="L434" s="103"/>
      <c r="M434" s="104" t="s">
        <v>70</v>
      </c>
      <c r="N434" s="105"/>
      <c r="Q434" s="19"/>
      <c r="R434" s="19"/>
    </row>
    <row r="435" spans="1:18" s="18" customFormat="1" ht="45" hidden="1" outlineLevel="1" x14ac:dyDescent="0.25">
      <c r="A435" s="106"/>
      <c r="B435" s="100"/>
      <c r="C435" s="101"/>
      <c r="D435" s="102"/>
      <c r="E435" s="102" t="str">
        <f ca="1">IF(F435&lt;&gt;"","0x"&amp;DEC2HEX(F435,3),"")</f>
        <v/>
      </c>
      <c r="F435" s="102" t="str">
        <f t="array" aca="1" ref="F435" ca="1">IF(ISNUMBER(SEARCH("Bit", $K435)), "", INDEX(F:F,MAX(IF(OFFSET(F435,-25,0,24,1)&lt;&gt;"",ROW(OFFSET(F435,-25,0,24,1)))),)+2)</f>
        <v/>
      </c>
      <c r="G435" s="102"/>
      <c r="H435" s="102"/>
      <c r="I435" s="102"/>
      <c r="J435" s="102"/>
      <c r="K435" s="103" t="s">
        <v>297</v>
      </c>
      <c r="L435" s="103"/>
      <c r="M435" s="104" t="s">
        <v>315</v>
      </c>
      <c r="N435" s="105" t="s">
        <v>299</v>
      </c>
      <c r="Q435" s="19"/>
      <c r="R435" s="19"/>
    </row>
    <row r="436" spans="1:18" s="18" customFormat="1" ht="15.75" hidden="1" outlineLevel="1" x14ac:dyDescent="0.25">
      <c r="A436" s="106"/>
      <c r="B436" s="100"/>
      <c r="C436" s="101"/>
      <c r="D436" s="102"/>
      <c r="E436" s="102" t="str">
        <f ca="1">IF(F436&lt;&gt;"","0x"&amp;DEC2HEX(F436,3),"")</f>
        <v/>
      </c>
      <c r="F436" s="102" t="str">
        <f t="array" aca="1" ref="F436" ca="1">IF(ISNUMBER(SEARCH("Bit", $K436)), "", INDEX(F:F,MAX(IF(OFFSET(F436,-25,0,24,1)&lt;&gt;"",ROW(OFFSET(F436,-25,0,24,1)))),)+2)</f>
        <v/>
      </c>
      <c r="G436" s="102"/>
      <c r="H436" s="102"/>
      <c r="I436" s="102"/>
      <c r="J436" s="102"/>
      <c r="K436" s="103" t="s">
        <v>300</v>
      </c>
      <c r="L436" s="103"/>
      <c r="M436" s="104" t="s">
        <v>316</v>
      </c>
      <c r="N436" s="105"/>
      <c r="Q436" s="19"/>
      <c r="R436" s="19"/>
    </row>
    <row r="437" spans="1:18" s="18" customFormat="1" ht="15.75" collapsed="1" x14ac:dyDescent="0.25">
      <c r="A437" s="106"/>
      <c r="B437" s="100" t="s">
        <v>40</v>
      </c>
      <c r="C437" s="101" t="s">
        <v>317</v>
      </c>
      <c r="D437" s="102" t="s">
        <v>42</v>
      </c>
      <c r="E437" s="102" t="str">
        <f t="shared" ref="E437:E438" ca="1" si="96">IF(F437&lt;&gt;"","0x"&amp;DEC2HEX(F437,3),"")</f>
        <v>0x0E0</v>
      </c>
      <c r="F437" s="102">
        <f t="array" aca="1" ref="F437" ca="1">IF(ISNUMBER(SEARCH("Bit", $K437)), "", INDEX(F:F,MAX(IF(OFFSET(F437,-25,0,24,1)&lt;&gt;"",ROW(OFFSET(F437,-25,0,24,1)))),)+2)</f>
        <v>224</v>
      </c>
      <c r="G437" s="102" t="s">
        <v>43</v>
      </c>
      <c r="H437" s="102">
        <v>16</v>
      </c>
      <c r="I437" s="102" t="s">
        <v>1769</v>
      </c>
      <c r="J437" s="102"/>
      <c r="K437" s="103" t="s">
        <v>45</v>
      </c>
      <c r="L437" s="103"/>
      <c r="M437" s="104" t="s">
        <v>290</v>
      </c>
      <c r="N437" s="105"/>
      <c r="Q437" s="19"/>
      <c r="R437" s="19"/>
    </row>
    <row r="438" spans="1:18" s="18" customFormat="1" ht="22.5" hidden="1" outlineLevel="1" x14ac:dyDescent="0.25">
      <c r="A438" s="106"/>
      <c r="B438" s="100"/>
      <c r="C438" s="101"/>
      <c r="D438" s="102"/>
      <c r="E438" s="102" t="str">
        <f t="shared" ca="1" si="96"/>
        <v/>
      </c>
      <c r="F438" s="102" t="str">
        <f t="array" aca="1" ref="F438" ca="1">IF(ISNUMBER(SEARCH("Bit", $K438)), "", INDEX(F:F,MAX(IF(OFFSET(F438,-25,0,24,1)&lt;&gt;"",ROW(OFFSET(F438,-25,0,24,1)))),)+2)</f>
        <v/>
      </c>
      <c r="G438" s="102"/>
      <c r="H438" s="102"/>
      <c r="I438" s="102"/>
      <c r="J438" s="102"/>
      <c r="K438" s="103" t="s">
        <v>112</v>
      </c>
      <c r="L438" s="103"/>
      <c r="M438" s="104" t="s">
        <v>318</v>
      </c>
      <c r="N438" s="105" t="s">
        <v>319</v>
      </c>
      <c r="Q438" s="19"/>
      <c r="R438" s="19"/>
    </row>
    <row r="439" spans="1:18" s="18" customFormat="1" ht="15.75" collapsed="1" x14ac:dyDescent="0.25">
      <c r="A439" s="106"/>
      <c r="B439" s="100" t="s">
        <v>40</v>
      </c>
      <c r="C439" s="101" t="s">
        <v>320</v>
      </c>
      <c r="D439" s="102" t="s">
        <v>42</v>
      </c>
      <c r="E439" s="102" t="str">
        <f t="shared" ca="1" si="95"/>
        <v>0x0E2</v>
      </c>
      <c r="F439" s="102">
        <f t="array" aca="1" ref="F439" ca="1">IF(ISNUMBER(SEARCH("Bit", $K439)), "", INDEX(F:F,MAX(IF(OFFSET(F439,-25,0,24,1)&lt;&gt;"",ROW(OFFSET(F439,-25,0,24,1)))),)+2)</f>
        <v>226</v>
      </c>
      <c r="G439" s="102" t="s">
        <v>43</v>
      </c>
      <c r="H439" s="102">
        <v>16</v>
      </c>
      <c r="I439" s="102" t="s">
        <v>303</v>
      </c>
      <c r="J439" s="102"/>
      <c r="K439" s="103" t="s">
        <v>45</v>
      </c>
      <c r="L439" s="103"/>
      <c r="M439" s="104" t="s">
        <v>290</v>
      </c>
      <c r="N439" s="105"/>
      <c r="Q439" s="19"/>
      <c r="R439" s="19"/>
    </row>
    <row r="440" spans="1:18" s="18" customFormat="1" ht="33.75" hidden="1" outlineLevel="1" x14ac:dyDescent="0.25">
      <c r="A440" s="106"/>
      <c r="B440" s="100"/>
      <c r="C440" s="101"/>
      <c r="D440" s="102"/>
      <c r="E440" s="102" t="str">
        <f t="shared" ca="1" si="95"/>
        <v/>
      </c>
      <c r="F440" s="102" t="str">
        <f t="array" aca="1" ref="F440" ca="1">IF(ISNUMBER(SEARCH("Bit", $K440)), "", INDEX(F:F,MAX(IF(OFFSET(F440,-25,0,24,1)&lt;&gt;"",ROW(OFFSET(F440,-25,0,24,1)))),)+2)</f>
        <v/>
      </c>
      <c r="G440" s="102"/>
      <c r="H440" s="102"/>
      <c r="I440" s="102"/>
      <c r="J440" s="102"/>
      <c r="K440" s="103" t="s">
        <v>112</v>
      </c>
      <c r="L440" s="103"/>
      <c r="M440" s="104" t="s">
        <v>321</v>
      </c>
      <c r="N440" s="105" t="s">
        <v>322</v>
      </c>
      <c r="Q440" s="19"/>
      <c r="R440" s="19"/>
    </row>
    <row r="441" spans="1:18" s="18" customFormat="1" ht="15.75" collapsed="1" x14ac:dyDescent="0.25">
      <c r="A441" s="106"/>
      <c r="B441" s="100" t="s">
        <v>40</v>
      </c>
      <c r="C441" s="101" t="s">
        <v>323</v>
      </c>
      <c r="D441" s="102" t="s">
        <v>42</v>
      </c>
      <c r="E441" s="102" t="str">
        <f t="shared" ca="1" si="95"/>
        <v>0x0E4</v>
      </c>
      <c r="F441" s="102">
        <f t="array" aca="1" ref="F441" ca="1">IF(ISNUMBER(SEARCH("Bit", $K441)), "", INDEX(F:F,MAX(IF(OFFSET(F441,-25,0,24,1)&lt;&gt;"",ROW(OFFSET(F441,-25,0,24,1)))),)+2)</f>
        <v>228</v>
      </c>
      <c r="G441" s="102" t="s">
        <v>43</v>
      </c>
      <c r="H441" s="102">
        <v>16</v>
      </c>
      <c r="I441" s="102" t="s">
        <v>2034</v>
      </c>
      <c r="J441" s="102"/>
      <c r="K441" s="103" t="s">
        <v>45</v>
      </c>
      <c r="L441" s="103"/>
      <c r="M441" s="104" t="s">
        <v>290</v>
      </c>
      <c r="N441" s="105"/>
      <c r="Q441" s="19"/>
      <c r="R441" s="19"/>
    </row>
    <row r="442" spans="1:18" s="18" customFormat="1" ht="22.5" hidden="1" outlineLevel="1" x14ac:dyDescent="0.25">
      <c r="A442" s="106"/>
      <c r="B442" s="100"/>
      <c r="C442" s="101"/>
      <c r="D442" s="102"/>
      <c r="E442" s="102" t="str">
        <f t="shared" ca="1" si="95"/>
        <v/>
      </c>
      <c r="F442" s="102" t="str">
        <f t="array" aca="1" ref="F442" ca="1">IF(ISNUMBER(SEARCH("Bit", $K442)), "", INDEX(F:F,MAX(IF(OFFSET(F442,-25,0,24,1)&lt;&gt;"",ROW(OFFSET(F442,-25,0,24,1)))),)+2)</f>
        <v/>
      </c>
      <c r="G442" s="102"/>
      <c r="H442" s="102"/>
      <c r="I442" s="102"/>
      <c r="J442" s="102"/>
      <c r="K442" s="103" t="s">
        <v>112</v>
      </c>
      <c r="L442" s="103"/>
      <c r="M442" s="104" t="s">
        <v>324</v>
      </c>
      <c r="N442" s="105" t="s">
        <v>325</v>
      </c>
      <c r="Q442" s="19"/>
      <c r="R442" s="19"/>
    </row>
    <row r="443" spans="1:18" s="18" customFormat="1" ht="15.75" collapsed="1" x14ac:dyDescent="0.25">
      <c r="A443" s="106"/>
      <c r="B443" s="100" t="s">
        <v>40</v>
      </c>
      <c r="C443" s="101" t="s">
        <v>326</v>
      </c>
      <c r="D443" s="102" t="s">
        <v>42</v>
      </c>
      <c r="E443" s="102" t="str">
        <f ca="1">IF(F443&lt;&gt;"","0x"&amp;DEC2HEX(F443,3),"")</f>
        <v>0x0E6</v>
      </c>
      <c r="F443" s="102">
        <f t="array" aca="1" ref="F443" ca="1">IF(ISNUMBER(SEARCH("Bit", $K443)), "", INDEX(F:F,MAX(IF(OFFSET(F443,-25,0,24,1)&lt;&gt;"",ROW(OFFSET(F443,-25,0,24,1)))),)+2)</f>
        <v>230</v>
      </c>
      <c r="G443" s="102" t="s">
        <v>43</v>
      </c>
      <c r="H443" s="102">
        <v>16</v>
      </c>
      <c r="I443" s="102" t="s">
        <v>327</v>
      </c>
      <c r="J443" s="102"/>
      <c r="K443" s="103" t="s">
        <v>45</v>
      </c>
      <c r="L443" s="103"/>
      <c r="M443" s="104" t="s">
        <v>295</v>
      </c>
      <c r="N443" s="105" t="s">
        <v>328</v>
      </c>
      <c r="Q443" s="19"/>
      <c r="R443" s="19"/>
    </row>
    <row r="444" spans="1:18" s="18" customFormat="1" ht="15.75" hidden="1" outlineLevel="1" x14ac:dyDescent="0.25">
      <c r="A444" s="106"/>
      <c r="B444" s="100"/>
      <c r="C444" s="101"/>
      <c r="D444" s="102"/>
      <c r="E444" s="102" t="str">
        <f ca="1">IF(F444&lt;&gt;"","0x"&amp;DEC2HEX(F444,3),"")</f>
        <v/>
      </c>
      <c r="F444" s="102" t="str">
        <f t="array" aca="1" ref="F444" ca="1">IF(ISNUMBER(SEARCH("Bit", $K444)), "", INDEX(F:F,MAX(IF(OFFSET(F444,-25,0,24,1)&lt;&gt;"",ROW(OFFSET(F444,-25,0,24,1)))),)+2)</f>
        <v/>
      </c>
      <c r="G444" s="102"/>
      <c r="H444" s="102"/>
      <c r="I444" s="102"/>
      <c r="J444" s="102"/>
      <c r="K444" s="103" t="s">
        <v>67</v>
      </c>
      <c r="L444" s="103"/>
      <c r="M444" s="104" t="s">
        <v>68</v>
      </c>
      <c r="N444" s="105"/>
      <c r="Q444" s="19"/>
      <c r="R444" s="19"/>
    </row>
    <row r="445" spans="1:18" s="18" customFormat="1" ht="15.75" hidden="1" outlineLevel="1" x14ac:dyDescent="0.25">
      <c r="A445" s="106"/>
      <c r="B445" s="100"/>
      <c r="C445" s="101"/>
      <c r="D445" s="102"/>
      <c r="E445" s="102" t="str">
        <f ca="1">IF(F445&lt;&gt;"","0x"&amp;DEC2HEX(F445,3),"")</f>
        <v/>
      </c>
      <c r="F445" s="102" t="str">
        <f t="array" aca="1" ref="F445" ca="1">IF(ISNUMBER(SEARCH("Bit", $K445)), "", INDEX(F:F,MAX(IF(OFFSET(F445,-25,0,24,1)&lt;&gt;"",ROW(OFFSET(F445,-25,0,24,1)))),)+2)</f>
        <v/>
      </c>
      <c r="G445" s="102"/>
      <c r="H445" s="102"/>
      <c r="I445" s="102"/>
      <c r="J445" s="102"/>
      <c r="K445" s="103" t="s">
        <v>69</v>
      </c>
      <c r="L445" s="103"/>
      <c r="M445" s="104" t="s">
        <v>70</v>
      </c>
      <c r="N445" s="105"/>
      <c r="Q445" s="19"/>
      <c r="R445" s="19"/>
    </row>
    <row r="446" spans="1:18" s="18" customFormat="1" ht="45" hidden="1" outlineLevel="1" x14ac:dyDescent="0.25">
      <c r="A446" s="106"/>
      <c r="B446" s="100"/>
      <c r="C446" s="101"/>
      <c r="D446" s="102"/>
      <c r="E446" s="102" t="str">
        <f ca="1">IF(F446&lt;&gt;"","0x"&amp;DEC2HEX(F446,3),"")</f>
        <v/>
      </c>
      <c r="F446" s="102" t="str">
        <f t="array" aca="1" ref="F446" ca="1">IF(ISNUMBER(SEARCH("Bit", $K446)), "", INDEX(F:F,MAX(IF(OFFSET(F446,-25,0,24,1)&lt;&gt;"",ROW(OFFSET(F446,-25,0,24,1)))),)+2)</f>
        <v/>
      </c>
      <c r="G446" s="102"/>
      <c r="H446" s="102"/>
      <c r="I446" s="102"/>
      <c r="J446" s="102"/>
      <c r="K446" s="103" t="s">
        <v>297</v>
      </c>
      <c r="L446" s="103"/>
      <c r="M446" s="104" t="s">
        <v>329</v>
      </c>
      <c r="N446" s="105" t="s">
        <v>299</v>
      </c>
      <c r="Q446" s="19"/>
      <c r="R446" s="19"/>
    </row>
    <row r="447" spans="1:18" s="18" customFormat="1" ht="15.75" hidden="1" outlineLevel="1" x14ac:dyDescent="0.25">
      <c r="A447" s="106"/>
      <c r="B447" s="100"/>
      <c r="C447" s="101"/>
      <c r="D447" s="102"/>
      <c r="E447" s="102" t="str">
        <f ca="1">IF(F447&lt;&gt;"","0x"&amp;DEC2HEX(F447,3),"")</f>
        <v/>
      </c>
      <c r="F447" s="102" t="str">
        <f t="array" aca="1" ref="F447" ca="1">IF(ISNUMBER(SEARCH("Bit", $K447)), "", INDEX(F:F,MAX(IF(OFFSET(F447,-25,0,24,1)&lt;&gt;"",ROW(OFFSET(F447,-25,0,24,1)))),)+2)</f>
        <v/>
      </c>
      <c r="G447" s="102"/>
      <c r="H447" s="102"/>
      <c r="I447" s="102"/>
      <c r="J447" s="102"/>
      <c r="K447" s="103" t="s">
        <v>300</v>
      </c>
      <c r="L447" s="103"/>
      <c r="M447" s="104" t="s">
        <v>330</v>
      </c>
      <c r="N447" s="105"/>
      <c r="Q447" s="19"/>
      <c r="R447" s="19"/>
    </row>
    <row r="448" spans="1:18" s="18" customFormat="1" ht="15.75" collapsed="1" x14ac:dyDescent="0.25">
      <c r="A448" s="106"/>
      <c r="B448" s="100" t="s">
        <v>40</v>
      </c>
      <c r="C448" s="101" t="s">
        <v>331</v>
      </c>
      <c r="D448" s="102" t="s">
        <v>42</v>
      </c>
      <c r="E448" s="102" t="str">
        <f t="shared" ref="E448:E449" ca="1" si="97">IF(F448&lt;&gt;"","0x"&amp;DEC2HEX(F448,3),"")</f>
        <v>0x0E8</v>
      </c>
      <c r="F448" s="102">
        <f t="array" aca="1" ref="F448" ca="1">IF(ISNUMBER(SEARCH("Bit", $K448)), "", INDEX(F:F,MAX(IF(OFFSET(F448,-25,0,24,1)&lt;&gt;"",ROW(OFFSET(F448,-25,0,24,1)))),)+2)</f>
        <v>232</v>
      </c>
      <c r="G448" s="102" t="s">
        <v>43</v>
      </c>
      <c r="H448" s="102">
        <v>16</v>
      </c>
      <c r="I448" s="102" t="s">
        <v>303</v>
      </c>
      <c r="J448" s="102"/>
      <c r="K448" s="103" t="s">
        <v>45</v>
      </c>
      <c r="L448" s="103"/>
      <c r="M448" s="104" t="s">
        <v>290</v>
      </c>
      <c r="N448" s="105"/>
      <c r="Q448" s="19"/>
      <c r="R448" s="19"/>
    </row>
    <row r="449" spans="1:18" s="18" customFormat="1" ht="33.75" hidden="1" outlineLevel="1" x14ac:dyDescent="0.25">
      <c r="A449" s="106"/>
      <c r="B449" s="100"/>
      <c r="C449" s="101"/>
      <c r="D449" s="102"/>
      <c r="E449" s="102" t="str">
        <f t="shared" ca="1" si="97"/>
        <v/>
      </c>
      <c r="F449" s="102" t="str">
        <f t="array" aca="1" ref="F449" ca="1">IF(ISNUMBER(SEARCH("Bit", $K449)), "", INDEX(F:F,MAX(IF(OFFSET(F449,-25,0,24,1)&lt;&gt;"",ROW(OFFSET(F449,-25,0,24,1)))),)+2)</f>
        <v/>
      </c>
      <c r="G449" s="102"/>
      <c r="H449" s="102"/>
      <c r="I449" s="102"/>
      <c r="J449" s="102"/>
      <c r="K449" s="103" t="s">
        <v>112</v>
      </c>
      <c r="L449" s="103"/>
      <c r="M449" s="104" t="s">
        <v>332</v>
      </c>
      <c r="N449" s="105" t="s">
        <v>333</v>
      </c>
      <c r="Q449" s="19"/>
      <c r="R449" s="19"/>
    </row>
    <row r="450" spans="1:18" s="18" customFormat="1" ht="15.75" collapsed="1" x14ac:dyDescent="0.25">
      <c r="A450" s="106"/>
      <c r="B450" s="100" t="s">
        <v>40</v>
      </c>
      <c r="C450" s="101" t="s">
        <v>334</v>
      </c>
      <c r="D450" s="102" t="s">
        <v>42</v>
      </c>
      <c r="E450" s="102" t="str">
        <f t="shared" ca="1" si="95"/>
        <v>0x0EA</v>
      </c>
      <c r="F450" s="102">
        <f t="array" aca="1" ref="F450" ca="1">IF(ISNUMBER(SEARCH("Bit", $K450)), "", INDEX(F:F,MAX(IF(OFFSET(F450,-25,0,24,1)&lt;&gt;"",ROW(OFFSET(F450,-25,0,24,1)))),)+2)</f>
        <v>234</v>
      </c>
      <c r="G450" s="102" t="s">
        <v>43</v>
      </c>
      <c r="H450" s="102">
        <v>16</v>
      </c>
      <c r="I450" s="102" t="s">
        <v>2034</v>
      </c>
      <c r="J450" s="102"/>
      <c r="K450" s="103" t="s">
        <v>45</v>
      </c>
      <c r="L450" s="103"/>
      <c r="M450" s="104" t="s">
        <v>290</v>
      </c>
      <c r="N450" s="105"/>
      <c r="Q450" s="19"/>
      <c r="R450" s="19"/>
    </row>
    <row r="451" spans="1:18" s="18" customFormat="1" ht="22.5" hidden="1" outlineLevel="1" x14ac:dyDescent="0.25">
      <c r="A451" s="106"/>
      <c r="B451" s="100"/>
      <c r="C451" s="101"/>
      <c r="D451" s="102"/>
      <c r="E451" s="102" t="str">
        <f t="shared" ca="1" si="95"/>
        <v/>
      </c>
      <c r="F451" s="102" t="str">
        <f t="array" aca="1" ref="F451" ca="1">IF(ISNUMBER(SEARCH("Bit", $K451)), "", INDEX(F:F,MAX(IF(OFFSET(F451,-25,0,24,1)&lt;&gt;"",ROW(OFFSET(F451,-25,0,24,1)))),)+2)</f>
        <v/>
      </c>
      <c r="G451" s="102"/>
      <c r="H451" s="102"/>
      <c r="I451" s="102"/>
      <c r="J451" s="102"/>
      <c r="K451" s="103" t="s">
        <v>112</v>
      </c>
      <c r="L451" s="103"/>
      <c r="M451" s="104" t="s">
        <v>335</v>
      </c>
      <c r="N451" s="105" t="s">
        <v>336</v>
      </c>
      <c r="Q451" s="19"/>
      <c r="R451" s="19"/>
    </row>
    <row r="452" spans="1:18" s="18" customFormat="1" ht="15.75" collapsed="1" x14ac:dyDescent="0.25">
      <c r="A452" s="106"/>
      <c r="B452" s="100" t="s">
        <v>40</v>
      </c>
      <c r="C452" s="101" t="s">
        <v>337</v>
      </c>
      <c r="D452" s="102" t="s">
        <v>42</v>
      </c>
      <c r="E452" s="102" t="str">
        <f t="shared" ca="1" si="95"/>
        <v>0x0EC</v>
      </c>
      <c r="F452" s="102">
        <f t="array" aca="1" ref="F452" ca="1">IF(ISNUMBER(SEARCH("Bit", $K452)), "", INDEX(F:F,MAX(IF(OFFSET(F452,-25,0,24,1)&lt;&gt;"",ROW(OFFSET(F452,-25,0,24,1)))),)+2)</f>
        <v>236</v>
      </c>
      <c r="G452" s="102" t="s">
        <v>43</v>
      </c>
      <c r="H452" s="102">
        <v>16</v>
      </c>
      <c r="I452" s="102" t="s">
        <v>303</v>
      </c>
      <c r="J452" s="102"/>
      <c r="K452" s="103" t="s">
        <v>45</v>
      </c>
      <c r="L452" s="103"/>
      <c r="M452" s="104" t="s">
        <v>290</v>
      </c>
      <c r="N452" s="105"/>
      <c r="Q452" s="19"/>
      <c r="R452" s="19"/>
    </row>
    <row r="453" spans="1:18" s="18" customFormat="1" ht="33.75" hidden="1" outlineLevel="1" x14ac:dyDescent="0.25">
      <c r="A453" s="106"/>
      <c r="B453" s="100"/>
      <c r="C453" s="101"/>
      <c r="D453" s="102"/>
      <c r="E453" s="102" t="str">
        <f t="shared" ca="1" si="95"/>
        <v/>
      </c>
      <c r="F453" s="102" t="str">
        <f t="array" aca="1" ref="F453" ca="1">IF(ISNUMBER(SEARCH("Bit", $K453)), "", INDEX(F:F,MAX(IF(OFFSET(F453,-25,0,24,1)&lt;&gt;"",ROW(OFFSET(F453,-25,0,24,1)))),)+2)</f>
        <v/>
      </c>
      <c r="G453" s="102"/>
      <c r="H453" s="102"/>
      <c r="I453" s="102"/>
      <c r="J453" s="102"/>
      <c r="K453" s="103" t="s">
        <v>112</v>
      </c>
      <c r="L453" s="103"/>
      <c r="M453" s="104" t="s">
        <v>338</v>
      </c>
      <c r="N453" s="105" t="s">
        <v>339</v>
      </c>
      <c r="Q453" s="19"/>
      <c r="R453" s="19"/>
    </row>
    <row r="454" spans="1:18" s="18" customFormat="1" ht="15.75" collapsed="1" x14ac:dyDescent="0.25">
      <c r="A454" s="106"/>
      <c r="B454" s="100" t="s">
        <v>40</v>
      </c>
      <c r="C454" s="101" t="s">
        <v>340</v>
      </c>
      <c r="D454" s="102" t="s">
        <v>42</v>
      </c>
      <c r="E454" s="102" t="str">
        <f ca="1">IF(F454&lt;&gt;"","0x"&amp;DEC2HEX(F454,3),"")</f>
        <v>0x0EE</v>
      </c>
      <c r="F454" s="102">
        <f t="array" aca="1" ref="F454" ca="1">IF(ISNUMBER(SEARCH("Bit", $K454)), "", INDEX(F:F,MAX(IF(OFFSET(F454,-25,0,24,1)&lt;&gt;"",ROW(OFFSET(F454,-25,0,24,1)))),)+2)</f>
        <v>238</v>
      </c>
      <c r="G454" s="102" t="s">
        <v>43</v>
      </c>
      <c r="H454" s="102">
        <v>16</v>
      </c>
      <c r="I454" s="102" t="s">
        <v>341</v>
      </c>
      <c r="J454" s="102"/>
      <c r="K454" s="103" t="s">
        <v>45</v>
      </c>
      <c r="L454" s="103"/>
      <c r="M454" s="104" t="s">
        <v>295</v>
      </c>
      <c r="N454" s="105" t="s">
        <v>342</v>
      </c>
      <c r="Q454" s="19"/>
      <c r="R454" s="19"/>
    </row>
    <row r="455" spans="1:18" s="18" customFormat="1" ht="15.75" hidden="1" outlineLevel="1" x14ac:dyDescent="0.25">
      <c r="A455" s="106"/>
      <c r="B455" s="100"/>
      <c r="C455" s="101"/>
      <c r="D455" s="102"/>
      <c r="E455" s="102" t="str">
        <f ca="1">IF(F455&lt;&gt;"","0x"&amp;DEC2HEX(F455,3),"")</f>
        <v/>
      </c>
      <c r="F455" s="102" t="str">
        <f t="array" aca="1" ref="F455" ca="1">IF(ISNUMBER(SEARCH("Bit", $K455)), "", INDEX(F:F,MAX(IF(OFFSET(F455,-25,0,24,1)&lt;&gt;"",ROW(OFFSET(F455,-25,0,24,1)))),)+2)</f>
        <v/>
      </c>
      <c r="G455" s="102"/>
      <c r="H455" s="102"/>
      <c r="I455" s="102"/>
      <c r="J455" s="102"/>
      <c r="K455" s="103" t="s">
        <v>67</v>
      </c>
      <c r="L455" s="103"/>
      <c r="M455" s="104" t="s">
        <v>68</v>
      </c>
      <c r="N455" s="105"/>
      <c r="Q455" s="19"/>
      <c r="R455" s="19"/>
    </row>
    <row r="456" spans="1:18" s="18" customFormat="1" ht="15.75" hidden="1" outlineLevel="1" x14ac:dyDescent="0.25">
      <c r="A456" s="106"/>
      <c r="B456" s="100"/>
      <c r="C456" s="101"/>
      <c r="D456" s="102"/>
      <c r="E456" s="102" t="str">
        <f ca="1">IF(F456&lt;&gt;"","0x"&amp;DEC2HEX(F456,3),"")</f>
        <v/>
      </c>
      <c r="F456" s="102" t="str">
        <f t="array" aca="1" ref="F456" ca="1">IF(ISNUMBER(SEARCH("Bit", $K456)), "", INDEX(F:F,MAX(IF(OFFSET(F456,-25,0,24,1)&lt;&gt;"",ROW(OFFSET(F456,-25,0,24,1)))),)+2)</f>
        <v/>
      </c>
      <c r="G456" s="102"/>
      <c r="H456" s="102"/>
      <c r="I456" s="102"/>
      <c r="J456" s="102"/>
      <c r="K456" s="103" t="s">
        <v>69</v>
      </c>
      <c r="L456" s="103"/>
      <c r="M456" s="104" t="s">
        <v>70</v>
      </c>
      <c r="N456" s="105"/>
      <c r="Q456" s="19"/>
      <c r="R456" s="19"/>
    </row>
    <row r="457" spans="1:18" s="18" customFormat="1" ht="45" hidden="1" outlineLevel="1" x14ac:dyDescent="0.25">
      <c r="A457" s="106"/>
      <c r="B457" s="100"/>
      <c r="C457" s="101"/>
      <c r="D457" s="102"/>
      <c r="E457" s="102" t="str">
        <f ca="1">IF(F457&lt;&gt;"","0x"&amp;DEC2HEX(F457,3),"")</f>
        <v/>
      </c>
      <c r="F457" s="102" t="str">
        <f t="array" aca="1" ref="F457" ca="1">IF(ISNUMBER(SEARCH("Bit", $K457)), "", INDEX(F:F,MAX(IF(OFFSET(F457,-25,0,24,1)&lt;&gt;"",ROW(OFFSET(F457,-25,0,24,1)))),)+2)</f>
        <v/>
      </c>
      <c r="G457" s="102"/>
      <c r="H457" s="102"/>
      <c r="I457" s="102"/>
      <c r="J457" s="102"/>
      <c r="K457" s="103" t="s">
        <v>297</v>
      </c>
      <c r="L457" s="103"/>
      <c r="M457" s="104" t="s">
        <v>343</v>
      </c>
      <c r="N457" s="105" t="s">
        <v>299</v>
      </c>
      <c r="Q457" s="19"/>
      <c r="R457" s="19"/>
    </row>
    <row r="458" spans="1:18" s="18" customFormat="1" ht="15.75" hidden="1" outlineLevel="1" x14ac:dyDescent="0.25">
      <c r="A458" s="106"/>
      <c r="B458" s="100"/>
      <c r="C458" s="101"/>
      <c r="D458" s="102"/>
      <c r="E458" s="102" t="str">
        <f ca="1">IF(F458&lt;&gt;"","0x"&amp;DEC2HEX(F458,3),"")</f>
        <v/>
      </c>
      <c r="F458" s="102" t="str">
        <f t="array" aca="1" ref="F458" ca="1">IF(ISNUMBER(SEARCH("Bit", $K458)), "", INDEX(F:F,MAX(IF(OFFSET(F458,-25,0,24,1)&lt;&gt;"",ROW(OFFSET(F458,-25,0,24,1)))),)+2)</f>
        <v/>
      </c>
      <c r="G458" s="102"/>
      <c r="H458" s="102"/>
      <c r="I458" s="102"/>
      <c r="J458" s="102"/>
      <c r="K458" s="103" t="s">
        <v>300</v>
      </c>
      <c r="L458" s="103"/>
      <c r="M458" s="104" t="s">
        <v>344</v>
      </c>
      <c r="N458" s="105"/>
      <c r="Q458" s="19"/>
      <c r="R458" s="19"/>
    </row>
    <row r="459" spans="1:18" s="18" customFormat="1" ht="15.75" collapsed="1" x14ac:dyDescent="0.25">
      <c r="A459" s="106"/>
      <c r="B459" s="100" t="s">
        <v>40</v>
      </c>
      <c r="C459" s="101" t="s">
        <v>345</v>
      </c>
      <c r="D459" s="102" t="s">
        <v>42</v>
      </c>
      <c r="E459" s="102" t="str">
        <f t="shared" ref="E459:E460" ca="1" si="98">IF(F459&lt;&gt;"","0x"&amp;DEC2HEX(F459,3),"")</f>
        <v>0x0F0</v>
      </c>
      <c r="F459" s="102">
        <f t="array" aca="1" ref="F459" ca="1">IF(ISNUMBER(SEARCH("Bit", $K459)), "", INDEX(F:F,MAX(IF(OFFSET(F459,-25,0,24,1)&lt;&gt;"",ROW(OFFSET(F459,-25,0,24,1)))),)+2)</f>
        <v>240</v>
      </c>
      <c r="G459" s="102" t="s">
        <v>43</v>
      </c>
      <c r="H459" s="102">
        <v>16</v>
      </c>
      <c r="I459" s="102" t="s">
        <v>2034</v>
      </c>
      <c r="J459" s="102"/>
      <c r="K459" s="103" t="s">
        <v>45</v>
      </c>
      <c r="L459" s="103"/>
      <c r="M459" s="104" t="s">
        <v>290</v>
      </c>
      <c r="N459" s="105"/>
      <c r="Q459" s="19"/>
      <c r="R459" s="19"/>
    </row>
    <row r="460" spans="1:18" s="18" customFormat="1" ht="22.5" hidden="1" outlineLevel="1" x14ac:dyDescent="0.25">
      <c r="A460" s="106"/>
      <c r="B460" s="100"/>
      <c r="C460" s="101"/>
      <c r="D460" s="102"/>
      <c r="E460" s="102" t="str">
        <f t="shared" ca="1" si="98"/>
        <v/>
      </c>
      <c r="F460" s="102" t="str">
        <f t="array" aca="1" ref="F460" ca="1">IF(ISNUMBER(SEARCH("Bit", $K460)), "", INDEX(F:F,MAX(IF(OFFSET(F460,-25,0,24,1)&lt;&gt;"",ROW(OFFSET(F460,-25,0,24,1)))),)+2)</f>
        <v/>
      </c>
      <c r="G460" s="102"/>
      <c r="H460" s="102"/>
      <c r="I460" s="102"/>
      <c r="J460" s="102"/>
      <c r="K460" s="103" t="s">
        <v>112</v>
      </c>
      <c r="L460" s="103"/>
      <c r="M460" s="104" t="s">
        <v>346</v>
      </c>
      <c r="N460" s="105" t="s">
        <v>347</v>
      </c>
      <c r="Q460" s="19"/>
      <c r="R460" s="19"/>
    </row>
    <row r="461" spans="1:18" s="18" customFormat="1" ht="15.75" collapsed="1" x14ac:dyDescent="0.25">
      <c r="A461" s="106"/>
      <c r="B461" s="100" t="s">
        <v>40</v>
      </c>
      <c r="C461" s="101" t="s">
        <v>348</v>
      </c>
      <c r="D461" s="102" t="s">
        <v>42</v>
      </c>
      <c r="E461" s="102" t="str">
        <f t="shared" ca="1" si="95"/>
        <v>0x0F2</v>
      </c>
      <c r="F461" s="102">
        <f t="array" aca="1" ref="F461" ca="1">IF(ISNUMBER(SEARCH("Bit", $K461)), "", INDEX(F:F,MAX(IF(OFFSET(F461,-25,0,24,1)&lt;&gt;"",ROW(OFFSET(F461,-25,0,24,1)))),)+2)</f>
        <v>242</v>
      </c>
      <c r="G461" s="102" t="s">
        <v>43</v>
      </c>
      <c r="H461" s="102">
        <v>16</v>
      </c>
      <c r="I461" s="102" t="s">
        <v>303</v>
      </c>
      <c r="J461" s="102"/>
      <c r="K461" s="103" t="s">
        <v>45</v>
      </c>
      <c r="L461" s="103"/>
      <c r="M461" s="104" t="s">
        <v>290</v>
      </c>
      <c r="N461" s="105"/>
      <c r="Q461" s="19"/>
      <c r="R461" s="19"/>
    </row>
    <row r="462" spans="1:18" s="18" customFormat="1" ht="33.75" hidden="1" outlineLevel="1" x14ac:dyDescent="0.25">
      <c r="A462" s="106"/>
      <c r="B462" s="100"/>
      <c r="C462" s="101"/>
      <c r="D462" s="102"/>
      <c r="E462" s="102" t="str">
        <f t="shared" ca="1" si="95"/>
        <v/>
      </c>
      <c r="F462" s="102" t="str">
        <f t="array" aca="1" ref="F462" ca="1">IF(ISNUMBER(SEARCH("Bit", $K462)), "", INDEX(F:F,MAX(IF(OFFSET(F462,-25,0,24,1)&lt;&gt;"",ROW(OFFSET(F462,-25,0,24,1)))),)+2)</f>
        <v/>
      </c>
      <c r="G462" s="102"/>
      <c r="H462" s="102"/>
      <c r="I462" s="102"/>
      <c r="J462" s="102"/>
      <c r="K462" s="103" t="s">
        <v>112</v>
      </c>
      <c r="L462" s="103"/>
      <c r="M462" s="104" t="s">
        <v>349</v>
      </c>
      <c r="N462" s="105" t="s">
        <v>350</v>
      </c>
      <c r="Q462" s="19"/>
      <c r="R462" s="19"/>
    </row>
    <row r="463" spans="1:18" s="18" customFormat="1" ht="15.75" collapsed="1" x14ac:dyDescent="0.25">
      <c r="A463" s="106"/>
      <c r="B463" s="100" t="s">
        <v>40</v>
      </c>
      <c r="C463" s="101" t="s">
        <v>351</v>
      </c>
      <c r="D463" s="102" t="s">
        <v>42</v>
      </c>
      <c r="E463" s="102" t="str">
        <f t="shared" ca="1" si="95"/>
        <v>0x0F4</v>
      </c>
      <c r="F463" s="102">
        <f t="array" aca="1" ref="F463" ca="1">IF(ISNUMBER(SEARCH("Bit", $K463)), "", INDEX(F:F,MAX(IF(OFFSET(F463,-25,0,24,1)&lt;&gt;"",ROW(OFFSET(F463,-25,0,24,1)))),)+2)</f>
        <v>244</v>
      </c>
      <c r="G463" s="102" t="s">
        <v>43</v>
      </c>
      <c r="H463" s="102">
        <v>16</v>
      </c>
      <c r="I463" s="102" t="s">
        <v>2034</v>
      </c>
      <c r="J463" s="102"/>
      <c r="K463" s="103" t="s">
        <v>45</v>
      </c>
      <c r="L463" s="103"/>
      <c r="M463" s="104" t="s">
        <v>290</v>
      </c>
      <c r="N463" s="105"/>
      <c r="Q463" s="19"/>
      <c r="R463" s="19"/>
    </row>
    <row r="464" spans="1:18" s="18" customFormat="1" ht="22.5" hidden="1" outlineLevel="1" x14ac:dyDescent="0.25">
      <c r="A464" s="106"/>
      <c r="B464" s="100"/>
      <c r="C464" s="101"/>
      <c r="D464" s="102"/>
      <c r="E464" s="102" t="str">
        <f t="shared" ca="1" si="95"/>
        <v/>
      </c>
      <c r="F464" s="102" t="str">
        <f t="array" aca="1" ref="F464" ca="1">IF(ISNUMBER(SEARCH("Bit", $K464)), "", INDEX(F:F,MAX(IF(OFFSET(F464,-25,0,24,1)&lt;&gt;"",ROW(OFFSET(F464,-25,0,24,1)))),)+2)</f>
        <v/>
      </c>
      <c r="G464" s="102"/>
      <c r="H464" s="102"/>
      <c r="I464" s="102"/>
      <c r="J464" s="102"/>
      <c r="K464" s="103" t="s">
        <v>112</v>
      </c>
      <c r="L464" s="103"/>
      <c r="M464" s="104" t="s">
        <v>352</v>
      </c>
      <c r="N464" s="105" t="s">
        <v>353</v>
      </c>
      <c r="Q464" s="19"/>
      <c r="R464" s="19"/>
    </row>
    <row r="465" spans="1:18" s="18" customFormat="1" ht="15.75" collapsed="1" x14ac:dyDescent="0.25">
      <c r="A465" s="106"/>
      <c r="B465" s="100" t="s">
        <v>40</v>
      </c>
      <c r="C465" s="101" t="s">
        <v>354</v>
      </c>
      <c r="D465" s="102" t="s">
        <v>42</v>
      </c>
      <c r="E465" s="102" t="str">
        <f ca="1">IF(F465&lt;&gt;"","0x"&amp;DEC2HEX(F465,3),"")</f>
        <v>0x0F6</v>
      </c>
      <c r="F465" s="102">
        <f t="array" aca="1" ref="F465" ca="1">IF(ISNUMBER(SEARCH("Bit", $K465)), "", INDEX(F:F,MAX(IF(OFFSET(F465,-25,0,24,1)&lt;&gt;"",ROW(OFFSET(F465,-25,0,24,1)))),)+2)</f>
        <v>246</v>
      </c>
      <c r="G465" s="102" t="s">
        <v>43</v>
      </c>
      <c r="H465" s="102">
        <v>16</v>
      </c>
      <c r="I465" s="102" t="s">
        <v>355</v>
      </c>
      <c r="J465" s="102"/>
      <c r="K465" s="103" t="s">
        <v>45</v>
      </c>
      <c r="L465" s="103"/>
      <c r="M465" s="104" t="s">
        <v>295</v>
      </c>
      <c r="N465" s="105" t="s">
        <v>356</v>
      </c>
      <c r="Q465" s="19"/>
      <c r="R465" s="19"/>
    </row>
    <row r="466" spans="1:18" s="18" customFormat="1" ht="15.75" hidden="1" outlineLevel="1" x14ac:dyDescent="0.25">
      <c r="A466" s="106"/>
      <c r="B466" s="100"/>
      <c r="C466" s="101"/>
      <c r="D466" s="102"/>
      <c r="E466" s="102" t="str">
        <f ca="1">IF(F466&lt;&gt;"","0x"&amp;DEC2HEX(F466,3),"")</f>
        <v/>
      </c>
      <c r="F466" s="102" t="str">
        <f t="array" aca="1" ref="F466" ca="1">IF(ISNUMBER(SEARCH("Bit", $K466)), "", INDEX(F:F,MAX(IF(OFFSET(F466,-25,0,24,1)&lt;&gt;"",ROW(OFFSET(F466,-25,0,24,1)))),)+2)</f>
        <v/>
      </c>
      <c r="G466" s="102"/>
      <c r="H466" s="102"/>
      <c r="I466" s="102"/>
      <c r="J466" s="102"/>
      <c r="K466" s="103" t="s">
        <v>67</v>
      </c>
      <c r="L466" s="103"/>
      <c r="M466" s="104" t="s">
        <v>68</v>
      </c>
      <c r="N466" s="105"/>
      <c r="Q466" s="19"/>
      <c r="R466" s="19"/>
    </row>
    <row r="467" spans="1:18" s="18" customFormat="1" ht="15.75" hidden="1" outlineLevel="1" x14ac:dyDescent="0.25">
      <c r="A467" s="106"/>
      <c r="B467" s="100"/>
      <c r="C467" s="101"/>
      <c r="D467" s="102"/>
      <c r="E467" s="102" t="str">
        <f ca="1">IF(F467&lt;&gt;"","0x"&amp;DEC2HEX(F467,3),"")</f>
        <v/>
      </c>
      <c r="F467" s="102" t="str">
        <f t="array" aca="1" ref="F467" ca="1">IF(ISNUMBER(SEARCH("Bit", $K467)), "", INDEX(F:F,MAX(IF(OFFSET(F467,-25,0,24,1)&lt;&gt;"",ROW(OFFSET(F467,-25,0,24,1)))),)+2)</f>
        <v/>
      </c>
      <c r="G467" s="102"/>
      <c r="H467" s="102"/>
      <c r="I467" s="102"/>
      <c r="J467" s="102"/>
      <c r="K467" s="103" t="s">
        <v>69</v>
      </c>
      <c r="L467" s="103"/>
      <c r="M467" s="104" t="s">
        <v>70</v>
      </c>
      <c r="N467" s="105"/>
      <c r="Q467" s="19"/>
      <c r="R467" s="19"/>
    </row>
    <row r="468" spans="1:18" s="18" customFormat="1" ht="45" hidden="1" outlineLevel="1" x14ac:dyDescent="0.25">
      <c r="A468" s="106"/>
      <c r="B468" s="100"/>
      <c r="C468" s="101"/>
      <c r="D468" s="102"/>
      <c r="E468" s="102" t="str">
        <f ca="1">IF(F468&lt;&gt;"","0x"&amp;DEC2HEX(F468,3),"")</f>
        <v/>
      </c>
      <c r="F468" s="102" t="str">
        <f t="array" aca="1" ref="F468" ca="1">IF(ISNUMBER(SEARCH("Bit", $K468)), "", INDEX(F:F,MAX(IF(OFFSET(F468,-25,0,24,1)&lt;&gt;"",ROW(OFFSET(F468,-25,0,24,1)))),)+2)</f>
        <v/>
      </c>
      <c r="G468" s="102"/>
      <c r="H468" s="102"/>
      <c r="I468" s="102"/>
      <c r="J468" s="102"/>
      <c r="K468" s="103" t="s">
        <v>297</v>
      </c>
      <c r="L468" s="103"/>
      <c r="M468" s="104" t="s">
        <v>357</v>
      </c>
      <c r="N468" s="105" t="s">
        <v>299</v>
      </c>
      <c r="Q468" s="19"/>
      <c r="R468" s="19"/>
    </row>
    <row r="469" spans="1:18" s="18" customFormat="1" ht="15.75" hidden="1" outlineLevel="1" x14ac:dyDescent="0.25">
      <c r="A469" s="106"/>
      <c r="B469" s="100"/>
      <c r="C469" s="101"/>
      <c r="D469" s="102"/>
      <c r="E469" s="102" t="str">
        <f ca="1">IF(F469&lt;&gt;"","0x"&amp;DEC2HEX(F469,3),"")</f>
        <v/>
      </c>
      <c r="F469" s="102" t="str">
        <f t="array" aca="1" ref="F469" ca="1">IF(ISNUMBER(SEARCH("Bit", $K469)), "", INDEX(F:F,MAX(IF(OFFSET(F469,-25,0,24,1)&lt;&gt;"",ROW(OFFSET(F469,-25,0,24,1)))),)+2)</f>
        <v/>
      </c>
      <c r="G469" s="102"/>
      <c r="H469" s="102"/>
      <c r="I469" s="102"/>
      <c r="J469" s="102"/>
      <c r="K469" s="103" t="s">
        <v>300</v>
      </c>
      <c r="L469" s="103"/>
      <c r="M469" s="104" t="s">
        <v>358</v>
      </c>
      <c r="N469" s="105"/>
      <c r="Q469" s="19"/>
      <c r="R469" s="19"/>
    </row>
    <row r="470" spans="1:18" s="18" customFormat="1" ht="15.75" collapsed="1" x14ac:dyDescent="0.25">
      <c r="A470" s="106"/>
      <c r="B470" s="100" t="s">
        <v>40</v>
      </c>
      <c r="C470" s="101" t="s">
        <v>359</v>
      </c>
      <c r="D470" s="102" t="s">
        <v>42</v>
      </c>
      <c r="E470" s="102" t="str">
        <f t="shared" ref="E470:E471" ca="1" si="99">IF(F470&lt;&gt;"","0x"&amp;DEC2HEX(F470,3),"")</f>
        <v>0x0F8</v>
      </c>
      <c r="F470" s="102">
        <f t="array" aca="1" ref="F470" ca="1">IF(ISNUMBER(SEARCH("Bit", $K470)), "", INDEX(F:F,MAX(IF(OFFSET(F470,-25,0,24,1)&lt;&gt;"",ROW(OFFSET(F470,-25,0,24,1)))),)+2)</f>
        <v>248</v>
      </c>
      <c r="G470" s="102" t="s">
        <v>43</v>
      </c>
      <c r="H470" s="102">
        <v>16</v>
      </c>
      <c r="I470" s="102" t="s">
        <v>303</v>
      </c>
      <c r="J470" s="102"/>
      <c r="K470" s="103" t="s">
        <v>45</v>
      </c>
      <c r="L470" s="103"/>
      <c r="M470" s="104" t="s">
        <v>290</v>
      </c>
      <c r="N470" s="105"/>
      <c r="Q470" s="19"/>
      <c r="R470" s="19"/>
    </row>
    <row r="471" spans="1:18" s="18" customFormat="1" ht="33.75" hidden="1" outlineLevel="1" x14ac:dyDescent="0.25">
      <c r="A471" s="106"/>
      <c r="B471" s="100"/>
      <c r="C471" s="101"/>
      <c r="D471" s="102"/>
      <c r="E471" s="102" t="str">
        <f t="shared" ca="1" si="99"/>
        <v/>
      </c>
      <c r="F471" s="102" t="str">
        <f t="array" aca="1" ref="F471" ca="1">IF(ISNUMBER(SEARCH("Bit", $K471)), "", INDEX(F:F,MAX(IF(OFFSET(F471,-25,0,24,1)&lt;&gt;"",ROW(OFFSET(F471,-25,0,24,1)))),)+2)</f>
        <v/>
      </c>
      <c r="G471" s="102"/>
      <c r="H471" s="102"/>
      <c r="I471" s="102"/>
      <c r="J471" s="102"/>
      <c r="K471" s="103" t="s">
        <v>112</v>
      </c>
      <c r="L471" s="103"/>
      <c r="M471" s="104" t="s">
        <v>360</v>
      </c>
      <c r="N471" s="105" t="s">
        <v>361</v>
      </c>
      <c r="Q471" s="19"/>
      <c r="R471" s="19"/>
    </row>
    <row r="472" spans="1:18" s="18" customFormat="1" ht="15.75" collapsed="1" x14ac:dyDescent="0.25">
      <c r="A472" s="106"/>
      <c r="B472" s="100" t="s">
        <v>40</v>
      </c>
      <c r="C472" s="101" t="s">
        <v>362</v>
      </c>
      <c r="D472" s="102" t="s">
        <v>42</v>
      </c>
      <c r="E472" s="102" t="str">
        <f t="shared" ca="1" si="95"/>
        <v>0x0FA</v>
      </c>
      <c r="F472" s="102">
        <f t="array" aca="1" ref="F472" ca="1">IF(ISNUMBER(SEARCH("Bit", $K472)), "", INDEX(F:F,MAX(IF(OFFSET(F472,-25,0,24,1)&lt;&gt;"",ROW(OFFSET(F472,-25,0,24,1)))),)+2)</f>
        <v>250</v>
      </c>
      <c r="G472" s="102" t="s">
        <v>43</v>
      </c>
      <c r="H472" s="102">
        <v>16</v>
      </c>
      <c r="I472" s="102" t="s">
        <v>2034</v>
      </c>
      <c r="J472" s="102"/>
      <c r="K472" s="103" t="s">
        <v>45</v>
      </c>
      <c r="L472" s="103"/>
      <c r="M472" s="104" t="s">
        <v>290</v>
      </c>
      <c r="N472" s="105"/>
      <c r="Q472" s="19"/>
      <c r="R472" s="19"/>
    </row>
    <row r="473" spans="1:18" s="18" customFormat="1" ht="22.5" hidden="1" outlineLevel="1" x14ac:dyDescent="0.25">
      <c r="A473" s="106"/>
      <c r="B473" s="100"/>
      <c r="C473" s="101"/>
      <c r="D473" s="102"/>
      <c r="E473" s="102" t="str">
        <f t="shared" ref="E473:E574" ca="1" si="100">IF(F473&lt;&gt;"","0x"&amp;DEC2HEX(F473,3),"")</f>
        <v/>
      </c>
      <c r="F473" s="102" t="str">
        <f t="array" aca="1" ref="F473" ca="1">IF(ISNUMBER(SEARCH("Bit", $K473)), "", INDEX(F:F,MAX(IF(OFFSET(F473,-25,0,24,1)&lt;&gt;"",ROW(OFFSET(F473,-25,0,24,1)))),)+2)</f>
        <v/>
      </c>
      <c r="G473" s="102"/>
      <c r="H473" s="102"/>
      <c r="I473" s="102"/>
      <c r="J473" s="102"/>
      <c r="K473" s="103" t="s">
        <v>112</v>
      </c>
      <c r="L473" s="103"/>
      <c r="M473" s="104" t="s">
        <v>363</v>
      </c>
      <c r="N473" s="105" t="s">
        <v>364</v>
      </c>
      <c r="Q473" s="19"/>
      <c r="R473" s="19"/>
    </row>
    <row r="474" spans="1:18" s="18" customFormat="1" ht="15.75" collapsed="1" x14ac:dyDescent="0.25">
      <c r="A474" s="106"/>
      <c r="B474" s="100" t="s">
        <v>40</v>
      </c>
      <c r="C474" s="101" t="s">
        <v>365</v>
      </c>
      <c r="D474" s="102" t="s">
        <v>42</v>
      </c>
      <c r="E474" s="102" t="str">
        <f t="shared" ca="1" si="100"/>
        <v>0x0FC</v>
      </c>
      <c r="F474" s="102">
        <f t="array" aca="1" ref="F474" ca="1">IF(ISNUMBER(SEARCH("Bit", $K474)), "", INDEX(F:F,MAX(IF(OFFSET(F474,-25,0,24,1)&lt;&gt;"",ROW(OFFSET(F474,-25,0,24,1)))),)+2)</f>
        <v>252</v>
      </c>
      <c r="G474" s="102" t="s">
        <v>43</v>
      </c>
      <c r="H474" s="102">
        <v>16</v>
      </c>
      <c r="I474" s="102" t="s">
        <v>303</v>
      </c>
      <c r="J474" s="102"/>
      <c r="K474" s="103" t="s">
        <v>45</v>
      </c>
      <c r="L474" s="103"/>
      <c r="M474" s="104" t="s">
        <v>290</v>
      </c>
      <c r="N474" s="105"/>
      <c r="Q474" s="19"/>
      <c r="R474" s="19"/>
    </row>
    <row r="475" spans="1:18" s="18" customFormat="1" ht="33.75" hidden="1" outlineLevel="1" x14ac:dyDescent="0.25">
      <c r="A475" s="106"/>
      <c r="B475" s="100"/>
      <c r="C475" s="101"/>
      <c r="D475" s="102"/>
      <c r="E475" s="102" t="str">
        <f t="shared" ca="1" si="100"/>
        <v/>
      </c>
      <c r="F475" s="102" t="str">
        <f t="array" aca="1" ref="F475" ca="1">IF(ISNUMBER(SEARCH("Bit", $K475)), "", INDEX(F:F,MAX(IF(OFFSET(F475,-25,0,24,1)&lt;&gt;"",ROW(OFFSET(F475,-25,0,24,1)))),)+2)</f>
        <v/>
      </c>
      <c r="G475" s="102"/>
      <c r="H475" s="102"/>
      <c r="I475" s="102"/>
      <c r="J475" s="102"/>
      <c r="K475" s="103" t="s">
        <v>112</v>
      </c>
      <c r="L475" s="103"/>
      <c r="M475" s="104" t="s">
        <v>366</v>
      </c>
      <c r="N475" s="105" t="s">
        <v>367</v>
      </c>
      <c r="Q475" s="19"/>
      <c r="R475" s="19"/>
    </row>
    <row r="476" spans="1:18" s="18" customFormat="1" ht="15.75" collapsed="1" x14ac:dyDescent="0.25">
      <c r="A476" s="106"/>
      <c r="B476" s="100" t="s">
        <v>40</v>
      </c>
      <c r="C476" s="101" t="s">
        <v>368</v>
      </c>
      <c r="D476" s="102" t="s">
        <v>42</v>
      </c>
      <c r="E476" s="102" t="str">
        <f ca="1">IF(F476&lt;&gt;"","0x"&amp;DEC2HEX(F476,3),"")</f>
        <v>0x0FE</v>
      </c>
      <c r="F476" s="102">
        <f t="array" aca="1" ref="F476" ca="1">IF(ISNUMBER(SEARCH("Bit", $K476)), "", INDEX(F:F,MAX(IF(OFFSET(F476,-25,0,24,1)&lt;&gt;"",ROW(OFFSET(F476,-25,0,24,1)))),)+2)</f>
        <v>254</v>
      </c>
      <c r="G476" s="102" t="s">
        <v>43</v>
      </c>
      <c r="H476" s="102">
        <v>16</v>
      </c>
      <c r="I476" s="102" t="s">
        <v>369</v>
      </c>
      <c r="J476" s="102"/>
      <c r="K476" s="103" t="s">
        <v>45</v>
      </c>
      <c r="L476" s="103"/>
      <c r="M476" s="104" t="s">
        <v>295</v>
      </c>
      <c r="N476" s="105" t="s">
        <v>370</v>
      </c>
      <c r="Q476" s="19"/>
      <c r="R476" s="19"/>
    </row>
    <row r="477" spans="1:18" s="18" customFormat="1" ht="15.75" hidden="1" outlineLevel="1" x14ac:dyDescent="0.25">
      <c r="A477" s="106"/>
      <c r="B477" s="100"/>
      <c r="C477" s="101"/>
      <c r="D477" s="102"/>
      <c r="E477" s="102" t="str">
        <f ca="1">IF(F477&lt;&gt;"","0x"&amp;DEC2HEX(F477,3),"")</f>
        <v/>
      </c>
      <c r="F477" s="102" t="str">
        <f t="array" aca="1" ref="F477" ca="1">IF(ISNUMBER(SEARCH("Bit", $K477)), "", INDEX(F:F,MAX(IF(OFFSET(F477,-25,0,24,1)&lt;&gt;"",ROW(OFFSET(F477,-25,0,24,1)))),)+2)</f>
        <v/>
      </c>
      <c r="G477" s="102"/>
      <c r="H477" s="102"/>
      <c r="I477" s="102"/>
      <c r="J477" s="102"/>
      <c r="K477" s="103" t="s">
        <v>67</v>
      </c>
      <c r="L477" s="103"/>
      <c r="M477" s="104" t="s">
        <v>68</v>
      </c>
      <c r="N477" s="105"/>
      <c r="Q477" s="19"/>
      <c r="R477" s="19"/>
    </row>
    <row r="478" spans="1:18" s="18" customFormat="1" ht="15.75" hidden="1" outlineLevel="1" x14ac:dyDescent="0.25">
      <c r="A478" s="106"/>
      <c r="B478" s="100"/>
      <c r="C478" s="101"/>
      <c r="D478" s="102"/>
      <c r="E478" s="102" t="str">
        <f ca="1">IF(F478&lt;&gt;"","0x"&amp;DEC2HEX(F478,3),"")</f>
        <v/>
      </c>
      <c r="F478" s="102" t="str">
        <f t="array" aca="1" ref="F478" ca="1">IF(ISNUMBER(SEARCH("Bit", $K478)), "", INDEX(F:F,MAX(IF(OFFSET(F478,-25,0,24,1)&lt;&gt;"",ROW(OFFSET(F478,-25,0,24,1)))),)+2)</f>
        <v/>
      </c>
      <c r="G478" s="102"/>
      <c r="H478" s="102"/>
      <c r="I478" s="102"/>
      <c r="J478" s="102"/>
      <c r="K478" s="103" t="s">
        <v>69</v>
      </c>
      <c r="L478" s="103"/>
      <c r="M478" s="104" t="s">
        <v>70</v>
      </c>
      <c r="N478" s="105"/>
      <c r="Q478" s="19"/>
      <c r="R478" s="19"/>
    </row>
    <row r="479" spans="1:18" s="18" customFormat="1" ht="45" hidden="1" outlineLevel="1" x14ac:dyDescent="0.25">
      <c r="A479" s="106"/>
      <c r="B479" s="100"/>
      <c r="C479" s="101"/>
      <c r="D479" s="102"/>
      <c r="E479" s="102" t="str">
        <f ca="1">IF(F479&lt;&gt;"","0x"&amp;DEC2HEX(F479,3),"")</f>
        <v/>
      </c>
      <c r="F479" s="102" t="str">
        <f t="array" aca="1" ref="F479" ca="1">IF(ISNUMBER(SEARCH("Bit", $K479)), "", INDEX(F:F,MAX(IF(OFFSET(F479,-25,0,24,1)&lt;&gt;"",ROW(OFFSET(F479,-25,0,24,1)))),)+2)</f>
        <v/>
      </c>
      <c r="G479" s="102"/>
      <c r="H479" s="102"/>
      <c r="I479" s="102"/>
      <c r="J479" s="102"/>
      <c r="K479" s="103" t="s">
        <v>297</v>
      </c>
      <c r="L479" s="103"/>
      <c r="M479" s="104" t="s">
        <v>371</v>
      </c>
      <c r="N479" s="105" t="s">
        <v>299</v>
      </c>
      <c r="Q479" s="19"/>
      <c r="R479" s="19"/>
    </row>
    <row r="480" spans="1:18" s="18" customFormat="1" ht="15.75" hidden="1" outlineLevel="1" x14ac:dyDescent="0.25">
      <c r="A480" s="106"/>
      <c r="B480" s="100"/>
      <c r="C480" s="101"/>
      <c r="D480" s="102"/>
      <c r="E480" s="102" t="str">
        <f ca="1">IF(F480&lt;&gt;"","0x"&amp;DEC2HEX(F480,3),"")</f>
        <v/>
      </c>
      <c r="F480" s="102" t="str">
        <f t="array" aca="1" ref="F480" ca="1">IF(ISNUMBER(SEARCH("Bit", $K480)), "", INDEX(F:F,MAX(IF(OFFSET(F480,-25,0,24,1)&lt;&gt;"",ROW(OFFSET(F480,-25,0,24,1)))),)+2)</f>
        <v/>
      </c>
      <c r="G480" s="102"/>
      <c r="H480" s="102"/>
      <c r="I480" s="102"/>
      <c r="J480" s="102"/>
      <c r="K480" s="103" t="s">
        <v>300</v>
      </c>
      <c r="L480" s="103"/>
      <c r="M480" s="104" t="s">
        <v>372</v>
      </c>
      <c r="N480" s="105"/>
      <c r="Q480" s="19"/>
      <c r="R480" s="19"/>
    </row>
    <row r="481" spans="1:18" s="18" customFormat="1" ht="15.75" collapsed="1" x14ac:dyDescent="0.25">
      <c r="A481" s="106"/>
      <c r="B481" s="100" t="s">
        <v>40</v>
      </c>
      <c r="C481" s="101" t="s">
        <v>373</v>
      </c>
      <c r="D481" s="102" t="s">
        <v>42</v>
      </c>
      <c r="E481" s="102" t="str">
        <f t="shared" ref="E481:E482" ca="1" si="101">IF(F481&lt;&gt;"","0x"&amp;DEC2HEX(F481,3),"")</f>
        <v>0x100</v>
      </c>
      <c r="F481" s="102">
        <f t="array" aca="1" ref="F481" ca="1">IF(ISNUMBER(SEARCH("Bit", $K481)), "", INDEX(F:F,MAX(IF(OFFSET(F481,-25,0,24,1)&lt;&gt;"",ROW(OFFSET(F481,-25,0,24,1)))),)+2)</f>
        <v>256</v>
      </c>
      <c r="G481" s="102" t="s">
        <v>43</v>
      </c>
      <c r="H481" s="102">
        <v>16</v>
      </c>
      <c r="I481" s="102" t="s">
        <v>1766</v>
      </c>
      <c r="J481" s="102"/>
      <c r="K481" s="103" t="s">
        <v>45</v>
      </c>
      <c r="L481" s="103"/>
      <c r="M481" s="104" t="s">
        <v>290</v>
      </c>
      <c r="N481" s="105"/>
      <c r="Q481" s="19"/>
      <c r="R481" s="19"/>
    </row>
    <row r="482" spans="1:18" s="18" customFormat="1" ht="22.5" hidden="1" outlineLevel="1" x14ac:dyDescent="0.25">
      <c r="A482" s="106"/>
      <c r="B482" s="100"/>
      <c r="C482" s="101"/>
      <c r="D482" s="102"/>
      <c r="E482" s="102" t="str">
        <f t="shared" ca="1" si="101"/>
        <v/>
      </c>
      <c r="F482" s="102" t="str">
        <f t="array" aca="1" ref="F482" ca="1">IF(ISNUMBER(SEARCH("Bit", $K482)), "", INDEX(F:F,MAX(IF(OFFSET(F482,-25,0,24,1)&lt;&gt;"",ROW(OFFSET(F482,-25,0,24,1)))),)+2)</f>
        <v/>
      </c>
      <c r="G482" s="102"/>
      <c r="H482" s="102"/>
      <c r="I482" s="102"/>
      <c r="J482" s="102"/>
      <c r="K482" s="103" t="s">
        <v>112</v>
      </c>
      <c r="L482" s="103"/>
      <c r="M482" s="104" t="s">
        <v>374</v>
      </c>
      <c r="N482" s="105" t="s">
        <v>375</v>
      </c>
      <c r="Q482" s="19"/>
      <c r="R482" s="19"/>
    </row>
    <row r="483" spans="1:18" s="18" customFormat="1" ht="15.75" collapsed="1" x14ac:dyDescent="0.25">
      <c r="A483" s="106"/>
      <c r="B483" s="100" t="s">
        <v>40</v>
      </c>
      <c r="C483" s="101" t="s">
        <v>376</v>
      </c>
      <c r="D483" s="102" t="s">
        <v>42</v>
      </c>
      <c r="E483" s="102" t="str">
        <f t="shared" ca="1" si="100"/>
        <v>0x102</v>
      </c>
      <c r="F483" s="102">
        <f t="array" aca="1" ref="F483" ca="1">IF(ISNUMBER(SEARCH("Bit", $K483)), "", INDEX(F:F,MAX(IF(OFFSET(F483,-25,0,24,1)&lt;&gt;"",ROW(OFFSET(F483,-25,0,24,1)))),)+2)</f>
        <v>258</v>
      </c>
      <c r="G483" s="102" t="s">
        <v>43</v>
      </c>
      <c r="H483" s="102">
        <v>16</v>
      </c>
      <c r="I483" s="102" t="s">
        <v>303</v>
      </c>
      <c r="J483" s="102"/>
      <c r="K483" s="103" t="s">
        <v>45</v>
      </c>
      <c r="L483" s="103"/>
      <c r="M483" s="104" t="s">
        <v>290</v>
      </c>
      <c r="N483" s="105"/>
      <c r="Q483" s="19"/>
      <c r="R483" s="19"/>
    </row>
    <row r="484" spans="1:18" s="18" customFormat="1" ht="33.75" hidden="1" outlineLevel="1" x14ac:dyDescent="0.25">
      <c r="A484" s="106"/>
      <c r="B484" s="100"/>
      <c r="C484" s="101"/>
      <c r="D484" s="102"/>
      <c r="E484" s="102" t="str">
        <f t="shared" ca="1" si="100"/>
        <v/>
      </c>
      <c r="F484" s="102" t="str">
        <f t="array" aca="1" ref="F484" ca="1">IF(ISNUMBER(SEARCH("Bit", $K484)), "", INDEX(F:F,MAX(IF(OFFSET(F484,-25,0,24,1)&lt;&gt;"",ROW(OFFSET(F484,-25,0,24,1)))),)+2)</f>
        <v/>
      </c>
      <c r="G484" s="102"/>
      <c r="H484" s="102"/>
      <c r="I484" s="102"/>
      <c r="J484" s="102"/>
      <c r="K484" s="103" t="s">
        <v>112</v>
      </c>
      <c r="L484" s="103"/>
      <c r="M484" s="104" t="s">
        <v>377</v>
      </c>
      <c r="N484" s="105" t="s">
        <v>378</v>
      </c>
      <c r="Q484" s="19"/>
      <c r="R484" s="19"/>
    </row>
    <row r="485" spans="1:18" s="18" customFormat="1" ht="15.75" collapsed="1" x14ac:dyDescent="0.25">
      <c r="A485" s="106"/>
      <c r="B485" s="100" t="s">
        <v>40</v>
      </c>
      <c r="C485" s="101" t="s">
        <v>379</v>
      </c>
      <c r="D485" s="102" t="s">
        <v>42</v>
      </c>
      <c r="E485" s="102" t="str">
        <f t="shared" ca="1" si="100"/>
        <v>0x104</v>
      </c>
      <c r="F485" s="102">
        <f t="array" aca="1" ref="F485" ca="1">IF(ISNUMBER(SEARCH("Bit", $K485)), "", INDEX(F:F,MAX(IF(OFFSET(F485,-25,0,24,1)&lt;&gt;"",ROW(OFFSET(F485,-25,0,24,1)))),)+2)</f>
        <v>260</v>
      </c>
      <c r="G485" s="102" t="s">
        <v>43</v>
      </c>
      <c r="H485" s="102">
        <v>16</v>
      </c>
      <c r="I485" s="102" t="s">
        <v>1766</v>
      </c>
      <c r="J485" s="102"/>
      <c r="K485" s="103" t="s">
        <v>45</v>
      </c>
      <c r="L485" s="103"/>
      <c r="M485" s="104" t="s">
        <v>290</v>
      </c>
      <c r="N485" s="105"/>
      <c r="Q485" s="19"/>
      <c r="R485" s="19"/>
    </row>
    <row r="486" spans="1:18" s="18" customFormat="1" ht="22.5" hidden="1" outlineLevel="1" x14ac:dyDescent="0.25">
      <c r="A486" s="106"/>
      <c r="B486" s="100"/>
      <c r="C486" s="101"/>
      <c r="D486" s="102"/>
      <c r="E486" s="102" t="str">
        <f t="shared" ca="1" si="100"/>
        <v/>
      </c>
      <c r="F486" s="102" t="str">
        <f t="array" aca="1" ref="F486" ca="1">IF(ISNUMBER(SEARCH("Bit", $K486)), "", INDEX(F:F,MAX(IF(OFFSET(F486,-25,0,24,1)&lt;&gt;"",ROW(OFFSET(F486,-25,0,24,1)))),)+2)</f>
        <v/>
      </c>
      <c r="G486" s="102"/>
      <c r="H486" s="102"/>
      <c r="I486" s="102"/>
      <c r="J486" s="102"/>
      <c r="K486" s="103" t="s">
        <v>112</v>
      </c>
      <c r="L486" s="103"/>
      <c r="M486" s="104" t="s">
        <v>380</v>
      </c>
      <c r="N486" s="105" t="s">
        <v>381</v>
      </c>
      <c r="Q486" s="19"/>
      <c r="R486" s="19"/>
    </row>
    <row r="487" spans="1:18" s="18" customFormat="1" ht="15.75" collapsed="1" x14ac:dyDescent="0.25">
      <c r="A487" s="106"/>
      <c r="B487" s="100" t="s">
        <v>40</v>
      </c>
      <c r="C487" s="101" t="s">
        <v>382</v>
      </c>
      <c r="D487" s="102" t="s">
        <v>42</v>
      </c>
      <c r="E487" s="102" t="str">
        <f ca="1">IF(F487&lt;&gt;"","0x"&amp;DEC2HEX(F487,3),"")</f>
        <v>0x106</v>
      </c>
      <c r="F487" s="102">
        <f t="array" aca="1" ref="F487" ca="1">IF(ISNUMBER(SEARCH("Bit", $K487)), "", INDEX(F:F,MAX(IF(OFFSET(F487,-25,0,24,1)&lt;&gt;"",ROW(OFFSET(F487,-25,0,24,1)))),)+2)</f>
        <v>262</v>
      </c>
      <c r="G487" s="102" t="s">
        <v>43</v>
      </c>
      <c r="H487" s="102">
        <v>16</v>
      </c>
      <c r="I487" s="102" t="s">
        <v>44</v>
      </c>
      <c r="J487" s="102"/>
      <c r="K487" s="103" t="s">
        <v>45</v>
      </c>
      <c r="L487" s="103"/>
      <c r="M487" s="104" t="s">
        <v>295</v>
      </c>
      <c r="N487" s="105"/>
      <c r="Q487" s="19"/>
      <c r="R487" s="19"/>
    </row>
    <row r="488" spans="1:18" s="18" customFormat="1" ht="15.75" hidden="1" outlineLevel="1" x14ac:dyDescent="0.25">
      <c r="A488" s="106"/>
      <c r="B488" s="100"/>
      <c r="C488" s="101"/>
      <c r="D488" s="102"/>
      <c r="E488" s="102" t="str">
        <f ca="1">IF(F488&lt;&gt;"","0x"&amp;DEC2HEX(F488,3),"")</f>
        <v/>
      </c>
      <c r="F488" s="102" t="str">
        <f t="array" aca="1" ref="F488" ca="1">IF(ISNUMBER(SEARCH("Bit", $K488)), "", INDEX(F:F,MAX(IF(OFFSET(F488,-25,0,24,1)&lt;&gt;"",ROW(OFFSET(F488,-25,0,24,1)))),)+2)</f>
        <v/>
      </c>
      <c r="G488" s="102"/>
      <c r="H488" s="102"/>
      <c r="I488" s="102"/>
      <c r="J488" s="102"/>
      <c r="K488" s="103" t="s">
        <v>67</v>
      </c>
      <c r="L488" s="103"/>
      <c r="M488" s="104" t="s">
        <v>68</v>
      </c>
      <c r="N488" s="105"/>
      <c r="Q488" s="19"/>
      <c r="R488" s="19"/>
    </row>
    <row r="489" spans="1:18" s="18" customFormat="1" ht="15.75" hidden="1" outlineLevel="1" x14ac:dyDescent="0.25">
      <c r="A489" s="106"/>
      <c r="B489" s="100"/>
      <c r="C489" s="101"/>
      <c r="D489" s="102"/>
      <c r="E489" s="102" t="str">
        <f ca="1">IF(F489&lt;&gt;"","0x"&amp;DEC2HEX(F489,3),"")</f>
        <v/>
      </c>
      <c r="F489" s="102" t="str">
        <f t="array" aca="1" ref="F489" ca="1">IF(ISNUMBER(SEARCH("Bit", $K489)), "", INDEX(F:F,MAX(IF(OFFSET(F489,-25,0,24,1)&lt;&gt;"",ROW(OFFSET(F489,-25,0,24,1)))),)+2)</f>
        <v/>
      </c>
      <c r="G489" s="102"/>
      <c r="H489" s="102"/>
      <c r="I489" s="102"/>
      <c r="J489" s="102"/>
      <c r="K489" s="103" t="s">
        <v>69</v>
      </c>
      <c r="L489" s="103"/>
      <c r="M489" s="104" t="s">
        <v>70</v>
      </c>
      <c r="N489" s="105"/>
      <c r="Q489" s="19"/>
      <c r="R489" s="19"/>
    </row>
    <row r="490" spans="1:18" s="18" customFormat="1" ht="45" hidden="1" outlineLevel="1" x14ac:dyDescent="0.25">
      <c r="A490" s="106"/>
      <c r="B490" s="100"/>
      <c r="C490" s="101"/>
      <c r="D490" s="102"/>
      <c r="E490" s="102" t="str">
        <f ca="1">IF(F490&lt;&gt;"","0x"&amp;DEC2HEX(F490,3),"")</f>
        <v/>
      </c>
      <c r="F490" s="102" t="str">
        <f t="array" aca="1" ref="F490" ca="1">IF(ISNUMBER(SEARCH("Bit", $K490)), "", INDEX(F:F,MAX(IF(OFFSET(F490,-25,0,24,1)&lt;&gt;"",ROW(OFFSET(F490,-25,0,24,1)))),)+2)</f>
        <v/>
      </c>
      <c r="G490" s="102"/>
      <c r="H490" s="102"/>
      <c r="I490" s="102"/>
      <c r="J490" s="102"/>
      <c r="K490" s="103" t="s">
        <v>297</v>
      </c>
      <c r="L490" s="103"/>
      <c r="M490" s="104" t="s">
        <v>383</v>
      </c>
      <c r="N490" s="105" t="s">
        <v>299</v>
      </c>
      <c r="Q490" s="19"/>
      <c r="R490" s="19"/>
    </row>
    <row r="491" spans="1:18" s="18" customFormat="1" ht="15.75" hidden="1" outlineLevel="1" x14ac:dyDescent="0.25">
      <c r="A491" s="106"/>
      <c r="B491" s="100"/>
      <c r="C491" s="101"/>
      <c r="D491" s="102"/>
      <c r="E491" s="102" t="str">
        <f ca="1">IF(F491&lt;&gt;"","0x"&amp;DEC2HEX(F491,3),"")</f>
        <v/>
      </c>
      <c r="F491" s="102" t="str">
        <f t="array" aca="1" ref="F491" ca="1">IF(ISNUMBER(SEARCH("Bit", $K491)), "", INDEX(F:F,MAX(IF(OFFSET(F491,-25,0,24,1)&lt;&gt;"",ROW(OFFSET(F491,-25,0,24,1)))),)+2)</f>
        <v/>
      </c>
      <c r="G491" s="102"/>
      <c r="H491" s="102"/>
      <c r="I491" s="102"/>
      <c r="J491" s="102"/>
      <c r="K491" s="103" t="s">
        <v>300</v>
      </c>
      <c r="L491" s="103"/>
      <c r="M491" s="104" t="s">
        <v>384</v>
      </c>
      <c r="N491" s="105"/>
      <c r="Q491" s="19"/>
      <c r="R491" s="19"/>
    </row>
    <row r="492" spans="1:18" s="18" customFormat="1" ht="15.75" collapsed="1" x14ac:dyDescent="0.25">
      <c r="A492" s="106"/>
      <c r="B492" s="100" t="s">
        <v>40</v>
      </c>
      <c r="C492" s="101" t="s">
        <v>385</v>
      </c>
      <c r="D492" s="102" t="s">
        <v>42</v>
      </c>
      <c r="E492" s="102" t="str">
        <f t="shared" ref="E492:E493" ca="1" si="102">IF(F492&lt;&gt;"","0x"&amp;DEC2HEX(F492,3),"")</f>
        <v>0x108</v>
      </c>
      <c r="F492" s="102">
        <f t="array" aca="1" ref="F492" ca="1">IF(ISNUMBER(SEARCH("Bit", $K492)), "", INDEX(F:F,MAX(IF(OFFSET(F492,-25,0,24,1)&lt;&gt;"",ROW(OFFSET(F492,-25,0,24,1)))),)+2)</f>
        <v>264</v>
      </c>
      <c r="G492" s="102" t="s">
        <v>43</v>
      </c>
      <c r="H492" s="102">
        <v>16</v>
      </c>
      <c r="I492" s="102" t="s">
        <v>303</v>
      </c>
      <c r="J492" s="102"/>
      <c r="K492" s="103" t="s">
        <v>45</v>
      </c>
      <c r="L492" s="103"/>
      <c r="M492" s="104" t="s">
        <v>290</v>
      </c>
      <c r="N492" s="105"/>
      <c r="Q492" s="19"/>
      <c r="R492" s="19"/>
    </row>
    <row r="493" spans="1:18" s="18" customFormat="1" ht="33.75" hidden="1" outlineLevel="1" x14ac:dyDescent="0.25">
      <c r="A493" s="106"/>
      <c r="B493" s="100"/>
      <c r="C493" s="101"/>
      <c r="D493" s="102"/>
      <c r="E493" s="102" t="str">
        <f t="shared" ca="1" si="102"/>
        <v/>
      </c>
      <c r="F493" s="102" t="str">
        <f t="array" aca="1" ref="F493" ca="1">IF(ISNUMBER(SEARCH("Bit", $K493)), "", INDEX(F:F,MAX(IF(OFFSET(F493,-25,0,24,1)&lt;&gt;"",ROW(OFFSET(F493,-25,0,24,1)))),)+2)</f>
        <v/>
      </c>
      <c r="G493" s="102"/>
      <c r="H493" s="102"/>
      <c r="I493" s="102"/>
      <c r="J493" s="102"/>
      <c r="K493" s="103" t="s">
        <v>112</v>
      </c>
      <c r="L493" s="103"/>
      <c r="M493" s="104" t="s">
        <v>386</v>
      </c>
      <c r="N493" s="105" t="s">
        <v>387</v>
      </c>
      <c r="Q493" s="19"/>
      <c r="R493" s="19"/>
    </row>
    <row r="494" spans="1:18" s="18" customFormat="1" ht="15.75" collapsed="1" x14ac:dyDescent="0.25">
      <c r="A494" s="106"/>
      <c r="B494" s="100" t="s">
        <v>40</v>
      </c>
      <c r="C494" s="101" t="s">
        <v>388</v>
      </c>
      <c r="D494" s="102" t="s">
        <v>42</v>
      </c>
      <c r="E494" s="102" t="str">
        <f t="shared" ca="1" si="100"/>
        <v>0x10A</v>
      </c>
      <c r="F494" s="102">
        <f t="array" aca="1" ref="F494" ca="1">IF(ISNUMBER(SEARCH("Bit", $K494)), "", INDEX(F:F,MAX(IF(OFFSET(F494,-25,0,24,1)&lt;&gt;"",ROW(OFFSET(F494,-25,0,24,1)))),)+2)</f>
        <v>266</v>
      </c>
      <c r="G494" s="102" t="s">
        <v>43</v>
      </c>
      <c r="H494" s="102">
        <v>16</v>
      </c>
      <c r="I494" s="102" t="s">
        <v>1766</v>
      </c>
      <c r="J494" s="102"/>
      <c r="K494" s="103" t="s">
        <v>45</v>
      </c>
      <c r="L494" s="103"/>
      <c r="M494" s="104" t="s">
        <v>290</v>
      </c>
      <c r="N494" s="105"/>
      <c r="Q494" s="19"/>
      <c r="R494" s="19"/>
    </row>
    <row r="495" spans="1:18" s="18" customFormat="1" ht="22.5" hidden="1" outlineLevel="1" x14ac:dyDescent="0.25">
      <c r="A495" s="106"/>
      <c r="B495" s="100"/>
      <c r="C495" s="101"/>
      <c r="D495" s="102"/>
      <c r="E495" s="102" t="str">
        <f t="shared" ca="1" si="100"/>
        <v/>
      </c>
      <c r="F495" s="102" t="str">
        <f t="array" aca="1" ref="F495" ca="1">IF(ISNUMBER(SEARCH("Bit", $K495)), "", INDEX(F:F,MAX(IF(OFFSET(F495,-25,0,24,1)&lt;&gt;"",ROW(OFFSET(F495,-25,0,24,1)))),)+2)</f>
        <v/>
      </c>
      <c r="G495" s="102"/>
      <c r="H495" s="102"/>
      <c r="I495" s="102"/>
      <c r="J495" s="102"/>
      <c r="K495" s="103" t="s">
        <v>112</v>
      </c>
      <c r="L495" s="103"/>
      <c r="M495" s="104" t="s">
        <v>389</v>
      </c>
      <c r="N495" s="105" t="s">
        <v>390</v>
      </c>
      <c r="Q495" s="19"/>
      <c r="R495" s="19"/>
    </row>
    <row r="496" spans="1:18" s="18" customFormat="1" ht="15.75" collapsed="1" x14ac:dyDescent="0.25">
      <c r="A496" s="106"/>
      <c r="B496" s="100" t="s">
        <v>40</v>
      </c>
      <c r="C496" s="101" t="s">
        <v>391</v>
      </c>
      <c r="D496" s="102" t="s">
        <v>42</v>
      </c>
      <c r="E496" s="102" t="str">
        <f t="shared" ca="1" si="100"/>
        <v>0x10C</v>
      </c>
      <c r="F496" s="102">
        <f t="array" aca="1" ref="F496" ca="1">IF(ISNUMBER(SEARCH("Bit", $K496)), "", INDEX(F:F,MAX(IF(OFFSET(F496,-25,0,24,1)&lt;&gt;"",ROW(OFFSET(F496,-25,0,24,1)))),)+2)</f>
        <v>268</v>
      </c>
      <c r="G496" s="102" t="s">
        <v>43</v>
      </c>
      <c r="H496" s="102">
        <v>16</v>
      </c>
      <c r="I496" s="102" t="s">
        <v>303</v>
      </c>
      <c r="J496" s="102"/>
      <c r="K496" s="103" t="s">
        <v>45</v>
      </c>
      <c r="L496" s="103"/>
      <c r="M496" s="104" t="s">
        <v>290</v>
      </c>
      <c r="N496" s="105"/>
      <c r="Q496" s="19"/>
      <c r="R496" s="19"/>
    </row>
    <row r="497" spans="1:18" s="18" customFormat="1" ht="33.75" hidden="1" outlineLevel="1" x14ac:dyDescent="0.25">
      <c r="A497" s="106"/>
      <c r="B497" s="100"/>
      <c r="C497" s="101"/>
      <c r="D497" s="102"/>
      <c r="E497" s="102" t="str">
        <f t="shared" ca="1" si="100"/>
        <v/>
      </c>
      <c r="F497" s="102" t="str">
        <f t="array" aca="1" ref="F497" ca="1">IF(ISNUMBER(SEARCH("Bit", $K497)), "", INDEX(F:F,MAX(IF(OFFSET(F497,-25,0,24,1)&lt;&gt;"",ROW(OFFSET(F497,-25,0,24,1)))),)+2)</f>
        <v/>
      </c>
      <c r="G497" s="102"/>
      <c r="H497" s="102"/>
      <c r="I497" s="102"/>
      <c r="J497" s="102"/>
      <c r="K497" s="103" t="s">
        <v>112</v>
      </c>
      <c r="L497" s="103"/>
      <c r="M497" s="104" t="s">
        <v>392</v>
      </c>
      <c r="N497" s="105" t="s">
        <v>393</v>
      </c>
      <c r="Q497" s="19"/>
      <c r="R497" s="19"/>
    </row>
    <row r="498" spans="1:18" s="18" customFormat="1" ht="15.75" collapsed="1" x14ac:dyDescent="0.25">
      <c r="A498" s="106"/>
      <c r="B498" s="100" t="s">
        <v>40</v>
      </c>
      <c r="C498" s="101" t="s">
        <v>394</v>
      </c>
      <c r="D498" s="102" t="s">
        <v>42</v>
      </c>
      <c r="E498" s="102" t="str">
        <f ca="1">IF(F498&lt;&gt;"","0x"&amp;DEC2HEX(F498,3),"")</f>
        <v>0x10E</v>
      </c>
      <c r="F498" s="102">
        <f t="array" aca="1" ref="F498" ca="1">IF(ISNUMBER(SEARCH("Bit", $K498)), "", INDEX(F:F,MAX(IF(OFFSET(F498,-25,0,24,1)&lt;&gt;"",ROW(OFFSET(F498,-25,0,24,1)))),)+2)</f>
        <v>270</v>
      </c>
      <c r="G498" s="102" t="s">
        <v>43</v>
      </c>
      <c r="H498" s="102">
        <v>16</v>
      </c>
      <c r="I498" s="102" t="s">
        <v>44</v>
      </c>
      <c r="J498" s="102"/>
      <c r="K498" s="103" t="s">
        <v>45</v>
      </c>
      <c r="L498" s="103"/>
      <c r="M498" s="104" t="s">
        <v>295</v>
      </c>
      <c r="N498" s="105"/>
      <c r="Q498" s="19"/>
      <c r="R498" s="19"/>
    </row>
    <row r="499" spans="1:18" s="18" customFormat="1" ht="15.75" hidden="1" outlineLevel="1" x14ac:dyDescent="0.25">
      <c r="A499" s="106"/>
      <c r="B499" s="100"/>
      <c r="C499" s="101"/>
      <c r="D499" s="102"/>
      <c r="E499" s="102" t="str">
        <f ca="1">IF(F499&lt;&gt;"","0x"&amp;DEC2HEX(F499,3),"")</f>
        <v/>
      </c>
      <c r="F499" s="102" t="str">
        <f t="array" aca="1" ref="F499" ca="1">IF(ISNUMBER(SEARCH("Bit", $K499)), "", INDEX(F:F,MAX(IF(OFFSET(F499,-25,0,24,1)&lt;&gt;"",ROW(OFFSET(F499,-25,0,24,1)))),)+2)</f>
        <v/>
      </c>
      <c r="G499" s="102"/>
      <c r="H499" s="102"/>
      <c r="I499" s="102"/>
      <c r="J499" s="102"/>
      <c r="K499" s="103" t="s">
        <v>67</v>
      </c>
      <c r="L499" s="103"/>
      <c r="M499" s="104" t="s">
        <v>68</v>
      </c>
      <c r="N499" s="105"/>
      <c r="Q499" s="19"/>
      <c r="R499" s="19"/>
    </row>
    <row r="500" spans="1:18" s="18" customFormat="1" ht="15.75" hidden="1" outlineLevel="1" x14ac:dyDescent="0.25">
      <c r="A500" s="106"/>
      <c r="B500" s="100"/>
      <c r="C500" s="101"/>
      <c r="D500" s="102"/>
      <c r="E500" s="102" t="str">
        <f ca="1">IF(F500&lt;&gt;"","0x"&amp;DEC2HEX(F500,3),"")</f>
        <v/>
      </c>
      <c r="F500" s="102" t="str">
        <f t="array" aca="1" ref="F500" ca="1">IF(ISNUMBER(SEARCH("Bit", $K500)), "", INDEX(F:F,MAX(IF(OFFSET(F500,-25,0,24,1)&lt;&gt;"",ROW(OFFSET(F500,-25,0,24,1)))),)+2)</f>
        <v/>
      </c>
      <c r="G500" s="102"/>
      <c r="H500" s="102"/>
      <c r="I500" s="102"/>
      <c r="J500" s="102"/>
      <c r="K500" s="103" t="s">
        <v>69</v>
      </c>
      <c r="L500" s="103"/>
      <c r="M500" s="104" t="s">
        <v>70</v>
      </c>
      <c r="N500" s="105"/>
      <c r="Q500" s="19"/>
      <c r="R500" s="19"/>
    </row>
    <row r="501" spans="1:18" s="18" customFormat="1" ht="45" hidden="1" outlineLevel="1" x14ac:dyDescent="0.25">
      <c r="A501" s="106"/>
      <c r="B501" s="100"/>
      <c r="C501" s="101"/>
      <c r="D501" s="102"/>
      <c r="E501" s="102" t="str">
        <f ca="1">IF(F501&lt;&gt;"","0x"&amp;DEC2HEX(F501,3),"")</f>
        <v/>
      </c>
      <c r="F501" s="102" t="str">
        <f t="array" aca="1" ref="F501" ca="1">IF(ISNUMBER(SEARCH("Bit", $K501)), "", INDEX(F:F,MAX(IF(OFFSET(F501,-25,0,24,1)&lt;&gt;"",ROW(OFFSET(F501,-25,0,24,1)))),)+2)</f>
        <v/>
      </c>
      <c r="G501" s="102"/>
      <c r="H501" s="102"/>
      <c r="I501" s="102"/>
      <c r="J501" s="102"/>
      <c r="K501" s="103" t="s">
        <v>297</v>
      </c>
      <c r="L501" s="103"/>
      <c r="M501" s="104" t="s">
        <v>395</v>
      </c>
      <c r="N501" s="105" t="s">
        <v>299</v>
      </c>
      <c r="Q501" s="19"/>
      <c r="R501" s="19"/>
    </row>
    <row r="502" spans="1:18" s="18" customFormat="1" ht="15.75" hidden="1" outlineLevel="1" x14ac:dyDescent="0.25">
      <c r="A502" s="106"/>
      <c r="B502" s="100"/>
      <c r="C502" s="101"/>
      <c r="D502" s="102"/>
      <c r="E502" s="102" t="str">
        <f ca="1">IF(F502&lt;&gt;"","0x"&amp;DEC2HEX(F502,3),"")</f>
        <v/>
      </c>
      <c r="F502" s="102" t="str">
        <f t="array" aca="1" ref="F502" ca="1">IF(ISNUMBER(SEARCH("Bit", $K502)), "", INDEX(F:F,MAX(IF(OFFSET(F502,-25,0,24,1)&lt;&gt;"",ROW(OFFSET(F502,-25,0,24,1)))),)+2)</f>
        <v/>
      </c>
      <c r="G502" s="102"/>
      <c r="H502" s="102"/>
      <c r="I502" s="102"/>
      <c r="J502" s="102"/>
      <c r="K502" s="103" t="s">
        <v>300</v>
      </c>
      <c r="L502" s="103"/>
      <c r="M502" s="104" t="s">
        <v>396</v>
      </c>
      <c r="N502" s="105"/>
      <c r="Q502" s="19"/>
      <c r="R502" s="19"/>
    </row>
    <row r="503" spans="1:18" s="18" customFormat="1" ht="15.75" collapsed="1" x14ac:dyDescent="0.25">
      <c r="A503" s="106"/>
      <c r="B503" s="100" t="s">
        <v>40</v>
      </c>
      <c r="C503" s="101" t="s">
        <v>397</v>
      </c>
      <c r="D503" s="102" t="s">
        <v>42</v>
      </c>
      <c r="E503" s="102" t="str">
        <f t="shared" ref="E503:E504" ca="1" si="103">IF(F503&lt;&gt;"","0x"&amp;DEC2HEX(F503,3),"")</f>
        <v>0x110</v>
      </c>
      <c r="F503" s="102">
        <f t="array" aca="1" ref="F503" ca="1">IF(ISNUMBER(SEARCH("Bit", $K503)), "", INDEX(F:F,MAX(IF(OFFSET(F503,-25,0,24,1)&lt;&gt;"",ROW(OFFSET(F503,-25,0,24,1)))),)+2)</f>
        <v>272</v>
      </c>
      <c r="G503" s="102" t="s">
        <v>43</v>
      </c>
      <c r="H503" s="102">
        <v>16</v>
      </c>
      <c r="I503" s="102" t="s">
        <v>1766</v>
      </c>
      <c r="J503" s="102"/>
      <c r="K503" s="103" t="s">
        <v>45</v>
      </c>
      <c r="L503" s="103"/>
      <c r="M503" s="104" t="s">
        <v>290</v>
      </c>
      <c r="N503" s="105"/>
      <c r="Q503" s="19"/>
      <c r="R503" s="19"/>
    </row>
    <row r="504" spans="1:18" s="18" customFormat="1" ht="22.5" hidden="1" outlineLevel="1" x14ac:dyDescent="0.25">
      <c r="A504" s="106"/>
      <c r="B504" s="100"/>
      <c r="C504" s="101"/>
      <c r="D504" s="102"/>
      <c r="E504" s="102" t="str">
        <f t="shared" ca="1" si="103"/>
        <v/>
      </c>
      <c r="F504" s="102" t="str">
        <f t="array" aca="1" ref="F504" ca="1">IF(ISNUMBER(SEARCH("Bit", $K504)), "", INDEX(F:F,MAX(IF(OFFSET(F504,-25,0,24,1)&lt;&gt;"",ROW(OFFSET(F504,-25,0,24,1)))),)+2)</f>
        <v/>
      </c>
      <c r="G504" s="102"/>
      <c r="H504" s="102"/>
      <c r="I504" s="102"/>
      <c r="J504" s="102"/>
      <c r="K504" s="103" t="s">
        <v>112</v>
      </c>
      <c r="L504" s="103"/>
      <c r="M504" s="104" t="s">
        <v>398</v>
      </c>
      <c r="N504" s="105" t="s">
        <v>399</v>
      </c>
      <c r="Q504" s="19"/>
      <c r="R504" s="19"/>
    </row>
    <row r="505" spans="1:18" s="18" customFormat="1" ht="15.75" collapsed="1" x14ac:dyDescent="0.25">
      <c r="A505" s="106"/>
      <c r="B505" s="100" t="s">
        <v>40</v>
      </c>
      <c r="C505" s="101" t="s">
        <v>400</v>
      </c>
      <c r="D505" s="102" t="s">
        <v>42</v>
      </c>
      <c r="E505" s="102" t="str">
        <f t="shared" ca="1" si="100"/>
        <v>0x112</v>
      </c>
      <c r="F505" s="102">
        <f t="array" aca="1" ref="F505" ca="1">IF(ISNUMBER(SEARCH("Bit", $K505)), "", INDEX(F:F,MAX(IF(OFFSET(F505,-25,0,24,1)&lt;&gt;"",ROW(OFFSET(F505,-25,0,24,1)))),)+2)</f>
        <v>274</v>
      </c>
      <c r="G505" s="102" t="s">
        <v>43</v>
      </c>
      <c r="H505" s="102">
        <v>16</v>
      </c>
      <c r="I505" s="102" t="s">
        <v>303</v>
      </c>
      <c r="J505" s="102"/>
      <c r="K505" s="103" t="s">
        <v>45</v>
      </c>
      <c r="L505" s="103"/>
      <c r="M505" s="104" t="s">
        <v>290</v>
      </c>
      <c r="N505" s="105"/>
      <c r="Q505" s="19"/>
      <c r="R505" s="19"/>
    </row>
    <row r="506" spans="1:18" s="18" customFormat="1" ht="33.75" hidden="1" outlineLevel="1" x14ac:dyDescent="0.25">
      <c r="A506" s="106"/>
      <c r="B506" s="100"/>
      <c r="C506" s="101"/>
      <c r="D506" s="102"/>
      <c r="E506" s="102" t="str">
        <f t="shared" ca="1" si="100"/>
        <v/>
      </c>
      <c r="F506" s="102" t="str">
        <f t="array" aca="1" ref="F506" ca="1">IF(ISNUMBER(SEARCH("Bit", $K506)), "", INDEX(F:F,MAX(IF(OFFSET(F506,-25,0,24,1)&lt;&gt;"",ROW(OFFSET(F506,-25,0,24,1)))),)+2)</f>
        <v/>
      </c>
      <c r="G506" s="102"/>
      <c r="H506" s="102"/>
      <c r="I506" s="102"/>
      <c r="J506" s="102"/>
      <c r="K506" s="103" t="s">
        <v>112</v>
      </c>
      <c r="L506" s="103"/>
      <c r="M506" s="104" t="s">
        <v>401</v>
      </c>
      <c r="N506" s="105" t="s">
        <v>402</v>
      </c>
      <c r="Q506" s="19"/>
      <c r="R506" s="19"/>
    </row>
    <row r="507" spans="1:18" s="18" customFormat="1" ht="15.75" collapsed="1" x14ac:dyDescent="0.25">
      <c r="A507" s="106"/>
      <c r="B507" s="100" t="s">
        <v>40</v>
      </c>
      <c r="C507" s="101" t="s">
        <v>403</v>
      </c>
      <c r="D507" s="102" t="s">
        <v>42</v>
      </c>
      <c r="E507" s="102" t="str">
        <f t="shared" ca="1" si="100"/>
        <v>0x114</v>
      </c>
      <c r="F507" s="102">
        <f t="array" aca="1" ref="F507" ca="1">IF(ISNUMBER(SEARCH("Bit", $K507)), "", INDEX(F:F,MAX(IF(OFFSET(F507,-25,0,24,1)&lt;&gt;"",ROW(OFFSET(F507,-25,0,24,1)))),)+2)</f>
        <v>276</v>
      </c>
      <c r="G507" s="102" t="s">
        <v>43</v>
      </c>
      <c r="H507" s="102">
        <v>16</v>
      </c>
      <c r="I507" s="102" t="s">
        <v>1739</v>
      </c>
      <c r="J507" s="102"/>
      <c r="K507" s="103" t="s">
        <v>45</v>
      </c>
      <c r="L507" s="103"/>
      <c r="M507" s="104" t="s">
        <v>290</v>
      </c>
      <c r="N507" s="105"/>
      <c r="Q507" s="19"/>
      <c r="R507" s="19"/>
    </row>
    <row r="508" spans="1:18" s="18" customFormat="1" ht="22.5" hidden="1" outlineLevel="1" x14ac:dyDescent="0.25">
      <c r="A508" s="106"/>
      <c r="B508" s="100"/>
      <c r="C508" s="101"/>
      <c r="D508" s="102"/>
      <c r="E508" s="102" t="str">
        <f t="shared" ca="1" si="100"/>
        <v/>
      </c>
      <c r="F508" s="102" t="str">
        <f t="array" aca="1" ref="F508" ca="1">IF(ISNUMBER(SEARCH("Bit", $K508)), "", INDEX(F:F,MAX(IF(OFFSET(F508,-25,0,24,1)&lt;&gt;"",ROW(OFFSET(F508,-25,0,24,1)))),)+2)</f>
        <v/>
      </c>
      <c r="G508" s="102"/>
      <c r="H508" s="102"/>
      <c r="I508" s="102"/>
      <c r="J508" s="102"/>
      <c r="K508" s="103" t="s">
        <v>112</v>
      </c>
      <c r="L508" s="103"/>
      <c r="M508" s="104" t="s">
        <v>404</v>
      </c>
      <c r="N508" s="105" t="s">
        <v>405</v>
      </c>
      <c r="Q508" s="19"/>
      <c r="R508" s="19"/>
    </row>
    <row r="509" spans="1:18" s="18" customFormat="1" ht="15.75" collapsed="1" x14ac:dyDescent="0.25">
      <c r="A509" s="106"/>
      <c r="B509" s="100" t="s">
        <v>40</v>
      </c>
      <c r="C509" s="101" t="s">
        <v>406</v>
      </c>
      <c r="D509" s="102" t="s">
        <v>42</v>
      </c>
      <c r="E509" s="102" t="str">
        <f t="shared" ref="E509:E517" ca="1" si="104">IF(F509&lt;&gt;"","0x"&amp;DEC2HEX(F509,3),"")</f>
        <v>0x116</v>
      </c>
      <c r="F509" s="102">
        <f t="array" aca="1" ref="F509" ca="1">IF(ISNUMBER(SEARCH("Bit", $K509)), "", INDEX(F:F,MAX(IF(OFFSET(F509,-25,0,24,1)&lt;&gt;"",ROW(OFFSET(F509,-25,0,24,1)))),)+2)</f>
        <v>278</v>
      </c>
      <c r="G509" s="102" t="s">
        <v>43</v>
      </c>
      <c r="H509" s="102">
        <v>16</v>
      </c>
      <c r="I509" s="102" t="s">
        <v>44</v>
      </c>
      <c r="J509" s="102"/>
      <c r="K509" s="103" t="s">
        <v>45</v>
      </c>
      <c r="L509" s="103"/>
      <c r="M509" s="104" t="s">
        <v>295</v>
      </c>
      <c r="N509" s="105"/>
      <c r="Q509" s="19"/>
      <c r="R509" s="19"/>
    </row>
    <row r="510" spans="1:18" s="18" customFormat="1" ht="15.75" hidden="1" outlineLevel="1" x14ac:dyDescent="0.25">
      <c r="A510" s="106"/>
      <c r="B510" s="100"/>
      <c r="C510" s="101"/>
      <c r="D510" s="102"/>
      <c r="E510" s="102" t="str">
        <f t="shared" ca="1" si="104"/>
        <v/>
      </c>
      <c r="F510" s="102" t="str">
        <f t="array" aca="1" ref="F510" ca="1">IF(ISNUMBER(SEARCH("Bit", $K510)), "", INDEX(F:F,MAX(IF(OFFSET(F510,-25,0,24,1)&lt;&gt;"",ROW(OFFSET(F510,-25,0,24,1)))),)+2)</f>
        <v/>
      </c>
      <c r="G510" s="102"/>
      <c r="H510" s="102"/>
      <c r="I510" s="102"/>
      <c r="J510" s="102"/>
      <c r="K510" s="103" t="s">
        <v>67</v>
      </c>
      <c r="L510" s="103"/>
      <c r="M510" s="104" t="s">
        <v>68</v>
      </c>
      <c r="N510" s="105"/>
      <c r="Q510" s="19"/>
      <c r="R510" s="19"/>
    </row>
    <row r="511" spans="1:18" s="18" customFormat="1" ht="15.75" hidden="1" outlineLevel="1" x14ac:dyDescent="0.25">
      <c r="A511" s="106"/>
      <c r="B511" s="100"/>
      <c r="C511" s="101"/>
      <c r="D511" s="102"/>
      <c r="E511" s="102" t="str">
        <f t="shared" ca="1" si="104"/>
        <v/>
      </c>
      <c r="F511" s="102" t="str">
        <f t="array" aca="1" ref="F511" ca="1">IF(ISNUMBER(SEARCH("Bit", $K511)), "", INDEX(F:F,MAX(IF(OFFSET(F511,-25,0,24,1)&lt;&gt;"",ROW(OFFSET(F511,-25,0,24,1)))),)+2)</f>
        <v/>
      </c>
      <c r="G511" s="102"/>
      <c r="H511" s="102"/>
      <c r="I511" s="102"/>
      <c r="J511" s="102"/>
      <c r="K511" s="103" t="s">
        <v>69</v>
      </c>
      <c r="L511" s="103"/>
      <c r="M511" s="104" t="s">
        <v>70</v>
      </c>
      <c r="N511" s="105"/>
      <c r="Q511" s="19"/>
      <c r="R511" s="19"/>
    </row>
    <row r="512" spans="1:18" s="18" customFormat="1" ht="45" hidden="1" outlineLevel="1" x14ac:dyDescent="0.25">
      <c r="A512" s="106"/>
      <c r="B512" s="100"/>
      <c r="C512" s="101"/>
      <c r="D512" s="102"/>
      <c r="E512" s="102" t="str">
        <f t="shared" ca="1" si="104"/>
        <v/>
      </c>
      <c r="F512" s="102" t="str">
        <f t="array" aca="1" ref="F512" ca="1">IF(ISNUMBER(SEARCH("Bit", $K512)), "", INDEX(F:F,MAX(IF(OFFSET(F512,-25,0,24,1)&lt;&gt;"",ROW(OFFSET(F512,-25,0,24,1)))),)+2)</f>
        <v/>
      </c>
      <c r="G512" s="102"/>
      <c r="H512" s="102"/>
      <c r="I512" s="102"/>
      <c r="J512" s="102"/>
      <c r="K512" s="103" t="s">
        <v>297</v>
      </c>
      <c r="L512" s="103"/>
      <c r="M512" s="104" t="s">
        <v>407</v>
      </c>
      <c r="N512" s="105" t="s">
        <v>299</v>
      </c>
      <c r="Q512" s="19"/>
      <c r="R512" s="19"/>
    </row>
    <row r="513" spans="1:18" s="18" customFormat="1" ht="15.75" hidden="1" outlineLevel="1" x14ac:dyDescent="0.25">
      <c r="A513" s="106"/>
      <c r="B513" s="100"/>
      <c r="C513" s="101"/>
      <c r="D513" s="102"/>
      <c r="E513" s="102" t="str">
        <f t="shared" ca="1" si="104"/>
        <v/>
      </c>
      <c r="F513" s="102" t="str">
        <f t="array" aca="1" ref="F513" ca="1">IF(ISNUMBER(SEARCH("Bit", $K513)), "", INDEX(F:F,MAX(IF(OFFSET(F513,-25,0,24,1)&lt;&gt;"",ROW(OFFSET(F513,-25,0,24,1)))),)+2)</f>
        <v/>
      </c>
      <c r="G513" s="102"/>
      <c r="H513" s="102"/>
      <c r="I513" s="102"/>
      <c r="J513" s="102"/>
      <c r="K513" s="103" t="s">
        <v>300</v>
      </c>
      <c r="L513" s="103"/>
      <c r="M513" s="104" t="s">
        <v>408</v>
      </c>
      <c r="N513" s="105"/>
      <c r="Q513" s="19"/>
      <c r="R513" s="19"/>
    </row>
    <row r="514" spans="1:18" s="18" customFormat="1" ht="15.75" collapsed="1" x14ac:dyDescent="0.25">
      <c r="A514" s="106"/>
      <c r="B514" s="100" t="s">
        <v>40</v>
      </c>
      <c r="C514" s="101" t="s">
        <v>409</v>
      </c>
      <c r="D514" s="102" t="s">
        <v>42</v>
      </c>
      <c r="E514" s="102" t="str">
        <f t="shared" ref="E514:E515" ca="1" si="105">IF(F514&lt;&gt;"","0x"&amp;DEC2HEX(F514,3),"")</f>
        <v>0x118</v>
      </c>
      <c r="F514" s="102">
        <f t="array" aca="1" ref="F514" ca="1">IF(ISNUMBER(SEARCH("Bit", $K514)), "", INDEX(F:F,MAX(IF(OFFSET(F514,-25,0,24,1)&lt;&gt;"",ROW(OFFSET(F514,-25,0,24,1)))),)+2)</f>
        <v>280</v>
      </c>
      <c r="G514" s="102" t="s">
        <v>43</v>
      </c>
      <c r="H514" s="102">
        <v>16</v>
      </c>
      <c r="I514" s="102" t="s">
        <v>303</v>
      </c>
      <c r="J514" s="102"/>
      <c r="K514" s="103" t="s">
        <v>45</v>
      </c>
      <c r="L514" s="103"/>
      <c r="M514" s="104" t="s">
        <v>290</v>
      </c>
      <c r="N514" s="105"/>
      <c r="Q514" s="19"/>
      <c r="R514" s="19"/>
    </row>
    <row r="515" spans="1:18" s="18" customFormat="1" ht="33.75" hidden="1" outlineLevel="1" x14ac:dyDescent="0.25">
      <c r="A515" s="106"/>
      <c r="B515" s="100"/>
      <c r="C515" s="101"/>
      <c r="D515" s="102"/>
      <c r="E515" s="102" t="str">
        <f t="shared" ca="1" si="105"/>
        <v/>
      </c>
      <c r="F515" s="102" t="str">
        <f t="array" aca="1" ref="F515" ca="1">IF(ISNUMBER(SEARCH("Bit", $K515)), "", INDEX(F:F,MAX(IF(OFFSET(F515,-25,0,24,1)&lt;&gt;"",ROW(OFFSET(F515,-25,0,24,1)))),)+2)</f>
        <v/>
      </c>
      <c r="G515" s="102"/>
      <c r="H515" s="102"/>
      <c r="I515" s="102"/>
      <c r="J515" s="102"/>
      <c r="K515" s="103" t="s">
        <v>112</v>
      </c>
      <c r="L515" s="103"/>
      <c r="M515" s="104" t="s">
        <v>410</v>
      </c>
      <c r="N515" s="105" t="s">
        <v>411</v>
      </c>
      <c r="Q515" s="19"/>
      <c r="R515" s="19"/>
    </row>
    <row r="516" spans="1:18" s="18" customFormat="1" ht="15.75" collapsed="1" x14ac:dyDescent="0.25">
      <c r="A516" s="106"/>
      <c r="B516" s="100" t="s">
        <v>40</v>
      </c>
      <c r="C516" s="101" t="s">
        <v>1774</v>
      </c>
      <c r="D516" s="102" t="s">
        <v>42</v>
      </c>
      <c r="E516" s="102" t="str">
        <f t="shared" ca="1" si="104"/>
        <v>0x11A</v>
      </c>
      <c r="F516" s="102">
        <f t="array" aca="1" ref="F516" ca="1">IF(ISNUMBER(SEARCH("Bit", $K516)), "", INDEX(F:F,MAX(IF(OFFSET(F516,-25,0,24,1)&lt;&gt;"",ROW(OFFSET(F516,-25,0,24,1)))),)+2)</f>
        <v>282</v>
      </c>
      <c r="G516" s="102" t="s">
        <v>43</v>
      </c>
      <c r="H516" s="102">
        <v>16</v>
      </c>
      <c r="I516" s="102" t="s">
        <v>1790</v>
      </c>
      <c r="J516" s="102"/>
      <c r="K516" s="103" t="s">
        <v>45</v>
      </c>
      <c r="L516" s="103"/>
      <c r="M516" s="104" t="s">
        <v>290</v>
      </c>
      <c r="N516" s="105" t="s">
        <v>1792</v>
      </c>
      <c r="Q516" s="19"/>
      <c r="R516" s="19"/>
    </row>
    <row r="517" spans="1:18" s="18" customFormat="1" ht="33.75" hidden="1" outlineLevel="1" x14ac:dyDescent="0.25">
      <c r="A517" s="106"/>
      <c r="B517" s="100"/>
      <c r="C517" s="101"/>
      <c r="D517" s="102"/>
      <c r="E517" s="102" t="str">
        <f t="shared" ca="1" si="104"/>
        <v/>
      </c>
      <c r="F517" s="102" t="str">
        <f t="array" aca="1" ref="F517" ca="1">IF(ISNUMBER(SEARCH("Bit", $K517)), "", INDEX(F:F,MAX(IF(OFFSET(F517,-25,0,24,1)&lt;&gt;"",ROW(OFFSET(F517,-25,0,24,1)))),)+2)</f>
        <v/>
      </c>
      <c r="G517" s="102"/>
      <c r="H517" s="102"/>
      <c r="I517" s="102"/>
      <c r="J517" s="102"/>
      <c r="K517" s="103" t="s">
        <v>112</v>
      </c>
      <c r="L517" s="103"/>
      <c r="M517" s="104" t="s">
        <v>1775</v>
      </c>
      <c r="N517" s="105" t="s">
        <v>1776</v>
      </c>
      <c r="Q517" s="19"/>
      <c r="R517" s="19"/>
    </row>
    <row r="518" spans="1:18" s="18" customFormat="1" ht="15.75" collapsed="1" x14ac:dyDescent="0.25">
      <c r="A518" s="106"/>
      <c r="B518" s="100" t="s">
        <v>40</v>
      </c>
      <c r="C518" s="101" t="s">
        <v>1777</v>
      </c>
      <c r="D518" s="102" t="s">
        <v>42</v>
      </c>
      <c r="E518" s="102" t="str">
        <f t="shared" ca="1" si="100"/>
        <v>0x11C</v>
      </c>
      <c r="F518" s="102">
        <f t="array" aca="1" ref="F518" ca="1">IF(ISNUMBER(SEARCH("Bit", $K518)), "", INDEX(F:F,MAX(IF(OFFSET(F518,-25,0,24,1)&lt;&gt;"",ROW(OFFSET(F518,-25,0,24,1)))),)+2)</f>
        <v>284</v>
      </c>
      <c r="G518" s="102" t="s">
        <v>43</v>
      </c>
      <c r="H518" s="102">
        <v>16</v>
      </c>
      <c r="I518" s="102" t="s">
        <v>1791</v>
      </c>
      <c r="J518" s="102"/>
      <c r="K518" s="103" t="s">
        <v>45</v>
      </c>
      <c r="L518" s="103"/>
      <c r="M518" s="104" t="s">
        <v>290</v>
      </c>
      <c r="N518" s="105" t="s">
        <v>1792</v>
      </c>
      <c r="Q518" s="19"/>
      <c r="R518" s="19"/>
    </row>
    <row r="519" spans="1:18" s="18" customFormat="1" ht="33.75" hidden="1" outlineLevel="1" x14ac:dyDescent="0.25">
      <c r="A519" s="106"/>
      <c r="B519" s="100"/>
      <c r="C519" s="101"/>
      <c r="D519" s="102"/>
      <c r="E519" s="102" t="str">
        <f t="shared" ca="1" si="100"/>
        <v/>
      </c>
      <c r="F519" s="102" t="str">
        <f t="array" aca="1" ref="F519" ca="1">IF(ISNUMBER(SEARCH("Bit", $K519)), "", INDEX(F:F,MAX(IF(OFFSET(F519,-25,0,24,1)&lt;&gt;"",ROW(OFFSET(F519,-25,0,24,1)))),)+2)</f>
        <v/>
      </c>
      <c r="G519" s="102"/>
      <c r="H519" s="102"/>
      <c r="I519" s="102"/>
      <c r="J519" s="102"/>
      <c r="K519" s="103" t="s">
        <v>112</v>
      </c>
      <c r="L519" s="103"/>
      <c r="M519" s="104" t="s">
        <v>1781</v>
      </c>
      <c r="N519" s="105" t="s">
        <v>1785</v>
      </c>
      <c r="Q519" s="19"/>
      <c r="R519" s="19"/>
    </row>
    <row r="520" spans="1:18" s="18" customFormat="1" ht="15.75" collapsed="1" x14ac:dyDescent="0.25">
      <c r="A520" s="106"/>
      <c r="B520" s="100" t="s">
        <v>40</v>
      </c>
      <c r="C520" s="101" t="s">
        <v>412</v>
      </c>
      <c r="D520" s="102" t="s">
        <v>42</v>
      </c>
      <c r="E520" s="102" t="str">
        <f t="shared" ref="E520:E528" ca="1" si="106">IF(F520&lt;&gt;"","0x"&amp;DEC2HEX(F520,3),"")</f>
        <v>0x11E</v>
      </c>
      <c r="F520" s="102">
        <f t="array" aca="1" ref="F520" ca="1">IF(ISNUMBER(SEARCH("Bit", $K520)), "", INDEX(F:F,MAX(IF(OFFSET(F520,-25,0,24,1)&lt;&gt;"",ROW(OFFSET(F520,-25,0,24,1)))),)+2)</f>
        <v>286</v>
      </c>
      <c r="G520" s="102" t="s">
        <v>43</v>
      </c>
      <c r="H520" s="102">
        <v>16</v>
      </c>
      <c r="I520" s="102" t="s">
        <v>44</v>
      </c>
      <c r="J520" s="102"/>
      <c r="K520" s="103" t="s">
        <v>45</v>
      </c>
      <c r="L520" s="103"/>
      <c r="M520" s="104" t="s">
        <v>295</v>
      </c>
      <c r="N520" s="105"/>
      <c r="Q520" s="19"/>
      <c r="R520" s="19"/>
    </row>
    <row r="521" spans="1:18" s="18" customFormat="1" ht="15.75" hidden="1" outlineLevel="1" x14ac:dyDescent="0.25">
      <c r="A521" s="106"/>
      <c r="B521" s="100"/>
      <c r="C521" s="101"/>
      <c r="D521" s="102"/>
      <c r="E521" s="102" t="str">
        <f t="shared" ca="1" si="106"/>
        <v/>
      </c>
      <c r="F521" s="102" t="str">
        <f t="array" aca="1" ref="F521" ca="1">IF(ISNUMBER(SEARCH("Bit", $K521)), "", INDEX(F:F,MAX(IF(OFFSET(F521,-25,0,24,1)&lt;&gt;"",ROW(OFFSET(F521,-25,0,24,1)))),)+2)</f>
        <v/>
      </c>
      <c r="G521" s="102"/>
      <c r="H521" s="102"/>
      <c r="I521" s="102"/>
      <c r="J521" s="102"/>
      <c r="K521" s="103" t="s">
        <v>67</v>
      </c>
      <c r="L521" s="103"/>
      <c r="M521" s="104" t="s">
        <v>68</v>
      </c>
      <c r="N521" s="105"/>
      <c r="Q521" s="19"/>
      <c r="R521" s="19"/>
    </row>
    <row r="522" spans="1:18" s="18" customFormat="1" ht="15.75" hidden="1" outlineLevel="1" x14ac:dyDescent="0.25">
      <c r="A522" s="106"/>
      <c r="B522" s="100"/>
      <c r="C522" s="101"/>
      <c r="D522" s="102"/>
      <c r="E522" s="102" t="str">
        <f t="shared" ca="1" si="106"/>
        <v/>
      </c>
      <c r="F522" s="102" t="str">
        <f t="array" aca="1" ref="F522" ca="1">IF(ISNUMBER(SEARCH("Bit", $K522)), "", INDEX(F:F,MAX(IF(OFFSET(F522,-25,0,24,1)&lt;&gt;"",ROW(OFFSET(F522,-25,0,24,1)))),)+2)</f>
        <v/>
      </c>
      <c r="G522" s="102"/>
      <c r="H522" s="102"/>
      <c r="I522" s="102"/>
      <c r="J522" s="102"/>
      <c r="K522" s="103" t="s">
        <v>69</v>
      </c>
      <c r="L522" s="103"/>
      <c r="M522" s="104" t="s">
        <v>70</v>
      </c>
      <c r="N522" s="105"/>
      <c r="Q522" s="19"/>
      <c r="R522" s="19"/>
    </row>
    <row r="523" spans="1:18" s="18" customFormat="1" ht="45" hidden="1" outlineLevel="1" x14ac:dyDescent="0.25">
      <c r="A523" s="106"/>
      <c r="B523" s="100"/>
      <c r="C523" s="101"/>
      <c r="D523" s="102"/>
      <c r="E523" s="102" t="str">
        <f t="shared" ca="1" si="106"/>
        <v/>
      </c>
      <c r="F523" s="102" t="str">
        <f t="array" aca="1" ref="F523" ca="1">IF(ISNUMBER(SEARCH("Bit", $K523)), "", INDEX(F:F,MAX(IF(OFFSET(F523,-25,0,24,1)&lt;&gt;"",ROW(OFFSET(F523,-25,0,24,1)))),)+2)</f>
        <v/>
      </c>
      <c r="G523" s="102"/>
      <c r="H523" s="102"/>
      <c r="I523" s="102"/>
      <c r="J523" s="102"/>
      <c r="K523" s="103" t="s">
        <v>297</v>
      </c>
      <c r="L523" s="103"/>
      <c r="M523" s="104" t="s">
        <v>413</v>
      </c>
      <c r="N523" s="105" t="s">
        <v>299</v>
      </c>
      <c r="Q523" s="19"/>
      <c r="R523" s="19"/>
    </row>
    <row r="524" spans="1:18" s="18" customFormat="1" ht="15.75" hidden="1" outlineLevel="1" x14ac:dyDescent="0.25">
      <c r="A524" s="106"/>
      <c r="B524" s="100"/>
      <c r="C524" s="101"/>
      <c r="D524" s="102"/>
      <c r="E524" s="102" t="str">
        <f t="shared" ca="1" si="106"/>
        <v/>
      </c>
      <c r="F524" s="102" t="str">
        <f t="array" aca="1" ref="F524" ca="1">IF(ISNUMBER(SEARCH("Bit", $K524)), "", INDEX(F:F,MAX(IF(OFFSET(F524,-25,0,24,1)&lt;&gt;"",ROW(OFFSET(F524,-25,0,24,1)))),)+2)</f>
        <v/>
      </c>
      <c r="G524" s="102"/>
      <c r="H524" s="102"/>
      <c r="I524" s="102"/>
      <c r="J524" s="102"/>
      <c r="K524" s="103" t="s">
        <v>300</v>
      </c>
      <c r="L524" s="103"/>
      <c r="M524" s="104" t="s">
        <v>414</v>
      </c>
      <c r="N524" s="105"/>
      <c r="Q524" s="19"/>
      <c r="R524" s="19"/>
    </row>
    <row r="525" spans="1:18" s="18" customFormat="1" ht="15.75" collapsed="1" x14ac:dyDescent="0.25">
      <c r="A525" s="106"/>
      <c r="B525" s="100" t="s">
        <v>40</v>
      </c>
      <c r="C525" s="101" t="s">
        <v>1778</v>
      </c>
      <c r="D525" s="102" t="s">
        <v>42</v>
      </c>
      <c r="E525" s="102" t="str">
        <f t="shared" ref="E525:E526" ca="1" si="107">IF(F525&lt;&gt;"","0x"&amp;DEC2HEX(F525,3),"")</f>
        <v>0x120</v>
      </c>
      <c r="F525" s="102">
        <f t="array" aca="1" ref="F525" ca="1">IF(ISNUMBER(SEARCH("Bit", $K525)), "", INDEX(F:F,MAX(IF(OFFSET(F525,-25,0,24,1)&lt;&gt;"",ROW(OFFSET(F525,-25,0,24,1)))),)+2)</f>
        <v>288</v>
      </c>
      <c r="G525" s="102" t="s">
        <v>43</v>
      </c>
      <c r="H525" s="102">
        <v>16</v>
      </c>
      <c r="I525" s="102" t="s">
        <v>1793</v>
      </c>
      <c r="J525" s="102"/>
      <c r="K525" s="103" t="s">
        <v>45</v>
      </c>
      <c r="L525" s="103"/>
      <c r="M525" s="104" t="s">
        <v>290</v>
      </c>
      <c r="N525" s="105" t="s">
        <v>1792</v>
      </c>
      <c r="Q525" s="19"/>
      <c r="R525" s="19"/>
    </row>
    <row r="526" spans="1:18" s="18" customFormat="1" ht="33.75" hidden="1" outlineLevel="1" x14ac:dyDescent="0.25">
      <c r="A526" s="106"/>
      <c r="B526" s="100"/>
      <c r="C526" s="101"/>
      <c r="D526" s="102"/>
      <c r="E526" s="102" t="str">
        <f t="shared" ca="1" si="107"/>
        <v/>
      </c>
      <c r="F526" s="102" t="str">
        <f t="array" aca="1" ref="F526" ca="1">IF(ISNUMBER(SEARCH("Bit", $K526)), "", INDEX(F:F,MAX(IF(OFFSET(F526,-25,0,24,1)&lt;&gt;"",ROW(OFFSET(F526,-25,0,24,1)))),)+2)</f>
        <v/>
      </c>
      <c r="G526" s="102"/>
      <c r="H526" s="102"/>
      <c r="I526" s="102"/>
      <c r="J526" s="102"/>
      <c r="K526" s="103" t="s">
        <v>112</v>
      </c>
      <c r="L526" s="103"/>
      <c r="M526" s="104" t="s">
        <v>1782</v>
      </c>
      <c r="N526" s="105" t="s">
        <v>1788</v>
      </c>
      <c r="Q526" s="19"/>
      <c r="R526" s="19"/>
    </row>
    <row r="527" spans="1:18" s="18" customFormat="1" ht="15.75" collapsed="1" x14ac:dyDescent="0.25">
      <c r="A527" s="106"/>
      <c r="B527" s="100" t="s">
        <v>40</v>
      </c>
      <c r="C527" s="101" t="s">
        <v>1779</v>
      </c>
      <c r="D527" s="102" t="s">
        <v>42</v>
      </c>
      <c r="E527" s="102" t="str">
        <f t="shared" ca="1" si="106"/>
        <v>0x122</v>
      </c>
      <c r="F527" s="102">
        <f t="array" aca="1" ref="F527" ca="1">IF(ISNUMBER(SEARCH("Bit", $K527)), "", INDEX(F:F,MAX(IF(OFFSET(F527,-25,0,24,1)&lt;&gt;"",ROW(OFFSET(F527,-25,0,24,1)))),)+2)</f>
        <v>290</v>
      </c>
      <c r="G527" s="102" t="s">
        <v>43</v>
      </c>
      <c r="H527" s="102">
        <v>16</v>
      </c>
      <c r="I527" s="102" t="s">
        <v>1794</v>
      </c>
      <c r="J527" s="102"/>
      <c r="K527" s="103" t="s">
        <v>45</v>
      </c>
      <c r="L527" s="103"/>
      <c r="M527" s="104" t="s">
        <v>290</v>
      </c>
      <c r="N527" s="105" t="s">
        <v>1792</v>
      </c>
      <c r="Q527" s="19"/>
      <c r="R527" s="19"/>
    </row>
    <row r="528" spans="1:18" s="18" customFormat="1" ht="33.75" hidden="1" outlineLevel="1" x14ac:dyDescent="0.25">
      <c r="A528" s="106"/>
      <c r="B528" s="100"/>
      <c r="C528" s="101"/>
      <c r="D528" s="102"/>
      <c r="E528" s="102" t="str">
        <f t="shared" ca="1" si="106"/>
        <v/>
      </c>
      <c r="F528" s="102" t="str">
        <f t="array" aca="1" ref="F528" ca="1">IF(ISNUMBER(SEARCH("Bit", $K528)), "", INDEX(F:F,MAX(IF(OFFSET(F528,-25,0,24,1)&lt;&gt;"",ROW(OFFSET(F528,-25,0,24,1)))),)+2)</f>
        <v/>
      </c>
      <c r="G528" s="102"/>
      <c r="H528" s="102"/>
      <c r="I528" s="102"/>
      <c r="J528" s="102"/>
      <c r="K528" s="103" t="s">
        <v>112</v>
      </c>
      <c r="L528" s="103"/>
      <c r="M528" s="104" t="s">
        <v>1783</v>
      </c>
      <c r="N528" s="105" t="s">
        <v>1786</v>
      </c>
      <c r="Q528" s="19"/>
      <c r="R528" s="19"/>
    </row>
    <row r="529" spans="1:18" s="18" customFormat="1" ht="15.75" collapsed="1" x14ac:dyDescent="0.25">
      <c r="A529" s="106"/>
      <c r="B529" s="100" t="s">
        <v>40</v>
      </c>
      <c r="C529" s="101" t="s">
        <v>1780</v>
      </c>
      <c r="D529" s="102" t="s">
        <v>42</v>
      </c>
      <c r="E529" s="102" t="str">
        <f t="shared" ca="1" si="100"/>
        <v>0x124</v>
      </c>
      <c r="F529" s="102">
        <f t="array" aca="1" ref="F529" ca="1">IF(ISNUMBER(SEARCH("Bit", $K529)), "", INDEX(F:F,MAX(IF(OFFSET(F529,-25,0,24,1)&lt;&gt;"",ROW(OFFSET(F529,-25,0,24,1)))),)+2)</f>
        <v>292</v>
      </c>
      <c r="G529" s="102" t="s">
        <v>43</v>
      </c>
      <c r="H529" s="102">
        <v>16</v>
      </c>
      <c r="I529" s="102" t="s">
        <v>1795</v>
      </c>
      <c r="J529" s="102"/>
      <c r="K529" s="103" t="s">
        <v>45</v>
      </c>
      <c r="L529" s="103"/>
      <c r="M529" s="104" t="s">
        <v>290</v>
      </c>
      <c r="N529" s="105" t="s">
        <v>1792</v>
      </c>
      <c r="Q529" s="19"/>
      <c r="R529" s="19"/>
    </row>
    <row r="530" spans="1:18" s="18" customFormat="1" ht="33.75" hidden="1" outlineLevel="1" x14ac:dyDescent="0.25">
      <c r="A530" s="106"/>
      <c r="B530" s="100"/>
      <c r="C530" s="101"/>
      <c r="D530" s="102"/>
      <c r="E530" s="102" t="str">
        <f t="shared" ca="1" si="100"/>
        <v/>
      </c>
      <c r="F530" s="102" t="str">
        <f t="array" aca="1" ref="F530" ca="1">IF(ISNUMBER(SEARCH("Bit", $K530)), "", INDEX(F:F,MAX(IF(OFFSET(F530,-25,0,24,1)&lt;&gt;"",ROW(OFFSET(F530,-25,0,24,1)))),)+2)</f>
        <v/>
      </c>
      <c r="G530" s="102"/>
      <c r="H530" s="102"/>
      <c r="I530" s="102"/>
      <c r="J530" s="102"/>
      <c r="K530" s="103" t="s">
        <v>112</v>
      </c>
      <c r="L530" s="103"/>
      <c r="M530" s="104" t="s">
        <v>1784</v>
      </c>
      <c r="N530" s="105" t="s">
        <v>1787</v>
      </c>
      <c r="Q530" s="19"/>
      <c r="R530" s="19"/>
    </row>
    <row r="531" spans="1:18" s="18" customFormat="1" ht="15.75" collapsed="1" x14ac:dyDescent="0.25">
      <c r="A531" s="106"/>
      <c r="B531" s="100" t="s">
        <v>40</v>
      </c>
      <c r="C531" s="101" t="s">
        <v>415</v>
      </c>
      <c r="D531" s="102" t="s">
        <v>42</v>
      </c>
      <c r="E531" s="102" t="str">
        <f t="shared" ref="E531:E537" ca="1" si="108">IF(F531&lt;&gt;"","0x"&amp;DEC2HEX(F531,3),"")</f>
        <v>0x126</v>
      </c>
      <c r="F531" s="102">
        <f t="array" aca="1" ref="F531" ca="1">IF(ISNUMBER(SEARCH("Bit", $K531)), "", INDEX(F:F,MAX(IF(OFFSET(F531,-25,0,24,1)&lt;&gt;"",ROW(OFFSET(F531,-25,0,24,1)))),)+2)</f>
        <v>294</v>
      </c>
      <c r="G531" s="102" t="s">
        <v>43</v>
      </c>
      <c r="H531" s="102">
        <v>16</v>
      </c>
      <c r="I531" s="102" t="s">
        <v>44</v>
      </c>
      <c r="J531" s="102"/>
      <c r="K531" s="103" t="s">
        <v>45</v>
      </c>
      <c r="L531" s="103"/>
      <c r="M531" s="104" t="s">
        <v>295</v>
      </c>
      <c r="N531" s="105"/>
      <c r="Q531" s="19"/>
      <c r="R531" s="19"/>
    </row>
    <row r="532" spans="1:18" s="18" customFormat="1" ht="15.75" hidden="1" outlineLevel="1" x14ac:dyDescent="0.25">
      <c r="A532" s="106"/>
      <c r="B532" s="100"/>
      <c r="C532" s="101"/>
      <c r="D532" s="102"/>
      <c r="E532" s="102" t="str">
        <f t="shared" ca="1" si="108"/>
        <v/>
      </c>
      <c r="F532" s="102" t="str">
        <f t="array" aca="1" ref="F532" ca="1">IF(ISNUMBER(SEARCH("Bit", $K532)), "", INDEX(F:F,MAX(IF(OFFSET(F532,-25,0,24,1)&lt;&gt;"",ROW(OFFSET(F532,-25,0,24,1)))),)+2)</f>
        <v/>
      </c>
      <c r="G532" s="102"/>
      <c r="H532" s="102"/>
      <c r="I532" s="102"/>
      <c r="J532" s="102"/>
      <c r="K532" s="103" t="s">
        <v>67</v>
      </c>
      <c r="L532" s="103"/>
      <c r="M532" s="104" t="s">
        <v>68</v>
      </c>
      <c r="N532" s="105"/>
      <c r="Q532" s="19"/>
      <c r="R532" s="19"/>
    </row>
    <row r="533" spans="1:18" s="18" customFormat="1" ht="15.75" hidden="1" outlineLevel="1" x14ac:dyDescent="0.25">
      <c r="A533" s="106"/>
      <c r="B533" s="100"/>
      <c r="C533" s="101"/>
      <c r="D533" s="102"/>
      <c r="E533" s="102" t="str">
        <f t="shared" ca="1" si="108"/>
        <v/>
      </c>
      <c r="F533" s="102" t="str">
        <f t="array" aca="1" ref="F533" ca="1">IF(ISNUMBER(SEARCH("Bit", $K533)), "", INDEX(F:F,MAX(IF(OFFSET(F533,-25,0,24,1)&lt;&gt;"",ROW(OFFSET(F533,-25,0,24,1)))),)+2)</f>
        <v/>
      </c>
      <c r="G533" s="102"/>
      <c r="H533" s="102"/>
      <c r="I533" s="102"/>
      <c r="J533" s="102"/>
      <c r="K533" s="103" t="s">
        <v>69</v>
      </c>
      <c r="L533" s="103"/>
      <c r="M533" s="104" t="s">
        <v>70</v>
      </c>
      <c r="N533" s="105"/>
      <c r="Q533" s="19"/>
      <c r="R533" s="19"/>
    </row>
    <row r="534" spans="1:18" s="18" customFormat="1" ht="45" hidden="1" outlineLevel="1" x14ac:dyDescent="0.25">
      <c r="A534" s="106"/>
      <c r="B534" s="100"/>
      <c r="C534" s="101"/>
      <c r="D534" s="102"/>
      <c r="E534" s="102" t="str">
        <f t="shared" ca="1" si="108"/>
        <v/>
      </c>
      <c r="F534" s="102" t="str">
        <f t="array" aca="1" ref="F534" ca="1">IF(ISNUMBER(SEARCH("Bit", $K534)), "", INDEX(F:F,MAX(IF(OFFSET(F534,-25,0,24,1)&lt;&gt;"",ROW(OFFSET(F534,-25,0,24,1)))),)+2)</f>
        <v/>
      </c>
      <c r="G534" s="102"/>
      <c r="H534" s="102"/>
      <c r="I534" s="102"/>
      <c r="J534" s="102"/>
      <c r="K534" s="103" t="s">
        <v>297</v>
      </c>
      <c r="L534" s="103"/>
      <c r="M534" s="104" t="s">
        <v>416</v>
      </c>
      <c r="N534" s="105" t="s">
        <v>299</v>
      </c>
      <c r="Q534" s="19"/>
      <c r="R534" s="19"/>
    </row>
    <row r="535" spans="1:18" s="18" customFormat="1" ht="15.75" hidden="1" outlineLevel="1" x14ac:dyDescent="0.25">
      <c r="A535" s="106"/>
      <c r="B535" s="100"/>
      <c r="C535" s="101"/>
      <c r="D535" s="102"/>
      <c r="E535" s="102" t="str">
        <f t="shared" ca="1" si="108"/>
        <v/>
      </c>
      <c r="F535" s="102" t="str">
        <f t="array" aca="1" ref="F535" ca="1">IF(ISNUMBER(SEARCH("Bit", $K535)), "", INDEX(F:F,MAX(IF(OFFSET(F535,-25,0,24,1)&lt;&gt;"",ROW(OFFSET(F535,-25,0,24,1)))),)+2)</f>
        <v/>
      </c>
      <c r="G535" s="102"/>
      <c r="H535" s="102"/>
      <c r="I535" s="102"/>
      <c r="J535" s="102"/>
      <c r="K535" s="103" t="s">
        <v>300</v>
      </c>
      <c r="L535" s="103"/>
      <c r="M535" s="104" t="s">
        <v>417</v>
      </c>
      <c r="N535" s="105"/>
      <c r="Q535" s="19"/>
      <c r="R535" s="19"/>
    </row>
    <row r="536" spans="1:18" s="107" customFormat="1" ht="15.75" collapsed="1" x14ac:dyDescent="0.25">
      <c r="A536" s="106"/>
      <c r="B536" s="100" t="s">
        <v>40</v>
      </c>
      <c r="C536" s="101" t="s">
        <v>278</v>
      </c>
      <c r="D536" s="102" t="s">
        <v>42</v>
      </c>
      <c r="E536" s="102" t="str">
        <f t="shared" ca="1" si="108"/>
        <v>0x128</v>
      </c>
      <c r="F536" s="102">
        <f t="array" aca="1" ref="F536" ca="1">IF(ISNUMBER(SEARCH("Bit", $K536)), "", INDEX(F:F,MAX(IF(OFFSET(F536,-25,0,24,1)&lt;&gt;"",ROW(OFFSET(F536,-25,0,24,1)))),)+2)</f>
        <v>296</v>
      </c>
      <c r="G536" s="102" t="s">
        <v>43</v>
      </c>
      <c r="H536" s="102">
        <v>16</v>
      </c>
      <c r="I536" s="102" t="s">
        <v>279</v>
      </c>
      <c r="J536" s="102"/>
      <c r="K536" s="103" t="s">
        <v>45</v>
      </c>
      <c r="L536" s="103"/>
      <c r="M536" s="104" t="s">
        <v>280</v>
      </c>
      <c r="N536" s="105" t="s">
        <v>281</v>
      </c>
      <c r="Q536" s="108"/>
      <c r="R536" s="108"/>
    </row>
    <row r="537" spans="1:18" s="107" customFormat="1" ht="33.75" hidden="1" outlineLevel="1" x14ac:dyDescent="0.25">
      <c r="A537" s="106"/>
      <c r="B537" s="100"/>
      <c r="C537" s="101"/>
      <c r="D537" s="102"/>
      <c r="E537" s="102" t="str">
        <f t="shared" ca="1" si="108"/>
        <v/>
      </c>
      <c r="F537" s="102" t="str">
        <f t="array" aca="1" ref="F537" ca="1">IF(ISNUMBER(SEARCH("Bit", $K537)), "", INDEX(F:F,MAX(IF(OFFSET(F537,-25,0,24,1)&lt;&gt;"",ROW(OFFSET(F537,-25,0,24,1)))),)+2)</f>
        <v/>
      </c>
      <c r="G537" s="102"/>
      <c r="H537" s="102"/>
      <c r="I537" s="102"/>
      <c r="J537" s="102"/>
      <c r="K537" s="103" t="s">
        <v>112</v>
      </c>
      <c r="L537" s="103"/>
      <c r="M537" s="104" t="s">
        <v>278</v>
      </c>
      <c r="N537" s="105" t="s">
        <v>282</v>
      </c>
      <c r="Q537" s="108"/>
      <c r="R537" s="108"/>
    </row>
    <row r="538" spans="1:18" s="18" customFormat="1" ht="15.75" collapsed="1" x14ac:dyDescent="0.25">
      <c r="A538" s="106"/>
      <c r="B538" s="100" t="s">
        <v>40</v>
      </c>
      <c r="C538" s="101" t="s">
        <v>418</v>
      </c>
      <c r="D538" s="102" t="s">
        <v>42</v>
      </c>
      <c r="E538" s="102" t="str">
        <f t="shared" ref="E538:E539" ca="1" si="109">IF(F538&lt;&gt;"","0x"&amp;DEC2HEX(F538,3),"")</f>
        <v>0x12A</v>
      </c>
      <c r="F538" s="102">
        <f t="array" aca="1" ref="F538" ca="1">IF(ISNUMBER(SEARCH("Bit", $K538)), "", INDEX(F:F,MAX(IF(OFFSET(F538,-25,0,24,1)&lt;&gt;"",ROW(OFFSET(F538,-25,0,24,1)))),)+2)</f>
        <v>298</v>
      </c>
      <c r="G538" s="102" t="s">
        <v>43</v>
      </c>
      <c r="H538" s="102">
        <v>16</v>
      </c>
      <c r="I538" s="102" t="s">
        <v>419</v>
      </c>
      <c r="J538" s="102"/>
      <c r="K538" s="103" t="s">
        <v>45</v>
      </c>
      <c r="L538" s="103"/>
      <c r="M538" s="104" t="s">
        <v>290</v>
      </c>
      <c r="N538" s="105" t="s">
        <v>420</v>
      </c>
      <c r="Q538" s="19"/>
      <c r="R538" s="19"/>
    </row>
    <row r="539" spans="1:18" s="18" customFormat="1" ht="56.25" hidden="1" outlineLevel="1" x14ac:dyDescent="0.25">
      <c r="A539" s="106"/>
      <c r="B539" s="100"/>
      <c r="C539" s="101"/>
      <c r="D539" s="102"/>
      <c r="E539" s="102" t="str">
        <f t="shared" ca="1" si="109"/>
        <v/>
      </c>
      <c r="F539" s="102" t="str">
        <f t="array" aca="1" ref="F539" ca="1">IF(ISNUMBER(SEARCH("Bit", $K539)), "", INDEX(F:F,MAX(IF(OFFSET(F539,-25,0,24,1)&lt;&gt;"",ROW(OFFSET(F539,-25,0,24,1)))),)+2)</f>
        <v/>
      </c>
      <c r="G539" s="102"/>
      <c r="H539" s="102"/>
      <c r="I539" s="102"/>
      <c r="J539" s="102"/>
      <c r="K539" s="103" t="s">
        <v>112</v>
      </c>
      <c r="L539" s="103"/>
      <c r="M539" s="104" t="s">
        <v>421</v>
      </c>
      <c r="N539" s="105" t="s">
        <v>422</v>
      </c>
      <c r="Q539" s="19"/>
      <c r="R539" s="19"/>
    </row>
    <row r="540" spans="1:18" s="18" customFormat="1" ht="15.75" collapsed="1" x14ac:dyDescent="0.25">
      <c r="A540" s="106"/>
      <c r="B540" s="100" t="s">
        <v>40</v>
      </c>
      <c r="C540" s="101" t="s">
        <v>423</v>
      </c>
      <c r="D540" s="102" t="s">
        <v>42</v>
      </c>
      <c r="E540" s="102" t="str">
        <f t="shared" ca="1" si="100"/>
        <v>0x12C</v>
      </c>
      <c r="F540" s="102">
        <f t="array" aca="1" ref="F540" ca="1">IF(ISNUMBER(SEARCH("Bit", $K540)), "", INDEX(F:F,MAX(IF(OFFSET(F540,-25,0,24,1)&lt;&gt;"",ROW(OFFSET(F540,-25,0,24,1)))),)+2)</f>
        <v>300</v>
      </c>
      <c r="G540" s="102" t="s">
        <v>43</v>
      </c>
      <c r="H540" s="102">
        <v>16</v>
      </c>
      <c r="I540" s="102" t="s">
        <v>424</v>
      </c>
      <c r="J540" s="102"/>
      <c r="K540" s="103" t="s">
        <v>45</v>
      </c>
      <c r="L540" s="103"/>
      <c r="M540" s="104" t="s">
        <v>290</v>
      </c>
      <c r="N540" s="105" t="s">
        <v>425</v>
      </c>
      <c r="Q540" s="19"/>
      <c r="R540" s="19"/>
    </row>
    <row r="541" spans="1:18" s="18" customFormat="1" ht="22.5" hidden="1" outlineLevel="1" x14ac:dyDescent="0.25">
      <c r="A541" s="106"/>
      <c r="B541" s="100"/>
      <c r="C541" s="101"/>
      <c r="D541" s="102"/>
      <c r="E541" s="102" t="str">
        <f t="shared" ca="1" si="100"/>
        <v/>
      </c>
      <c r="F541" s="102" t="str">
        <f t="array" aca="1" ref="F541" ca="1">IF(ISNUMBER(SEARCH("Bit", $K541)), "", INDEX(F:F,MAX(IF(OFFSET(F541,-25,0,24,1)&lt;&gt;"",ROW(OFFSET(F541,-25,0,24,1)))),)+2)</f>
        <v/>
      </c>
      <c r="G541" s="102"/>
      <c r="H541" s="102"/>
      <c r="I541" s="102"/>
      <c r="J541" s="102"/>
      <c r="K541" s="103" t="s">
        <v>112</v>
      </c>
      <c r="L541" s="103"/>
      <c r="M541" s="104" t="s">
        <v>421</v>
      </c>
      <c r="N541" s="105" t="s">
        <v>426</v>
      </c>
      <c r="Q541" s="19"/>
      <c r="R541" s="19"/>
    </row>
    <row r="542" spans="1:18" s="18" customFormat="1" ht="15.75" collapsed="1" x14ac:dyDescent="0.25">
      <c r="A542" s="106"/>
      <c r="B542" s="100" t="s">
        <v>40</v>
      </c>
      <c r="C542" s="101" t="s">
        <v>427</v>
      </c>
      <c r="D542" s="102" t="s">
        <v>42</v>
      </c>
      <c r="E542" s="102" t="str">
        <f ca="1">IF(F542&lt;&gt;"","0x"&amp;DEC2HEX(F542,3),"")</f>
        <v>0x12E</v>
      </c>
      <c r="F542" s="102">
        <f t="array" aca="1" ref="F542" ca="1">IF(ISNUMBER(SEARCH("Bit", $K542)), "", INDEX(F:F,MAX(IF(OFFSET(F542,-25,0,24,1)&lt;&gt;"",ROW(OFFSET(F542,-25,0,24,1)))),)+2)</f>
        <v>302</v>
      </c>
      <c r="G542" s="102" t="s">
        <v>43</v>
      </c>
      <c r="H542" s="102">
        <v>16</v>
      </c>
      <c r="I542" s="102" t="s">
        <v>44</v>
      </c>
      <c r="J542" s="102"/>
      <c r="K542" s="103" t="s">
        <v>45</v>
      </c>
      <c r="L542" s="103"/>
      <c r="M542" s="104" t="s">
        <v>295</v>
      </c>
      <c r="N542" s="105"/>
      <c r="Q542" s="19"/>
      <c r="R542" s="19"/>
    </row>
    <row r="543" spans="1:18" s="18" customFormat="1" ht="15.75" hidden="1" outlineLevel="1" x14ac:dyDescent="0.25">
      <c r="A543" s="106"/>
      <c r="B543" s="100"/>
      <c r="C543" s="101"/>
      <c r="D543" s="102"/>
      <c r="E543" s="102" t="str">
        <f ca="1">IF(F543&lt;&gt;"","0x"&amp;DEC2HEX(F543,3),"")</f>
        <v/>
      </c>
      <c r="F543" s="102" t="str">
        <f t="array" aca="1" ref="F543" ca="1">IF(ISNUMBER(SEARCH("Bit", $K543)), "", INDEX(F:F,MAX(IF(OFFSET(F543,-25,0,24,1)&lt;&gt;"",ROW(OFFSET(F543,-25,0,24,1)))),)+2)</f>
        <v/>
      </c>
      <c r="G543" s="102"/>
      <c r="H543" s="102"/>
      <c r="I543" s="102"/>
      <c r="J543" s="102"/>
      <c r="K543" s="103" t="s">
        <v>67</v>
      </c>
      <c r="L543" s="103"/>
      <c r="M543" s="104" t="s">
        <v>68</v>
      </c>
      <c r="N543" s="105"/>
      <c r="Q543" s="19"/>
      <c r="R543" s="19"/>
    </row>
    <row r="544" spans="1:18" s="18" customFormat="1" ht="15.75" hidden="1" outlineLevel="1" x14ac:dyDescent="0.25">
      <c r="A544" s="106"/>
      <c r="B544" s="100"/>
      <c r="C544" s="101"/>
      <c r="D544" s="102"/>
      <c r="E544" s="102" t="str">
        <f ca="1">IF(F544&lt;&gt;"","0x"&amp;DEC2HEX(F544,3),"")</f>
        <v/>
      </c>
      <c r="F544" s="102" t="str">
        <f t="array" aca="1" ref="F544" ca="1">IF(ISNUMBER(SEARCH("Bit", $K544)), "", INDEX(F:F,MAX(IF(OFFSET(F544,-25,0,24,1)&lt;&gt;"",ROW(OFFSET(F544,-25,0,24,1)))),)+2)</f>
        <v/>
      </c>
      <c r="G544" s="102"/>
      <c r="H544" s="102"/>
      <c r="I544" s="102"/>
      <c r="J544" s="102"/>
      <c r="K544" s="103" t="s">
        <v>69</v>
      </c>
      <c r="L544" s="103"/>
      <c r="M544" s="104" t="s">
        <v>70</v>
      </c>
      <c r="N544" s="105"/>
      <c r="Q544" s="19"/>
      <c r="R544" s="19"/>
    </row>
    <row r="545" spans="1:18" s="18" customFormat="1" ht="45" hidden="1" outlineLevel="1" x14ac:dyDescent="0.25">
      <c r="A545" s="106"/>
      <c r="B545" s="100"/>
      <c r="C545" s="101"/>
      <c r="D545" s="102"/>
      <c r="E545" s="102" t="str">
        <f ca="1">IF(F545&lt;&gt;"","0x"&amp;DEC2HEX(F545,3),"")</f>
        <v/>
      </c>
      <c r="F545" s="102" t="str">
        <f t="array" aca="1" ref="F545" ca="1">IF(ISNUMBER(SEARCH("Bit", $K545)), "", INDEX(F:F,MAX(IF(OFFSET(F545,-25,0,24,1)&lt;&gt;"",ROW(OFFSET(F545,-25,0,24,1)))),)+2)</f>
        <v/>
      </c>
      <c r="G545" s="102"/>
      <c r="H545" s="102"/>
      <c r="I545" s="102"/>
      <c r="J545" s="102"/>
      <c r="K545" s="103" t="s">
        <v>297</v>
      </c>
      <c r="L545" s="103"/>
      <c r="M545" s="104" t="s">
        <v>428</v>
      </c>
      <c r="N545" s="105" t="s">
        <v>299</v>
      </c>
      <c r="Q545" s="19"/>
      <c r="R545" s="19"/>
    </row>
    <row r="546" spans="1:18" s="18" customFormat="1" ht="15.75" hidden="1" outlineLevel="1" x14ac:dyDescent="0.25">
      <c r="A546" s="106"/>
      <c r="B546" s="100"/>
      <c r="C546" s="101"/>
      <c r="D546" s="102"/>
      <c r="E546" s="102" t="str">
        <f ca="1">IF(F546&lt;&gt;"","0x"&amp;DEC2HEX(F546,3),"")</f>
        <v/>
      </c>
      <c r="F546" s="102" t="str">
        <f t="array" aca="1" ref="F546" ca="1">IF(ISNUMBER(SEARCH("Bit", $K546)), "", INDEX(F:F,MAX(IF(OFFSET(F546,-25,0,24,1)&lt;&gt;"",ROW(OFFSET(F546,-25,0,24,1)))),)+2)</f>
        <v/>
      </c>
      <c r="G546" s="102"/>
      <c r="H546" s="102"/>
      <c r="I546" s="102"/>
      <c r="J546" s="102"/>
      <c r="K546" s="103" t="s">
        <v>300</v>
      </c>
      <c r="L546" s="103"/>
      <c r="M546" s="104" t="s">
        <v>429</v>
      </c>
      <c r="N546" s="105"/>
      <c r="Q546" s="19"/>
      <c r="R546" s="19"/>
    </row>
    <row r="547" spans="1:18" s="18" customFormat="1" ht="15.75" collapsed="1" x14ac:dyDescent="0.25">
      <c r="A547" s="106"/>
      <c r="B547" s="100" t="s">
        <v>40</v>
      </c>
      <c r="C547" s="101" t="s">
        <v>430</v>
      </c>
      <c r="D547" s="102" t="s">
        <v>42</v>
      </c>
      <c r="E547" s="102" t="str">
        <f t="shared" ref="E547:E548" ca="1" si="110">IF(F547&lt;&gt;"","0x"&amp;DEC2HEX(F547,3),"")</f>
        <v>0x130</v>
      </c>
      <c r="F547" s="102">
        <f t="array" aca="1" ref="F547" ca="1">IF(ISNUMBER(SEARCH("Bit", $K547)), "", INDEX(F:F,MAX(IF(OFFSET(F547,-25,0,24,1)&lt;&gt;"",ROW(OFFSET(F547,-25,0,24,1)))),)+2)</f>
        <v>304</v>
      </c>
      <c r="G547" s="102" t="s">
        <v>43</v>
      </c>
      <c r="H547" s="102">
        <v>16</v>
      </c>
      <c r="I547" s="102" t="s">
        <v>431</v>
      </c>
      <c r="J547" s="102"/>
      <c r="K547" s="103" t="s">
        <v>45</v>
      </c>
      <c r="L547" s="103"/>
      <c r="M547" s="104" t="s">
        <v>290</v>
      </c>
      <c r="N547" s="105" t="s">
        <v>425</v>
      </c>
      <c r="Q547" s="19"/>
      <c r="R547" s="19"/>
    </row>
    <row r="548" spans="1:18" s="18" customFormat="1" ht="33.75" hidden="1" outlineLevel="1" x14ac:dyDescent="0.25">
      <c r="A548" s="106"/>
      <c r="B548" s="100"/>
      <c r="C548" s="101"/>
      <c r="D548" s="102"/>
      <c r="E548" s="102" t="str">
        <f t="shared" ca="1" si="110"/>
        <v/>
      </c>
      <c r="F548" s="102" t="str">
        <f t="array" aca="1" ref="F548" ca="1">IF(ISNUMBER(SEARCH("Bit", $K548)), "", INDEX(F:F,MAX(IF(OFFSET(F548,-25,0,24,1)&lt;&gt;"",ROW(OFFSET(F548,-25,0,24,1)))),)+2)</f>
        <v/>
      </c>
      <c r="G548" s="102"/>
      <c r="H548" s="102"/>
      <c r="I548" s="102"/>
      <c r="J548" s="102"/>
      <c r="K548" s="103" t="s">
        <v>112</v>
      </c>
      <c r="L548" s="103"/>
      <c r="M548" s="104" t="s">
        <v>421</v>
      </c>
      <c r="N548" s="105" t="s">
        <v>432</v>
      </c>
      <c r="Q548" s="19"/>
      <c r="R548" s="19"/>
    </row>
    <row r="549" spans="1:18" s="18" customFormat="1" ht="15.75" collapsed="1" x14ac:dyDescent="0.25">
      <c r="A549" s="106"/>
      <c r="B549" s="100" t="s">
        <v>40</v>
      </c>
      <c r="C549" s="101" t="s">
        <v>433</v>
      </c>
      <c r="D549" s="102" t="s">
        <v>42</v>
      </c>
      <c r="E549" s="102" t="str">
        <f t="shared" ref="E549:E550" ca="1" si="111">IF(F549&lt;&gt;"","0x"&amp;DEC2HEX(F549,3),"")</f>
        <v>0x132</v>
      </c>
      <c r="F549" s="102">
        <f t="array" aca="1" ref="F549" ca="1">IF(ISNUMBER(SEARCH("Bit", $K549)), "", INDEX(F:F,MAX(IF(OFFSET(F549,-25,0,24,1)&lt;&gt;"",ROW(OFFSET(F549,-25,0,24,1)))),)+2)</f>
        <v>306</v>
      </c>
      <c r="G549" s="102" t="s">
        <v>43</v>
      </c>
      <c r="H549" s="102">
        <v>16</v>
      </c>
      <c r="I549" s="102" t="s">
        <v>434</v>
      </c>
      <c r="J549" s="102"/>
      <c r="K549" s="103" t="s">
        <v>45</v>
      </c>
      <c r="L549" s="103"/>
      <c r="M549" s="104" t="s">
        <v>290</v>
      </c>
      <c r="N549" s="105" t="s">
        <v>425</v>
      </c>
      <c r="Q549" s="19"/>
      <c r="R549" s="19"/>
    </row>
    <row r="550" spans="1:18" s="18" customFormat="1" ht="33.75" hidden="1" outlineLevel="1" x14ac:dyDescent="0.25">
      <c r="A550" s="106"/>
      <c r="B550" s="100"/>
      <c r="C550" s="101"/>
      <c r="D550" s="102"/>
      <c r="E550" s="102" t="str">
        <f t="shared" ca="1" si="111"/>
        <v/>
      </c>
      <c r="F550" s="102" t="str">
        <f t="array" aca="1" ref="F550" ca="1">IF(ISNUMBER(SEARCH("Bit", $K550)), "", INDEX(F:F,MAX(IF(OFFSET(F550,-25,0,24,1)&lt;&gt;"",ROW(OFFSET(F550,-25,0,24,1)))),)+2)</f>
        <v/>
      </c>
      <c r="G550" s="102"/>
      <c r="H550" s="102"/>
      <c r="I550" s="102"/>
      <c r="J550" s="102"/>
      <c r="K550" s="103" t="s">
        <v>112</v>
      </c>
      <c r="L550" s="103"/>
      <c r="M550" s="104" t="s">
        <v>435</v>
      </c>
      <c r="N550" s="105" t="s">
        <v>436</v>
      </c>
      <c r="Q550" s="19"/>
      <c r="R550" s="19"/>
    </row>
    <row r="551" spans="1:18" s="18" customFormat="1" ht="15.75" collapsed="1" x14ac:dyDescent="0.25">
      <c r="A551" s="106"/>
      <c r="B551" s="100" t="s">
        <v>40</v>
      </c>
      <c r="C551" s="101" t="s">
        <v>437</v>
      </c>
      <c r="D551" s="102" t="s">
        <v>42</v>
      </c>
      <c r="E551" s="102" t="str">
        <f t="shared" ca="1" si="100"/>
        <v>0x134</v>
      </c>
      <c r="F551" s="102">
        <f t="array" aca="1" ref="F551" ca="1">IF(ISNUMBER(SEARCH("Bit", $K551)), "", INDEX(F:F,MAX(IF(OFFSET(F551,-25,0,24,1)&lt;&gt;"",ROW(OFFSET(F551,-25,0,24,1)))),)+2)</f>
        <v>308</v>
      </c>
      <c r="G551" s="102" t="s">
        <v>43</v>
      </c>
      <c r="H551" s="102">
        <v>16</v>
      </c>
      <c r="I551" s="102" t="s">
        <v>303</v>
      </c>
      <c r="J551" s="102"/>
      <c r="K551" s="103" t="s">
        <v>45</v>
      </c>
      <c r="L551" s="103"/>
      <c r="M551" s="104" t="s">
        <v>290</v>
      </c>
      <c r="N551" s="105" t="s">
        <v>420</v>
      </c>
      <c r="Q551" s="19"/>
      <c r="R551" s="19"/>
    </row>
    <row r="552" spans="1:18" s="18" customFormat="1" ht="56.25" hidden="1" outlineLevel="1" x14ac:dyDescent="0.25">
      <c r="A552" s="106"/>
      <c r="B552" s="100"/>
      <c r="C552" s="101"/>
      <c r="D552" s="102"/>
      <c r="E552" s="102" t="str">
        <f t="shared" ca="1" si="100"/>
        <v/>
      </c>
      <c r="F552" s="102" t="str">
        <f t="array" aca="1" ref="F552" ca="1">IF(ISNUMBER(SEARCH("Bit", $K552)), "", INDEX(F:F,MAX(IF(OFFSET(F552,-25,0,24,1)&lt;&gt;"",ROW(OFFSET(F552,-25,0,24,1)))),)+2)</f>
        <v/>
      </c>
      <c r="G552" s="102"/>
      <c r="H552" s="102"/>
      <c r="I552" s="102"/>
      <c r="J552" s="102"/>
      <c r="K552" s="103" t="s">
        <v>112</v>
      </c>
      <c r="L552" s="103"/>
      <c r="M552" s="104" t="s">
        <v>438</v>
      </c>
      <c r="N552" s="105" t="s">
        <v>439</v>
      </c>
      <c r="Q552" s="19"/>
      <c r="R552" s="19"/>
    </row>
    <row r="553" spans="1:18" s="18" customFormat="1" ht="15.75" collapsed="1" x14ac:dyDescent="0.25">
      <c r="A553" s="106"/>
      <c r="B553" s="100" t="s">
        <v>40</v>
      </c>
      <c r="C553" s="101" t="s">
        <v>440</v>
      </c>
      <c r="D553" s="102" t="s">
        <v>42</v>
      </c>
      <c r="E553" s="102" t="str">
        <f ca="1">IF(F553&lt;&gt;"","0x"&amp;DEC2HEX(F553,3),"")</f>
        <v>0x136</v>
      </c>
      <c r="F553" s="102">
        <f t="array" aca="1" ref="F553" ca="1">IF(ISNUMBER(SEARCH("Bit", $K553)), "", INDEX(F:F,MAX(IF(OFFSET(F553,-25,0,24,1)&lt;&gt;"",ROW(OFFSET(F553,-25,0,24,1)))),)+2)</f>
        <v>310</v>
      </c>
      <c r="G553" s="102" t="s">
        <v>43</v>
      </c>
      <c r="H553" s="102">
        <v>16</v>
      </c>
      <c r="I553" s="102" t="s">
        <v>44</v>
      </c>
      <c r="J553" s="102"/>
      <c r="K553" s="103" t="s">
        <v>45</v>
      </c>
      <c r="L553" s="103"/>
      <c r="M553" s="104" t="s">
        <v>295</v>
      </c>
      <c r="N553" s="105"/>
      <c r="Q553" s="19"/>
      <c r="R553" s="19"/>
    </row>
    <row r="554" spans="1:18" s="18" customFormat="1" ht="15.75" hidden="1" outlineLevel="1" x14ac:dyDescent="0.25">
      <c r="A554" s="106"/>
      <c r="B554" s="100"/>
      <c r="C554" s="101"/>
      <c r="D554" s="102"/>
      <c r="E554" s="102" t="str">
        <f ca="1">IF(F554&lt;&gt;"","0x"&amp;DEC2HEX(F554,3),"")</f>
        <v/>
      </c>
      <c r="F554" s="102" t="str">
        <f t="array" aca="1" ref="F554" ca="1">IF(ISNUMBER(SEARCH("Bit", $K554)), "", INDEX(F:F,MAX(IF(OFFSET(F554,-25,0,24,1)&lt;&gt;"",ROW(OFFSET(F554,-25,0,24,1)))),)+2)</f>
        <v/>
      </c>
      <c r="G554" s="102"/>
      <c r="H554" s="102"/>
      <c r="I554" s="102"/>
      <c r="J554" s="102"/>
      <c r="K554" s="103" t="s">
        <v>67</v>
      </c>
      <c r="L554" s="103"/>
      <c r="M554" s="104" t="s">
        <v>68</v>
      </c>
      <c r="N554" s="105"/>
      <c r="Q554" s="19"/>
      <c r="R554" s="19"/>
    </row>
    <row r="555" spans="1:18" s="18" customFormat="1" ht="15.75" hidden="1" outlineLevel="1" x14ac:dyDescent="0.25">
      <c r="A555" s="106"/>
      <c r="B555" s="100"/>
      <c r="C555" s="101"/>
      <c r="D555" s="102"/>
      <c r="E555" s="102" t="str">
        <f ca="1">IF(F555&lt;&gt;"","0x"&amp;DEC2HEX(F555,3),"")</f>
        <v/>
      </c>
      <c r="F555" s="102" t="str">
        <f t="array" aca="1" ref="F555" ca="1">IF(ISNUMBER(SEARCH("Bit", $K555)), "", INDEX(F:F,MAX(IF(OFFSET(F555,-25,0,24,1)&lt;&gt;"",ROW(OFFSET(F555,-25,0,24,1)))),)+2)</f>
        <v/>
      </c>
      <c r="G555" s="102"/>
      <c r="H555" s="102"/>
      <c r="I555" s="102"/>
      <c r="J555" s="102"/>
      <c r="K555" s="103" t="s">
        <v>69</v>
      </c>
      <c r="L555" s="103"/>
      <c r="M555" s="104" t="s">
        <v>70</v>
      </c>
      <c r="N555" s="105"/>
      <c r="Q555" s="19"/>
      <c r="R555" s="19"/>
    </row>
    <row r="556" spans="1:18" s="18" customFormat="1" ht="45" hidden="1" outlineLevel="1" x14ac:dyDescent="0.25">
      <c r="A556" s="106"/>
      <c r="B556" s="100"/>
      <c r="C556" s="101"/>
      <c r="D556" s="102"/>
      <c r="E556" s="102" t="str">
        <f ca="1">IF(F556&lt;&gt;"","0x"&amp;DEC2HEX(F556,3),"")</f>
        <v/>
      </c>
      <c r="F556" s="102" t="str">
        <f t="array" aca="1" ref="F556" ca="1">IF(ISNUMBER(SEARCH("Bit", $K556)), "", INDEX(F:F,MAX(IF(OFFSET(F556,-25,0,24,1)&lt;&gt;"",ROW(OFFSET(F556,-25,0,24,1)))),)+2)</f>
        <v/>
      </c>
      <c r="G556" s="102"/>
      <c r="H556" s="102"/>
      <c r="I556" s="102"/>
      <c r="J556" s="102"/>
      <c r="K556" s="103" t="s">
        <v>297</v>
      </c>
      <c r="L556" s="103"/>
      <c r="M556" s="104" t="s">
        <v>441</v>
      </c>
      <c r="N556" s="105" t="s">
        <v>299</v>
      </c>
      <c r="Q556" s="19"/>
      <c r="R556" s="19"/>
    </row>
    <row r="557" spans="1:18" s="18" customFormat="1" ht="15.75" hidden="1" outlineLevel="1" x14ac:dyDescent="0.25">
      <c r="A557" s="106"/>
      <c r="B557" s="100"/>
      <c r="C557" s="101"/>
      <c r="D557" s="102"/>
      <c r="E557" s="102" t="str">
        <f ca="1">IF(F557&lt;&gt;"","0x"&amp;DEC2HEX(F557,3),"")</f>
        <v/>
      </c>
      <c r="F557" s="102" t="str">
        <f t="array" aca="1" ref="F557" ca="1">IF(ISNUMBER(SEARCH("Bit", $K557)), "", INDEX(F:F,MAX(IF(OFFSET(F557,-25,0,24,1)&lt;&gt;"",ROW(OFFSET(F557,-25,0,24,1)))),)+2)</f>
        <v/>
      </c>
      <c r="G557" s="102"/>
      <c r="H557" s="102"/>
      <c r="I557" s="102"/>
      <c r="J557" s="102"/>
      <c r="K557" s="103" t="s">
        <v>300</v>
      </c>
      <c r="L557" s="103"/>
      <c r="M557" s="104" t="s">
        <v>442</v>
      </c>
      <c r="N557" s="105"/>
      <c r="Q557" s="19"/>
      <c r="R557" s="19"/>
    </row>
    <row r="558" spans="1:18" s="18" customFormat="1" ht="15.75" collapsed="1" x14ac:dyDescent="0.25">
      <c r="A558" s="106"/>
      <c r="B558" s="100" t="s">
        <v>40</v>
      </c>
      <c r="C558" s="101" t="s">
        <v>443</v>
      </c>
      <c r="D558" s="102" t="s">
        <v>42</v>
      </c>
      <c r="E558" s="102" t="str">
        <f t="shared" ref="E558:E559" ca="1" si="112">IF(F558&lt;&gt;"","0x"&amp;DEC2HEX(F558,3),"")</f>
        <v>0x138</v>
      </c>
      <c r="F558" s="102">
        <f t="array" aca="1" ref="F558" ca="1">IF(ISNUMBER(SEARCH("Bit", $K558)), "", INDEX(F:F,MAX(IF(OFFSET(F558,-25,0,24,1)&lt;&gt;"",ROW(OFFSET(F558,-25,0,24,1)))),)+2)</f>
        <v>312</v>
      </c>
      <c r="G558" s="102" t="s">
        <v>43</v>
      </c>
      <c r="H558" s="102">
        <v>16</v>
      </c>
      <c r="I558" s="102" t="s">
        <v>419</v>
      </c>
      <c r="J558" s="102"/>
      <c r="K558" s="103" t="s">
        <v>45</v>
      </c>
      <c r="L558" s="103"/>
      <c r="M558" s="104" t="s">
        <v>290</v>
      </c>
      <c r="N558" s="105" t="s">
        <v>420</v>
      </c>
      <c r="Q558" s="19"/>
      <c r="R558" s="19"/>
    </row>
    <row r="559" spans="1:18" s="18" customFormat="1" ht="33.75" hidden="1" outlineLevel="1" x14ac:dyDescent="0.25">
      <c r="A559" s="106"/>
      <c r="B559" s="100"/>
      <c r="C559" s="101"/>
      <c r="D559" s="102"/>
      <c r="E559" s="102" t="str">
        <f t="shared" ca="1" si="112"/>
        <v/>
      </c>
      <c r="F559" s="102" t="str">
        <f t="array" aca="1" ref="F559" ca="1">IF(ISNUMBER(SEARCH("Bit", $K559)), "", INDEX(F:F,MAX(IF(OFFSET(F559,-25,0,24,1)&lt;&gt;"",ROW(OFFSET(F559,-25,0,24,1)))),)+2)</f>
        <v/>
      </c>
      <c r="G559" s="102"/>
      <c r="H559" s="102"/>
      <c r="I559" s="102"/>
      <c r="J559" s="102"/>
      <c r="K559" s="103" t="s">
        <v>112</v>
      </c>
      <c r="L559" s="103"/>
      <c r="M559" s="104" t="s">
        <v>444</v>
      </c>
      <c r="N559" s="105" t="s">
        <v>445</v>
      </c>
      <c r="Q559" s="19"/>
      <c r="R559" s="19"/>
    </row>
    <row r="560" spans="1:18" s="18" customFormat="1" ht="15.75" collapsed="1" x14ac:dyDescent="0.25">
      <c r="A560" s="106"/>
      <c r="B560" s="100" t="s">
        <v>40</v>
      </c>
      <c r="C560" s="101" t="s">
        <v>446</v>
      </c>
      <c r="D560" s="102" t="s">
        <v>42</v>
      </c>
      <c r="E560" s="102" t="str">
        <f t="shared" ref="E560:E561" ca="1" si="113">IF(F560&lt;&gt;"","0x"&amp;DEC2HEX(F560,3),"")</f>
        <v>0x13A</v>
      </c>
      <c r="F560" s="102">
        <f t="array" aca="1" ref="F560" ca="1">IF(ISNUMBER(SEARCH("Bit", $K560)), "", INDEX(F:F,MAX(IF(OFFSET(F560,-25,0,24,1)&lt;&gt;"",ROW(OFFSET(F560,-25,0,24,1)))),)+2)</f>
        <v>314</v>
      </c>
      <c r="G560" s="102" t="s">
        <v>43</v>
      </c>
      <c r="H560" s="102">
        <v>16</v>
      </c>
      <c r="I560" s="102" t="s">
        <v>2035</v>
      </c>
      <c r="J560" s="102"/>
      <c r="K560" s="103" t="s">
        <v>45</v>
      </c>
      <c r="L560" s="103"/>
      <c r="M560" s="104" t="s">
        <v>290</v>
      </c>
      <c r="N560" s="105" t="s">
        <v>420</v>
      </c>
      <c r="Q560" s="19"/>
      <c r="R560" s="19"/>
    </row>
    <row r="561" spans="1:18" s="18" customFormat="1" ht="56.25" hidden="1" outlineLevel="1" x14ac:dyDescent="0.25">
      <c r="A561" s="106"/>
      <c r="B561" s="100"/>
      <c r="C561" s="101"/>
      <c r="D561" s="102"/>
      <c r="E561" s="102" t="str">
        <f t="shared" ca="1" si="113"/>
        <v/>
      </c>
      <c r="F561" s="102" t="str">
        <f t="array" aca="1" ref="F561" ca="1">IF(ISNUMBER(SEARCH("Bit", $K561)), "", INDEX(F:F,MAX(IF(OFFSET(F561,-25,0,24,1)&lt;&gt;"",ROW(OFFSET(F561,-25,0,24,1)))),)+2)</f>
        <v/>
      </c>
      <c r="G561" s="102"/>
      <c r="H561" s="102"/>
      <c r="I561" s="102"/>
      <c r="J561" s="102"/>
      <c r="K561" s="103" t="s">
        <v>112</v>
      </c>
      <c r="L561" s="103"/>
      <c r="M561" s="104" t="s">
        <v>447</v>
      </c>
      <c r="N561" s="105" t="s">
        <v>448</v>
      </c>
      <c r="Q561" s="19"/>
      <c r="R561" s="19"/>
    </row>
    <row r="562" spans="1:18" s="18" customFormat="1" ht="15.75" collapsed="1" x14ac:dyDescent="0.25">
      <c r="A562" s="106"/>
      <c r="B562" s="100" t="s">
        <v>40</v>
      </c>
      <c r="C562" s="101" t="s">
        <v>449</v>
      </c>
      <c r="D562" s="102" t="s">
        <v>42</v>
      </c>
      <c r="E562" s="102" t="str">
        <f t="shared" ca="1" si="100"/>
        <v>0x13C</v>
      </c>
      <c r="F562" s="102">
        <f t="array" aca="1" ref="F562" ca="1">IF(ISNUMBER(SEARCH("Bit", $K562)), "", INDEX(F:F,MAX(IF(OFFSET(F562,-25,0,24,1)&lt;&gt;"",ROW(OFFSET(F562,-25,0,24,1)))),)+2)</f>
        <v>316</v>
      </c>
      <c r="G562" s="102" t="s">
        <v>43</v>
      </c>
      <c r="H562" s="102">
        <v>16</v>
      </c>
      <c r="I562" s="102" t="s">
        <v>1771</v>
      </c>
      <c r="J562" s="102"/>
      <c r="K562" s="103" t="s">
        <v>45</v>
      </c>
      <c r="L562" s="103"/>
      <c r="M562" s="104" t="s">
        <v>290</v>
      </c>
      <c r="N562" s="105" t="s">
        <v>420</v>
      </c>
      <c r="Q562" s="19"/>
      <c r="R562" s="19"/>
    </row>
    <row r="563" spans="1:18" s="18" customFormat="1" ht="33.75" hidden="1" outlineLevel="1" x14ac:dyDescent="0.25">
      <c r="A563" s="106"/>
      <c r="B563" s="100"/>
      <c r="C563" s="101"/>
      <c r="D563" s="102"/>
      <c r="E563" s="102" t="str">
        <f t="shared" ca="1" si="100"/>
        <v/>
      </c>
      <c r="F563" s="102" t="str">
        <f t="array" aca="1" ref="F563" ca="1">IF(ISNUMBER(SEARCH("Bit", $K563)), "", INDEX(F:F,MAX(IF(OFFSET(F563,-25,0,24,1)&lt;&gt;"",ROW(OFFSET(F563,-25,0,24,1)))),)+2)</f>
        <v/>
      </c>
      <c r="G563" s="102"/>
      <c r="H563" s="102"/>
      <c r="I563" s="102"/>
      <c r="J563" s="102"/>
      <c r="K563" s="103" t="s">
        <v>112</v>
      </c>
      <c r="L563" s="103"/>
      <c r="M563" s="104" t="s">
        <v>450</v>
      </c>
      <c r="N563" s="105" t="s">
        <v>451</v>
      </c>
      <c r="Q563" s="19"/>
      <c r="R563" s="19"/>
    </row>
    <row r="564" spans="1:18" s="18" customFormat="1" ht="15.75" collapsed="1" x14ac:dyDescent="0.25">
      <c r="A564" s="106"/>
      <c r="B564" s="100" t="s">
        <v>40</v>
      </c>
      <c r="C564" s="101" t="s">
        <v>452</v>
      </c>
      <c r="D564" s="102" t="s">
        <v>42</v>
      </c>
      <c r="E564" s="102" t="str">
        <f t="shared" ref="E564:E568" ca="1" si="114">IF(F564&lt;&gt;"","0x"&amp;DEC2HEX(F564,3),"")</f>
        <v>0x13E</v>
      </c>
      <c r="F564" s="102">
        <f t="array" aca="1" ref="F564" ca="1">IF(ISNUMBER(SEARCH("Bit", $K564)), "", INDEX(F:F,MAX(IF(OFFSET(F564,-25,0,24,1)&lt;&gt;"",ROW(OFFSET(F564,-25,0,24,1)))),)+2)</f>
        <v>318</v>
      </c>
      <c r="G564" s="102" t="s">
        <v>43</v>
      </c>
      <c r="H564" s="102">
        <v>16</v>
      </c>
      <c r="I564" s="102" t="s">
        <v>44</v>
      </c>
      <c r="J564" s="102"/>
      <c r="K564" s="103" t="s">
        <v>45</v>
      </c>
      <c r="L564" s="103"/>
      <c r="M564" s="104" t="s">
        <v>295</v>
      </c>
      <c r="N564" s="105"/>
      <c r="Q564" s="19"/>
      <c r="R564" s="19"/>
    </row>
    <row r="565" spans="1:18" s="18" customFormat="1" ht="15.75" hidden="1" outlineLevel="1" x14ac:dyDescent="0.25">
      <c r="A565" s="106"/>
      <c r="B565" s="100"/>
      <c r="C565" s="101"/>
      <c r="D565" s="102"/>
      <c r="E565" s="102" t="str">
        <f t="shared" ca="1" si="114"/>
        <v/>
      </c>
      <c r="F565" s="102" t="str">
        <f t="array" aca="1" ref="F565" ca="1">IF(ISNUMBER(SEARCH("Bit", $K565)), "", INDEX(F:F,MAX(IF(OFFSET(F565,-25,0,24,1)&lt;&gt;"",ROW(OFFSET(F565,-25,0,24,1)))),)+2)</f>
        <v/>
      </c>
      <c r="G565" s="102"/>
      <c r="H565" s="102"/>
      <c r="I565" s="102"/>
      <c r="J565" s="102"/>
      <c r="K565" s="103" t="s">
        <v>67</v>
      </c>
      <c r="L565" s="103"/>
      <c r="M565" s="104" t="s">
        <v>68</v>
      </c>
      <c r="N565" s="105"/>
      <c r="Q565" s="19"/>
      <c r="R565" s="19"/>
    </row>
    <row r="566" spans="1:18" s="18" customFormat="1" ht="15.75" hidden="1" outlineLevel="1" x14ac:dyDescent="0.25">
      <c r="A566" s="106"/>
      <c r="B566" s="100"/>
      <c r="C566" s="101"/>
      <c r="D566" s="102"/>
      <c r="E566" s="102" t="str">
        <f t="shared" ca="1" si="114"/>
        <v/>
      </c>
      <c r="F566" s="102" t="str">
        <f t="array" aca="1" ref="F566" ca="1">IF(ISNUMBER(SEARCH("Bit", $K566)), "", INDEX(F:F,MAX(IF(OFFSET(F566,-25,0,24,1)&lt;&gt;"",ROW(OFFSET(F566,-25,0,24,1)))),)+2)</f>
        <v/>
      </c>
      <c r="G566" s="102"/>
      <c r="H566" s="102"/>
      <c r="I566" s="102"/>
      <c r="J566" s="102"/>
      <c r="K566" s="103" t="s">
        <v>69</v>
      </c>
      <c r="L566" s="103"/>
      <c r="M566" s="104" t="s">
        <v>70</v>
      </c>
      <c r="N566" s="105"/>
      <c r="Q566" s="19"/>
      <c r="R566" s="19"/>
    </row>
    <row r="567" spans="1:18" s="18" customFormat="1" ht="45" hidden="1" outlineLevel="1" x14ac:dyDescent="0.25">
      <c r="A567" s="106"/>
      <c r="B567" s="100"/>
      <c r="C567" s="101"/>
      <c r="D567" s="102"/>
      <c r="E567" s="102" t="str">
        <f t="shared" ca="1" si="114"/>
        <v/>
      </c>
      <c r="F567" s="102" t="str">
        <f t="array" aca="1" ref="F567" ca="1">IF(ISNUMBER(SEARCH("Bit", $K567)), "", INDEX(F:F,MAX(IF(OFFSET(F567,-25,0,24,1)&lt;&gt;"",ROW(OFFSET(F567,-25,0,24,1)))),)+2)</f>
        <v/>
      </c>
      <c r="G567" s="102"/>
      <c r="H567" s="102"/>
      <c r="I567" s="102"/>
      <c r="J567" s="102"/>
      <c r="K567" s="103" t="s">
        <v>297</v>
      </c>
      <c r="L567" s="103"/>
      <c r="M567" s="104" t="s">
        <v>453</v>
      </c>
      <c r="N567" s="105" t="s">
        <v>299</v>
      </c>
      <c r="Q567" s="19"/>
      <c r="R567" s="19"/>
    </row>
    <row r="568" spans="1:18" s="18" customFormat="1" ht="15.75" hidden="1" outlineLevel="1" x14ac:dyDescent="0.25">
      <c r="A568" s="106"/>
      <c r="B568" s="100"/>
      <c r="C568" s="101"/>
      <c r="D568" s="102"/>
      <c r="E568" s="102" t="str">
        <f t="shared" ca="1" si="114"/>
        <v/>
      </c>
      <c r="F568" s="102" t="str">
        <f t="array" aca="1" ref="F568" ca="1">IF(ISNUMBER(SEARCH("Bit", $K568)), "", INDEX(F:F,MAX(IF(OFFSET(F568,-25,0,24,1)&lt;&gt;"",ROW(OFFSET(F568,-25,0,24,1)))),)+2)</f>
        <v/>
      </c>
      <c r="G568" s="102"/>
      <c r="H568" s="102"/>
      <c r="I568" s="102"/>
      <c r="J568" s="102"/>
      <c r="K568" s="103" t="s">
        <v>300</v>
      </c>
      <c r="L568" s="103"/>
      <c r="M568" s="104" t="s">
        <v>454</v>
      </c>
      <c r="N568" s="105"/>
      <c r="Q568" s="19"/>
      <c r="R568" s="19"/>
    </row>
    <row r="569" spans="1:18" s="18" customFormat="1" ht="15.75" collapsed="1" x14ac:dyDescent="0.25">
      <c r="A569" s="106"/>
      <c r="B569" s="100" t="s">
        <v>40</v>
      </c>
      <c r="C569" s="101" t="s">
        <v>455</v>
      </c>
      <c r="D569" s="102" t="s">
        <v>42</v>
      </c>
      <c r="E569" s="102" t="str">
        <f t="shared" ref="E569:E570" ca="1" si="115">IF(F569&lt;&gt;"","0x"&amp;DEC2HEX(F569,3),"")</f>
        <v>0x140</v>
      </c>
      <c r="F569" s="102">
        <f t="array" aca="1" ref="F569" ca="1">IF(ISNUMBER(SEARCH("Bit", $K569)), "", INDEX(F:F,MAX(IF(OFFSET(F569,-25,0,24,1)&lt;&gt;"",ROW(OFFSET(F569,-25,0,24,1)))),)+2)</f>
        <v>320</v>
      </c>
      <c r="G569" s="102" t="s">
        <v>43</v>
      </c>
      <c r="H569" s="102">
        <v>16</v>
      </c>
      <c r="I569" s="102" t="s">
        <v>2036</v>
      </c>
      <c r="J569" s="102"/>
      <c r="K569" s="103" t="s">
        <v>45</v>
      </c>
      <c r="L569" s="103"/>
      <c r="M569" s="104" t="s">
        <v>290</v>
      </c>
      <c r="N569" s="105" t="s">
        <v>420</v>
      </c>
      <c r="Q569" s="19"/>
      <c r="R569" s="19"/>
    </row>
    <row r="570" spans="1:18" s="18" customFormat="1" ht="67.5" hidden="1" outlineLevel="1" x14ac:dyDescent="0.25">
      <c r="A570" s="106"/>
      <c r="B570" s="100"/>
      <c r="C570" s="101"/>
      <c r="D570" s="102"/>
      <c r="E570" s="102" t="str">
        <f t="shared" ca="1" si="115"/>
        <v/>
      </c>
      <c r="F570" s="102" t="str">
        <f t="array" aca="1" ref="F570" ca="1">IF(ISNUMBER(SEARCH("Bit", $K570)), "", INDEX(F:F,MAX(IF(OFFSET(F570,-25,0,24,1)&lt;&gt;"",ROW(OFFSET(F570,-25,0,24,1)))),)+2)</f>
        <v/>
      </c>
      <c r="G570" s="102"/>
      <c r="H570" s="102"/>
      <c r="I570" s="102"/>
      <c r="J570" s="102"/>
      <c r="K570" s="103" t="s">
        <v>112</v>
      </c>
      <c r="L570" s="103"/>
      <c r="M570" s="104" t="s">
        <v>456</v>
      </c>
      <c r="N570" s="105" t="s">
        <v>457</v>
      </c>
      <c r="Q570" s="19"/>
      <c r="R570" s="19"/>
    </row>
    <row r="571" spans="1:18" s="18" customFormat="1" ht="15.75" collapsed="1" x14ac:dyDescent="0.25">
      <c r="A571" s="106"/>
      <c r="B571" s="100" t="s">
        <v>40</v>
      </c>
      <c r="C571" s="101" t="s">
        <v>458</v>
      </c>
      <c r="D571" s="102" t="s">
        <v>42</v>
      </c>
      <c r="E571" s="102" t="str">
        <f ca="1">IF(F571&lt;&gt;"","0x"&amp;DEC2HEX(F571,3),"")</f>
        <v>0x142</v>
      </c>
      <c r="F571" s="102">
        <f t="array" aca="1" ref="F571" ca="1">IF(ISNUMBER(SEARCH("Bit", $K571)), "", INDEX(F:F,MAX(IF(OFFSET(F571,-25,0,24,1)&lt;&gt;"",ROW(OFFSET(F571,-25,0,24,1)))),)+2)</f>
        <v>322</v>
      </c>
      <c r="G571" s="102" t="s">
        <v>43</v>
      </c>
      <c r="H571" s="102">
        <v>16</v>
      </c>
      <c r="I571" s="102" t="s">
        <v>419</v>
      </c>
      <c r="J571" s="102"/>
      <c r="K571" s="103" t="s">
        <v>45</v>
      </c>
      <c r="L571" s="103"/>
      <c r="M571" s="104" t="s">
        <v>290</v>
      </c>
      <c r="N571" s="105" t="s">
        <v>420</v>
      </c>
      <c r="Q571" s="19"/>
      <c r="R571" s="19"/>
    </row>
    <row r="572" spans="1:18" s="18" customFormat="1" ht="22.5" hidden="1" outlineLevel="1" x14ac:dyDescent="0.25">
      <c r="A572" s="106"/>
      <c r="B572" s="100"/>
      <c r="C572" s="101"/>
      <c r="D572" s="102"/>
      <c r="E572" s="102" t="str">
        <f ca="1">IF(F572&lt;&gt;"","0x"&amp;DEC2HEX(F572,3),"")</f>
        <v/>
      </c>
      <c r="F572" s="102" t="str">
        <f t="array" aca="1" ref="F572" ca="1">IF(ISNUMBER(SEARCH("Bit", $K572)), "", INDEX(F:F,MAX(IF(OFFSET(F572,-25,0,24,1)&lt;&gt;"",ROW(OFFSET(F572,-25,0,24,1)))),)+2)</f>
        <v/>
      </c>
      <c r="G572" s="102"/>
      <c r="H572" s="102"/>
      <c r="I572" s="102"/>
      <c r="J572" s="102"/>
      <c r="K572" s="103" t="s">
        <v>112</v>
      </c>
      <c r="L572" s="103"/>
      <c r="M572" s="104" t="s">
        <v>459</v>
      </c>
      <c r="N572" s="105" t="s">
        <v>460</v>
      </c>
      <c r="Q572" s="19"/>
      <c r="R572" s="19"/>
    </row>
    <row r="573" spans="1:18" s="18" customFormat="1" ht="15.75" collapsed="1" x14ac:dyDescent="0.25">
      <c r="A573" s="106"/>
      <c r="B573" s="100" t="s">
        <v>40</v>
      </c>
      <c r="C573" s="101" t="s">
        <v>461</v>
      </c>
      <c r="D573" s="102" t="s">
        <v>42</v>
      </c>
      <c r="E573" s="102" t="str">
        <f t="shared" ca="1" si="100"/>
        <v>0x144</v>
      </c>
      <c r="F573" s="102">
        <f t="array" aca="1" ref="F573" ca="1">IF(ISNUMBER(SEARCH("Bit", $K573)), "", INDEX(F:F,MAX(IF(OFFSET(F573,-25,0,24,1)&lt;&gt;"",ROW(OFFSET(F573,-25,0,24,1)))),)+2)</f>
        <v>324</v>
      </c>
      <c r="G573" s="102" t="s">
        <v>43</v>
      </c>
      <c r="H573" s="102">
        <v>16</v>
      </c>
      <c r="I573" s="102" t="s">
        <v>462</v>
      </c>
      <c r="J573" s="102"/>
      <c r="K573" s="103" t="s">
        <v>45</v>
      </c>
      <c r="L573" s="103"/>
      <c r="M573" s="104" t="s">
        <v>290</v>
      </c>
      <c r="N573" s="105" t="s">
        <v>420</v>
      </c>
      <c r="Q573" s="19"/>
      <c r="R573" s="19"/>
    </row>
    <row r="574" spans="1:18" s="18" customFormat="1" ht="33.75" hidden="1" outlineLevel="1" x14ac:dyDescent="0.25">
      <c r="A574" s="106"/>
      <c r="B574" s="100"/>
      <c r="C574" s="101"/>
      <c r="D574" s="102"/>
      <c r="E574" s="102" t="str">
        <f t="shared" ca="1" si="100"/>
        <v/>
      </c>
      <c r="F574" s="102" t="str">
        <f t="array" aca="1" ref="F574" ca="1">IF(ISNUMBER(SEARCH("Bit", $K574)), "", INDEX(F:F,MAX(IF(OFFSET(F574,-25,0,24,1)&lt;&gt;"",ROW(OFFSET(F574,-25,0,24,1)))),)+2)</f>
        <v/>
      </c>
      <c r="G574" s="102"/>
      <c r="H574" s="102"/>
      <c r="I574" s="102"/>
      <c r="J574" s="102"/>
      <c r="K574" s="103" t="s">
        <v>112</v>
      </c>
      <c r="L574" s="103"/>
      <c r="M574" s="104" t="s">
        <v>463</v>
      </c>
      <c r="N574" s="105" t="s">
        <v>464</v>
      </c>
      <c r="Q574" s="19"/>
      <c r="R574" s="19"/>
    </row>
    <row r="575" spans="1:18" s="18" customFormat="1" ht="15.75" collapsed="1" x14ac:dyDescent="0.25">
      <c r="A575" s="106"/>
      <c r="B575" s="100" t="s">
        <v>40</v>
      </c>
      <c r="C575" s="101" t="s">
        <v>465</v>
      </c>
      <c r="D575" s="102" t="s">
        <v>42</v>
      </c>
      <c r="E575" s="102" t="str">
        <f ca="1">IF(F575&lt;&gt;"","0x"&amp;DEC2HEX(F575,3),"")</f>
        <v>0x146</v>
      </c>
      <c r="F575" s="102">
        <f t="array" aca="1" ref="F575" ca="1">IF(ISNUMBER(SEARCH("Bit", $K575)), "", INDEX(F:F,MAX(IF(OFFSET(F575,-25,0,24,1)&lt;&gt;"",ROW(OFFSET(F575,-25,0,24,1)))),)+2)</f>
        <v>326</v>
      </c>
      <c r="G575" s="102" t="s">
        <v>43</v>
      </c>
      <c r="H575" s="102">
        <v>16</v>
      </c>
      <c r="I575" s="102" t="s">
        <v>44</v>
      </c>
      <c r="J575" s="102"/>
      <c r="K575" s="103" t="s">
        <v>45</v>
      </c>
      <c r="L575" s="103"/>
      <c r="M575" s="104" t="s">
        <v>295</v>
      </c>
      <c r="N575" s="105"/>
      <c r="Q575" s="19"/>
      <c r="R575" s="19"/>
    </row>
    <row r="576" spans="1:18" s="18" customFormat="1" ht="15.75" hidden="1" outlineLevel="1" x14ac:dyDescent="0.25">
      <c r="A576" s="106"/>
      <c r="B576" s="100"/>
      <c r="C576" s="101"/>
      <c r="D576" s="102"/>
      <c r="E576" s="102" t="str">
        <f ca="1">IF(F576&lt;&gt;"","0x"&amp;DEC2HEX(F576,3),"")</f>
        <v/>
      </c>
      <c r="F576" s="102" t="str">
        <f t="array" aca="1" ref="F576" ca="1">IF(ISNUMBER(SEARCH("Bit", $K576)), "", INDEX(F:F,MAX(IF(OFFSET(F576,-25,0,24,1)&lt;&gt;"",ROW(OFFSET(F576,-25,0,24,1)))),)+2)</f>
        <v/>
      </c>
      <c r="G576" s="102"/>
      <c r="H576" s="102"/>
      <c r="I576" s="102"/>
      <c r="J576" s="102"/>
      <c r="K576" s="103" t="s">
        <v>67</v>
      </c>
      <c r="L576" s="103"/>
      <c r="M576" s="104" t="s">
        <v>68</v>
      </c>
      <c r="N576" s="105"/>
      <c r="Q576" s="19"/>
      <c r="R576" s="19"/>
    </row>
    <row r="577" spans="1:18" s="18" customFormat="1" ht="15.75" hidden="1" outlineLevel="1" x14ac:dyDescent="0.25">
      <c r="A577" s="106"/>
      <c r="B577" s="100"/>
      <c r="C577" s="101"/>
      <c r="D577" s="102"/>
      <c r="E577" s="102" t="str">
        <f ca="1">IF(F577&lt;&gt;"","0x"&amp;DEC2HEX(F577,3),"")</f>
        <v/>
      </c>
      <c r="F577" s="102" t="str">
        <f t="array" aca="1" ref="F577" ca="1">IF(ISNUMBER(SEARCH("Bit", $K577)), "", INDEX(F:F,MAX(IF(OFFSET(F577,-25,0,24,1)&lt;&gt;"",ROW(OFFSET(F577,-25,0,24,1)))),)+2)</f>
        <v/>
      </c>
      <c r="G577" s="102"/>
      <c r="H577" s="102"/>
      <c r="I577" s="102"/>
      <c r="J577" s="102"/>
      <c r="K577" s="103" t="s">
        <v>69</v>
      </c>
      <c r="L577" s="103"/>
      <c r="M577" s="104" t="s">
        <v>70</v>
      </c>
      <c r="N577" s="105"/>
      <c r="Q577" s="19"/>
      <c r="R577" s="19"/>
    </row>
    <row r="578" spans="1:18" s="18" customFormat="1" ht="45" hidden="1" outlineLevel="1" x14ac:dyDescent="0.25">
      <c r="A578" s="106"/>
      <c r="B578" s="100"/>
      <c r="C578" s="101"/>
      <c r="D578" s="102"/>
      <c r="E578" s="102" t="str">
        <f ca="1">IF(F578&lt;&gt;"","0x"&amp;DEC2HEX(F578,3),"")</f>
        <v/>
      </c>
      <c r="F578" s="102" t="str">
        <f t="array" aca="1" ref="F578" ca="1">IF(ISNUMBER(SEARCH("Bit", $K578)), "", INDEX(F:F,MAX(IF(OFFSET(F578,-25,0,24,1)&lt;&gt;"",ROW(OFFSET(F578,-25,0,24,1)))),)+2)</f>
        <v/>
      </c>
      <c r="G578" s="102"/>
      <c r="H578" s="102"/>
      <c r="I578" s="102"/>
      <c r="J578" s="102"/>
      <c r="K578" s="103" t="s">
        <v>297</v>
      </c>
      <c r="L578" s="103"/>
      <c r="M578" s="104" t="s">
        <v>466</v>
      </c>
      <c r="N578" s="105" t="s">
        <v>299</v>
      </c>
      <c r="Q578" s="19"/>
      <c r="R578" s="19"/>
    </row>
    <row r="579" spans="1:18" s="18" customFormat="1" ht="15.75" hidden="1" outlineLevel="1" x14ac:dyDescent="0.25">
      <c r="A579" s="106"/>
      <c r="B579" s="100"/>
      <c r="C579" s="101"/>
      <c r="D579" s="102"/>
      <c r="E579" s="102" t="str">
        <f ca="1">IF(F579&lt;&gt;"","0x"&amp;DEC2HEX(F579,3),"")</f>
        <v/>
      </c>
      <c r="F579" s="102" t="str">
        <f t="array" aca="1" ref="F579" ca="1">IF(ISNUMBER(SEARCH("Bit", $K579)), "", INDEX(F:F,MAX(IF(OFFSET(F579,-25,0,24,1)&lt;&gt;"",ROW(OFFSET(F579,-25,0,24,1)))),)+2)</f>
        <v/>
      </c>
      <c r="G579" s="102"/>
      <c r="H579" s="102"/>
      <c r="I579" s="102"/>
      <c r="J579" s="102"/>
      <c r="K579" s="103" t="s">
        <v>300</v>
      </c>
      <c r="L579" s="103"/>
      <c r="M579" s="104" t="s">
        <v>467</v>
      </c>
      <c r="N579" s="105"/>
      <c r="Q579" s="19"/>
      <c r="R579" s="19"/>
    </row>
    <row r="580" spans="1:18" s="18" customFormat="1" ht="15.75" collapsed="1" x14ac:dyDescent="0.25">
      <c r="A580" s="106"/>
      <c r="B580" s="100" t="s">
        <v>40</v>
      </c>
      <c r="C580" s="101" t="s">
        <v>468</v>
      </c>
      <c r="D580" s="102" t="s">
        <v>42</v>
      </c>
      <c r="E580" s="102" t="str">
        <f t="shared" ref="E580:E581" ca="1" si="116">IF(F580&lt;&gt;"","0x"&amp;DEC2HEX(F580,3),"")</f>
        <v>0x148</v>
      </c>
      <c r="F580" s="102">
        <f t="array" aca="1" ref="F580" ca="1">IF(ISNUMBER(SEARCH("Bit", $K580)), "", INDEX(F:F,MAX(IF(OFFSET(F580,-25,0,24,1)&lt;&gt;"",ROW(OFFSET(F580,-25,0,24,1)))),)+2)</f>
        <v>328</v>
      </c>
      <c r="G580" s="102" t="s">
        <v>43</v>
      </c>
      <c r="H580" s="102">
        <v>16</v>
      </c>
      <c r="I580" s="102" t="s">
        <v>279</v>
      </c>
      <c r="J580" s="102"/>
      <c r="K580" s="103" t="s">
        <v>45</v>
      </c>
      <c r="L580" s="103"/>
      <c r="M580" s="104" t="s">
        <v>280</v>
      </c>
      <c r="N580" s="105" t="s">
        <v>281</v>
      </c>
      <c r="Q580" s="19"/>
      <c r="R580" s="19"/>
    </row>
    <row r="581" spans="1:18" s="18" customFormat="1" ht="33.75" hidden="1" outlineLevel="1" x14ac:dyDescent="0.25">
      <c r="A581" s="106"/>
      <c r="B581" s="100"/>
      <c r="C581" s="101"/>
      <c r="D581" s="102"/>
      <c r="E581" s="102" t="str">
        <f t="shared" ca="1" si="116"/>
        <v/>
      </c>
      <c r="F581" s="102" t="str">
        <f t="array" aca="1" ref="F581" ca="1">IF(ISNUMBER(SEARCH("Bit", $K581)), "", INDEX(F:F,MAX(IF(OFFSET(F581,-25,0,24,1)&lt;&gt;"",ROW(OFFSET(F581,-25,0,24,1)))),)+2)</f>
        <v/>
      </c>
      <c r="G581" s="102"/>
      <c r="H581" s="102"/>
      <c r="I581" s="102"/>
      <c r="J581" s="102"/>
      <c r="K581" s="103" t="s">
        <v>112</v>
      </c>
      <c r="L581" s="103"/>
      <c r="M581" s="104" t="s">
        <v>468</v>
      </c>
      <c r="N581" s="105" t="s">
        <v>469</v>
      </c>
      <c r="Q581" s="19"/>
      <c r="R581" s="19"/>
    </row>
    <row r="582" spans="1:18" s="18" customFormat="1" ht="15.75" collapsed="1" x14ac:dyDescent="0.25">
      <c r="A582" s="106"/>
      <c r="B582" s="100" t="s">
        <v>40</v>
      </c>
      <c r="C582" s="101" t="s">
        <v>470</v>
      </c>
      <c r="D582" s="102" t="s">
        <v>42</v>
      </c>
      <c r="E582" s="102" t="str">
        <f ca="1">IF(F582&lt;&gt;"","0x"&amp;DEC2HEX(F582,3),"")</f>
        <v>0x14A</v>
      </c>
      <c r="F582" s="102">
        <f t="array" aca="1" ref="F582" ca="1">IF(ISNUMBER(SEARCH("Bit", $K582)), "", INDEX(F:F,MAX(IF(OFFSET(F582,-25,0,24,1)&lt;&gt;"",ROW(OFFSET(F582,-25,0,24,1)))),)+2)</f>
        <v>330</v>
      </c>
      <c r="G582" s="102" t="s">
        <v>43</v>
      </c>
      <c r="H582" s="102">
        <v>16</v>
      </c>
      <c r="I582" s="102" t="s">
        <v>230</v>
      </c>
      <c r="J582" s="102"/>
      <c r="K582" s="103" t="s">
        <v>45</v>
      </c>
      <c r="L582" s="103"/>
      <c r="M582" s="104" t="s">
        <v>280</v>
      </c>
      <c r="N582" s="105" t="s">
        <v>471</v>
      </c>
      <c r="Q582" s="19"/>
      <c r="R582" s="19"/>
    </row>
    <row r="583" spans="1:18" s="18" customFormat="1" ht="33.75" hidden="1" outlineLevel="1" x14ac:dyDescent="0.25">
      <c r="A583" s="106"/>
      <c r="B583" s="100"/>
      <c r="C583" s="101"/>
      <c r="D583" s="102"/>
      <c r="E583" s="102" t="str">
        <f ca="1">IF(F583&lt;&gt;"","0x"&amp;DEC2HEX(F583,3),"")</f>
        <v/>
      </c>
      <c r="F583" s="102" t="str">
        <f t="array" aca="1" ref="F583" ca="1">IF(ISNUMBER(SEARCH("Bit", $K583)), "", INDEX(F:F,MAX(IF(OFFSET(F583,-25,0,24,1)&lt;&gt;"",ROW(OFFSET(F583,-25,0,24,1)))),)+2)</f>
        <v/>
      </c>
      <c r="G583" s="102"/>
      <c r="H583" s="102"/>
      <c r="I583" s="102"/>
      <c r="J583" s="102"/>
      <c r="K583" s="103" t="s">
        <v>112</v>
      </c>
      <c r="L583" s="89"/>
      <c r="M583" s="104" t="s">
        <v>470</v>
      </c>
      <c r="N583" s="105" t="s">
        <v>472</v>
      </c>
      <c r="Q583" s="19"/>
      <c r="R583" s="19"/>
    </row>
    <row r="584" spans="1:18" s="18" customFormat="1" ht="15.75" collapsed="1" x14ac:dyDescent="0.25">
      <c r="A584" s="106"/>
      <c r="B584" s="100" t="s">
        <v>40</v>
      </c>
      <c r="C584" s="101" t="s">
        <v>473</v>
      </c>
      <c r="D584" s="102" t="s">
        <v>42</v>
      </c>
      <c r="E584" s="102" t="str">
        <f t="shared" ref="E584:E585" ca="1" si="117">IF(F584&lt;&gt;"","0x"&amp;DEC2HEX(F584,3),"")</f>
        <v>0x14C</v>
      </c>
      <c r="F584" s="102">
        <f t="array" aca="1" ref="F584" ca="1">IF(ISNUMBER(SEARCH("Bit", $K584)), "", INDEX(F:F,MAX(IF(OFFSET(F584,-25,0,24,1)&lt;&gt;"",ROW(OFFSET(F584,-25,0,24,1)))),)+2)</f>
        <v>332</v>
      </c>
      <c r="G584" s="102" t="s">
        <v>43</v>
      </c>
      <c r="H584" s="102">
        <v>16</v>
      </c>
      <c r="I584" s="102" t="s">
        <v>201</v>
      </c>
      <c r="J584" s="102"/>
      <c r="K584" s="103" t="s">
        <v>45</v>
      </c>
      <c r="L584" s="103"/>
      <c r="M584" s="104" t="s">
        <v>280</v>
      </c>
      <c r="N584" s="105" t="s">
        <v>287</v>
      </c>
      <c r="Q584" s="19"/>
      <c r="R584" s="19"/>
    </row>
    <row r="585" spans="1:18" s="18" customFormat="1" ht="33.75" hidden="1" outlineLevel="1" x14ac:dyDescent="0.25">
      <c r="A585" s="106"/>
      <c r="B585" s="100"/>
      <c r="C585" s="101"/>
      <c r="D585" s="102"/>
      <c r="E585" s="102" t="str">
        <f t="shared" ca="1" si="117"/>
        <v/>
      </c>
      <c r="F585" s="102" t="str">
        <f t="array" aca="1" ref="F585" ca="1">IF(ISNUMBER(SEARCH("Bit", $K585)), "", INDEX(F:F,MAX(IF(OFFSET(F585,-25,0,24,1)&lt;&gt;"",ROW(OFFSET(F585,-25,0,24,1)))),)+2)</f>
        <v/>
      </c>
      <c r="G585" s="102"/>
      <c r="H585" s="102"/>
      <c r="I585" s="102"/>
      <c r="J585" s="102"/>
      <c r="K585" s="103" t="s">
        <v>112</v>
      </c>
      <c r="L585" s="103"/>
      <c r="M585" s="104" t="s">
        <v>473</v>
      </c>
      <c r="N585" s="91" t="s">
        <v>474</v>
      </c>
      <c r="Q585" s="19"/>
      <c r="R585" s="19"/>
    </row>
    <row r="586" spans="1:18" s="18" customFormat="1" ht="15.75" collapsed="1" x14ac:dyDescent="0.25">
      <c r="A586" s="106"/>
      <c r="B586" s="100" t="s">
        <v>40</v>
      </c>
      <c r="C586" s="101" t="s">
        <v>475</v>
      </c>
      <c r="D586" s="102" t="s">
        <v>42</v>
      </c>
      <c r="E586" s="102" t="str">
        <f t="shared" ref="E586:E590" ca="1" si="118">IF(F586&lt;&gt;"","0x"&amp;DEC2HEX(F586,3),"")</f>
        <v>0x14E</v>
      </c>
      <c r="F586" s="102">
        <f t="array" aca="1" ref="F586" ca="1">IF(ISNUMBER(SEARCH("Bit", $K586)), "", INDEX(F:F,MAX(IF(OFFSET(F586,-25,0,24,1)&lt;&gt;"",ROW(OFFSET(F586,-25,0,24,1)))),)+2)</f>
        <v>334</v>
      </c>
      <c r="G586" s="102" t="s">
        <v>43</v>
      </c>
      <c r="H586" s="102">
        <v>16</v>
      </c>
      <c r="I586" s="102" t="s">
        <v>476</v>
      </c>
      <c r="J586" s="102"/>
      <c r="K586" s="103" t="s">
        <v>45</v>
      </c>
      <c r="L586" s="103"/>
      <c r="M586" s="104" t="s">
        <v>295</v>
      </c>
      <c r="N586" s="105" t="s">
        <v>477</v>
      </c>
      <c r="Q586" s="19"/>
      <c r="R586" s="19"/>
    </row>
    <row r="587" spans="1:18" s="18" customFormat="1" ht="15.75" hidden="1" outlineLevel="1" x14ac:dyDescent="0.25">
      <c r="A587" s="106"/>
      <c r="B587" s="100"/>
      <c r="C587" s="101"/>
      <c r="D587" s="102"/>
      <c r="E587" s="102" t="str">
        <f t="shared" ca="1" si="118"/>
        <v/>
      </c>
      <c r="F587" s="102" t="str">
        <f t="array" aca="1" ref="F587" ca="1">IF(ISNUMBER(SEARCH("Bit", $K587)), "", INDEX(F:F,MAX(IF(OFFSET(F587,-25,0,24,1)&lt;&gt;"",ROW(OFFSET(F587,-25,0,24,1)))),)+2)</f>
        <v/>
      </c>
      <c r="G587" s="102"/>
      <c r="H587" s="102"/>
      <c r="I587" s="102"/>
      <c r="J587" s="102"/>
      <c r="K587" s="103" t="s">
        <v>478</v>
      </c>
      <c r="L587" s="103"/>
      <c r="M587" s="104"/>
      <c r="N587" s="105"/>
      <c r="Q587" s="19"/>
      <c r="R587" s="19"/>
    </row>
    <row r="588" spans="1:18" s="18" customFormat="1" ht="15.75" hidden="1" outlineLevel="1" x14ac:dyDescent="0.25">
      <c r="A588" s="106"/>
      <c r="B588" s="100"/>
      <c r="C588" s="101"/>
      <c r="D588" s="102"/>
      <c r="E588" s="102" t="str">
        <f t="shared" ca="1" si="118"/>
        <v/>
      </c>
      <c r="F588" s="102" t="str">
        <f t="array" aca="1" ref="F588" ca="1">IF(ISNUMBER(SEARCH("Bit", $K588)), "", INDEX(F:F,MAX(IF(OFFSET(F588,-25,0,24,1)&lt;&gt;"",ROW(OFFSET(F588,-25,0,24,1)))),)+2)</f>
        <v/>
      </c>
      <c r="G588" s="102"/>
      <c r="H588" s="102"/>
      <c r="I588" s="102"/>
      <c r="J588" s="102"/>
      <c r="K588" s="103" t="s">
        <v>67</v>
      </c>
      <c r="L588" s="103"/>
      <c r="M588" s="104" t="s">
        <v>68</v>
      </c>
      <c r="N588" s="105"/>
      <c r="Q588" s="19"/>
      <c r="R588" s="19"/>
    </row>
    <row r="589" spans="1:18" s="18" customFormat="1" ht="45" hidden="1" outlineLevel="1" x14ac:dyDescent="0.25">
      <c r="A589" s="106"/>
      <c r="B589" s="100"/>
      <c r="C589" s="101"/>
      <c r="D589" s="102"/>
      <c r="E589" s="102" t="str">
        <f t="shared" ca="1" si="118"/>
        <v/>
      </c>
      <c r="F589" s="102" t="str">
        <f t="array" aca="1" ref="F589" ca="1">IF(ISNUMBER(SEARCH("Bit", $K589)), "", INDEX(F:F,MAX(IF(OFFSET(F589,-25,0,24,1)&lt;&gt;"",ROW(OFFSET(F589,-25,0,24,1)))),)+2)</f>
        <v/>
      </c>
      <c r="G589" s="102"/>
      <c r="H589" s="102"/>
      <c r="I589" s="102"/>
      <c r="J589" s="102"/>
      <c r="K589" s="103" t="s">
        <v>479</v>
      </c>
      <c r="L589" s="103"/>
      <c r="M589" s="104" t="s">
        <v>480</v>
      </c>
      <c r="N589" s="105" t="s">
        <v>481</v>
      </c>
      <c r="Q589" s="19"/>
      <c r="R589" s="19"/>
    </row>
    <row r="590" spans="1:18" s="18" customFormat="1" ht="15.75" hidden="1" outlineLevel="1" x14ac:dyDescent="0.25">
      <c r="A590" s="106"/>
      <c r="B590" s="100"/>
      <c r="C590" s="101"/>
      <c r="D590" s="102"/>
      <c r="E590" s="102" t="str">
        <f t="shared" ca="1" si="118"/>
        <v/>
      </c>
      <c r="F590" s="102" t="str">
        <f t="array" aca="1" ref="F590" ca="1">IF(ISNUMBER(SEARCH("Bit", $K590)), "", INDEX(F:F,MAX(IF(OFFSET(F590,-25,0,24,1)&lt;&gt;"",ROW(OFFSET(F590,-25,0,24,1)))),)+2)</f>
        <v/>
      </c>
      <c r="G590" s="102"/>
      <c r="H590" s="102"/>
      <c r="I590" s="102"/>
      <c r="J590" s="102"/>
      <c r="K590" s="103" t="s">
        <v>300</v>
      </c>
      <c r="L590" s="103"/>
      <c r="M590" s="104" t="s">
        <v>482</v>
      </c>
      <c r="N590" s="105"/>
      <c r="Q590" s="19"/>
      <c r="R590" s="19"/>
    </row>
    <row r="591" spans="1:18" s="18" customFormat="1" ht="15.75" collapsed="1" x14ac:dyDescent="0.25">
      <c r="A591" s="106"/>
      <c r="B591" s="100" t="s">
        <v>40</v>
      </c>
      <c r="C591" s="101" t="s">
        <v>483</v>
      </c>
      <c r="D591" s="102" t="s">
        <v>42</v>
      </c>
      <c r="E591" s="102" t="str">
        <f t="shared" ref="E591:E593" ca="1" si="119">IF(F591&lt;&gt;"","0x"&amp;DEC2HEX(F591,3),"")</f>
        <v>0x150</v>
      </c>
      <c r="F591" s="102">
        <f t="array" aca="1" ref="F591" ca="1">IF(ISNUMBER(SEARCH("Bit", $K591)), "", INDEX(F:F,MAX(IF(OFFSET(F591,-25,0,24,1)&lt;&gt;"",ROW(OFFSET(F591,-25,0,24,1)))),)+2)</f>
        <v>336</v>
      </c>
      <c r="G591" s="102" t="s">
        <v>43</v>
      </c>
      <c r="H591" s="102">
        <v>16</v>
      </c>
      <c r="I591" s="102" t="s">
        <v>1738</v>
      </c>
      <c r="J591" s="102"/>
      <c r="K591" s="103" t="s">
        <v>45</v>
      </c>
      <c r="L591" s="103"/>
      <c r="M591" s="104" t="s">
        <v>295</v>
      </c>
      <c r="N591" s="105"/>
      <c r="R591" s="19"/>
    </row>
    <row r="592" spans="1:18" s="18" customFormat="1" ht="15.75" hidden="1" outlineLevel="1" x14ac:dyDescent="0.25">
      <c r="A592" s="106"/>
      <c r="B592" s="100"/>
      <c r="C592" s="101"/>
      <c r="D592" s="102"/>
      <c r="E592" s="102" t="str">
        <f t="shared" ref="E592" ca="1" si="120">IF(F592&lt;&gt;"","0x"&amp;DEC2HEX(F592,3),"")</f>
        <v/>
      </c>
      <c r="F592" s="102" t="str">
        <f t="array" aca="1" ref="F592" ca="1">IF(ISNUMBER(SEARCH("Bit", $K592)), "", INDEX(F:F,MAX(IF(OFFSET(F592,-25,0,24,1)&lt;&gt;"",ROW(OFFSET(F592,-25,0,24,1)))),)+2)</f>
        <v/>
      </c>
      <c r="G592" s="102"/>
      <c r="H592" s="102"/>
      <c r="I592" s="102"/>
      <c r="J592" s="102"/>
      <c r="K592" s="103" t="s">
        <v>484</v>
      </c>
      <c r="L592" s="103"/>
      <c r="M592" s="104" t="s">
        <v>70</v>
      </c>
      <c r="N592" s="105"/>
      <c r="Q592" s="19"/>
      <c r="R592" s="19"/>
    </row>
    <row r="593" spans="1:18" s="18" customFormat="1" ht="45" hidden="1" outlineLevel="1" x14ac:dyDescent="0.25">
      <c r="A593" s="106"/>
      <c r="B593" s="100"/>
      <c r="C593" s="101"/>
      <c r="D593" s="102"/>
      <c r="E593" s="102" t="str">
        <f t="shared" ca="1" si="119"/>
        <v/>
      </c>
      <c r="F593" s="102" t="str">
        <f t="array" aca="1" ref="F593" ca="1">IF(ISNUMBER(SEARCH("Bit", $K593)), "", INDEX(F:F,MAX(IF(OFFSET(F593,-25,0,24,1)&lt;&gt;"",ROW(OFFSET(F593,-25,0,24,1)))),)+2)</f>
        <v/>
      </c>
      <c r="G593" s="102"/>
      <c r="H593" s="102"/>
      <c r="I593" s="102"/>
      <c r="J593" s="102"/>
      <c r="K593" s="103" t="s">
        <v>485</v>
      </c>
      <c r="L593" s="103"/>
      <c r="M593" s="104" t="s">
        <v>486</v>
      </c>
      <c r="N593" s="105" t="s">
        <v>487</v>
      </c>
      <c r="Q593" s="19"/>
      <c r="R593" s="19"/>
    </row>
    <row r="594" spans="1:18" s="18" customFormat="1" ht="90" hidden="1" outlineLevel="1" x14ac:dyDescent="0.25">
      <c r="A594" s="106"/>
      <c r="B594" s="100"/>
      <c r="C594" s="101"/>
      <c r="D594" s="102"/>
      <c r="E594" s="102" t="str">
        <f t="shared" ref="E594:E598" ca="1" si="121">IF(F594&lt;&gt;"","0x"&amp;DEC2HEX(F594,3),"")</f>
        <v/>
      </c>
      <c r="F594" s="102" t="str">
        <f t="array" aca="1" ref="F594" ca="1">IF(ISNUMBER(SEARCH("Bit", $K594)), "", INDEX(F:F,MAX(IF(OFFSET(F594,-25,0,24,1)&lt;&gt;"",ROW(OFFSET(F594,-25,0,24,1)))),)+2)</f>
        <v/>
      </c>
      <c r="G594" s="102"/>
      <c r="H594" s="102"/>
      <c r="I594" s="102"/>
      <c r="J594" s="102"/>
      <c r="K594" s="103" t="s">
        <v>249</v>
      </c>
      <c r="L594" s="103"/>
      <c r="M594" s="104" t="s">
        <v>488</v>
      </c>
      <c r="N594" s="105" t="s">
        <v>489</v>
      </c>
      <c r="Q594" s="19"/>
      <c r="R594" s="19"/>
    </row>
    <row r="595" spans="1:18" s="18" customFormat="1" ht="33.75" hidden="1" outlineLevel="1" x14ac:dyDescent="0.25">
      <c r="A595" s="106"/>
      <c r="B595" s="100"/>
      <c r="C595" s="101"/>
      <c r="D595" s="102"/>
      <c r="E595" s="102" t="str">
        <f t="shared" ca="1" si="121"/>
        <v/>
      </c>
      <c r="F595" s="102" t="str">
        <f t="array" aca="1" ref="F595" ca="1">IF(ISNUMBER(SEARCH("Bit", $K595)), "", INDEX(F:F,MAX(IF(OFFSET(F595,-25,0,24,1)&lt;&gt;"",ROW(OFFSET(F595,-25,0,24,1)))),)+2)</f>
        <v/>
      </c>
      <c r="G595" s="102"/>
      <c r="H595" s="102"/>
      <c r="I595" s="102"/>
      <c r="J595" s="102"/>
      <c r="K595" s="103" t="s">
        <v>69</v>
      </c>
      <c r="L595" s="103"/>
      <c r="M595" s="104" t="s">
        <v>490</v>
      </c>
      <c r="N595" s="105" t="s">
        <v>491</v>
      </c>
      <c r="Q595" s="19"/>
      <c r="R595" s="19"/>
    </row>
    <row r="596" spans="1:18" s="18" customFormat="1" ht="22.5" hidden="1" outlineLevel="1" x14ac:dyDescent="0.25">
      <c r="A596" s="106"/>
      <c r="B596" s="100"/>
      <c r="C596" s="101"/>
      <c r="D596" s="102"/>
      <c r="E596" s="102" t="str">
        <f t="shared" ca="1" si="121"/>
        <v/>
      </c>
      <c r="F596" s="102" t="str">
        <f t="array" aca="1" ref="F596" ca="1">IF(ISNUMBER(SEARCH("Bit", $K596)), "", INDEX(F:F,MAX(IF(OFFSET(F596,-25,0,24,1)&lt;&gt;"",ROW(OFFSET(F596,-25,0,24,1)))),)+2)</f>
        <v/>
      </c>
      <c r="G596" s="102"/>
      <c r="H596" s="102"/>
      <c r="I596" s="102"/>
      <c r="J596" s="102"/>
      <c r="K596" s="103" t="s">
        <v>34</v>
      </c>
      <c r="L596" s="103"/>
      <c r="M596" s="104" t="s">
        <v>492</v>
      </c>
      <c r="N596" s="105" t="s">
        <v>493</v>
      </c>
      <c r="Q596" s="19"/>
      <c r="R596" s="19"/>
    </row>
    <row r="597" spans="1:18" s="18" customFormat="1" ht="56.25" hidden="1" outlineLevel="1" x14ac:dyDescent="0.25">
      <c r="A597" s="106"/>
      <c r="B597" s="100"/>
      <c r="C597" s="101"/>
      <c r="D597" s="102"/>
      <c r="E597" s="102" t="str">
        <f t="shared" ca="1" si="121"/>
        <v/>
      </c>
      <c r="F597" s="102" t="str">
        <f t="array" aca="1" ref="F597" ca="1">IF(ISNUMBER(SEARCH("Bit", $K597)), "", INDEX(F:F,MAX(IF(OFFSET(F597,-25,0,24,1)&lt;&gt;"",ROW(OFFSET(F597,-25,0,24,1)))),)+2)</f>
        <v/>
      </c>
      <c r="G597" s="102"/>
      <c r="H597" s="102"/>
      <c r="I597" s="102"/>
      <c r="J597" s="102"/>
      <c r="K597" s="103" t="s">
        <v>73</v>
      </c>
      <c r="L597" s="103"/>
      <c r="M597" s="104" t="s">
        <v>494</v>
      </c>
      <c r="N597" s="105" t="s">
        <v>495</v>
      </c>
      <c r="Q597" s="19"/>
      <c r="R597" s="19"/>
    </row>
    <row r="598" spans="1:18" s="18" customFormat="1" ht="393.75" hidden="1" outlineLevel="1" x14ac:dyDescent="0.25">
      <c r="A598" s="106"/>
      <c r="B598" s="100"/>
      <c r="C598" s="101"/>
      <c r="D598" s="102"/>
      <c r="E598" s="102" t="str">
        <f t="shared" ca="1" si="121"/>
        <v/>
      </c>
      <c r="F598" s="102" t="str">
        <f t="array" aca="1" ref="F598" ca="1">IF(ISNUMBER(SEARCH("Bit", $K598)), "", INDEX(F:F,MAX(IF(OFFSET(F598,-25,0,24,1)&lt;&gt;"",ROW(OFFSET(F598,-25,0,24,1)))),)+2)</f>
        <v/>
      </c>
      <c r="G598" s="102"/>
      <c r="H598" s="102"/>
      <c r="I598" s="102"/>
      <c r="J598" s="102"/>
      <c r="K598" s="103" t="s">
        <v>76</v>
      </c>
      <c r="L598" s="103"/>
      <c r="M598" s="104" t="s">
        <v>496</v>
      </c>
      <c r="N598" s="105" t="s">
        <v>497</v>
      </c>
      <c r="Q598" s="19"/>
      <c r="R598" s="19"/>
    </row>
    <row r="599" spans="1:18" s="18" customFormat="1" ht="15.75" collapsed="1" x14ac:dyDescent="0.25">
      <c r="A599" s="106"/>
      <c r="B599" s="100" t="s">
        <v>40</v>
      </c>
      <c r="C599" s="101" t="s">
        <v>498</v>
      </c>
      <c r="D599" s="102" t="s">
        <v>42</v>
      </c>
      <c r="E599" s="102" t="str">
        <f ca="1">IF(F599&lt;&gt;"","0x"&amp;DEC2HEX(F599,3),"")</f>
        <v>0x152</v>
      </c>
      <c r="F599" s="102">
        <f t="array" aca="1" ref="F599" ca="1">IF(ISNUMBER(SEARCH("Bit", $K599)), "", INDEX(F:F,MAX(IF(OFFSET(F599,-25,0,24,1)&lt;&gt;"",ROW(OFFSET(F599,-25,0,24,1)))),)+2)</f>
        <v>338</v>
      </c>
      <c r="G599" s="102" t="s">
        <v>43</v>
      </c>
      <c r="H599" s="102">
        <v>16</v>
      </c>
      <c r="I599" s="102" t="s">
        <v>499</v>
      </c>
      <c r="J599" s="102"/>
      <c r="K599" s="103" t="s">
        <v>45</v>
      </c>
      <c r="L599" s="103"/>
      <c r="M599" s="104" t="s">
        <v>295</v>
      </c>
      <c r="N599" s="105"/>
      <c r="Q599" s="19"/>
      <c r="R599" s="19"/>
    </row>
    <row r="600" spans="1:18" s="18" customFormat="1" ht="33.75" hidden="1" outlineLevel="1" x14ac:dyDescent="0.25">
      <c r="A600" s="106"/>
      <c r="B600" s="100"/>
      <c r="C600" s="101"/>
      <c r="D600" s="102"/>
      <c r="E600" s="102" t="str">
        <f ca="1">IF(F600&lt;&gt;"","0x"&amp;DEC2HEX(F600,3),"")</f>
        <v/>
      </c>
      <c r="F600" s="102" t="str">
        <f t="array" aca="1" ref="F600" ca="1">IF(ISNUMBER(SEARCH("Bit", $K600)), "", INDEX(F:F,MAX(IF(OFFSET(F600,-25,0,24,1)&lt;&gt;"",ROW(OFFSET(F600,-25,0,24,1)))),)+2)</f>
        <v/>
      </c>
      <c r="G600" s="102"/>
      <c r="H600" s="102"/>
      <c r="I600" s="102"/>
      <c r="J600" s="102"/>
      <c r="K600" s="103" t="s">
        <v>112</v>
      </c>
      <c r="L600" s="103"/>
      <c r="M600" s="104" t="s">
        <v>500</v>
      </c>
      <c r="N600" s="105" t="s">
        <v>501</v>
      </c>
      <c r="Q600" s="19"/>
      <c r="R600" s="19"/>
    </row>
    <row r="601" spans="1:18" s="18" customFormat="1" ht="15.75" collapsed="1" x14ac:dyDescent="0.25">
      <c r="A601" s="106"/>
      <c r="B601" s="100" t="s">
        <v>40</v>
      </c>
      <c r="C601" s="101" t="s">
        <v>502</v>
      </c>
      <c r="D601" s="102" t="s">
        <v>42</v>
      </c>
      <c r="E601" s="102" t="str">
        <f t="shared" ref="E601:E602" ca="1" si="122">IF(F601&lt;&gt;"","0x"&amp;DEC2HEX(F601,3),"")</f>
        <v>0x154</v>
      </c>
      <c r="F601" s="102">
        <f t="array" aca="1" ref="F601" ca="1">IF(ISNUMBER(SEARCH("Bit", $K601)), "", INDEX(F:F,MAX(IF(OFFSET(F601,-25,0,24,1)&lt;&gt;"",ROW(OFFSET(F601,-25,0,24,1)))),)+2)</f>
        <v>340</v>
      </c>
      <c r="G601" s="102" t="s">
        <v>43</v>
      </c>
      <c r="H601" s="102">
        <v>16</v>
      </c>
      <c r="I601" s="102" t="s">
        <v>499</v>
      </c>
      <c r="J601" s="102"/>
      <c r="K601" s="103" t="s">
        <v>45</v>
      </c>
      <c r="L601" s="103"/>
      <c r="M601" s="104" t="s">
        <v>295</v>
      </c>
      <c r="N601" s="105"/>
      <c r="Q601" s="19"/>
      <c r="R601" s="19"/>
    </row>
    <row r="602" spans="1:18" s="18" customFormat="1" ht="33.75" hidden="1" outlineLevel="1" x14ac:dyDescent="0.25">
      <c r="A602" s="106"/>
      <c r="B602" s="100"/>
      <c r="C602" s="101"/>
      <c r="D602" s="102"/>
      <c r="E602" s="102" t="str">
        <f t="shared" ca="1" si="122"/>
        <v/>
      </c>
      <c r="F602" s="102" t="str">
        <f t="array" aca="1" ref="F602" ca="1">IF(ISNUMBER(SEARCH("Bit", $K602)), "", INDEX(F:F,MAX(IF(OFFSET(F602,-25,0,24,1)&lt;&gt;"",ROW(OFFSET(F602,-25,0,24,1)))),)+2)</f>
        <v/>
      </c>
      <c r="G602" s="102"/>
      <c r="H602" s="102"/>
      <c r="I602" s="102"/>
      <c r="J602" s="102"/>
      <c r="K602" s="103" t="s">
        <v>112</v>
      </c>
      <c r="L602" s="103"/>
      <c r="M602" s="104" t="s">
        <v>503</v>
      </c>
      <c r="N602" s="105" t="s">
        <v>504</v>
      </c>
      <c r="Q602" s="19"/>
      <c r="R602" s="19"/>
    </row>
    <row r="603" spans="1:18" s="18" customFormat="1" ht="15.75" collapsed="1" x14ac:dyDescent="0.25">
      <c r="A603" s="106"/>
      <c r="B603" s="100" t="s">
        <v>40</v>
      </c>
      <c r="C603" s="101" t="s">
        <v>505</v>
      </c>
      <c r="D603" s="102" t="s">
        <v>42</v>
      </c>
      <c r="E603" s="102" t="str">
        <f ca="1">IF(F603&lt;&gt;"","0x"&amp;DEC2HEX(F603,3),"")</f>
        <v>0x156</v>
      </c>
      <c r="F603" s="102">
        <f t="array" aca="1" ref="F603" ca="1">IF(ISNUMBER(SEARCH("Bit", $K603)), "", INDEX(F:F,MAX(IF(OFFSET(F603,-25,0,24,1)&lt;&gt;"",ROW(OFFSET(F603,-25,0,24,1)))),)+2)</f>
        <v>342</v>
      </c>
      <c r="G603" s="102" t="s">
        <v>43</v>
      </c>
      <c r="H603" s="102">
        <v>16</v>
      </c>
      <c r="I603" s="102" t="s">
        <v>506</v>
      </c>
      <c r="J603" s="102"/>
      <c r="K603" s="103" t="s">
        <v>45</v>
      </c>
      <c r="L603" s="103"/>
      <c r="M603" s="104" t="s">
        <v>280</v>
      </c>
      <c r="N603" s="105"/>
      <c r="Q603" s="19"/>
      <c r="R603" s="19"/>
    </row>
    <row r="604" spans="1:18" s="18" customFormat="1" ht="15.75" hidden="1" outlineLevel="1" x14ac:dyDescent="0.25">
      <c r="A604" s="106"/>
      <c r="B604" s="100"/>
      <c r="C604" s="101"/>
      <c r="D604" s="102"/>
      <c r="E604" s="102" t="str">
        <f ca="1">IF(F604&lt;&gt;"","0x"&amp;DEC2HEX(F604,3),"")</f>
        <v/>
      </c>
      <c r="F604" s="102" t="str">
        <f t="array" aca="1" ref="F604" ca="1">IF(ISNUMBER(SEARCH("Bit", $K604)), "", INDEX(F:F,MAX(IF(OFFSET(F604,-25,0,24,1)&lt;&gt;"",ROW(OFFSET(F604,-25,0,24,1)))),)+2)</f>
        <v/>
      </c>
      <c r="G604" s="102"/>
      <c r="H604" s="102"/>
      <c r="I604" s="102"/>
      <c r="J604" s="102"/>
      <c r="K604" s="103" t="s">
        <v>67</v>
      </c>
      <c r="L604" s="103"/>
      <c r="M604" s="104" t="s">
        <v>68</v>
      </c>
      <c r="N604" s="105"/>
      <c r="Q604" s="19"/>
      <c r="R604" s="19"/>
    </row>
    <row r="605" spans="1:18" s="18" customFormat="1" ht="15.75" hidden="1" outlineLevel="1" x14ac:dyDescent="0.25">
      <c r="A605" s="106"/>
      <c r="B605" s="100"/>
      <c r="C605" s="101"/>
      <c r="D605" s="102"/>
      <c r="E605" s="102" t="str">
        <f ca="1">IF(F605&lt;&gt;"","0x"&amp;DEC2HEX(F605,3),"")</f>
        <v/>
      </c>
      <c r="F605" s="102" t="str">
        <f t="array" aca="1" ref="F605" ca="1">IF(ISNUMBER(SEARCH("Bit", $K605)), "", INDEX(F:F,MAX(IF(OFFSET(F605,-25,0,24,1)&lt;&gt;"",ROW(OFFSET(F605,-25,0,24,1)))),)+2)</f>
        <v/>
      </c>
      <c r="G605" s="102"/>
      <c r="H605" s="102"/>
      <c r="I605" s="102"/>
      <c r="J605" s="102"/>
      <c r="K605" s="103" t="s">
        <v>69</v>
      </c>
      <c r="L605" s="103"/>
      <c r="M605" s="104" t="s">
        <v>70</v>
      </c>
      <c r="N605" s="105"/>
      <c r="Q605" s="19"/>
      <c r="R605" s="19"/>
    </row>
    <row r="606" spans="1:18" s="18" customFormat="1" ht="33.75" hidden="1" outlineLevel="1" x14ac:dyDescent="0.25">
      <c r="A606" s="106"/>
      <c r="B606" s="100"/>
      <c r="C606" s="101"/>
      <c r="D606" s="102"/>
      <c r="E606" s="102" t="str">
        <f ca="1">IF(F606&lt;&gt;"","0x"&amp;DEC2HEX(F606,3),"")</f>
        <v/>
      </c>
      <c r="F606" s="102" t="str">
        <f t="array" aca="1" ref="F606" ca="1">IF(ISNUMBER(SEARCH("Bit", $K606)), "", INDEX(F:F,MAX(IF(OFFSET(F606,-25,0,24,1)&lt;&gt;"",ROW(OFFSET(F606,-25,0,24,1)))),)+2)</f>
        <v/>
      </c>
      <c r="G606" s="102"/>
      <c r="H606" s="102"/>
      <c r="I606" s="102"/>
      <c r="J606" s="102"/>
      <c r="K606" s="103" t="s">
        <v>135</v>
      </c>
      <c r="L606" s="103"/>
      <c r="M606" s="104" t="s">
        <v>505</v>
      </c>
      <c r="N606" s="105" t="s">
        <v>507</v>
      </c>
      <c r="Q606" s="19"/>
      <c r="R606" s="19"/>
    </row>
    <row r="607" spans="1:18" s="18" customFormat="1" ht="15.75" collapsed="1" x14ac:dyDescent="0.25">
      <c r="A607" s="106"/>
      <c r="B607" s="100" t="s">
        <v>40</v>
      </c>
      <c r="C607" s="101" t="s">
        <v>508</v>
      </c>
      <c r="D607" s="102" t="s">
        <v>42</v>
      </c>
      <c r="E607" s="102" t="str">
        <f t="shared" ref="E607:E609" ca="1" si="123">IF(F607&lt;&gt;"","0x"&amp;DEC2HEX(F607,3),"")</f>
        <v>0x158</v>
      </c>
      <c r="F607" s="102">
        <f t="array" aca="1" ref="F607" ca="1">IF(ISNUMBER(SEARCH("Bit", $K607)), "", INDEX(F:F,MAX(IF(OFFSET(F607,-25,0,24,1)&lt;&gt;"",ROW(OFFSET(F607,-25,0,24,1)))),)+2)</f>
        <v>344</v>
      </c>
      <c r="G607" s="102" t="s">
        <v>43</v>
      </c>
      <c r="H607" s="102">
        <v>16</v>
      </c>
      <c r="I607" s="102" t="s">
        <v>1732</v>
      </c>
      <c r="J607" s="102"/>
      <c r="K607" s="103" t="s">
        <v>45</v>
      </c>
      <c r="L607" s="103"/>
      <c r="M607" s="104" t="s">
        <v>295</v>
      </c>
      <c r="N607" s="105"/>
      <c r="Q607" s="19"/>
      <c r="R607" s="19"/>
    </row>
    <row r="608" spans="1:18" s="18" customFormat="1" ht="15.75" hidden="1" outlineLevel="1" x14ac:dyDescent="0.25">
      <c r="A608" s="106"/>
      <c r="B608" s="100"/>
      <c r="C608" s="101"/>
      <c r="D608" s="102"/>
      <c r="E608" s="102" t="str">
        <f t="shared" ref="E608" ca="1" si="124">IF(F608&lt;&gt;"","0x"&amp;DEC2HEX(F608,3),"")</f>
        <v/>
      </c>
      <c r="F608" s="102" t="str">
        <f t="array" aca="1" ref="F608" ca="1">IF(ISNUMBER(SEARCH("Bit", $K608)), "", INDEX(F:F,MAX(IF(OFFSET(F608,-25,0,24,1)&lt;&gt;"",ROW(OFFSET(F608,-25,0,24,1)))),)+2)</f>
        <v/>
      </c>
      <c r="G608" s="102"/>
      <c r="H608" s="102"/>
      <c r="I608" s="102"/>
      <c r="J608" s="102"/>
      <c r="K608" s="103" t="s">
        <v>509</v>
      </c>
      <c r="L608" s="103"/>
      <c r="M608" s="104"/>
      <c r="N608" s="105"/>
      <c r="Q608" s="19"/>
      <c r="R608" s="19"/>
    </row>
    <row r="609" spans="1:18" s="18" customFormat="1" ht="90" hidden="1" outlineLevel="1" x14ac:dyDescent="0.25">
      <c r="A609" s="106"/>
      <c r="B609" s="100"/>
      <c r="C609" s="101"/>
      <c r="D609" s="102"/>
      <c r="E609" s="102" t="str">
        <f t="shared" ca="1" si="123"/>
        <v/>
      </c>
      <c r="F609" s="102" t="str">
        <f t="array" aca="1" ref="F609" ca="1">IF(ISNUMBER(SEARCH("Bit", $K609)), "", INDEX(F:F,MAX(IF(OFFSET(F609,-25,0,24,1)&lt;&gt;"",ROW(OFFSET(F609,-25,0,24,1)))),)+2)</f>
        <v/>
      </c>
      <c r="G609" s="102"/>
      <c r="H609" s="102"/>
      <c r="I609" s="102"/>
      <c r="J609" s="102"/>
      <c r="K609" s="103" t="s">
        <v>261</v>
      </c>
      <c r="L609" s="103"/>
      <c r="M609" s="104" t="s">
        <v>510</v>
      </c>
      <c r="N609" s="105" t="s">
        <v>511</v>
      </c>
      <c r="Q609" s="19"/>
      <c r="R609" s="19"/>
    </row>
    <row r="610" spans="1:18" s="18" customFormat="1" ht="15.75" collapsed="1" x14ac:dyDescent="0.25">
      <c r="A610" s="106"/>
      <c r="B610" s="100" t="s">
        <v>40</v>
      </c>
      <c r="C610" s="101" t="s">
        <v>512</v>
      </c>
      <c r="D610" s="102" t="s">
        <v>42</v>
      </c>
      <c r="E610" s="102" t="str">
        <f t="shared" ref="E610:E612" ca="1" si="125">IF(F610&lt;&gt;"","0x"&amp;DEC2HEX(F610,3),"")</f>
        <v>0x15A</v>
      </c>
      <c r="F610" s="102">
        <f t="array" aca="1" ref="F610" ca="1">IF(ISNUMBER(SEARCH("Bit", $K610)), "", INDEX(F:F,MAX(IF(OFFSET(F610,-25,0,24,1)&lt;&gt;"",ROW(OFFSET(F610,-25,0,24,1)))),)+2)</f>
        <v>346</v>
      </c>
      <c r="G610" s="102" t="s">
        <v>43</v>
      </c>
      <c r="H610" s="102">
        <v>16</v>
      </c>
      <c r="I610" s="102" t="s">
        <v>44</v>
      </c>
      <c r="J610" s="102"/>
      <c r="K610" s="103" t="s">
        <v>45</v>
      </c>
      <c r="L610" s="103"/>
      <c r="M610" s="104" t="s">
        <v>280</v>
      </c>
      <c r="N610" s="105"/>
      <c r="Q610" s="19"/>
      <c r="R610" s="19"/>
    </row>
    <row r="611" spans="1:18" s="18" customFormat="1" ht="15.75" hidden="1" outlineLevel="1" x14ac:dyDescent="0.25">
      <c r="A611" s="106"/>
      <c r="B611" s="100"/>
      <c r="C611" s="101"/>
      <c r="D611" s="102"/>
      <c r="E611" s="102" t="str">
        <f t="shared" ca="1" si="125"/>
        <v/>
      </c>
      <c r="F611" s="102" t="str">
        <f t="array" aca="1" ref="F611" ca="1">IF(ISNUMBER(SEARCH("Bit", $K611)), "", INDEX(F:F,MAX(IF(OFFSET(F611,-25,0,24,1)&lt;&gt;"",ROW(OFFSET(F611,-25,0,24,1)))),)+2)</f>
        <v/>
      </c>
      <c r="G611" s="102"/>
      <c r="H611" s="102"/>
      <c r="I611" s="102"/>
      <c r="J611" s="102"/>
      <c r="K611" s="103" t="s">
        <v>265</v>
      </c>
      <c r="L611" s="103"/>
      <c r="M611" s="104" t="s">
        <v>513</v>
      </c>
      <c r="N611" s="105" t="s">
        <v>514</v>
      </c>
      <c r="Q611" s="19"/>
      <c r="R611" s="19"/>
    </row>
    <row r="612" spans="1:18" s="18" customFormat="1" ht="15.75" hidden="1" outlineLevel="1" x14ac:dyDescent="0.25">
      <c r="A612" s="106"/>
      <c r="B612" s="100"/>
      <c r="C612" s="101"/>
      <c r="D612" s="102"/>
      <c r="E612" s="102" t="str">
        <f t="shared" ca="1" si="125"/>
        <v/>
      </c>
      <c r="F612" s="102" t="str">
        <f t="array" aca="1" ref="F612" ca="1">IF(ISNUMBER(SEARCH("Bit", $K612)), "", INDEX(F:F,MAX(IF(OFFSET(F612,-25,0,24,1)&lt;&gt;"",ROW(OFFSET(F612,-25,0,24,1)))),)+2)</f>
        <v/>
      </c>
      <c r="G612" s="102"/>
      <c r="H612" s="102"/>
      <c r="I612" s="102"/>
      <c r="J612" s="102"/>
      <c r="K612" s="103" t="s">
        <v>135</v>
      </c>
      <c r="L612" s="103"/>
      <c r="M612" s="104" t="s">
        <v>515</v>
      </c>
      <c r="N612" s="105" t="s">
        <v>516</v>
      </c>
      <c r="Q612" s="19"/>
      <c r="R612" s="19"/>
    </row>
    <row r="613" spans="1:18" s="18" customFormat="1" ht="15.75" collapsed="1" x14ac:dyDescent="0.25">
      <c r="A613" s="106"/>
      <c r="B613" s="100" t="s">
        <v>40</v>
      </c>
      <c r="C613" s="101" t="s">
        <v>517</v>
      </c>
      <c r="D613" s="102" t="s">
        <v>42</v>
      </c>
      <c r="E613" s="102" t="str">
        <f t="shared" ref="E613:E614" ca="1" si="126">IF(F613&lt;&gt;"","0x"&amp;DEC2HEX(F613,3),"")</f>
        <v>0x15C</v>
      </c>
      <c r="F613" s="102">
        <f t="array" aca="1" ref="F613" ca="1">IF(ISNUMBER(SEARCH("Bit", $K613)), "", INDEX(F:F,MAX(IF(OFFSET(F613,-25,0,24,1)&lt;&gt;"",ROW(OFFSET(F613,-25,0,24,1)))),)+2)</f>
        <v>348</v>
      </c>
      <c r="G613" s="102" t="s">
        <v>43</v>
      </c>
      <c r="H613" s="102">
        <v>16</v>
      </c>
      <c r="I613" s="102" t="s">
        <v>44</v>
      </c>
      <c r="J613" s="102"/>
      <c r="K613" s="103" t="s">
        <v>45</v>
      </c>
      <c r="L613" s="103"/>
      <c r="M613" s="104" t="s">
        <v>280</v>
      </c>
      <c r="N613" s="105"/>
      <c r="Q613" s="19"/>
      <c r="R613" s="19"/>
    </row>
    <row r="614" spans="1:18" s="18" customFormat="1" ht="15.75" hidden="1" outlineLevel="1" x14ac:dyDescent="0.25">
      <c r="A614" s="106"/>
      <c r="B614" s="100"/>
      <c r="C614" s="101"/>
      <c r="D614" s="102"/>
      <c r="E614" s="102" t="str">
        <f t="shared" ca="1" si="126"/>
        <v/>
      </c>
      <c r="F614" s="102" t="str">
        <f t="array" aca="1" ref="F614" ca="1">IF(ISNUMBER(SEARCH("Bit", $K614)), "", INDEX(F:F,MAX(IF(OFFSET(F614,-25,0,24,1)&lt;&gt;"",ROW(OFFSET(F614,-25,0,24,1)))),)+2)</f>
        <v/>
      </c>
      <c r="G614" s="102"/>
      <c r="H614" s="102"/>
      <c r="I614" s="102"/>
      <c r="J614" s="102"/>
      <c r="K614" s="103" t="s">
        <v>518</v>
      </c>
      <c r="L614" s="103"/>
      <c r="M614" s="104" t="s">
        <v>519</v>
      </c>
      <c r="N614" s="105" t="s">
        <v>520</v>
      </c>
      <c r="Q614" s="19"/>
      <c r="R614" s="19"/>
    </row>
    <row r="615" spans="1:18" s="18" customFormat="1" ht="15.75" hidden="1" outlineLevel="1" x14ac:dyDescent="0.25">
      <c r="A615" s="106"/>
      <c r="B615" s="100"/>
      <c r="C615" s="101"/>
      <c r="D615" s="102"/>
      <c r="E615" s="102" t="str">
        <f t="shared" ref="E615" ca="1" si="127">IF(F615&lt;&gt;"","0x"&amp;DEC2HEX(F615,3),"")</f>
        <v/>
      </c>
      <c r="F615" s="102" t="str">
        <f t="array" aca="1" ref="F615" ca="1">IF(ISNUMBER(SEARCH("Bit", $K615)), "", INDEX(F:F,MAX(IF(OFFSET(F615,-25,0,24,1)&lt;&gt;"",ROW(OFFSET(F615,-25,0,24,1)))),)+2)</f>
        <v/>
      </c>
      <c r="G615" s="102"/>
      <c r="H615" s="102"/>
      <c r="I615" s="102"/>
      <c r="J615" s="102"/>
      <c r="K615" s="103" t="s">
        <v>53</v>
      </c>
      <c r="L615" s="103"/>
      <c r="M615" s="104" t="s">
        <v>521</v>
      </c>
      <c r="N615" s="105" t="s">
        <v>522</v>
      </c>
      <c r="Q615" s="19"/>
      <c r="R615" s="19"/>
    </row>
    <row r="616" spans="1:18" s="18" customFormat="1" ht="15.75" collapsed="1" x14ac:dyDescent="0.25">
      <c r="A616" s="106"/>
      <c r="B616" s="100" t="s">
        <v>40</v>
      </c>
      <c r="C616" s="101" t="s">
        <v>523</v>
      </c>
      <c r="D616" s="102" t="s">
        <v>42</v>
      </c>
      <c r="E616" s="102" t="str">
        <f ca="1">IF(F616&lt;&gt;"","0x"&amp;DEC2HEX(F616,3),"")</f>
        <v>0x15E</v>
      </c>
      <c r="F616" s="102">
        <f t="array" aca="1" ref="F616" ca="1">IF(ISNUMBER(SEARCH("Bit", $K616)), "", INDEX(F:F,MAX(IF(OFFSET(F616,-25,0,24,1)&lt;&gt;"",ROW(OFFSET(F616,-25,0,24,1)))),)+2)</f>
        <v>350</v>
      </c>
      <c r="G616" s="102" t="s">
        <v>43</v>
      </c>
      <c r="H616" s="102">
        <v>16</v>
      </c>
      <c r="I616" s="102" t="s">
        <v>2206</v>
      </c>
      <c r="J616" s="102"/>
      <c r="K616" s="103" t="s">
        <v>45</v>
      </c>
      <c r="L616" s="103"/>
      <c r="M616" s="104" t="s">
        <v>280</v>
      </c>
      <c r="N616" s="105"/>
      <c r="Q616" s="19"/>
      <c r="R616" s="19"/>
    </row>
    <row r="617" spans="1:18" s="18" customFormat="1" ht="15.75" hidden="1" outlineLevel="1" x14ac:dyDescent="0.25">
      <c r="A617" s="106"/>
      <c r="B617" s="100"/>
      <c r="C617" s="101"/>
      <c r="D617" s="102"/>
      <c r="E617" s="102" t="str">
        <f ca="1">IF(F617&lt;&gt;"","0x"&amp;DEC2HEX(F617,3),"")</f>
        <v/>
      </c>
      <c r="F617" s="102" t="str">
        <f t="array" aca="1" ref="F617" ca="1">IF(ISNUMBER(SEARCH("Bit", $K617)), "", INDEX(F:F,MAX(IF(OFFSET(F617,-25,0,24,1)&lt;&gt;"",ROW(OFFSET(F617,-25,0,24,1)))),)+2)</f>
        <v/>
      </c>
      <c r="G617" s="102"/>
      <c r="H617" s="102"/>
      <c r="I617" s="102"/>
      <c r="J617" s="102"/>
      <c r="K617" s="103" t="s">
        <v>67</v>
      </c>
      <c r="L617" s="103"/>
      <c r="M617" s="104" t="s">
        <v>68</v>
      </c>
      <c r="N617" s="105"/>
      <c r="Q617" s="19"/>
      <c r="R617" s="19"/>
    </row>
    <row r="618" spans="1:18" s="18" customFormat="1" ht="15.75" hidden="1" outlineLevel="1" x14ac:dyDescent="0.25">
      <c r="A618" s="106"/>
      <c r="B618" s="100"/>
      <c r="C618" s="101"/>
      <c r="D618" s="102"/>
      <c r="E618" s="102" t="str">
        <f ca="1">IF(F618&lt;&gt;"","0x"&amp;DEC2HEX(F618,3),"")</f>
        <v/>
      </c>
      <c r="F618" s="102" t="str">
        <f t="array" aca="1" ref="F618" ca="1">IF(ISNUMBER(SEARCH("Bit", $K618)), "", INDEX(F:F,MAX(IF(OFFSET(F618,-25,0,24,1)&lt;&gt;"",ROW(OFFSET(F618,-25,0,24,1)))),)+2)</f>
        <v/>
      </c>
      <c r="G618" s="102"/>
      <c r="H618" s="102"/>
      <c r="I618" s="102"/>
      <c r="J618" s="102"/>
      <c r="K618" s="103" t="s">
        <v>69</v>
      </c>
      <c r="L618" s="103"/>
      <c r="M618" s="104" t="s">
        <v>70</v>
      </c>
      <c r="N618" s="105"/>
      <c r="Q618" s="19"/>
      <c r="R618" s="19"/>
    </row>
    <row r="619" spans="1:18" s="18" customFormat="1" ht="22.5" hidden="1" outlineLevel="1" x14ac:dyDescent="0.25">
      <c r="A619" s="106"/>
      <c r="B619" s="100"/>
      <c r="C619" s="101"/>
      <c r="D619" s="102"/>
      <c r="E619" s="102" t="str">
        <f ca="1">IF(F619&lt;&gt;"","0x"&amp;DEC2HEX(F619,3),"")</f>
        <v/>
      </c>
      <c r="F619" s="102" t="str">
        <f t="array" aca="1" ref="F619" ca="1">IF(ISNUMBER(SEARCH("Bit", $K619)), "", INDEX(F:F,MAX(IF(OFFSET(F619,-25,0,24,1)&lt;&gt;"",ROW(OFFSET(F619,-25,0,24,1)))),)+2)</f>
        <v/>
      </c>
      <c r="G619" s="102"/>
      <c r="H619" s="102"/>
      <c r="I619" s="102"/>
      <c r="J619" s="102"/>
      <c r="K619" s="103" t="s">
        <v>135</v>
      </c>
      <c r="L619" s="103"/>
      <c r="M619" s="104" t="s">
        <v>523</v>
      </c>
      <c r="N619" s="105" t="s">
        <v>2147</v>
      </c>
      <c r="Q619" s="19"/>
      <c r="R619" s="19"/>
    </row>
    <row r="620" spans="1:18" s="18" customFormat="1" ht="15.75" collapsed="1" x14ac:dyDescent="0.25">
      <c r="A620" s="106"/>
      <c r="B620" s="100" t="s">
        <v>40</v>
      </c>
      <c r="C620" s="101" t="s">
        <v>524</v>
      </c>
      <c r="D620" s="102" t="s">
        <v>42</v>
      </c>
      <c r="E620" s="102" t="str">
        <f t="shared" ref="E620:E621" ca="1" si="128">IF(F620&lt;&gt;"","0x"&amp;DEC2HEX(F620,3),"")</f>
        <v>0x160</v>
      </c>
      <c r="F620" s="102">
        <f t="array" aca="1" ref="F620" ca="1">IF(ISNUMBER(SEARCH("Bit", $K620)), "", INDEX(F:F,MAX(IF(OFFSET(F620,-25,0,24,1)&lt;&gt;"",ROW(OFFSET(F620,-25,0,24,1)))),)+2)</f>
        <v>352</v>
      </c>
      <c r="G620" s="102" t="s">
        <v>43</v>
      </c>
      <c r="H620" s="102">
        <v>16</v>
      </c>
      <c r="I620" s="102" t="s">
        <v>1733</v>
      </c>
      <c r="J620" s="102"/>
      <c r="K620" s="103" t="s">
        <v>45</v>
      </c>
      <c r="L620" s="103"/>
      <c r="M620" s="104" t="s">
        <v>525</v>
      </c>
      <c r="N620" s="105"/>
      <c r="Q620" s="19"/>
      <c r="R620" s="19"/>
    </row>
    <row r="621" spans="1:18" s="18" customFormat="1" ht="15.75" hidden="1" outlineLevel="1" x14ac:dyDescent="0.25">
      <c r="A621" s="106"/>
      <c r="B621" s="100"/>
      <c r="C621" s="101"/>
      <c r="D621" s="102"/>
      <c r="E621" s="102" t="str">
        <f t="shared" ca="1" si="128"/>
        <v/>
      </c>
      <c r="F621" s="102" t="str">
        <f t="array" aca="1" ref="F621" ca="1">IF(ISNUMBER(SEARCH("Bit", $K621)), "", INDEX(F:F,MAX(IF(OFFSET(F621,-25,0,24,1)&lt;&gt;"",ROW(OFFSET(F621,-25,0,24,1)))),)+2)</f>
        <v/>
      </c>
      <c r="G621" s="102"/>
      <c r="H621" s="102"/>
      <c r="I621" s="102"/>
      <c r="J621" s="102"/>
      <c r="K621" s="103" t="s">
        <v>112</v>
      </c>
      <c r="L621" s="103"/>
      <c r="M621" s="104" t="s">
        <v>526</v>
      </c>
      <c r="N621" s="91" t="s">
        <v>527</v>
      </c>
      <c r="Q621" s="19"/>
      <c r="R621" s="19"/>
    </row>
    <row r="622" spans="1:18" s="18" customFormat="1" ht="15.75" collapsed="1" x14ac:dyDescent="0.25">
      <c r="A622" s="106"/>
      <c r="B622" s="100" t="s">
        <v>40</v>
      </c>
      <c r="C622" s="101" t="s">
        <v>528</v>
      </c>
      <c r="D622" s="102" t="s">
        <v>42</v>
      </c>
      <c r="E622" s="102" t="str">
        <f t="shared" ref="E622:E623" ca="1" si="129">IF(F622&lt;&gt;"","0x"&amp;DEC2HEX(F622,3),"")</f>
        <v>0x162</v>
      </c>
      <c r="F622" s="102">
        <f t="array" aca="1" ref="F622" ca="1">IF(ISNUMBER(SEARCH("Bit", $K622)), "", INDEX(F:F,MAX(IF(OFFSET(F622,-25,0,24,1)&lt;&gt;"",ROW(OFFSET(F622,-25,0,24,1)))),)+2)</f>
        <v>354</v>
      </c>
      <c r="G622" s="102" t="s">
        <v>43</v>
      </c>
      <c r="H622" s="102">
        <v>16</v>
      </c>
      <c r="I622" s="102" t="s">
        <v>1732</v>
      </c>
      <c r="J622" s="102"/>
      <c r="K622" s="103" t="s">
        <v>45</v>
      </c>
      <c r="L622" s="103"/>
      <c r="M622" s="104" t="s">
        <v>525</v>
      </c>
      <c r="N622" s="105"/>
      <c r="Q622" s="19"/>
      <c r="R622" s="19"/>
    </row>
    <row r="623" spans="1:18" s="18" customFormat="1" ht="15.75" outlineLevel="1" x14ac:dyDescent="0.25">
      <c r="A623" s="106"/>
      <c r="B623" s="100"/>
      <c r="C623" s="101"/>
      <c r="D623" s="102"/>
      <c r="E623" s="102" t="str">
        <f t="shared" ca="1" si="129"/>
        <v/>
      </c>
      <c r="F623" s="102" t="str">
        <f t="array" aca="1" ref="F623" ca="1">IF(ISNUMBER(SEARCH("Bit", $K623)), "", INDEX(F:F,MAX(IF(OFFSET(F623,-25,0,24,1)&lt;&gt;"",ROW(OFFSET(F623,-25,0,24,1)))),)+2)</f>
        <v/>
      </c>
      <c r="G623" s="102"/>
      <c r="H623" s="102"/>
      <c r="I623" s="102"/>
      <c r="J623" s="102"/>
      <c r="K623" s="103" t="s">
        <v>112</v>
      </c>
      <c r="L623" s="103"/>
      <c r="M623" s="104" t="s">
        <v>529</v>
      </c>
      <c r="N623" s="91" t="s">
        <v>530</v>
      </c>
      <c r="Q623" s="19"/>
      <c r="R623" s="19"/>
    </row>
    <row r="624" spans="1:18" s="18" customFormat="1" ht="15.75" x14ac:dyDescent="0.25">
      <c r="A624" s="106"/>
      <c r="B624" s="100" t="s">
        <v>40</v>
      </c>
      <c r="C624" s="101" t="s">
        <v>531</v>
      </c>
      <c r="D624" s="102" t="s">
        <v>42</v>
      </c>
      <c r="E624" s="102" t="str">
        <f t="shared" ref="E624:E635" ca="1" si="130">IF(F624&lt;&gt;"","0x"&amp;DEC2HEX(F624,3),"")</f>
        <v>0x164</v>
      </c>
      <c r="F624" s="102">
        <f t="array" aca="1" ref="F624" ca="1">IF(ISNUMBER(SEARCH("Bit", $K624)), "", INDEX(F:F,MAX(IF(OFFSET(F624,-25,0,24,1)&lt;&gt;"",ROW(OFFSET(F624,-25,0,24,1)))),)+2)</f>
        <v>356</v>
      </c>
      <c r="G624" s="102" t="s">
        <v>43</v>
      </c>
      <c r="H624" s="102">
        <v>16</v>
      </c>
      <c r="I624" s="102" t="s">
        <v>1736</v>
      </c>
      <c r="J624" s="102"/>
      <c r="K624" s="103" t="s">
        <v>45</v>
      </c>
      <c r="L624" s="103"/>
      <c r="M624" s="104" t="s">
        <v>525</v>
      </c>
      <c r="N624" s="105"/>
      <c r="Q624" s="19"/>
      <c r="R624" s="19"/>
    </row>
    <row r="625" spans="1:18" s="18" customFormat="1" ht="15.75" hidden="1" outlineLevel="1" x14ac:dyDescent="0.25">
      <c r="A625" s="106"/>
      <c r="B625" s="100"/>
      <c r="C625" s="101"/>
      <c r="D625" s="102"/>
      <c r="E625" s="102" t="str">
        <f t="shared" ca="1" si="130"/>
        <v/>
      </c>
      <c r="F625" s="102" t="str">
        <f t="array" aca="1" ref="F625" ca="1">IF(ISNUMBER(SEARCH("Bit", $K625)), "", INDEX(F:F,MAX(IF(OFFSET(F625,-25,0,24,1)&lt;&gt;"",ROW(OFFSET(F625,-25,0,24,1)))),)+2)</f>
        <v/>
      </c>
      <c r="G625" s="102"/>
      <c r="H625" s="102"/>
      <c r="I625" s="102"/>
      <c r="J625" s="102"/>
      <c r="K625" s="103" t="s">
        <v>112</v>
      </c>
      <c r="L625" s="103"/>
      <c r="M625" s="104"/>
      <c r="N625" s="91" t="s">
        <v>532</v>
      </c>
      <c r="Q625" s="19"/>
      <c r="R625" s="19"/>
    </row>
    <row r="626" spans="1:18" s="18" customFormat="1" ht="15.75" collapsed="1" x14ac:dyDescent="0.25">
      <c r="A626" s="106"/>
      <c r="B626" s="100" t="s">
        <v>40</v>
      </c>
      <c r="C626" s="101" t="s">
        <v>533</v>
      </c>
      <c r="D626" s="102" t="s">
        <v>42</v>
      </c>
      <c r="E626" s="102" t="str">
        <f ca="1">IF(F626&lt;&gt;"","0x"&amp;DEC2HEX(F626,3),"")</f>
        <v>0x166</v>
      </c>
      <c r="F626" s="102">
        <f t="array" aca="1" ref="F626" ca="1">IF(ISNUMBER(SEARCH("Bit", $K626)), "", INDEX(F:F,MAX(IF(OFFSET(F626,-25,0,24,1)&lt;&gt;"",ROW(OFFSET(F626,-25,0,24,1)))),)+2)</f>
        <v>358</v>
      </c>
      <c r="G626" s="102" t="s">
        <v>43</v>
      </c>
      <c r="H626" s="102">
        <v>16</v>
      </c>
      <c r="I626" s="102" t="s">
        <v>534</v>
      </c>
      <c r="J626" s="102"/>
      <c r="K626" s="103" t="s">
        <v>45</v>
      </c>
      <c r="L626" s="103"/>
      <c r="M626" s="104" t="s">
        <v>280</v>
      </c>
      <c r="N626" s="105"/>
      <c r="Q626" s="19"/>
      <c r="R626" s="19"/>
    </row>
    <row r="627" spans="1:18" s="18" customFormat="1" ht="15.75" hidden="1" outlineLevel="1" x14ac:dyDescent="0.25">
      <c r="A627" s="106"/>
      <c r="B627" s="100"/>
      <c r="C627" s="101"/>
      <c r="D627" s="102"/>
      <c r="E627" s="102" t="str">
        <f ca="1">IF(F627&lt;&gt;"","0x"&amp;DEC2HEX(F627,3),"")</f>
        <v/>
      </c>
      <c r="F627" s="102" t="str">
        <f t="array" aca="1" ref="F627" ca="1">IF(ISNUMBER(SEARCH("Bit", $K627)), "", INDEX(F:F,MAX(IF(OFFSET(F627,-25,0,24,1)&lt;&gt;"",ROW(OFFSET(F627,-25,0,24,1)))),)+2)</f>
        <v/>
      </c>
      <c r="G627" s="102"/>
      <c r="H627" s="102"/>
      <c r="I627" s="102"/>
      <c r="J627" s="102"/>
      <c r="K627" s="103" t="s">
        <v>67</v>
      </c>
      <c r="L627" s="103"/>
      <c r="M627" s="104" t="s">
        <v>68</v>
      </c>
      <c r="N627" s="105"/>
      <c r="Q627" s="19"/>
      <c r="R627" s="19"/>
    </row>
    <row r="628" spans="1:18" s="18" customFormat="1" ht="15.75" hidden="1" outlineLevel="1" x14ac:dyDescent="0.25">
      <c r="A628" s="106"/>
      <c r="B628" s="100"/>
      <c r="C628" s="101"/>
      <c r="D628" s="102"/>
      <c r="E628" s="102" t="str">
        <f ca="1">IF(F628&lt;&gt;"","0x"&amp;DEC2HEX(F628,3),"")</f>
        <v/>
      </c>
      <c r="F628" s="102" t="str">
        <f t="array" aca="1" ref="F628" ca="1">IF(ISNUMBER(SEARCH("Bit", $K628)), "", INDEX(F:F,MAX(IF(OFFSET(F628,-25,0,24,1)&lt;&gt;"",ROW(OFFSET(F628,-25,0,24,1)))),)+2)</f>
        <v/>
      </c>
      <c r="G628" s="102"/>
      <c r="H628" s="102"/>
      <c r="I628" s="102"/>
      <c r="J628" s="102"/>
      <c r="K628" s="103" t="s">
        <v>69</v>
      </c>
      <c r="L628" s="103"/>
      <c r="M628" s="104" t="s">
        <v>70</v>
      </c>
      <c r="N628" s="105"/>
      <c r="Q628" s="19"/>
      <c r="R628" s="19"/>
    </row>
    <row r="629" spans="1:18" s="18" customFormat="1" ht="22.5" hidden="1" outlineLevel="1" x14ac:dyDescent="0.25">
      <c r="A629" s="106"/>
      <c r="B629" s="100"/>
      <c r="C629" s="101"/>
      <c r="D629" s="102"/>
      <c r="E629" s="102" t="str">
        <f ca="1">IF(F629&lt;&gt;"","0x"&amp;DEC2HEX(F629,3),"")</f>
        <v/>
      </c>
      <c r="F629" s="102" t="str">
        <f t="array" aca="1" ref="F629" ca="1">IF(ISNUMBER(SEARCH("Bit", $K629)), "", INDEX(F:F,MAX(IF(OFFSET(F629,-25,0,24,1)&lt;&gt;"",ROW(OFFSET(F629,-25,0,24,1)))),)+2)</f>
        <v/>
      </c>
      <c r="G629" s="102"/>
      <c r="H629" s="102"/>
      <c r="I629" s="102"/>
      <c r="J629" s="102"/>
      <c r="K629" s="103" t="s">
        <v>135</v>
      </c>
      <c r="L629" s="103"/>
      <c r="M629" s="104" t="s">
        <v>535</v>
      </c>
      <c r="N629" s="105" t="s">
        <v>536</v>
      </c>
      <c r="Q629" s="19"/>
      <c r="R629" s="19"/>
    </row>
    <row r="630" spans="1:18" s="18" customFormat="1" ht="15.75" collapsed="1" x14ac:dyDescent="0.25">
      <c r="A630" s="106"/>
      <c r="B630" s="100" t="s">
        <v>40</v>
      </c>
      <c r="C630" s="101" t="s">
        <v>537</v>
      </c>
      <c r="D630" s="102" t="s">
        <v>42</v>
      </c>
      <c r="E630" s="102" t="str">
        <f t="shared" ca="1" si="130"/>
        <v>0x168</v>
      </c>
      <c r="F630" s="102">
        <f t="array" aca="1" ref="F630" ca="1">IF(ISNUMBER(SEARCH("Bit", $K630)), "", INDEX(F:F,MAX(IF(OFFSET(F630,-25,0,24,1)&lt;&gt;"",ROW(OFFSET(F630,-25,0,24,1)))),)+2)</f>
        <v>360</v>
      </c>
      <c r="G630" s="102" t="s">
        <v>43</v>
      </c>
      <c r="H630" s="102">
        <v>16</v>
      </c>
      <c r="I630" s="102" t="s">
        <v>1735</v>
      </c>
      <c r="J630" s="102"/>
      <c r="K630" s="103" t="s">
        <v>45</v>
      </c>
      <c r="L630" s="103"/>
      <c r="M630" s="104" t="s">
        <v>525</v>
      </c>
      <c r="N630" s="105"/>
      <c r="Q630" s="19"/>
      <c r="R630" s="19"/>
    </row>
    <row r="631" spans="1:18" s="18" customFormat="1" ht="15.75" hidden="1" outlineLevel="1" x14ac:dyDescent="0.25">
      <c r="A631" s="106"/>
      <c r="B631" s="100"/>
      <c r="C631" s="101"/>
      <c r="D631" s="102"/>
      <c r="E631" s="102" t="str">
        <f t="shared" ca="1" si="130"/>
        <v/>
      </c>
      <c r="F631" s="102" t="str">
        <f t="array" aca="1" ref="F631" ca="1">IF(ISNUMBER(SEARCH("Bit", $K631)), "", INDEX(F:F,MAX(IF(OFFSET(F631,-25,0,24,1)&lt;&gt;"",ROW(OFFSET(F631,-25,0,24,1)))),)+2)</f>
        <v/>
      </c>
      <c r="G631" s="102"/>
      <c r="H631" s="102"/>
      <c r="I631" s="102"/>
      <c r="J631" s="102"/>
      <c r="K631" s="103" t="s">
        <v>112</v>
      </c>
      <c r="L631" s="103"/>
      <c r="M631" s="104"/>
      <c r="N631" s="91" t="s">
        <v>538</v>
      </c>
      <c r="Q631" s="19"/>
      <c r="R631" s="19"/>
    </row>
    <row r="632" spans="1:18" s="18" customFormat="1" ht="15.75" collapsed="1" x14ac:dyDescent="0.25">
      <c r="A632" s="106"/>
      <c r="B632" s="100" t="s">
        <v>40</v>
      </c>
      <c r="C632" s="101" t="s">
        <v>539</v>
      </c>
      <c r="D632" s="102" t="s">
        <v>42</v>
      </c>
      <c r="E632" s="102" t="str">
        <f t="shared" ca="1" si="130"/>
        <v>0x16A</v>
      </c>
      <c r="F632" s="102">
        <f t="array" aca="1" ref="F632" ca="1">IF(ISNUMBER(SEARCH("Bit", $K632)), "", INDEX(F:F,MAX(IF(OFFSET(F632,-25,0,24,1)&lt;&gt;"",ROW(OFFSET(F632,-25,0,24,1)))),)+2)</f>
        <v>362</v>
      </c>
      <c r="G632" s="102" t="s">
        <v>43</v>
      </c>
      <c r="H632" s="102">
        <v>16</v>
      </c>
      <c r="I632" s="102" t="s">
        <v>1734</v>
      </c>
      <c r="J632" s="102"/>
      <c r="K632" s="103" t="s">
        <v>45</v>
      </c>
      <c r="L632" s="103"/>
      <c r="M632" s="104" t="s">
        <v>525</v>
      </c>
      <c r="N632" s="105"/>
      <c r="Q632" s="19"/>
      <c r="R632" s="19"/>
    </row>
    <row r="633" spans="1:18" s="18" customFormat="1" ht="15.75" hidden="1" outlineLevel="1" x14ac:dyDescent="0.25">
      <c r="A633" s="106"/>
      <c r="B633" s="100"/>
      <c r="C633" s="101"/>
      <c r="D633" s="102"/>
      <c r="E633" s="102" t="str">
        <f t="shared" ca="1" si="130"/>
        <v/>
      </c>
      <c r="F633" s="102" t="str">
        <f t="array" aca="1" ref="F633" ca="1">IF(ISNUMBER(SEARCH("Bit", $K633)), "", INDEX(F:F,MAX(IF(OFFSET(F633,-25,0,24,1)&lt;&gt;"",ROW(OFFSET(F633,-25,0,24,1)))),)+2)</f>
        <v/>
      </c>
      <c r="G633" s="102"/>
      <c r="H633" s="102"/>
      <c r="I633" s="102"/>
      <c r="J633" s="102"/>
      <c r="K633" s="103" t="s">
        <v>112</v>
      </c>
      <c r="L633" s="103"/>
      <c r="M633" s="104"/>
      <c r="N633" s="91" t="s">
        <v>540</v>
      </c>
      <c r="Q633" s="19"/>
      <c r="R633" s="19"/>
    </row>
    <row r="634" spans="1:18" s="18" customFormat="1" ht="15.75" collapsed="1" x14ac:dyDescent="0.25">
      <c r="A634" s="106"/>
      <c r="B634" s="100" t="s">
        <v>40</v>
      </c>
      <c r="C634" s="101" t="s">
        <v>541</v>
      </c>
      <c r="D634" s="102" t="s">
        <v>42</v>
      </c>
      <c r="E634" s="102" t="str">
        <f t="shared" ca="1" si="130"/>
        <v>0x16C</v>
      </c>
      <c r="F634" s="102">
        <f t="array" aca="1" ref="F634" ca="1">IF(ISNUMBER(SEARCH("Bit", $K634)), "", INDEX(F:F,MAX(IF(OFFSET(F634,-25,0,24,1)&lt;&gt;"",ROW(OFFSET(F634,-25,0,24,1)))),)+2)</f>
        <v>364</v>
      </c>
      <c r="G634" s="102" t="s">
        <v>43</v>
      </c>
      <c r="H634" s="102">
        <v>16</v>
      </c>
      <c r="I634" s="102" t="s">
        <v>44</v>
      </c>
      <c r="J634" s="102"/>
      <c r="K634" s="103" t="s">
        <v>45</v>
      </c>
      <c r="L634" s="103"/>
      <c r="M634" s="104" t="s">
        <v>525</v>
      </c>
      <c r="N634" s="105"/>
      <c r="Q634" s="19"/>
      <c r="R634" s="19"/>
    </row>
    <row r="635" spans="1:18" s="18" customFormat="1" ht="15.75" hidden="1" outlineLevel="1" x14ac:dyDescent="0.25">
      <c r="A635" s="106"/>
      <c r="B635" s="100"/>
      <c r="C635" s="101"/>
      <c r="D635" s="102"/>
      <c r="E635" s="102" t="str">
        <f t="shared" ca="1" si="130"/>
        <v/>
      </c>
      <c r="F635" s="102" t="str">
        <f t="array" aca="1" ref="F635" ca="1">IF(ISNUMBER(SEARCH("Bit", $K635)), "", INDEX(F:F,MAX(IF(OFFSET(F635,-25,0,24,1)&lt;&gt;"",ROW(OFFSET(F635,-25,0,24,1)))),)+2)</f>
        <v/>
      </c>
      <c r="G635" s="102"/>
      <c r="H635" s="102"/>
      <c r="I635" s="102"/>
      <c r="J635" s="102"/>
      <c r="K635" s="103" t="s">
        <v>112</v>
      </c>
      <c r="L635" s="103"/>
      <c r="M635" s="104"/>
      <c r="N635" s="91" t="s">
        <v>542</v>
      </c>
      <c r="Q635" s="19"/>
      <c r="R635" s="19"/>
    </row>
    <row r="636" spans="1:18" s="18" customFormat="1" ht="15.75" collapsed="1" x14ac:dyDescent="0.25">
      <c r="A636" s="106"/>
      <c r="B636" s="100" t="s">
        <v>40</v>
      </c>
      <c r="C636" s="101" t="s">
        <v>543</v>
      </c>
      <c r="D636" s="102" t="s">
        <v>42</v>
      </c>
      <c r="E636" s="102" t="str">
        <f ca="1">IF(F636&lt;&gt;"","0x"&amp;DEC2HEX(F636,3),"")</f>
        <v>0x16E</v>
      </c>
      <c r="F636" s="102">
        <f t="array" aca="1" ref="F636" ca="1">IF(ISNUMBER(SEARCH("Bit", $K636)), "", INDEX(F:F,MAX(IF(OFFSET(F636,-25,0,24,1)&lt;&gt;"",ROW(OFFSET(F636,-25,0,24,1)))),)+2)</f>
        <v>366</v>
      </c>
      <c r="G636" s="102" t="s">
        <v>43</v>
      </c>
      <c r="H636" s="102">
        <v>16</v>
      </c>
      <c r="I636" s="102" t="s">
        <v>544</v>
      </c>
      <c r="J636" s="102"/>
      <c r="K636" s="103" t="s">
        <v>45</v>
      </c>
      <c r="L636" s="103"/>
      <c r="M636" s="104" t="s">
        <v>280</v>
      </c>
      <c r="N636" s="105"/>
      <c r="Q636" s="19"/>
      <c r="R636" s="19"/>
    </row>
    <row r="637" spans="1:18" s="18" customFormat="1" ht="15.75" hidden="1" outlineLevel="1" x14ac:dyDescent="0.25">
      <c r="A637" s="106"/>
      <c r="B637" s="100"/>
      <c r="C637" s="101"/>
      <c r="D637" s="102"/>
      <c r="E637" s="102" t="str">
        <f ca="1">IF(F637&lt;&gt;"","0x"&amp;DEC2HEX(F637,3),"")</f>
        <v/>
      </c>
      <c r="F637" s="102" t="str">
        <f t="array" aca="1" ref="F637" ca="1">IF(ISNUMBER(SEARCH("Bit", $K637)), "", INDEX(F:F,MAX(IF(OFFSET(F637,-25,0,24,1)&lt;&gt;"",ROW(OFFSET(F637,-25,0,24,1)))),)+2)</f>
        <v/>
      </c>
      <c r="G637" s="102"/>
      <c r="H637" s="102"/>
      <c r="I637" s="102"/>
      <c r="J637" s="102"/>
      <c r="K637" s="103" t="s">
        <v>67</v>
      </c>
      <c r="L637" s="103"/>
      <c r="M637" s="104" t="s">
        <v>68</v>
      </c>
      <c r="N637" s="105"/>
      <c r="Q637" s="19"/>
      <c r="R637" s="19"/>
    </row>
    <row r="638" spans="1:18" s="18" customFormat="1" ht="15.75" hidden="1" outlineLevel="1" x14ac:dyDescent="0.25">
      <c r="A638" s="106"/>
      <c r="B638" s="100"/>
      <c r="C638" s="101"/>
      <c r="D638" s="102"/>
      <c r="E638" s="102" t="str">
        <f ca="1">IF(F638&lt;&gt;"","0x"&amp;DEC2HEX(F638,3),"")</f>
        <v/>
      </c>
      <c r="F638" s="102" t="str">
        <f t="array" aca="1" ref="F638" ca="1">IF(ISNUMBER(SEARCH("Bit", $K638)), "", INDEX(F:F,MAX(IF(OFFSET(F638,-25,0,24,1)&lt;&gt;"",ROW(OFFSET(F638,-25,0,24,1)))),)+2)</f>
        <v/>
      </c>
      <c r="G638" s="102"/>
      <c r="H638" s="102"/>
      <c r="I638" s="102"/>
      <c r="J638" s="102"/>
      <c r="K638" s="103" t="s">
        <v>69</v>
      </c>
      <c r="L638" s="103"/>
      <c r="M638" s="104" t="s">
        <v>70</v>
      </c>
      <c r="N638" s="105"/>
      <c r="Q638" s="19"/>
      <c r="R638" s="19"/>
    </row>
    <row r="639" spans="1:18" s="18" customFormat="1" ht="33.75" hidden="1" outlineLevel="1" x14ac:dyDescent="0.25">
      <c r="A639" s="106"/>
      <c r="B639" s="100"/>
      <c r="C639" s="101"/>
      <c r="D639" s="102"/>
      <c r="E639" s="102" t="str">
        <f ca="1">IF(F639&lt;&gt;"","0x"&amp;DEC2HEX(F639,3),"")</f>
        <v/>
      </c>
      <c r="F639" s="102" t="str">
        <f t="array" aca="1" ref="F639" ca="1">IF(ISNUMBER(SEARCH("Bit", $K639)), "", INDEX(F:F,MAX(IF(OFFSET(F639,-25,0,24,1)&lt;&gt;"",ROW(OFFSET(F639,-25,0,24,1)))),)+2)</f>
        <v/>
      </c>
      <c r="G639" s="102"/>
      <c r="H639" s="102"/>
      <c r="I639" s="102"/>
      <c r="J639" s="102"/>
      <c r="K639" s="103" t="s">
        <v>135</v>
      </c>
      <c r="L639" s="103"/>
      <c r="M639" s="104" t="s">
        <v>543</v>
      </c>
      <c r="N639" s="105" t="s">
        <v>545</v>
      </c>
      <c r="Q639" s="19"/>
      <c r="R639" s="19"/>
    </row>
    <row r="640" spans="1:18" s="18" customFormat="1" ht="15.75" collapsed="1" x14ac:dyDescent="0.25">
      <c r="A640" s="106"/>
      <c r="B640" s="100" t="s">
        <v>40</v>
      </c>
      <c r="C640" s="101" t="s">
        <v>546</v>
      </c>
      <c r="D640" s="102" t="s">
        <v>42</v>
      </c>
      <c r="E640" s="102" t="str">
        <f t="shared" ref="E640:E641" ca="1" si="131">IF(F640&lt;&gt;"","0x"&amp;DEC2HEX(F640,3),"")</f>
        <v>0x170</v>
      </c>
      <c r="F640" s="102">
        <f t="array" aca="1" ref="F640" ca="1">IF(ISNUMBER(SEARCH("Bit", $K640)), "", INDEX(F:F,MAX(IF(OFFSET(F640,-25,0,24,1)&lt;&gt;"",ROW(OFFSET(F640,-25,0,24,1)))),)+2)</f>
        <v>368</v>
      </c>
      <c r="G640" s="102" t="s">
        <v>43</v>
      </c>
      <c r="H640" s="102">
        <v>16</v>
      </c>
      <c r="I640" s="102" t="s">
        <v>1731</v>
      </c>
      <c r="J640" s="102"/>
      <c r="K640" s="103" t="s">
        <v>45</v>
      </c>
      <c r="L640" s="103"/>
      <c r="M640" s="104" t="s">
        <v>525</v>
      </c>
      <c r="N640" s="105"/>
      <c r="Q640" s="19"/>
      <c r="R640" s="19"/>
    </row>
    <row r="641" spans="1:18" s="18" customFormat="1" ht="15.75" hidden="1" outlineLevel="1" x14ac:dyDescent="0.25">
      <c r="A641" s="106"/>
      <c r="B641" s="100"/>
      <c r="C641" s="101"/>
      <c r="D641" s="102"/>
      <c r="E641" s="102" t="str">
        <f t="shared" ca="1" si="131"/>
        <v/>
      </c>
      <c r="F641" s="102" t="str">
        <f t="array" aca="1" ref="F641" ca="1">IF(ISNUMBER(SEARCH("Bit", $K641)), "", INDEX(F:F,MAX(IF(OFFSET(F641,-25,0,24,1)&lt;&gt;"",ROW(OFFSET(F641,-25,0,24,1)))),)+2)</f>
        <v/>
      </c>
      <c r="G641" s="102"/>
      <c r="H641" s="102"/>
      <c r="I641" s="102"/>
      <c r="J641" s="102"/>
      <c r="K641" s="103" t="s">
        <v>112</v>
      </c>
      <c r="L641" s="103"/>
      <c r="M641" s="104" t="s">
        <v>547</v>
      </c>
      <c r="N641" s="91" t="s">
        <v>548</v>
      </c>
      <c r="Q641" s="19"/>
      <c r="R641" s="19"/>
    </row>
    <row r="642" spans="1:18" s="18" customFormat="1" ht="15.75" collapsed="1" x14ac:dyDescent="0.25">
      <c r="A642" s="106"/>
      <c r="B642" s="100" t="s">
        <v>40</v>
      </c>
      <c r="C642" s="101" t="s">
        <v>549</v>
      </c>
      <c r="D642" s="102" t="s">
        <v>42</v>
      </c>
      <c r="E642" s="102" t="str">
        <f t="shared" ref="E642:E643" ca="1" si="132">IF(F642&lt;&gt;"","0x"&amp;DEC2HEX(F642,3),"")</f>
        <v>0x172</v>
      </c>
      <c r="F642" s="102">
        <f t="array" aca="1" ref="F642" ca="1">IF(ISNUMBER(SEARCH("Bit", $K642)), "", INDEX(F:F,MAX(IF(OFFSET(F642,-25,0,24,1)&lt;&gt;"",ROW(OFFSET(F642,-25,0,24,1)))),)+2)</f>
        <v>370</v>
      </c>
      <c r="G642" s="102" t="s">
        <v>43</v>
      </c>
      <c r="H642" s="102">
        <v>16</v>
      </c>
      <c r="I642" s="102" t="s">
        <v>1730</v>
      </c>
      <c r="J642" s="102"/>
      <c r="K642" s="103" t="s">
        <v>45</v>
      </c>
      <c r="L642" s="103"/>
      <c r="M642" s="104" t="s">
        <v>525</v>
      </c>
      <c r="N642" s="105"/>
      <c r="Q642" s="19"/>
      <c r="R642" s="19"/>
    </row>
    <row r="643" spans="1:18" s="18" customFormat="1" ht="15.75" hidden="1" outlineLevel="1" x14ac:dyDescent="0.25">
      <c r="A643" s="106"/>
      <c r="B643" s="100"/>
      <c r="C643" s="101"/>
      <c r="D643" s="102"/>
      <c r="E643" s="102" t="str">
        <f t="shared" ca="1" si="132"/>
        <v/>
      </c>
      <c r="F643" s="102" t="str">
        <f t="array" aca="1" ref="F643" ca="1">IF(ISNUMBER(SEARCH("Bit", $K643)), "", INDEX(F:F,MAX(IF(OFFSET(F643,-25,0,24,1)&lt;&gt;"",ROW(OFFSET(F643,-25,0,24,1)))),)+2)</f>
        <v/>
      </c>
      <c r="G643" s="102"/>
      <c r="H643" s="102"/>
      <c r="I643" s="102"/>
      <c r="J643" s="102"/>
      <c r="K643" s="103" t="s">
        <v>112</v>
      </c>
      <c r="L643" s="103"/>
      <c r="M643" s="104" t="s">
        <v>550</v>
      </c>
      <c r="N643" s="91" t="s">
        <v>551</v>
      </c>
      <c r="Q643" s="19"/>
      <c r="R643" s="19"/>
    </row>
    <row r="644" spans="1:18" s="18" customFormat="1" ht="15.75" collapsed="1" x14ac:dyDescent="0.25">
      <c r="A644" s="106"/>
      <c r="B644" s="100" t="s">
        <v>40</v>
      </c>
      <c r="C644" s="101" t="s">
        <v>552</v>
      </c>
      <c r="D644" s="102" t="s">
        <v>42</v>
      </c>
      <c r="E644" s="102" t="str">
        <f t="shared" ref="E644" ca="1" si="133">IF(F644&lt;&gt;"","0x"&amp;DEC2HEX(F644,3),"")</f>
        <v>0x174</v>
      </c>
      <c r="F644" s="102">
        <f t="array" aca="1" ref="F644" ca="1">IF(ISNUMBER(SEARCH("Bit", $K644)), "", INDEX(F:F,MAX(IF(OFFSET(F644,-25,0,24,1)&lt;&gt;"",ROW(OFFSET(F644,-25,0,24,1)))),)+2)</f>
        <v>372</v>
      </c>
      <c r="G644" s="102" t="s">
        <v>43</v>
      </c>
      <c r="H644" s="102">
        <v>16</v>
      </c>
      <c r="I644" s="102" t="s">
        <v>1731</v>
      </c>
      <c r="J644" s="102"/>
      <c r="K644" s="103" t="s">
        <v>45</v>
      </c>
      <c r="L644" s="103"/>
      <c r="M644" s="104" t="s">
        <v>525</v>
      </c>
      <c r="N644" s="105"/>
      <c r="Q644" s="19"/>
      <c r="R644" s="19"/>
    </row>
    <row r="645" spans="1:18" s="18" customFormat="1" ht="15.75" hidden="1" outlineLevel="1" x14ac:dyDescent="0.25">
      <c r="A645" s="106"/>
      <c r="B645" s="100"/>
      <c r="C645" s="101"/>
      <c r="D645" s="102"/>
      <c r="E645" s="102" t="str">
        <f ca="1">IF(F645&lt;&gt;"","0x"&amp;DEC2HEX(F645,3),"")</f>
        <v/>
      </c>
      <c r="F645" s="102" t="str">
        <f t="array" aca="1" ref="F645" ca="1">IF(ISNUMBER(SEARCH("Bit", $K645)), "", INDEX(F:F,MAX(IF(OFFSET(F645,-25,0,24,1)&lt;&gt;"",ROW(OFFSET(F645,-25,0,24,1)))),)+2)</f>
        <v/>
      </c>
      <c r="G645" s="102"/>
      <c r="H645" s="102"/>
      <c r="I645" s="102"/>
      <c r="J645" s="102"/>
      <c r="K645" s="103" t="s">
        <v>112</v>
      </c>
      <c r="L645" s="103"/>
      <c r="M645" s="104" t="s">
        <v>553</v>
      </c>
      <c r="N645" s="91" t="s">
        <v>554</v>
      </c>
      <c r="Q645" s="19"/>
      <c r="R645" s="19"/>
    </row>
    <row r="646" spans="1:18" s="18" customFormat="1" ht="15.75" collapsed="1" x14ac:dyDescent="0.25">
      <c r="A646" s="106"/>
      <c r="B646" s="100" t="s">
        <v>40</v>
      </c>
      <c r="C646" s="101" t="s">
        <v>1838</v>
      </c>
      <c r="D646" s="102" t="s">
        <v>42</v>
      </c>
      <c r="E646" s="102" t="str">
        <f t="shared" ref="E646:E649" ca="1" si="134">IF(F646&lt;&gt;"","0x"&amp;DEC2HEX(F646,3),"")</f>
        <v>0x176</v>
      </c>
      <c r="F646" s="102">
        <f t="array" aca="1" ref="F646" ca="1">IF(ISNUMBER(SEARCH("Bit", $K646)), "", INDEX(F:F,MAX(IF(OFFSET(F646,-25,0,24,1)&lt;&gt;"",ROW(OFFSET(F646,-25,0,24,1)))),)+2)</f>
        <v>374</v>
      </c>
      <c r="G646" s="102" t="s">
        <v>43</v>
      </c>
      <c r="H646" s="102">
        <v>16</v>
      </c>
      <c r="I646" s="102" t="s">
        <v>44</v>
      </c>
      <c r="J646" s="102"/>
      <c r="K646" s="103" t="s">
        <v>45</v>
      </c>
      <c r="L646" s="103"/>
      <c r="M646" s="104" t="s">
        <v>525</v>
      </c>
      <c r="N646" s="105"/>
      <c r="Q646" s="19"/>
      <c r="R646" s="19"/>
    </row>
    <row r="647" spans="1:18" s="18" customFormat="1" ht="15.75" hidden="1" outlineLevel="1" x14ac:dyDescent="0.25">
      <c r="A647" s="106"/>
      <c r="B647" s="100"/>
      <c r="C647" s="101"/>
      <c r="D647" s="102"/>
      <c r="E647" s="102" t="str">
        <f t="shared" ca="1" si="134"/>
        <v/>
      </c>
      <c r="F647" s="102" t="str">
        <f t="array" aca="1" ref="F647" ca="1">IF(ISNUMBER(SEARCH("Bit", $K647)), "", INDEX(F:F,MAX(IF(OFFSET(F647,-25,0,24,1)&lt;&gt;"",ROW(OFFSET(F647,-25,0,24,1)))),)+2)</f>
        <v/>
      </c>
      <c r="G647" s="102"/>
      <c r="H647" s="102"/>
      <c r="I647" s="102"/>
      <c r="J647" s="102"/>
      <c r="K647" s="103" t="s">
        <v>67</v>
      </c>
      <c r="L647" s="103"/>
      <c r="M647" s="104" t="s">
        <v>68</v>
      </c>
      <c r="N647" s="105"/>
      <c r="Q647" s="19"/>
      <c r="R647" s="19"/>
    </row>
    <row r="648" spans="1:18" s="18" customFormat="1" ht="15.75" hidden="1" outlineLevel="1" x14ac:dyDescent="0.25">
      <c r="A648" s="106"/>
      <c r="B648" s="100"/>
      <c r="C648" s="101"/>
      <c r="D648" s="102"/>
      <c r="E648" s="102" t="str">
        <f t="shared" ca="1" si="134"/>
        <v/>
      </c>
      <c r="F648" s="102" t="str">
        <f t="array" aca="1" ref="F648" ca="1">IF(ISNUMBER(SEARCH("Bit", $K648)), "", INDEX(F:F,MAX(IF(OFFSET(F648,-25,0,24,1)&lt;&gt;"",ROW(OFFSET(F648,-25,0,24,1)))),)+2)</f>
        <v/>
      </c>
      <c r="G648" s="102"/>
      <c r="H648" s="102"/>
      <c r="I648" s="102"/>
      <c r="J648" s="102"/>
      <c r="K648" s="103" t="s">
        <v>69</v>
      </c>
      <c r="L648" s="103"/>
      <c r="M648" s="104" t="s">
        <v>70</v>
      </c>
      <c r="N648" s="105"/>
      <c r="Q648" s="19"/>
      <c r="R648" s="19"/>
    </row>
    <row r="649" spans="1:18" s="18" customFormat="1" ht="15.75" hidden="1" outlineLevel="1" x14ac:dyDescent="0.25">
      <c r="A649" s="106"/>
      <c r="B649" s="100"/>
      <c r="C649" s="101"/>
      <c r="D649" s="102"/>
      <c r="E649" s="102" t="str">
        <f t="shared" ca="1" si="134"/>
        <v/>
      </c>
      <c r="F649" s="102" t="str">
        <f t="array" aca="1" ref="F649" ca="1">IF(ISNUMBER(SEARCH("Bit", $K649)), "", INDEX(F:F,MAX(IF(OFFSET(F649,-25,0,24,1)&lt;&gt;"",ROW(OFFSET(F649,-25,0,24,1)))),)+2)</f>
        <v/>
      </c>
      <c r="G649" s="102"/>
      <c r="H649" s="102"/>
      <c r="I649" s="102"/>
      <c r="J649" s="102"/>
      <c r="K649" s="103" t="s">
        <v>135</v>
      </c>
      <c r="L649" s="103"/>
      <c r="M649" s="104" t="s">
        <v>1838</v>
      </c>
      <c r="N649" s="105" t="s">
        <v>1839</v>
      </c>
      <c r="Q649" s="19"/>
      <c r="R649" s="19"/>
    </row>
    <row r="650" spans="1:18" s="18" customFormat="1" ht="15.75" collapsed="1" x14ac:dyDescent="0.25">
      <c r="A650" s="106"/>
      <c r="B650" s="100" t="s">
        <v>40</v>
      </c>
      <c r="C650" s="101" t="s">
        <v>555</v>
      </c>
      <c r="D650" s="102" t="s">
        <v>42</v>
      </c>
      <c r="E650" s="102" t="str">
        <f t="shared" ref="E650" ca="1" si="135">IF(F650&lt;&gt;"","0x"&amp;DEC2HEX(F650,3),"")</f>
        <v>0x178</v>
      </c>
      <c r="F650" s="102">
        <f t="array" aca="1" ref="F650" ca="1">IF(ISNUMBER(SEARCH("Bit", $K650)), "", INDEX(F:F,MAX(IF(OFFSET(F650,-25,0,24,1)&lt;&gt;"",ROW(OFFSET(F650,-25,0,24,1)))),)+2)</f>
        <v>376</v>
      </c>
      <c r="G650" s="102" t="s">
        <v>43</v>
      </c>
      <c r="H650" s="102">
        <v>16</v>
      </c>
      <c r="I650" s="102" t="s">
        <v>1730</v>
      </c>
      <c r="J650" s="102"/>
      <c r="K650" s="103" t="s">
        <v>45</v>
      </c>
      <c r="L650" s="103"/>
      <c r="M650" s="104" t="s">
        <v>525</v>
      </c>
      <c r="N650" s="105"/>
      <c r="Q650" s="19"/>
      <c r="R650" s="19"/>
    </row>
    <row r="651" spans="1:18" s="18" customFormat="1" ht="15.75" hidden="1" outlineLevel="1" x14ac:dyDescent="0.25">
      <c r="A651" s="106"/>
      <c r="B651" s="100"/>
      <c r="C651" s="101"/>
      <c r="D651" s="102"/>
      <c r="E651" s="102" t="str">
        <f ca="1">IF(F651&lt;&gt;"","0x"&amp;DEC2HEX(F651,3),"")</f>
        <v/>
      </c>
      <c r="F651" s="102" t="str">
        <f t="array" aca="1" ref="F651" ca="1">IF(ISNUMBER(SEARCH("Bit", $K651)), "", INDEX(F:F,MAX(IF(OFFSET(F651,-25,0,24,1)&lt;&gt;"",ROW(OFFSET(F651,-25,0,24,1)))),)+2)</f>
        <v/>
      </c>
      <c r="G651" s="102"/>
      <c r="H651" s="102"/>
      <c r="I651" s="102"/>
      <c r="J651" s="102"/>
      <c r="K651" s="103" t="s">
        <v>112</v>
      </c>
      <c r="L651" s="103"/>
      <c r="M651" s="104" t="s">
        <v>556</v>
      </c>
      <c r="N651" s="91" t="s">
        <v>557</v>
      </c>
      <c r="Q651" s="19"/>
      <c r="R651" s="19"/>
    </row>
    <row r="652" spans="1:18" s="18" customFormat="1" ht="15.75" collapsed="1" x14ac:dyDescent="0.25">
      <c r="A652" s="106"/>
      <c r="B652" s="100" t="s">
        <v>40</v>
      </c>
      <c r="C652" s="101" t="s">
        <v>558</v>
      </c>
      <c r="D652" s="102" t="s">
        <v>42</v>
      </c>
      <c r="E652" s="102" t="str">
        <f t="shared" ref="E652" ca="1" si="136">IF(F652&lt;&gt;"","0x"&amp;DEC2HEX(F652,3),"")</f>
        <v>0x17A</v>
      </c>
      <c r="F652" s="102">
        <f t="array" aca="1" ref="F652" ca="1">IF(ISNUMBER(SEARCH("Bit", $K652)), "", INDEX(F:F,MAX(IF(OFFSET(F652,-25,0,24,1)&lt;&gt;"",ROW(OFFSET(F652,-25,0,24,1)))),)+2)</f>
        <v>378</v>
      </c>
      <c r="G652" s="102" t="s">
        <v>43</v>
      </c>
      <c r="H652" s="102">
        <v>16</v>
      </c>
      <c r="I652" s="102" t="s">
        <v>1731</v>
      </c>
      <c r="J652" s="102"/>
      <c r="K652" s="103" t="s">
        <v>45</v>
      </c>
      <c r="L652" s="103"/>
      <c r="M652" s="104" t="s">
        <v>525</v>
      </c>
      <c r="N652" s="105"/>
      <c r="Q652" s="19"/>
      <c r="R652" s="19"/>
    </row>
    <row r="653" spans="1:18" s="18" customFormat="1" ht="15.75" hidden="1" outlineLevel="1" x14ac:dyDescent="0.25">
      <c r="A653" s="106"/>
      <c r="B653" s="100"/>
      <c r="C653" s="101"/>
      <c r="D653" s="102"/>
      <c r="E653" s="102" t="str">
        <f ca="1">IF(F653&lt;&gt;"","0x"&amp;DEC2HEX(F653,3),"")</f>
        <v/>
      </c>
      <c r="F653" s="102" t="str">
        <f t="array" aca="1" ref="F653" ca="1">IF(ISNUMBER(SEARCH("Bit", $K653)), "", INDEX(F:F,MAX(IF(OFFSET(F653,-25,0,24,1)&lt;&gt;"",ROW(OFFSET(F653,-25,0,24,1)))),)+2)</f>
        <v/>
      </c>
      <c r="G653" s="102"/>
      <c r="H653" s="102"/>
      <c r="I653" s="102"/>
      <c r="J653" s="102"/>
      <c r="K653" s="103" t="s">
        <v>112</v>
      </c>
      <c r="L653" s="103"/>
      <c r="M653" s="104" t="s">
        <v>559</v>
      </c>
      <c r="N653" s="91" t="s">
        <v>560</v>
      </c>
      <c r="Q653" s="19"/>
      <c r="R653" s="19"/>
    </row>
    <row r="654" spans="1:18" s="18" customFormat="1" ht="15.75" collapsed="1" x14ac:dyDescent="0.25">
      <c r="A654" s="106"/>
      <c r="B654" s="100" t="s">
        <v>40</v>
      </c>
      <c r="C654" s="101" t="s">
        <v>561</v>
      </c>
      <c r="D654" s="102" t="s">
        <v>42</v>
      </c>
      <c r="E654" s="102" t="str">
        <f t="shared" ref="E654:E655" ca="1" si="137">IF(F654&lt;&gt;"","0x"&amp;DEC2HEX(F654,3),"")</f>
        <v>0x17C</v>
      </c>
      <c r="F654" s="102">
        <f t="array" aca="1" ref="F654" ca="1">IF(ISNUMBER(SEARCH("Bit", $K654)), "", INDEX(F:F,MAX(IF(OFFSET(F654,-25,0,24,1)&lt;&gt;"",ROW(OFFSET(F654,-25,0,24,1)))),)+2)</f>
        <v>380</v>
      </c>
      <c r="G654" s="102" t="s">
        <v>43</v>
      </c>
      <c r="H654" s="102">
        <v>16</v>
      </c>
      <c r="I654" s="102" t="s">
        <v>1730</v>
      </c>
      <c r="J654" s="102"/>
      <c r="K654" s="103" t="s">
        <v>45</v>
      </c>
      <c r="L654" s="103"/>
      <c r="M654" s="104" t="s">
        <v>525</v>
      </c>
      <c r="N654" s="105"/>
      <c r="Q654" s="19"/>
      <c r="R654" s="19"/>
    </row>
    <row r="655" spans="1:18" s="18" customFormat="1" ht="15.75" hidden="1" outlineLevel="1" x14ac:dyDescent="0.25">
      <c r="A655" s="106"/>
      <c r="B655" s="100"/>
      <c r="C655" s="101"/>
      <c r="D655" s="102"/>
      <c r="E655" s="102" t="str">
        <f t="shared" ca="1" si="137"/>
        <v/>
      </c>
      <c r="F655" s="102" t="str">
        <f t="array" aca="1" ref="F655" ca="1">IF(ISNUMBER(SEARCH("Bit", $K655)), "", INDEX(F:F,MAX(IF(OFFSET(F655,-25,0,24,1)&lt;&gt;"",ROW(OFFSET(F655,-25,0,24,1)))),)+2)</f>
        <v/>
      </c>
      <c r="G655" s="102"/>
      <c r="H655" s="102"/>
      <c r="I655" s="102"/>
      <c r="J655" s="102"/>
      <c r="K655" s="103" t="s">
        <v>112</v>
      </c>
      <c r="L655" s="103"/>
      <c r="M655" s="104" t="s">
        <v>562</v>
      </c>
      <c r="N655" s="91" t="s">
        <v>563</v>
      </c>
      <c r="Q655" s="19"/>
      <c r="R655" s="19"/>
    </row>
    <row r="656" spans="1:18" s="18" customFormat="1" ht="15.75" collapsed="1" x14ac:dyDescent="0.25">
      <c r="A656" s="106"/>
      <c r="B656" s="100" t="s">
        <v>40</v>
      </c>
      <c r="C656" s="101" t="str">
        <f ca="1">"PARITY_"&amp;((F656+2)/8)&amp;"_64"</f>
        <v>PARITY_48_64</v>
      </c>
      <c r="D656" s="102" t="s">
        <v>42</v>
      </c>
      <c r="E656" s="102" t="str">
        <f ca="1">IF(F656&lt;&gt;"","0x"&amp;DEC2HEX(F656,3),"")</f>
        <v>0x17E</v>
      </c>
      <c r="F656" s="102">
        <f t="array" aca="1" ref="F656" ca="1">IF(ISNUMBER(SEARCH("Bit", $K656)), "", INDEX(F:F,MAX(IF(OFFSET(F656,-25,0,24,1)&lt;&gt;"",ROW(OFFSET(F656,-25,0,24,1)))),)+2)</f>
        <v>382</v>
      </c>
      <c r="G656" s="102" t="s">
        <v>43</v>
      </c>
      <c r="H656" s="102">
        <v>16</v>
      </c>
      <c r="I656" s="102"/>
      <c r="J656" s="102"/>
      <c r="K656" s="103" t="s">
        <v>45</v>
      </c>
      <c r="L656" s="103"/>
      <c r="M656" s="104"/>
      <c r="N656" s="105"/>
      <c r="Q656" s="19"/>
      <c r="R656" s="19"/>
    </row>
    <row r="657" spans="1:18" s="18" customFormat="1" ht="15.75" hidden="1" outlineLevel="1" x14ac:dyDescent="0.25">
      <c r="A657" s="106"/>
      <c r="B657" s="100"/>
      <c r="C657" s="101"/>
      <c r="D657" s="102"/>
      <c r="E657" s="102" t="str">
        <f ca="1">IF(F657&lt;&gt;"","0x"&amp;DEC2HEX(F657,3),"")</f>
        <v/>
      </c>
      <c r="F657" s="102" t="str">
        <f t="array" aca="1" ref="F657" ca="1">IF(ISNUMBER(SEARCH("Bit", $K657)), "", INDEX(F:F,MAX(IF(OFFSET(F657,-25,0,24,1)&lt;&gt;"",ROW(OFFSET(F657,-25,0,24,1)))),)+2)</f>
        <v/>
      </c>
      <c r="G657" s="102"/>
      <c r="H657" s="102"/>
      <c r="I657" s="102"/>
      <c r="J657" s="102"/>
      <c r="K657" s="103" t="s">
        <v>67</v>
      </c>
      <c r="L657" s="103"/>
      <c r="M657" s="104" t="s">
        <v>68</v>
      </c>
      <c r="N657" s="105"/>
      <c r="Q657" s="19"/>
      <c r="R657" s="19"/>
    </row>
    <row r="658" spans="1:18" s="18" customFormat="1" ht="15.75" hidden="1" outlineLevel="1" x14ac:dyDescent="0.25">
      <c r="A658" s="106"/>
      <c r="B658" s="100"/>
      <c r="C658" s="101"/>
      <c r="D658" s="102"/>
      <c r="E658" s="102" t="str">
        <f ca="1">IF(F658&lt;&gt;"","0x"&amp;DEC2HEX(F658,3),"")</f>
        <v/>
      </c>
      <c r="F658" s="102" t="str">
        <f t="array" aca="1" ref="F658" ca="1">IF(ISNUMBER(SEARCH("Bit", $K658)), "", INDEX(F:F,MAX(IF(OFFSET(F658,-25,0,24,1)&lt;&gt;"",ROW(OFFSET(F658,-25,0,24,1)))),)+2)</f>
        <v/>
      </c>
      <c r="G658" s="102"/>
      <c r="H658" s="102"/>
      <c r="I658" s="102"/>
      <c r="J658" s="102"/>
      <c r="K658" s="103" t="s">
        <v>805</v>
      </c>
      <c r="L658" s="103"/>
      <c r="M658" s="104" t="s">
        <v>70</v>
      </c>
      <c r="N658" s="105"/>
      <c r="Q658" s="19"/>
      <c r="R658" s="19"/>
    </row>
    <row r="659" spans="1:18" s="18" customFormat="1" ht="15.75" collapsed="1" x14ac:dyDescent="0.25">
      <c r="A659" s="106"/>
      <c r="B659" s="100" t="s">
        <v>40</v>
      </c>
      <c r="C659" s="101" t="s">
        <v>564</v>
      </c>
      <c r="D659" s="102" t="s">
        <v>42</v>
      </c>
      <c r="E659" s="102" t="str">
        <f t="shared" ref="E659:E660" ca="1" si="138">IF(F659&lt;&gt;"","0x"&amp;DEC2HEX(F659,3),"")</f>
        <v>0x180</v>
      </c>
      <c r="F659" s="102">
        <f t="array" aca="1" ref="F659" ca="1">IF(ISNUMBER(SEARCH("Bit", $K659)), "", INDEX(F:F,MAX(IF(OFFSET(F659,-25,0,24,1)&lt;&gt;"",ROW(OFFSET(F659,-25,0,24,1)))),)+2)</f>
        <v>384</v>
      </c>
      <c r="G659" s="102" t="s">
        <v>43</v>
      </c>
      <c r="H659" s="102">
        <v>16</v>
      </c>
      <c r="I659" s="102" t="s">
        <v>1731</v>
      </c>
      <c r="J659" s="102"/>
      <c r="K659" s="103" t="s">
        <v>45</v>
      </c>
      <c r="L659" s="103"/>
      <c r="M659" s="104" t="s">
        <v>525</v>
      </c>
      <c r="N659" s="105"/>
      <c r="Q659" s="19"/>
      <c r="R659" s="19"/>
    </row>
    <row r="660" spans="1:18" s="18" customFormat="1" ht="15.75" hidden="1" outlineLevel="1" x14ac:dyDescent="0.25">
      <c r="A660" s="106"/>
      <c r="B660" s="100"/>
      <c r="C660" s="101"/>
      <c r="D660" s="102"/>
      <c r="E660" s="102" t="str">
        <f t="shared" ca="1" si="138"/>
        <v/>
      </c>
      <c r="F660" s="102" t="str">
        <f t="array" aca="1" ref="F660" ca="1">IF(ISNUMBER(SEARCH("Bit", $K660)), "", INDEX(F:F,MAX(IF(OFFSET(F660,-25,0,24,1)&lt;&gt;"",ROW(OFFSET(F660,-25,0,24,1)))),)+2)</f>
        <v/>
      </c>
      <c r="G660" s="102"/>
      <c r="H660" s="102"/>
      <c r="I660" s="102"/>
      <c r="J660" s="102"/>
      <c r="K660" s="103" t="s">
        <v>112</v>
      </c>
      <c r="L660" s="103"/>
      <c r="M660" s="104" t="s">
        <v>565</v>
      </c>
      <c r="N660" s="91" t="s">
        <v>566</v>
      </c>
      <c r="Q660" s="19"/>
      <c r="R660" s="19"/>
    </row>
    <row r="661" spans="1:18" s="18" customFormat="1" ht="15.75" collapsed="1" x14ac:dyDescent="0.25">
      <c r="A661" s="106"/>
      <c r="B661" s="100" t="s">
        <v>40</v>
      </c>
      <c r="C661" s="101" t="s">
        <v>567</v>
      </c>
      <c r="D661" s="102" t="s">
        <v>42</v>
      </c>
      <c r="E661" s="102" t="str">
        <f t="shared" ref="E661:E662" ca="1" si="139">IF(F661&lt;&gt;"","0x"&amp;DEC2HEX(F661,3),"")</f>
        <v>0x182</v>
      </c>
      <c r="F661" s="102">
        <f t="array" aca="1" ref="F661" ca="1">IF(ISNUMBER(SEARCH("Bit", $K661)), "", INDEX(F:F,MAX(IF(OFFSET(F661,-25,0,24,1)&lt;&gt;"",ROW(OFFSET(F661,-25,0,24,1)))),)+2)</f>
        <v>386</v>
      </c>
      <c r="G661" s="102" t="s">
        <v>43</v>
      </c>
      <c r="H661" s="102">
        <v>16</v>
      </c>
      <c r="I661" s="102" t="s">
        <v>1730</v>
      </c>
      <c r="J661" s="102"/>
      <c r="K661" s="103" t="s">
        <v>45</v>
      </c>
      <c r="L661" s="103"/>
      <c r="M661" s="104" t="s">
        <v>525</v>
      </c>
      <c r="N661" s="91"/>
      <c r="Q661" s="19"/>
      <c r="R661" s="19"/>
    </row>
    <row r="662" spans="1:18" s="18" customFormat="1" ht="15.75" hidden="1" outlineLevel="1" x14ac:dyDescent="0.25">
      <c r="A662" s="106"/>
      <c r="B662" s="100"/>
      <c r="C662" s="101"/>
      <c r="D662" s="102"/>
      <c r="E662" s="102" t="str">
        <f t="shared" ca="1" si="139"/>
        <v/>
      </c>
      <c r="F662" s="102" t="str">
        <f t="array" aca="1" ref="F662" ca="1">IF(ISNUMBER(SEARCH("Bit", $K662)), "", INDEX(F:F,MAX(IF(OFFSET(F662,-25,0,24,1)&lt;&gt;"",ROW(OFFSET(F662,-25,0,24,1)))),)+2)</f>
        <v/>
      </c>
      <c r="G662" s="102"/>
      <c r="H662" s="102"/>
      <c r="I662" s="102"/>
      <c r="J662" s="102"/>
      <c r="K662" s="103" t="s">
        <v>112</v>
      </c>
      <c r="L662" s="103"/>
      <c r="M662" s="104" t="s">
        <v>568</v>
      </c>
      <c r="N662" s="91" t="s">
        <v>569</v>
      </c>
      <c r="Q662" s="19"/>
      <c r="R662" s="19"/>
    </row>
    <row r="663" spans="1:18" s="18" customFormat="1" ht="15.75" collapsed="1" x14ac:dyDescent="0.25">
      <c r="A663" s="106"/>
      <c r="B663" s="100" t="s">
        <v>40</v>
      </c>
      <c r="C663" s="101" t="s">
        <v>570</v>
      </c>
      <c r="D663" s="102" t="s">
        <v>42</v>
      </c>
      <c r="E663" s="102" t="str">
        <f t="shared" ref="E663:E664" ca="1" si="140">IF(F663&lt;&gt;"","0x"&amp;DEC2HEX(F663,3),"")</f>
        <v>0x184</v>
      </c>
      <c r="F663" s="102">
        <f t="array" aca="1" ref="F663" ca="1">IF(ISNUMBER(SEARCH("Bit", $K663)), "", INDEX(F:F,MAX(IF(OFFSET(F663,-25,0,24,1)&lt;&gt;"",ROW(OFFSET(F663,-25,0,24,1)))),)+2)</f>
        <v>388</v>
      </c>
      <c r="G663" s="102" t="s">
        <v>43</v>
      </c>
      <c r="H663" s="102">
        <v>16</v>
      </c>
      <c r="I663" s="102" t="s">
        <v>1726</v>
      </c>
      <c r="J663" s="102"/>
      <c r="K663" s="103" t="s">
        <v>45</v>
      </c>
      <c r="L663" s="103"/>
      <c r="M663" s="104" t="s">
        <v>525</v>
      </c>
      <c r="N663" s="105"/>
      <c r="Q663" s="19"/>
      <c r="R663" s="19"/>
    </row>
    <row r="664" spans="1:18" s="18" customFormat="1" ht="15.75" hidden="1" outlineLevel="1" x14ac:dyDescent="0.25">
      <c r="A664" s="106"/>
      <c r="B664" s="100"/>
      <c r="C664" s="101"/>
      <c r="D664" s="102"/>
      <c r="E664" s="102" t="str">
        <f t="shared" ca="1" si="140"/>
        <v/>
      </c>
      <c r="F664" s="102" t="str">
        <f t="array" aca="1" ref="F664" ca="1">IF(ISNUMBER(SEARCH("Bit", $K664)), "", INDEX(F:F,MAX(IF(OFFSET(F664,-25,0,24,1)&lt;&gt;"",ROW(OFFSET(F664,-25,0,24,1)))),)+2)</f>
        <v/>
      </c>
      <c r="G664" s="102"/>
      <c r="H664" s="102"/>
      <c r="I664" s="102"/>
      <c r="J664" s="102"/>
      <c r="K664" s="103" t="s">
        <v>112</v>
      </c>
      <c r="L664" s="103"/>
      <c r="M664" s="104" t="s">
        <v>526</v>
      </c>
      <c r="N664" s="105" t="s">
        <v>571</v>
      </c>
      <c r="Q664" s="19"/>
      <c r="R664" s="19"/>
    </row>
    <row r="665" spans="1:18" s="18" customFormat="1" ht="15.75" collapsed="1" x14ac:dyDescent="0.25">
      <c r="A665" s="106"/>
      <c r="B665" s="100" t="s">
        <v>40</v>
      </c>
      <c r="C665" s="101" t="s">
        <v>572</v>
      </c>
      <c r="D665" s="102" t="s">
        <v>42</v>
      </c>
      <c r="E665" s="102" t="str">
        <f ca="1">IF(F665&lt;&gt;"","0x"&amp;DEC2HEX(F665,3),"")</f>
        <v>0x186</v>
      </c>
      <c r="F665" s="102">
        <f t="array" aca="1" ref="F665" ca="1">IF(ISNUMBER(SEARCH("Bit", $K665)), "", INDEX(F:F,MAX(IF(OFFSET(F665,-25,0,24,1)&lt;&gt;"",ROW(OFFSET(F665,-25,0,24,1)))),)+2)</f>
        <v>390</v>
      </c>
      <c r="G665" s="102" t="s">
        <v>43</v>
      </c>
      <c r="H665" s="102">
        <v>16</v>
      </c>
      <c r="I665" s="102" t="s">
        <v>44</v>
      </c>
      <c r="J665" s="102"/>
      <c r="K665" s="103" t="s">
        <v>45</v>
      </c>
      <c r="L665" s="103"/>
      <c r="M665" s="104" t="s">
        <v>525</v>
      </c>
      <c r="N665" s="105"/>
      <c r="Q665" s="19"/>
      <c r="R665" s="19"/>
    </row>
    <row r="666" spans="1:18" s="18" customFormat="1" ht="15.75" hidden="1" outlineLevel="1" x14ac:dyDescent="0.25">
      <c r="A666" s="106"/>
      <c r="B666" s="100"/>
      <c r="C666" s="101"/>
      <c r="D666" s="102"/>
      <c r="E666" s="102" t="str">
        <f ca="1">IF(F666&lt;&gt;"","0x"&amp;DEC2HEX(F666,3),"")</f>
        <v/>
      </c>
      <c r="F666" s="102" t="str">
        <f t="array" aca="1" ref="F666" ca="1">IF(ISNUMBER(SEARCH("Bit", $K666)), "", INDEX(F:F,MAX(IF(OFFSET(F666,-25,0,24,1)&lt;&gt;"",ROW(OFFSET(F666,-25,0,24,1)))),)+2)</f>
        <v/>
      </c>
      <c r="G666" s="102"/>
      <c r="H666" s="102"/>
      <c r="I666" s="102"/>
      <c r="J666" s="102"/>
      <c r="K666" s="103" t="s">
        <v>67</v>
      </c>
      <c r="L666" s="103"/>
      <c r="M666" s="104" t="s">
        <v>68</v>
      </c>
      <c r="N666" s="105"/>
      <c r="Q666" s="19"/>
      <c r="R666" s="19"/>
    </row>
    <row r="667" spans="1:18" s="18" customFormat="1" ht="15.75" hidden="1" outlineLevel="1" x14ac:dyDescent="0.25">
      <c r="A667" s="106"/>
      <c r="B667" s="100"/>
      <c r="C667" s="101"/>
      <c r="D667" s="102"/>
      <c r="E667" s="102" t="str">
        <f t="shared" ref="E667" ca="1" si="141">IF(F667&lt;&gt;"","0x"&amp;DEC2HEX(F667,3),"")</f>
        <v/>
      </c>
      <c r="F667" s="102" t="str">
        <f t="array" aca="1" ref="F667" ca="1">IF(ISNUMBER(SEARCH("Bit", $K667)), "", INDEX(F:F,MAX(IF(OFFSET(F667,-25,0,24,1)&lt;&gt;"",ROW(OFFSET(F667,-25,0,24,1)))),)+2)</f>
        <v/>
      </c>
      <c r="G667" s="102"/>
      <c r="H667" s="102"/>
      <c r="I667" s="102"/>
      <c r="J667" s="102"/>
      <c r="K667" s="103" t="s">
        <v>69</v>
      </c>
      <c r="L667" s="103"/>
      <c r="M667" s="104" t="s">
        <v>70</v>
      </c>
      <c r="N667" s="105"/>
      <c r="Q667" s="19"/>
      <c r="R667" s="19"/>
    </row>
    <row r="668" spans="1:18" s="18" customFormat="1" ht="15.75" hidden="1" outlineLevel="1" x14ac:dyDescent="0.25">
      <c r="A668" s="106"/>
      <c r="B668" s="100"/>
      <c r="C668" s="101"/>
      <c r="D668" s="102"/>
      <c r="E668" s="102" t="str">
        <f ca="1">IF(F668&lt;&gt;"","0x"&amp;DEC2HEX(F668,3),"")</f>
        <v/>
      </c>
      <c r="F668" s="102" t="str">
        <f t="array" aca="1" ref="F668" ca="1">IF(ISNUMBER(SEARCH("Bit", $K668)), "", INDEX(F:F,MAX(IF(OFFSET(F668,-25,0,24,1)&lt;&gt;"",ROW(OFFSET(F668,-25,0,24,1)))),)+2)</f>
        <v/>
      </c>
      <c r="G668" s="102"/>
      <c r="H668" s="102"/>
      <c r="I668" s="102"/>
      <c r="J668" s="102"/>
      <c r="K668" s="103" t="s">
        <v>135</v>
      </c>
      <c r="L668" s="103"/>
      <c r="M668" s="104" t="s">
        <v>573</v>
      </c>
      <c r="N668" s="105"/>
      <c r="Q668" s="19"/>
      <c r="R668" s="19"/>
    </row>
    <row r="669" spans="1:18" s="18" customFormat="1" ht="15.75" collapsed="1" x14ac:dyDescent="0.25">
      <c r="A669" s="106"/>
      <c r="B669" s="100" t="s">
        <v>40</v>
      </c>
      <c r="C669" s="101" t="s">
        <v>574</v>
      </c>
      <c r="D669" s="102" t="s">
        <v>42</v>
      </c>
      <c r="E669" s="102" t="str">
        <f t="shared" ref="E669" ca="1" si="142">IF(F669&lt;&gt;"","0x"&amp;DEC2HEX(F669,3),"")</f>
        <v>0x188</v>
      </c>
      <c r="F669" s="102">
        <f t="array" aca="1" ref="F669" ca="1">IF(ISNUMBER(SEARCH("Bit", $K669)), "", INDEX(F:F,MAX(IF(OFFSET(F669,-25,0,24,1)&lt;&gt;"",ROW(OFFSET(F669,-25,0,24,1)))),)+2)</f>
        <v>392</v>
      </c>
      <c r="G669" s="102" t="s">
        <v>43</v>
      </c>
      <c r="H669" s="102">
        <v>16</v>
      </c>
      <c r="I669" s="102" t="s">
        <v>1727</v>
      </c>
      <c r="J669" s="102"/>
      <c r="K669" s="103" t="s">
        <v>45</v>
      </c>
      <c r="L669" s="103"/>
      <c r="M669" s="104" t="s">
        <v>525</v>
      </c>
      <c r="N669" s="105"/>
      <c r="Q669" s="19"/>
      <c r="R669" s="19"/>
    </row>
    <row r="670" spans="1:18" s="18" customFormat="1" ht="15.75" hidden="1" outlineLevel="1" x14ac:dyDescent="0.25">
      <c r="A670" s="106"/>
      <c r="B670" s="100"/>
      <c r="C670" s="101"/>
      <c r="D670" s="102"/>
      <c r="E670" s="102" t="str">
        <f t="shared" ref="E670" ca="1" si="143">IF(F670&lt;&gt;"","0x"&amp;DEC2HEX(F670,3),"")</f>
        <v/>
      </c>
      <c r="F670" s="102" t="str">
        <f t="array" aca="1" ref="F670" ca="1">IF(ISNUMBER(SEARCH("Bit", $K670)), "", INDEX(F:F,MAX(IF(OFFSET(F670,-25,0,24,1)&lt;&gt;"",ROW(OFFSET(F670,-25,0,24,1)))),)+2)</f>
        <v/>
      </c>
      <c r="G670" s="102"/>
      <c r="H670" s="102"/>
      <c r="I670" s="102"/>
      <c r="J670" s="102"/>
      <c r="K670" s="103" t="s">
        <v>112</v>
      </c>
      <c r="L670" s="103"/>
      <c r="M670" s="104" t="s">
        <v>529</v>
      </c>
      <c r="N670" s="105" t="s">
        <v>575</v>
      </c>
      <c r="Q670" s="19"/>
      <c r="R670" s="19"/>
    </row>
    <row r="671" spans="1:18" s="18" customFormat="1" ht="15.75" collapsed="1" x14ac:dyDescent="0.25">
      <c r="A671" s="106"/>
      <c r="B671" s="100" t="s">
        <v>40</v>
      </c>
      <c r="C671" s="101" t="s">
        <v>576</v>
      </c>
      <c r="D671" s="102" t="s">
        <v>42</v>
      </c>
      <c r="E671" s="102" t="str">
        <f ca="1">IF(F671&lt;&gt;"","0x"&amp;DEC2HEX(F671,3),"")</f>
        <v>0x18A</v>
      </c>
      <c r="F671" s="102">
        <f t="array" aca="1" ref="F671" ca="1">IF(ISNUMBER(SEARCH("Bit", $K671)), "", INDEX(F:F,MAX(IF(OFFSET(F671,-25,0,24,1)&lt;&gt;"",ROW(OFFSET(F671,-25,0,24,1)))),)+2)</f>
        <v>394</v>
      </c>
      <c r="G671" s="102" t="s">
        <v>43</v>
      </c>
      <c r="H671" s="102">
        <v>16</v>
      </c>
      <c r="I671" s="102" t="s">
        <v>44</v>
      </c>
      <c r="J671" s="102"/>
      <c r="K671" s="103" t="s">
        <v>45</v>
      </c>
      <c r="L671" s="103"/>
      <c r="M671" s="104" t="s">
        <v>525</v>
      </c>
      <c r="N671" s="105"/>
      <c r="Q671" s="19"/>
      <c r="R671" s="19"/>
    </row>
    <row r="672" spans="1:18" s="18" customFormat="1" ht="15.75" hidden="1" outlineLevel="1" x14ac:dyDescent="0.25">
      <c r="A672" s="106"/>
      <c r="B672" s="100"/>
      <c r="C672" s="101"/>
      <c r="D672" s="102"/>
      <c r="E672" s="102" t="str">
        <f ca="1">IF(F672&lt;&gt;"","0x"&amp;DEC2HEX(F672,3),"")</f>
        <v/>
      </c>
      <c r="F672" s="102" t="str">
        <f t="array" aca="1" ref="F672" ca="1">IF(ISNUMBER(SEARCH("Bit", $K672)), "", INDEX(F:F,MAX(IF(OFFSET(F672,-25,0,24,1)&lt;&gt;"",ROW(OFFSET(F672,-25,0,24,1)))),)+2)</f>
        <v/>
      </c>
      <c r="G672" s="102"/>
      <c r="H672" s="102"/>
      <c r="I672" s="102"/>
      <c r="J672" s="102"/>
      <c r="K672" s="103" t="s">
        <v>112</v>
      </c>
      <c r="L672" s="103"/>
      <c r="M672" s="104" t="s">
        <v>573</v>
      </c>
      <c r="N672" s="105"/>
      <c r="Q672" s="19"/>
      <c r="R672" s="19"/>
    </row>
    <row r="673" spans="1:18" s="18" customFormat="1" ht="15.75" collapsed="1" x14ac:dyDescent="0.25">
      <c r="A673" s="106"/>
      <c r="B673" s="100" t="s">
        <v>40</v>
      </c>
      <c r="C673" s="101" t="s">
        <v>577</v>
      </c>
      <c r="D673" s="102" t="s">
        <v>42</v>
      </c>
      <c r="E673" s="102" t="str">
        <f t="shared" ref="E673:E678" ca="1" si="144">IF(F673&lt;&gt;"","0x"&amp;DEC2HEX(F673,3),"")</f>
        <v>0x18C</v>
      </c>
      <c r="F673" s="102">
        <f t="array" aca="1" ref="F673" ca="1">IF(ISNUMBER(SEARCH("Bit", $K673)), "", INDEX(F:F,MAX(IF(OFFSET(F673,-25,0,24,1)&lt;&gt;"",ROW(OFFSET(F673,-25,0,24,1)))),)+2)</f>
        <v>396</v>
      </c>
      <c r="G673" s="102" t="s">
        <v>43</v>
      </c>
      <c r="H673" s="102">
        <v>16</v>
      </c>
      <c r="I673" s="102" t="s">
        <v>2167</v>
      </c>
      <c r="J673" s="102"/>
      <c r="K673" s="103" t="s">
        <v>45</v>
      </c>
      <c r="L673" s="103"/>
      <c r="M673" s="104" t="s">
        <v>525</v>
      </c>
      <c r="N673" s="105"/>
      <c r="Q673" s="19"/>
      <c r="R673" s="19"/>
    </row>
    <row r="674" spans="1:18" s="18" customFormat="1" ht="15.75" hidden="1" outlineLevel="1" x14ac:dyDescent="0.25">
      <c r="A674" s="106"/>
      <c r="B674" s="100"/>
      <c r="C674" s="101"/>
      <c r="D674" s="102"/>
      <c r="E674" s="102"/>
      <c r="F674" s="102" t="str">
        <f t="array" aca="1" ref="F674" ca="1">IF(ISNUMBER(SEARCH("Bit", $K674)), "", INDEX(F:F,MAX(IF(OFFSET(F674,-25,0,24,1)&lt;&gt;"",ROW(OFFSET(F674,-25,0,24,1)))),)+2)</f>
        <v/>
      </c>
      <c r="G674" s="102"/>
      <c r="H674" s="102"/>
      <c r="I674" s="102"/>
      <c r="J674" s="102"/>
      <c r="K674" s="103" t="s">
        <v>484</v>
      </c>
      <c r="L674" s="103"/>
      <c r="M674" s="104" t="s">
        <v>578</v>
      </c>
      <c r="N674" s="105" t="s">
        <v>579</v>
      </c>
      <c r="Q674" s="19"/>
      <c r="R674" s="19"/>
    </row>
    <row r="675" spans="1:18" s="18" customFormat="1" ht="15.75" hidden="1" outlineLevel="1" x14ac:dyDescent="0.25">
      <c r="A675" s="106"/>
      <c r="B675" s="100"/>
      <c r="C675" s="101"/>
      <c r="D675" s="102"/>
      <c r="E675" s="102"/>
      <c r="F675" s="102" t="str">
        <f t="array" aca="1" ref="F675" ca="1">IF(ISNUMBER(SEARCH("Bit", $K675)), "", INDEX(F:F,MAX(IF(OFFSET(F675,-25,0,24,1)&lt;&gt;"",ROW(OFFSET(F675,-25,0,24,1)))),)+2)</f>
        <v/>
      </c>
      <c r="G675" s="102"/>
      <c r="H675" s="102"/>
      <c r="I675" s="102"/>
      <c r="J675" s="102"/>
      <c r="K675" s="103" t="s">
        <v>580</v>
      </c>
      <c r="L675" s="103"/>
      <c r="M675" s="104" t="s">
        <v>581</v>
      </c>
      <c r="N675" s="105" t="s">
        <v>582</v>
      </c>
      <c r="Q675" s="19"/>
      <c r="R675" s="19"/>
    </row>
    <row r="676" spans="1:18" s="18" customFormat="1" ht="15.75" hidden="1" outlineLevel="1" x14ac:dyDescent="0.25">
      <c r="A676" s="106"/>
      <c r="B676" s="100"/>
      <c r="C676" s="101"/>
      <c r="D676" s="102"/>
      <c r="E676" s="102"/>
      <c r="F676" s="102" t="str">
        <f t="array" aca="1" ref="F676" ca="1">IF(ISNUMBER(SEARCH("Bit", $K676)), "", INDEX(F:F,MAX(IF(OFFSET(F676,-25,0,24,1)&lt;&gt;"",ROW(OFFSET(F676,-25,0,24,1)))),)+2)</f>
        <v/>
      </c>
      <c r="G676" s="102"/>
      <c r="H676" s="102"/>
      <c r="I676" s="102"/>
      <c r="J676" s="102"/>
      <c r="K676" s="103" t="s">
        <v>583</v>
      </c>
      <c r="L676" s="103"/>
      <c r="M676" s="104" t="s">
        <v>584</v>
      </c>
      <c r="N676" s="105" t="s">
        <v>585</v>
      </c>
      <c r="Q676" s="19"/>
      <c r="R676" s="19"/>
    </row>
    <row r="677" spans="1:18" s="18" customFormat="1" ht="15.75" hidden="1" outlineLevel="1" x14ac:dyDescent="0.25">
      <c r="A677" s="106"/>
      <c r="B677" s="100"/>
      <c r="C677" s="101"/>
      <c r="D677" s="102"/>
      <c r="E677" s="102"/>
      <c r="F677" s="102" t="str">
        <f t="array" aca="1" ref="F677" ca="1">IF(ISNUMBER(SEARCH("Bit", $K677)), "", INDEX(F:F,MAX(IF(OFFSET(F677,-25,0,24,1)&lt;&gt;"",ROW(OFFSET(F677,-25,0,24,1)))),)+2)</f>
        <v/>
      </c>
      <c r="G677" s="102"/>
      <c r="H677" s="102"/>
      <c r="I677" s="102"/>
      <c r="J677" s="102"/>
      <c r="K677" s="103" t="s">
        <v>586</v>
      </c>
      <c r="L677" s="103"/>
      <c r="M677" s="104" t="s">
        <v>587</v>
      </c>
      <c r="N677" s="105" t="s">
        <v>588</v>
      </c>
      <c r="Q677" s="19"/>
      <c r="R677" s="19"/>
    </row>
    <row r="678" spans="1:18" s="18" customFormat="1" ht="15.75" hidden="1" outlineLevel="1" x14ac:dyDescent="0.25">
      <c r="A678" s="106"/>
      <c r="B678" s="100"/>
      <c r="C678" s="101"/>
      <c r="D678" s="102"/>
      <c r="E678" s="102" t="str">
        <f t="shared" ca="1" si="144"/>
        <v/>
      </c>
      <c r="F678" s="102" t="str">
        <f t="array" aca="1" ref="F678" ca="1">IF(ISNUMBER(SEARCH("Bit", $K678)), "", INDEX(F:F,MAX(IF(OFFSET(F678,-25,0,24,1)&lt;&gt;"",ROW(OFFSET(F678,-25,0,24,1)))),)+2)</f>
        <v/>
      </c>
      <c r="G678" s="102"/>
      <c r="H678" s="102"/>
      <c r="I678" s="102"/>
      <c r="J678" s="102"/>
      <c r="K678" s="103" t="s">
        <v>254</v>
      </c>
      <c r="L678" s="103"/>
      <c r="M678" s="104" t="s">
        <v>589</v>
      </c>
      <c r="N678" s="105" t="s">
        <v>590</v>
      </c>
      <c r="Q678" s="19"/>
      <c r="R678" s="19"/>
    </row>
    <row r="679" spans="1:18" s="18" customFormat="1" ht="15.75" hidden="1" outlineLevel="1" x14ac:dyDescent="0.25">
      <c r="A679" s="106"/>
      <c r="B679" s="100"/>
      <c r="C679" s="101"/>
      <c r="D679" s="102"/>
      <c r="E679" s="102" t="str">
        <f t="shared" ref="E679" ca="1" si="145">IF(F679&lt;&gt;"","0x"&amp;DEC2HEX(F679,3),"")</f>
        <v/>
      </c>
      <c r="F679" s="102" t="str">
        <f t="array" aca="1" ref="F679" ca="1">IF(ISNUMBER(SEARCH("Bit", $K679)), "", INDEX(F:F,MAX(IF(OFFSET(F679,-25,0,24,1)&lt;&gt;"",ROW(OFFSET(F679,-25,0,24,1)))),)+2)</f>
        <v/>
      </c>
      <c r="G679" s="102"/>
      <c r="H679" s="102"/>
      <c r="I679" s="102"/>
      <c r="J679" s="102"/>
      <c r="K679" s="103" t="s">
        <v>591</v>
      </c>
      <c r="L679" s="103"/>
      <c r="M679" s="104" t="s">
        <v>592</v>
      </c>
      <c r="N679" s="105" t="s">
        <v>593</v>
      </c>
      <c r="Q679" s="19"/>
      <c r="R679" s="19"/>
    </row>
    <row r="680" spans="1:18" s="18" customFormat="1" ht="15.75" collapsed="1" x14ac:dyDescent="0.25">
      <c r="A680" s="106"/>
      <c r="B680" s="100" t="s">
        <v>40</v>
      </c>
      <c r="C680" s="101" t="s">
        <v>594</v>
      </c>
      <c r="D680" s="102" t="s">
        <v>42</v>
      </c>
      <c r="E680" s="102" t="str">
        <f t="shared" ref="E680:E686" ca="1" si="146">IF(F680&lt;&gt;"","0x"&amp;DEC2HEX(F680,3),"")</f>
        <v>0x18E</v>
      </c>
      <c r="F680" s="102">
        <f t="array" aca="1" ref="F680" ca="1">IF(ISNUMBER(SEARCH("Bit", $K680)), "", INDEX(F:F,MAX(IF(OFFSET(F680,-25,0,24,1)&lt;&gt;"",ROW(OFFSET(F680,-25,0,24,1)))),)+2)</f>
        <v>398</v>
      </c>
      <c r="G680" s="102" t="s">
        <v>43</v>
      </c>
      <c r="H680" s="102">
        <v>16</v>
      </c>
      <c r="I680" s="102" t="s">
        <v>595</v>
      </c>
      <c r="J680" s="102"/>
      <c r="K680" s="103" t="s">
        <v>45</v>
      </c>
      <c r="L680" s="103"/>
      <c r="M680" s="104" t="s">
        <v>596</v>
      </c>
      <c r="N680" s="105"/>
      <c r="Q680" s="19"/>
      <c r="R680" s="19"/>
    </row>
    <row r="681" spans="1:18" s="18" customFormat="1" ht="15.75" hidden="1" outlineLevel="1" x14ac:dyDescent="0.25">
      <c r="A681" s="106"/>
      <c r="B681" s="100"/>
      <c r="C681" s="101"/>
      <c r="D681" s="102"/>
      <c r="E681" s="102" t="str">
        <f t="shared" ca="1" si="146"/>
        <v/>
      </c>
      <c r="F681" s="102" t="str">
        <f t="array" aca="1" ref="F681" ca="1">IF(ISNUMBER(SEARCH("Bit", $K681)), "", INDEX(F:F,MAX(IF(OFFSET(F681,-25,0,24,1)&lt;&gt;"",ROW(OFFSET(F681,-25,0,24,1)))),)+2)</f>
        <v/>
      </c>
      <c r="G681" s="102"/>
      <c r="H681" s="102"/>
      <c r="I681" s="102"/>
      <c r="J681" s="102"/>
      <c r="K681" s="103" t="s">
        <v>67</v>
      </c>
      <c r="L681" s="103"/>
      <c r="M681" s="104" t="s">
        <v>68</v>
      </c>
      <c r="N681" s="105"/>
      <c r="Q681" s="19"/>
      <c r="R681" s="19"/>
    </row>
    <row r="682" spans="1:18" s="18" customFormat="1" ht="67.5" hidden="1" outlineLevel="1" x14ac:dyDescent="0.25">
      <c r="A682" s="106"/>
      <c r="B682" s="100"/>
      <c r="C682" s="101"/>
      <c r="D682" s="102"/>
      <c r="E682" s="102" t="str">
        <f t="shared" ref="E682" ca="1" si="147">IF(F682&lt;&gt;"","0x"&amp;DEC2HEX(F682,3),"")</f>
        <v/>
      </c>
      <c r="F682" s="102" t="str">
        <f t="array" aca="1" ref="F682" ca="1">IF(ISNUMBER(SEARCH("Bit", $K682)), "", INDEX(F:F,MAX(IF(OFFSET(F682,-25,0,24,1)&lt;&gt;"",ROW(OFFSET(F682,-25,0,24,1)))),)+2)</f>
        <v/>
      </c>
      <c r="G682" s="102"/>
      <c r="H682" s="102"/>
      <c r="I682" s="102"/>
      <c r="J682" s="102"/>
      <c r="K682" s="103" t="s">
        <v>2120</v>
      </c>
      <c r="L682" s="103"/>
      <c r="M682" s="104" t="s">
        <v>2122</v>
      </c>
      <c r="N682" s="105" t="s">
        <v>2164</v>
      </c>
      <c r="Q682" s="19"/>
      <c r="R682" s="19"/>
    </row>
    <row r="683" spans="1:18" s="18" customFormat="1" ht="67.5" hidden="1" outlineLevel="1" x14ac:dyDescent="0.25">
      <c r="A683" s="106"/>
      <c r="B683" s="100"/>
      <c r="C683" s="101"/>
      <c r="D683" s="102"/>
      <c r="E683" s="102" t="str">
        <f t="shared" ca="1" si="146"/>
        <v/>
      </c>
      <c r="F683" s="102" t="str">
        <f t="array" aca="1" ref="F683" ca="1">IF(ISNUMBER(SEARCH("Bit", $K683)), "", INDEX(F:F,MAX(IF(OFFSET(F683,-25,0,24,1)&lt;&gt;"",ROW(OFFSET(F683,-25,0,24,1)))),)+2)</f>
        <v/>
      </c>
      <c r="G683" s="102"/>
      <c r="H683" s="102"/>
      <c r="I683" s="102"/>
      <c r="J683" s="102"/>
      <c r="K683" s="103" t="s">
        <v>73</v>
      </c>
      <c r="L683" s="103"/>
      <c r="M683" s="104" t="s">
        <v>2121</v>
      </c>
      <c r="N683" s="105" t="s">
        <v>2165</v>
      </c>
      <c r="Q683" s="19"/>
      <c r="R683" s="19"/>
    </row>
    <row r="684" spans="1:18" s="18" customFormat="1" ht="78.75" hidden="1" outlineLevel="1" x14ac:dyDescent="0.25">
      <c r="A684" s="106"/>
      <c r="B684" s="100"/>
      <c r="C684" s="101"/>
      <c r="D684" s="102"/>
      <c r="E684" s="102" t="str">
        <f t="shared" ca="1" si="146"/>
        <v/>
      </c>
      <c r="F684" s="102" t="str">
        <f t="array" aca="1" ref="F684" ca="1">IF(ISNUMBER(SEARCH("Bit", $K684)), "", INDEX(F:F,MAX(IF(OFFSET(F684,-25,0,24,1)&lt;&gt;"",ROW(OFFSET(F684,-25,0,24,1)))),)+2)</f>
        <v/>
      </c>
      <c r="G684" s="102"/>
      <c r="H684" s="102"/>
      <c r="I684" s="102"/>
      <c r="J684" s="102"/>
      <c r="K684" s="103" t="s">
        <v>597</v>
      </c>
      <c r="L684" s="103"/>
      <c r="M684" s="104" t="s">
        <v>598</v>
      </c>
      <c r="N684" s="105" t="s">
        <v>599</v>
      </c>
      <c r="Q684" s="19"/>
      <c r="R684" s="19"/>
    </row>
    <row r="685" spans="1:18" s="18" customFormat="1" ht="45" hidden="1" outlineLevel="1" x14ac:dyDescent="0.25">
      <c r="A685" s="106"/>
      <c r="B685" s="100"/>
      <c r="C685" s="101"/>
      <c r="D685" s="102"/>
      <c r="E685" s="102" t="str">
        <f t="shared" ca="1" si="146"/>
        <v/>
      </c>
      <c r="F685" s="102" t="str">
        <f t="array" aca="1" ref="F685" ca="1">IF(ISNUMBER(SEARCH("Bit", $K685)), "", INDEX(F:F,MAX(IF(OFFSET(F685,-25,0,24,1)&lt;&gt;"",ROW(OFFSET(F685,-25,0,24,1)))),)+2)</f>
        <v/>
      </c>
      <c r="G685" s="102"/>
      <c r="H685" s="102"/>
      <c r="I685" s="102"/>
      <c r="J685" s="102"/>
      <c r="K685" s="103" t="s">
        <v>39</v>
      </c>
      <c r="L685" s="103"/>
      <c r="M685" s="104" t="s">
        <v>600</v>
      </c>
      <c r="N685" s="105" t="s">
        <v>601</v>
      </c>
      <c r="Q685" s="19"/>
      <c r="R685" s="19"/>
    </row>
    <row r="686" spans="1:18" s="18" customFormat="1" ht="90" hidden="1" outlineLevel="1" x14ac:dyDescent="0.25">
      <c r="A686" s="106"/>
      <c r="B686" s="100"/>
      <c r="C686" s="101"/>
      <c r="D686" s="102"/>
      <c r="E686" s="102" t="str">
        <f t="shared" ca="1" si="146"/>
        <v/>
      </c>
      <c r="F686" s="102" t="str">
        <f t="array" aca="1" ref="F686" ca="1">IF(ISNUMBER(SEARCH("Bit", $K686)), "", INDEX(F:F,MAX(IF(OFFSET(F686,-25,0,24,1)&lt;&gt;"",ROW(OFFSET(F686,-25,0,24,1)))),)+2)</f>
        <v/>
      </c>
      <c r="G686" s="102"/>
      <c r="H686" s="102"/>
      <c r="I686" s="102"/>
      <c r="J686" s="102"/>
      <c r="K686" s="103" t="s">
        <v>261</v>
      </c>
      <c r="L686" s="103"/>
      <c r="M686" s="104" t="s">
        <v>602</v>
      </c>
      <c r="N686" s="105" t="s">
        <v>603</v>
      </c>
      <c r="Q686" s="19"/>
      <c r="R686" s="19"/>
    </row>
    <row r="687" spans="1:18" s="18" customFormat="1" ht="15.75" collapsed="1" x14ac:dyDescent="0.25">
      <c r="A687" s="106"/>
      <c r="B687" s="100" t="s">
        <v>40</v>
      </c>
      <c r="C687" s="101" t="s">
        <v>604</v>
      </c>
      <c r="D687" s="102" t="s">
        <v>42</v>
      </c>
      <c r="E687" s="102" t="str">
        <f t="shared" ref="E687:E695" ca="1" si="148">IF(F687&lt;&gt;"","0x"&amp;DEC2HEX(F687,3),"")</f>
        <v>0x190</v>
      </c>
      <c r="F687" s="102">
        <f t="array" aca="1" ref="F687" ca="1">IF(ISNUMBER(SEARCH("Bit", $K687)), "", INDEX(F:F,MAX(IF(OFFSET(F687,-25,0,24,1)&lt;&gt;"",ROW(OFFSET(F687,-25,0,24,1)))),)+2)</f>
        <v>400</v>
      </c>
      <c r="G687" s="102" t="s">
        <v>43</v>
      </c>
      <c r="H687" s="102">
        <v>16</v>
      </c>
      <c r="I687" s="102" t="s">
        <v>605</v>
      </c>
      <c r="J687" s="102"/>
      <c r="K687" s="103" t="s">
        <v>45</v>
      </c>
      <c r="L687" s="103"/>
      <c r="M687" s="104" t="s">
        <v>596</v>
      </c>
      <c r="N687" s="105" t="s">
        <v>606</v>
      </c>
      <c r="Q687" s="19"/>
      <c r="R687" s="19"/>
    </row>
    <row r="688" spans="1:18" s="18" customFormat="1" ht="15.75" hidden="1" outlineLevel="1" x14ac:dyDescent="0.25">
      <c r="A688" s="106"/>
      <c r="B688" s="100"/>
      <c r="C688" s="101"/>
      <c r="D688" s="102"/>
      <c r="E688" s="102"/>
      <c r="F688" s="102" t="str">
        <f t="array" aca="1" ref="F688" ca="1">IF(ISNUMBER(SEARCH("Bit", $K688)), "", INDEX(F:F,MAX(IF(OFFSET(F688,-25,0,24,1)&lt;&gt;"",ROW(OFFSET(F688,-25,0,24,1)))),)+2)</f>
        <v/>
      </c>
      <c r="G688" s="102"/>
      <c r="H688" s="102"/>
      <c r="I688" s="111"/>
      <c r="J688" s="102"/>
      <c r="K688" s="103" t="s">
        <v>607</v>
      </c>
      <c r="L688" s="103"/>
      <c r="M688" s="104" t="s">
        <v>70</v>
      </c>
      <c r="N688" s="105"/>
      <c r="Q688" s="19"/>
      <c r="R688" s="19"/>
    </row>
    <row r="689" spans="1:18" s="18" customFormat="1" ht="22.5" hidden="1" outlineLevel="1" x14ac:dyDescent="0.25">
      <c r="A689" s="106"/>
      <c r="B689" s="100"/>
      <c r="C689" s="101"/>
      <c r="D689" s="102"/>
      <c r="E689" s="102"/>
      <c r="F689" s="102" t="str">
        <f t="array" aca="1" ref="F689" ca="1">IF(ISNUMBER(SEARCH("Bit", $K689)), "", INDEX(F:F,MAX(IF(OFFSET(F689,-25,0,24,1)&lt;&gt;"",ROW(OFFSET(F689,-25,0,24,1)))),)+2)</f>
        <v/>
      </c>
      <c r="G689" s="102"/>
      <c r="H689" s="102"/>
      <c r="I689" s="102"/>
      <c r="J689" s="102"/>
      <c r="K689" s="103" t="s">
        <v>608</v>
      </c>
      <c r="L689" s="103"/>
      <c r="M689" s="104" t="s">
        <v>609</v>
      </c>
      <c r="N689" s="105" t="s">
        <v>610</v>
      </c>
      <c r="Q689" s="19"/>
      <c r="R689" s="19"/>
    </row>
    <row r="690" spans="1:18" s="18" customFormat="1" ht="67.5" hidden="1" outlineLevel="1" x14ac:dyDescent="0.25">
      <c r="A690" s="106"/>
      <c r="B690" s="100"/>
      <c r="C690" s="101"/>
      <c r="D690" s="102"/>
      <c r="E690" s="102"/>
      <c r="F690" s="102" t="str">
        <f t="array" aca="1" ref="F690" ca="1">IF(ISNUMBER(SEARCH("Bit", $K690)), "", INDEX(F:F,MAX(IF(OFFSET(F690,-25,0,24,1)&lt;&gt;"",ROW(OFFSET(F690,-25,0,24,1)))),)+2)</f>
        <v/>
      </c>
      <c r="G690" s="102"/>
      <c r="H690" s="102"/>
      <c r="I690" s="111"/>
      <c r="J690" s="102"/>
      <c r="K690" s="103" t="s">
        <v>485</v>
      </c>
      <c r="L690" s="103"/>
      <c r="M690" s="104" t="s">
        <v>611</v>
      </c>
      <c r="N690" s="110" t="s">
        <v>612</v>
      </c>
      <c r="Q690" s="19"/>
      <c r="R690" s="19"/>
    </row>
    <row r="691" spans="1:18" s="18" customFormat="1" ht="67.5" hidden="1" outlineLevel="1" x14ac:dyDescent="0.25">
      <c r="A691" s="106"/>
      <c r="B691" s="100"/>
      <c r="C691" s="101"/>
      <c r="D691" s="102"/>
      <c r="E691" s="102"/>
      <c r="F691" s="102" t="str">
        <f t="array" aca="1" ref="F691" ca="1">IF(ISNUMBER(SEARCH("Bit", $K691)), "", INDEX(F:F,MAX(IF(OFFSET(F691,-25,0,24,1)&lt;&gt;"",ROW(OFFSET(F691,-25,0,24,1)))),)+2)</f>
        <v/>
      </c>
      <c r="G691" s="102"/>
      <c r="H691" s="102"/>
      <c r="I691" s="111"/>
      <c r="J691" s="102"/>
      <c r="K691" s="103" t="s">
        <v>586</v>
      </c>
      <c r="L691" s="103"/>
      <c r="M691" s="104" t="s">
        <v>613</v>
      </c>
      <c r="N691" s="105" t="s">
        <v>614</v>
      </c>
      <c r="Q691" s="19"/>
      <c r="R691" s="19"/>
    </row>
    <row r="692" spans="1:18" s="18" customFormat="1" ht="67.5" hidden="1" outlineLevel="1" x14ac:dyDescent="0.25">
      <c r="A692" s="106"/>
      <c r="B692" s="100"/>
      <c r="C692" s="101"/>
      <c r="D692" s="102"/>
      <c r="E692" s="102"/>
      <c r="F692" s="102" t="str">
        <f t="array" aca="1" ref="F692" ca="1">IF(ISNUMBER(SEARCH("Bit", $K692)), "", INDEX(F:F,MAX(IF(OFFSET(F692,-25,0,24,1)&lt;&gt;"",ROW(OFFSET(F692,-25,0,24,1)))),)+2)</f>
        <v/>
      </c>
      <c r="G692" s="102"/>
      <c r="H692" s="102"/>
      <c r="I692" s="111"/>
      <c r="J692" s="102"/>
      <c r="K692" s="103" t="s">
        <v>254</v>
      </c>
      <c r="L692" s="103"/>
      <c r="M692" s="104" t="s">
        <v>615</v>
      </c>
      <c r="N692" s="105" t="s">
        <v>1962</v>
      </c>
      <c r="Q692" s="19"/>
      <c r="R692" s="19"/>
    </row>
    <row r="693" spans="1:18" s="18" customFormat="1" ht="67.5" hidden="1" outlineLevel="1" x14ac:dyDescent="0.25">
      <c r="A693" s="106"/>
      <c r="B693" s="100"/>
      <c r="C693" s="101"/>
      <c r="D693" s="102"/>
      <c r="E693" s="102"/>
      <c r="F693" s="102" t="str">
        <f t="array" aca="1" ref="F693" ca="1">IF(ISNUMBER(SEARCH("Bit", $K693)), "", INDEX(F:F,MAX(IF(OFFSET(F693,-25,0,24,1)&lt;&gt;"",ROW(OFFSET(F693,-25,0,24,1)))),)+2)</f>
        <v/>
      </c>
      <c r="G693" s="102"/>
      <c r="H693" s="102"/>
      <c r="I693" s="111"/>
      <c r="J693" s="102"/>
      <c r="K693" s="103" t="s">
        <v>99</v>
      </c>
      <c r="L693" s="103"/>
      <c r="M693" s="104" t="s">
        <v>617</v>
      </c>
      <c r="N693" s="105" t="s">
        <v>618</v>
      </c>
      <c r="Q693" s="19"/>
      <c r="R693" s="19"/>
    </row>
    <row r="694" spans="1:18" s="18" customFormat="1" ht="56.25" hidden="1" outlineLevel="1" x14ac:dyDescent="0.25">
      <c r="A694" s="106"/>
      <c r="B694" s="100"/>
      <c r="C694" s="101"/>
      <c r="D694" s="102"/>
      <c r="E694" s="102" t="str">
        <f t="shared" ref="E694" ca="1" si="149">IF(F694&lt;&gt;"","0x"&amp;DEC2HEX(F694,3),"")</f>
        <v/>
      </c>
      <c r="F694" s="102" t="str">
        <f t="array" aca="1" ref="F694" ca="1">IF(ISNUMBER(SEARCH("Bit", $K694)), "", INDEX(F:F,MAX(IF(OFFSET(F694,-25,0,24,1)&lt;&gt;"",ROW(OFFSET(F694,-25,0,24,1)))),)+2)</f>
        <v/>
      </c>
      <c r="G694" s="102"/>
      <c r="H694" s="102"/>
      <c r="I694" s="111"/>
      <c r="J694" s="102"/>
      <c r="K694" s="103" t="s">
        <v>101</v>
      </c>
      <c r="L694" s="103"/>
      <c r="M694" s="104" t="s">
        <v>619</v>
      </c>
      <c r="N694" s="105" t="s">
        <v>620</v>
      </c>
      <c r="Q694" s="19"/>
      <c r="R694" s="19"/>
    </row>
    <row r="695" spans="1:18" s="18" customFormat="1" ht="56.25" hidden="1" outlineLevel="1" x14ac:dyDescent="0.25">
      <c r="A695" s="106"/>
      <c r="B695" s="100"/>
      <c r="C695" s="101"/>
      <c r="D695" s="102"/>
      <c r="E695" s="102" t="str">
        <f t="shared" ca="1" si="148"/>
        <v/>
      </c>
      <c r="F695" s="102" t="str">
        <f t="array" aca="1" ref="F695" ca="1">IF(ISNUMBER(SEARCH("Bit", $K695)), "", INDEX(F:F,MAX(IF(OFFSET(F695,-25,0,24,1)&lt;&gt;"",ROW(OFFSET(F695,-25,0,24,1)))),)+2)</f>
        <v/>
      </c>
      <c r="G695" s="102"/>
      <c r="H695" s="102"/>
      <c r="I695" s="111"/>
      <c r="J695" s="102"/>
      <c r="K695" s="103" t="s">
        <v>261</v>
      </c>
      <c r="L695" s="103"/>
      <c r="M695" s="104" t="s">
        <v>621</v>
      </c>
      <c r="N695" s="105" t="s">
        <v>622</v>
      </c>
      <c r="Q695" s="19"/>
      <c r="R695" s="19"/>
    </row>
    <row r="696" spans="1:18" s="18" customFormat="1" ht="15.75" collapsed="1" x14ac:dyDescent="0.25">
      <c r="A696" s="106"/>
      <c r="B696" s="100" t="s">
        <v>40</v>
      </c>
      <c r="C696" s="101" t="s">
        <v>623</v>
      </c>
      <c r="D696" s="102" t="s">
        <v>42</v>
      </c>
      <c r="E696" s="102" t="str">
        <f t="shared" ref="E696" ca="1" si="150">IF(F696&lt;&gt;"","0x"&amp;DEC2HEX(F696,3),"")</f>
        <v>0x192</v>
      </c>
      <c r="F696" s="102">
        <f t="array" aca="1" ref="F696" ca="1">IF(ISNUMBER(SEARCH("Bit", $K696)), "", INDEX(F:F,MAX(IF(OFFSET(F696,-25,0,24,1)&lt;&gt;"",ROW(OFFSET(F696,-25,0,24,1)))),)+2)</f>
        <v>402</v>
      </c>
      <c r="G696" s="102" t="s">
        <v>43</v>
      </c>
      <c r="H696" s="102">
        <v>16</v>
      </c>
      <c r="I696" s="102" t="s">
        <v>44</v>
      </c>
      <c r="J696" s="102"/>
      <c r="K696" s="103" t="s">
        <v>45</v>
      </c>
      <c r="L696" s="103"/>
      <c r="M696" s="104" t="s">
        <v>596</v>
      </c>
      <c r="N696" s="105" t="s">
        <v>606</v>
      </c>
      <c r="Q696" s="19"/>
      <c r="R696" s="19"/>
    </row>
    <row r="697" spans="1:18" s="18" customFormat="1" ht="15.75" hidden="1" outlineLevel="1" x14ac:dyDescent="0.25">
      <c r="A697" s="106"/>
      <c r="B697" s="100"/>
      <c r="C697" s="101"/>
      <c r="D697" s="102"/>
      <c r="E697" s="102"/>
      <c r="F697" s="102" t="str">
        <f t="array" aca="1" ref="F697" ca="1">IF(ISNUMBER(SEARCH("Bit", $K697)), "", INDEX(F:F,MAX(IF(OFFSET(F697,-25,0,24,1)&lt;&gt;"",ROW(OFFSET(F697,-25,0,24,1)))),)+2)</f>
        <v/>
      </c>
      <c r="G697" s="102"/>
      <c r="H697" s="102"/>
      <c r="I697" s="102"/>
      <c r="J697" s="102"/>
      <c r="K697" s="103" t="s">
        <v>518</v>
      </c>
      <c r="L697" s="103"/>
      <c r="M697" s="104" t="s">
        <v>70</v>
      </c>
      <c r="N697" s="105"/>
      <c r="Q697" s="19"/>
      <c r="R697" s="19"/>
    </row>
    <row r="698" spans="1:18" s="18" customFormat="1" ht="67.5" hidden="1" outlineLevel="1" x14ac:dyDescent="0.25">
      <c r="A698" s="106"/>
      <c r="B698" s="100"/>
      <c r="C698" s="101"/>
      <c r="D698" s="102"/>
      <c r="E698" s="102"/>
      <c r="F698" s="102" t="str">
        <f t="array" aca="1" ref="F698" ca="1">IF(ISNUMBER(SEARCH("Bit", $K698)), "", INDEX(F:F,MAX(IF(OFFSET(F698,-25,0,24,1)&lt;&gt;"",ROW(OFFSET(F698,-25,0,24,1)))),)+2)</f>
        <v/>
      </c>
      <c r="G698" s="102"/>
      <c r="H698" s="102"/>
      <c r="I698" s="102"/>
      <c r="J698" s="102"/>
      <c r="K698" s="103" t="s">
        <v>586</v>
      </c>
      <c r="L698" s="103"/>
      <c r="M698" s="104" t="s">
        <v>624</v>
      </c>
      <c r="N698" s="105" t="s">
        <v>625</v>
      </c>
      <c r="Q698" s="19"/>
      <c r="R698" s="19"/>
    </row>
    <row r="699" spans="1:18" s="18" customFormat="1" ht="56.25" hidden="1" outlineLevel="1" x14ac:dyDescent="0.25">
      <c r="A699" s="106"/>
      <c r="B699" s="100"/>
      <c r="C699" s="101"/>
      <c r="D699" s="102"/>
      <c r="E699" s="102" t="str">
        <f t="shared" ref="E699:E700" ca="1" si="151">IF(F699&lt;&gt;"","0x"&amp;DEC2HEX(F699,3),"")</f>
        <v/>
      </c>
      <c r="F699" s="102" t="str">
        <f t="array" aca="1" ref="F699" ca="1">IF(ISNUMBER(SEARCH("Bit", $K699)), "", INDEX(F:F,MAX(IF(OFFSET(F699,-25,0,24,1)&lt;&gt;"",ROW(OFFSET(F699,-25,0,24,1)))),)+2)</f>
        <v/>
      </c>
      <c r="G699" s="102"/>
      <c r="H699" s="102"/>
      <c r="I699" s="102"/>
      <c r="J699" s="102"/>
      <c r="K699" s="103" t="s">
        <v>297</v>
      </c>
      <c r="L699" s="103"/>
      <c r="M699" s="104" t="s">
        <v>626</v>
      </c>
      <c r="N699" s="110" t="s">
        <v>627</v>
      </c>
      <c r="Q699" s="19"/>
      <c r="R699" s="19"/>
    </row>
    <row r="700" spans="1:18" s="18" customFormat="1" ht="56.25" hidden="1" outlineLevel="1" x14ac:dyDescent="0.25">
      <c r="A700" s="106"/>
      <c r="B700" s="100"/>
      <c r="C700" s="101"/>
      <c r="D700" s="102"/>
      <c r="E700" s="102" t="str">
        <f t="shared" ca="1" si="151"/>
        <v/>
      </c>
      <c r="F700" s="102" t="str">
        <f t="array" aca="1" ref="F700" ca="1">IF(ISNUMBER(SEARCH("Bit", $K700)), "", INDEX(F:F,MAX(IF(OFFSET(F700,-25,0,24,1)&lt;&gt;"",ROW(OFFSET(F700,-25,0,24,1)))),)+2)</f>
        <v/>
      </c>
      <c r="G700" s="102"/>
      <c r="H700" s="102"/>
      <c r="I700" s="102"/>
      <c r="J700" s="102"/>
      <c r="K700" s="103" t="s">
        <v>300</v>
      </c>
      <c r="L700" s="103"/>
      <c r="M700" s="104" t="s">
        <v>628</v>
      </c>
      <c r="N700" s="110" t="s">
        <v>629</v>
      </c>
      <c r="Q700" s="19"/>
      <c r="R700" s="19"/>
    </row>
    <row r="701" spans="1:18" s="18" customFormat="1" ht="15.75" collapsed="1" x14ac:dyDescent="0.25">
      <c r="A701" s="106"/>
      <c r="B701" s="100" t="s">
        <v>40</v>
      </c>
      <c r="C701" s="101" t="s">
        <v>630</v>
      </c>
      <c r="D701" s="102" t="s">
        <v>42</v>
      </c>
      <c r="E701" s="102" t="str">
        <f t="shared" ref="E701:E706" ca="1" si="152">IF(F701&lt;&gt;"","0x"&amp;DEC2HEX(F701,3),"")</f>
        <v>0x194</v>
      </c>
      <c r="F701" s="102">
        <f t="array" aca="1" ref="F701" ca="1">IF(ISNUMBER(SEARCH("Bit", $K701)), "", INDEX(F:F,MAX(IF(OFFSET(F701,-25,0,24,1)&lt;&gt;"",ROW(OFFSET(F701,-25,0,24,1)))),)+2)</f>
        <v>404</v>
      </c>
      <c r="G701" s="102" t="s">
        <v>43</v>
      </c>
      <c r="H701" s="102">
        <v>16</v>
      </c>
      <c r="I701" s="102" t="s">
        <v>631</v>
      </c>
      <c r="J701" s="102"/>
      <c r="K701" s="103" t="s">
        <v>45</v>
      </c>
      <c r="L701" s="103"/>
      <c r="M701" s="104" t="s">
        <v>46</v>
      </c>
      <c r="N701" s="105"/>
      <c r="Q701" s="19"/>
      <c r="R701" s="19"/>
    </row>
    <row r="702" spans="1:18" s="18" customFormat="1" ht="135" hidden="1" outlineLevel="1" x14ac:dyDescent="0.25">
      <c r="A702" s="106"/>
      <c r="B702" s="100"/>
      <c r="C702" s="101"/>
      <c r="D702" s="102"/>
      <c r="E702" s="102" t="str">
        <f t="shared" ca="1" si="152"/>
        <v/>
      </c>
      <c r="F702" s="102" t="str">
        <f t="array" aca="1" ref="F702" ca="1">IF(ISNUMBER(SEARCH("Bit", $K702)), "", INDEX(F:F,MAX(IF(OFFSET(F702,-25,0,24,1)&lt;&gt;"",ROW(OFFSET(F702,-25,0,24,1)))),)+2)</f>
        <v/>
      </c>
      <c r="G702" s="102"/>
      <c r="H702" s="102"/>
      <c r="I702" s="111"/>
      <c r="J702" s="102"/>
      <c r="K702" s="103" t="s">
        <v>478</v>
      </c>
      <c r="L702" s="103"/>
      <c r="M702" s="104" t="s">
        <v>632</v>
      </c>
      <c r="N702" s="105" t="s">
        <v>633</v>
      </c>
      <c r="Q702" s="19"/>
      <c r="R702" s="19"/>
    </row>
    <row r="703" spans="1:18" s="18" customFormat="1" ht="168.75" hidden="1" outlineLevel="1" x14ac:dyDescent="0.25">
      <c r="A703" s="106"/>
      <c r="B703" s="100"/>
      <c r="C703" s="101"/>
      <c r="D703" s="102"/>
      <c r="E703" s="102" t="str">
        <f t="shared" ref="E703" ca="1" si="153">IF(F703&lt;&gt;"","0x"&amp;DEC2HEX(F703,3),"")</f>
        <v/>
      </c>
      <c r="F703" s="102" t="str">
        <f t="array" aca="1" ref="F703" ca="1">IF(ISNUMBER(SEARCH("Bit", $K703)), "", INDEX(F:F,MAX(IF(OFFSET(F703,-25,0,24,1)&lt;&gt;"",ROW(OFFSET(F703,-25,0,24,1)))),)+2)</f>
        <v/>
      </c>
      <c r="G703" s="102"/>
      <c r="H703" s="102"/>
      <c r="I703" s="111"/>
      <c r="J703" s="102"/>
      <c r="K703" s="103" t="s">
        <v>634</v>
      </c>
      <c r="L703" s="103"/>
      <c r="M703" s="104" t="s">
        <v>635</v>
      </c>
      <c r="N703" s="105" t="s">
        <v>636</v>
      </c>
      <c r="Q703" s="19"/>
      <c r="R703" s="19"/>
    </row>
    <row r="704" spans="1:18" s="18" customFormat="1" ht="123.75" hidden="1" outlineLevel="1" x14ac:dyDescent="0.25">
      <c r="A704" s="106"/>
      <c r="B704" s="100"/>
      <c r="C704" s="101"/>
      <c r="D704" s="102"/>
      <c r="E704" s="102" t="str">
        <f t="shared" ca="1" si="152"/>
        <v/>
      </c>
      <c r="F704" s="102" t="str">
        <f t="array" aca="1" ref="F704" ca="1">IF(ISNUMBER(SEARCH("Bit", $K704)), "", INDEX(F:F,MAX(IF(OFFSET(F704,-25,0,24,1)&lt;&gt;"",ROW(OFFSET(F704,-25,0,24,1)))),)+2)</f>
        <v/>
      </c>
      <c r="G704" s="102"/>
      <c r="H704" s="102"/>
      <c r="I704" s="111"/>
      <c r="J704" s="102"/>
      <c r="K704" s="103" t="s">
        <v>637</v>
      </c>
      <c r="L704" s="103"/>
      <c r="M704" s="104" t="s">
        <v>638</v>
      </c>
      <c r="N704" s="105" t="s">
        <v>639</v>
      </c>
      <c r="Q704" s="19"/>
      <c r="R704" s="19"/>
    </row>
    <row r="705" spans="1:18" s="18" customFormat="1" ht="22.5" hidden="1" outlineLevel="1" x14ac:dyDescent="0.25">
      <c r="A705" s="106"/>
      <c r="B705" s="100"/>
      <c r="C705" s="101"/>
      <c r="D705" s="102"/>
      <c r="E705" s="102" t="str">
        <f t="shared" ref="E705" ca="1" si="154">IF(F705&lt;&gt;"","0x"&amp;DEC2HEX(F705,3),"")</f>
        <v/>
      </c>
      <c r="F705" s="102" t="str">
        <f t="array" aca="1" ref="F705" ca="1">IF(ISNUMBER(SEARCH("Bit", $K705)), "", INDEX(F:F,MAX(IF(OFFSET(F705,-25,0,24,1)&lt;&gt;"",ROW(OFFSET(F705,-25,0,24,1)))),)+2)</f>
        <v/>
      </c>
      <c r="G705" s="102"/>
      <c r="H705" s="102"/>
      <c r="I705" s="111"/>
      <c r="J705" s="102"/>
      <c r="K705" s="103" t="s">
        <v>36</v>
      </c>
      <c r="L705" s="103"/>
      <c r="M705" s="104" t="s">
        <v>640</v>
      </c>
      <c r="N705" s="105" t="s">
        <v>641</v>
      </c>
      <c r="Q705" s="19"/>
      <c r="R705" s="19"/>
    </row>
    <row r="706" spans="1:18" s="18" customFormat="1" ht="101.25" hidden="1" outlineLevel="1" x14ac:dyDescent="0.25">
      <c r="A706" s="106"/>
      <c r="B706" s="100"/>
      <c r="C706" s="101"/>
      <c r="D706" s="102"/>
      <c r="E706" s="102" t="str">
        <f t="shared" ca="1" si="152"/>
        <v/>
      </c>
      <c r="F706" s="102" t="str">
        <f t="array" aca="1" ref="F706" ca="1">IF(ISNUMBER(SEARCH("Bit", $K706)), "", INDEX(F:F,MAX(IF(OFFSET(F706,-25,0,24,1)&lt;&gt;"",ROW(OFFSET(F706,-25,0,24,1)))),)+2)</f>
        <v/>
      </c>
      <c r="G706" s="102"/>
      <c r="H706" s="102"/>
      <c r="I706" s="111"/>
      <c r="J706" s="102"/>
      <c r="K706" s="103" t="s">
        <v>597</v>
      </c>
      <c r="L706" s="103"/>
      <c r="M706" s="104" t="s">
        <v>642</v>
      </c>
      <c r="N706" s="105" t="s">
        <v>2037</v>
      </c>
      <c r="Q706" s="19"/>
      <c r="R706" s="19"/>
    </row>
    <row r="707" spans="1:18" s="18" customFormat="1" ht="135" hidden="1" outlineLevel="1" x14ac:dyDescent="0.25">
      <c r="A707" s="106"/>
      <c r="B707" s="100"/>
      <c r="C707" s="101"/>
      <c r="D707" s="102"/>
      <c r="E707" s="102" t="str">
        <f t="shared" ref="E707:E719" ca="1" si="155">IF(F707&lt;&gt;"","0x"&amp;DEC2HEX(F707,3),"")</f>
        <v/>
      </c>
      <c r="F707" s="102" t="str">
        <f t="array" aca="1" ref="F707" ca="1">IF(ISNUMBER(SEARCH("Bit", $K707)), "", INDEX(F:F,MAX(IF(OFFSET(F707,-25,0,24,1)&lt;&gt;"",ROW(OFFSET(F707,-25,0,24,1)))),)+2)</f>
        <v/>
      </c>
      <c r="G707" s="102"/>
      <c r="H707" s="102"/>
      <c r="I707" s="111"/>
      <c r="J707" s="102"/>
      <c r="K707" s="103" t="s">
        <v>197</v>
      </c>
      <c r="L707" s="103"/>
      <c r="M707" s="104" t="s">
        <v>644</v>
      </c>
      <c r="N707" s="105" t="s">
        <v>645</v>
      </c>
      <c r="Q707" s="19"/>
      <c r="R707" s="19"/>
    </row>
    <row r="708" spans="1:18" s="18" customFormat="1" ht="15.75" collapsed="1" x14ac:dyDescent="0.25">
      <c r="A708" s="106"/>
      <c r="B708" s="100" t="s">
        <v>40</v>
      </c>
      <c r="C708" s="101" t="s">
        <v>646</v>
      </c>
      <c r="D708" s="102" t="s">
        <v>42</v>
      </c>
      <c r="E708" s="102" t="str">
        <f ca="1">IF(F708&lt;&gt;"","0x"&amp;DEC2HEX(F708,3),"")</f>
        <v>0x196</v>
      </c>
      <c r="F708" s="102">
        <f t="array" aca="1" ref="F708" ca="1">IF(ISNUMBER(SEARCH("Bit", $K708)), "", INDEX(F:F,MAX(IF(OFFSET(F708,-25,0,24,1)&lt;&gt;"",ROW(OFFSET(F708,-25,0,24,1)))),)+2)</f>
        <v>406</v>
      </c>
      <c r="G708" s="102" t="s">
        <v>43</v>
      </c>
      <c r="H708" s="102">
        <v>16</v>
      </c>
      <c r="I708" s="102" t="s">
        <v>44</v>
      </c>
      <c r="J708" s="102"/>
      <c r="K708" s="103" t="s">
        <v>45</v>
      </c>
      <c r="L708" s="103"/>
      <c r="M708" s="104" t="s">
        <v>189</v>
      </c>
      <c r="N708" s="105"/>
      <c r="Q708" s="19"/>
      <c r="R708" s="19"/>
    </row>
    <row r="709" spans="1:18" s="18" customFormat="1" ht="15.75" hidden="1" outlineLevel="1" x14ac:dyDescent="0.25">
      <c r="A709" s="106"/>
      <c r="B709" s="100"/>
      <c r="C709" s="101"/>
      <c r="D709" s="102"/>
      <c r="E709" s="102" t="str">
        <f ca="1">IF(F709&lt;&gt;"","0x"&amp;DEC2HEX(F709,3),"")</f>
        <v/>
      </c>
      <c r="F709" s="102" t="str">
        <f t="array" aca="1" ref="F709" ca="1">IF(ISNUMBER(SEARCH("Bit", $K709)), "", INDEX(F:F,MAX(IF(OFFSET(F709,-25,0,24,1)&lt;&gt;"",ROW(OFFSET(F709,-25,0,24,1)))),)+2)</f>
        <v/>
      </c>
      <c r="G709" s="102"/>
      <c r="H709" s="102"/>
      <c r="I709" s="102"/>
      <c r="J709" s="102"/>
      <c r="K709" s="103" t="s">
        <v>67</v>
      </c>
      <c r="L709" s="103"/>
      <c r="M709" s="104" t="s">
        <v>68</v>
      </c>
      <c r="N709" s="105"/>
      <c r="Q709" s="19"/>
      <c r="R709" s="19"/>
    </row>
    <row r="710" spans="1:18" s="18" customFormat="1" ht="15.75" hidden="1" outlineLevel="1" x14ac:dyDescent="0.25">
      <c r="A710" s="106"/>
      <c r="B710" s="100"/>
      <c r="C710" s="101"/>
      <c r="D710" s="102"/>
      <c r="E710" s="102" t="str">
        <f ca="1">IF(F710&lt;&gt;"","0x"&amp;DEC2HEX(F710,3),"")</f>
        <v/>
      </c>
      <c r="F710" s="102" t="str">
        <f t="array" aca="1" ref="F710" ca="1">IF(ISNUMBER(SEARCH("Bit", $K710)), "", INDEX(F:F,MAX(IF(OFFSET(F710,-25,0,24,1)&lt;&gt;"",ROW(OFFSET(F710,-25,0,24,1)))),)+2)</f>
        <v/>
      </c>
      <c r="G710" s="102"/>
      <c r="H710" s="102"/>
      <c r="I710" s="102"/>
      <c r="J710" s="102"/>
      <c r="K710" s="89" t="s">
        <v>69</v>
      </c>
      <c r="L710" s="103"/>
      <c r="M710" s="104" t="s">
        <v>70</v>
      </c>
      <c r="N710" s="105"/>
      <c r="Q710" s="19"/>
      <c r="R710" s="19"/>
    </row>
    <row r="711" spans="1:18" s="18" customFormat="1" ht="22.5" hidden="1" outlineLevel="1" x14ac:dyDescent="0.25">
      <c r="A711" s="106"/>
      <c r="B711" s="80"/>
      <c r="C711" s="81"/>
      <c r="D711" s="82"/>
      <c r="E711" s="82" t="str">
        <f t="shared" ref="E711:E718" ca="1" si="156">IF(F711&lt;&gt;"","0x"&amp;DEC2HEX(F711,3),"")</f>
        <v/>
      </c>
      <c r="F711" s="102" t="str">
        <f t="array" aca="1" ref="F711" ca="1">IF(ISNUMBER(SEARCH("Bit", $K711)), "", INDEX(F:F,MAX(IF(OFFSET(F711,-25,0,24,1)&lt;&gt;"",ROW(OFFSET(F711,-25,0,24,1)))),)+2)</f>
        <v/>
      </c>
      <c r="G711" s="82"/>
      <c r="H711" s="82"/>
      <c r="I711" s="82"/>
      <c r="J711" s="82"/>
      <c r="K711" s="89" t="s">
        <v>34</v>
      </c>
      <c r="L711" s="89"/>
      <c r="M711" s="90" t="s">
        <v>647</v>
      </c>
      <c r="N711" s="91" t="s">
        <v>648</v>
      </c>
      <c r="Q711" s="19"/>
      <c r="R711" s="19"/>
    </row>
    <row r="712" spans="1:18" s="18" customFormat="1" ht="15.75" hidden="1" outlineLevel="1" x14ac:dyDescent="0.25">
      <c r="A712" s="106"/>
      <c r="B712" s="80"/>
      <c r="C712" s="81"/>
      <c r="D712" s="82"/>
      <c r="E712" s="82" t="str">
        <f t="shared" ca="1" si="156"/>
        <v/>
      </c>
      <c r="F712" s="102" t="str">
        <f t="array" aca="1" ref="F712" ca="1">IF(ISNUMBER(SEARCH("Bit", $K712)), "", INDEX(F:F,MAX(IF(OFFSET(F712,-25,0,24,1)&lt;&gt;"",ROW(OFFSET(F712,-25,0,24,1)))),)+2)</f>
        <v/>
      </c>
      <c r="G712" s="82"/>
      <c r="H712" s="82"/>
      <c r="I712" s="82"/>
      <c r="J712" s="82"/>
      <c r="K712" s="89" t="s">
        <v>35</v>
      </c>
      <c r="L712" s="89"/>
      <c r="M712" s="90" t="s">
        <v>649</v>
      </c>
      <c r="N712" s="91"/>
      <c r="Q712" s="19"/>
      <c r="R712" s="19"/>
    </row>
    <row r="713" spans="1:18" s="18" customFormat="1" ht="22.5" hidden="1" outlineLevel="1" x14ac:dyDescent="0.25">
      <c r="A713" s="106"/>
      <c r="B713" s="80"/>
      <c r="C713" s="81"/>
      <c r="D713" s="82"/>
      <c r="E713" s="82" t="str">
        <f t="shared" ca="1" si="156"/>
        <v/>
      </c>
      <c r="F713" s="102" t="str">
        <f t="array" aca="1" ref="F713" ca="1">IF(ISNUMBER(SEARCH("Bit", $K713)), "", INDEX(F:F,MAX(IF(OFFSET(F713,-25,0,24,1)&lt;&gt;"",ROW(OFFSET(F713,-25,0,24,1)))),)+2)</f>
        <v/>
      </c>
      <c r="G713" s="82"/>
      <c r="H713" s="82"/>
      <c r="I713" s="82"/>
      <c r="J713" s="82"/>
      <c r="K713" s="89" t="s">
        <v>36</v>
      </c>
      <c r="L713" s="89"/>
      <c r="M713" s="90" t="s">
        <v>650</v>
      </c>
      <c r="N713" s="91" t="s">
        <v>651</v>
      </c>
      <c r="Q713" s="19"/>
      <c r="R713" s="19"/>
    </row>
    <row r="714" spans="1:18" s="18" customFormat="1" ht="15.75" hidden="1" outlineLevel="1" x14ac:dyDescent="0.25">
      <c r="A714" s="106"/>
      <c r="B714" s="80"/>
      <c r="C714" s="81"/>
      <c r="D714" s="82"/>
      <c r="E714" s="82" t="str">
        <f t="shared" ca="1" si="156"/>
        <v/>
      </c>
      <c r="F714" s="102" t="str">
        <f t="array" aca="1" ref="F714" ca="1">IF(ISNUMBER(SEARCH("Bit", $K714)), "", INDEX(F:F,MAX(IF(OFFSET(F714,-25,0,24,1)&lt;&gt;"",ROW(OFFSET(F714,-25,0,24,1)))),)+2)</f>
        <v/>
      </c>
      <c r="G714" s="82"/>
      <c r="H714" s="82"/>
      <c r="I714" s="82"/>
      <c r="J714" s="82"/>
      <c r="K714" s="89" t="s">
        <v>37</v>
      </c>
      <c r="L714" s="89"/>
      <c r="M714" s="90" t="s">
        <v>652</v>
      </c>
      <c r="N714" s="91"/>
      <c r="Q714" s="19"/>
      <c r="R714" s="19"/>
    </row>
    <row r="715" spans="1:18" s="18" customFormat="1" ht="22.5" hidden="1" outlineLevel="1" x14ac:dyDescent="0.25">
      <c r="A715" s="106"/>
      <c r="B715" s="80"/>
      <c r="C715" s="81"/>
      <c r="D715" s="82"/>
      <c r="E715" s="82" t="str">
        <f t="shared" ca="1" si="156"/>
        <v/>
      </c>
      <c r="F715" s="102" t="str">
        <f t="array" aca="1" ref="F715" ca="1">IF(ISNUMBER(SEARCH("Bit", $K715)), "", INDEX(F:F,MAX(IF(OFFSET(F715,-25,0,24,1)&lt;&gt;"",ROW(OFFSET(F715,-25,0,24,1)))),)+2)</f>
        <v/>
      </c>
      <c r="G715" s="82"/>
      <c r="H715" s="82"/>
      <c r="I715" s="82"/>
      <c r="J715" s="82"/>
      <c r="K715" s="89" t="s">
        <v>38</v>
      </c>
      <c r="L715" s="89"/>
      <c r="M715" s="90" t="s">
        <v>653</v>
      </c>
      <c r="N715" s="91" t="s">
        <v>654</v>
      </c>
      <c r="Q715" s="19"/>
      <c r="R715" s="19"/>
    </row>
    <row r="716" spans="1:18" s="18" customFormat="1" ht="15.75" hidden="1" outlineLevel="1" x14ac:dyDescent="0.25">
      <c r="A716" s="106"/>
      <c r="B716" s="80"/>
      <c r="C716" s="81"/>
      <c r="D716" s="82"/>
      <c r="E716" s="82" t="str">
        <f t="shared" ca="1" si="156"/>
        <v/>
      </c>
      <c r="F716" s="102" t="str">
        <f t="array" aca="1" ref="F716" ca="1">IF(ISNUMBER(SEARCH("Bit", $K716)), "", INDEX(F:F,MAX(IF(OFFSET(F716,-25,0,24,1)&lt;&gt;"",ROW(OFFSET(F716,-25,0,24,1)))),)+2)</f>
        <v/>
      </c>
      <c r="G716" s="82"/>
      <c r="H716" s="82"/>
      <c r="I716" s="82"/>
      <c r="J716" s="82"/>
      <c r="K716" s="89" t="s">
        <v>39</v>
      </c>
      <c r="L716" s="89"/>
      <c r="M716" s="90" t="s">
        <v>655</v>
      </c>
      <c r="N716" s="91"/>
      <c r="Q716" s="19"/>
      <c r="R716" s="19"/>
    </row>
    <row r="717" spans="1:18" s="18" customFormat="1" ht="22.5" hidden="1" outlineLevel="1" x14ac:dyDescent="0.25">
      <c r="A717" s="106"/>
      <c r="B717" s="80"/>
      <c r="C717" s="81"/>
      <c r="D717" s="82"/>
      <c r="E717" s="82" t="str">
        <f t="shared" ca="1" si="156"/>
        <v/>
      </c>
      <c r="F717" s="102" t="str">
        <f t="array" aca="1" ref="F717" ca="1">IF(ISNUMBER(SEARCH("Bit", $K717)), "", INDEX(F:F,MAX(IF(OFFSET(F717,-25,0,24,1)&lt;&gt;"",ROW(OFFSET(F717,-25,0,24,1)))),)+2)</f>
        <v/>
      </c>
      <c r="G717" s="82"/>
      <c r="H717" s="82"/>
      <c r="I717" s="82"/>
      <c r="J717" s="82"/>
      <c r="K717" s="89" t="s">
        <v>88</v>
      </c>
      <c r="L717" s="89"/>
      <c r="M717" s="90" t="s">
        <v>656</v>
      </c>
      <c r="N717" s="91" t="s">
        <v>657</v>
      </c>
      <c r="Q717" s="19"/>
      <c r="R717" s="19"/>
    </row>
    <row r="718" spans="1:18" s="18" customFormat="1" ht="15.75" hidden="1" outlineLevel="1" x14ac:dyDescent="0.25">
      <c r="A718" s="106"/>
      <c r="B718" s="80"/>
      <c r="C718" s="81"/>
      <c r="D718" s="82"/>
      <c r="E718" s="82" t="str">
        <f t="shared" ca="1" si="156"/>
        <v/>
      </c>
      <c r="F718" s="102" t="str">
        <f t="array" aca="1" ref="F718" ca="1">IF(ISNUMBER(SEARCH("Bit", $K718)), "", INDEX(F:F,MAX(IF(OFFSET(F718,-25,0,24,1)&lt;&gt;"",ROW(OFFSET(F718,-25,0,24,1)))),)+2)</f>
        <v/>
      </c>
      <c r="G718" s="82"/>
      <c r="H718" s="82"/>
      <c r="I718" s="82"/>
      <c r="J718" s="82"/>
      <c r="K718" s="89" t="s">
        <v>90</v>
      </c>
      <c r="L718" s="89"/>
      <c r="M718" s="90" t="s">
        <v>658</v>
      </c>
      <c r="N718" s="91"/>
      <c r="Q718" s="19"/>
      <c r="R718" s="19"/>
    </row>
    <row r="719" spans="1:18" s="18" customFormat="1" ht="15.75" collapsed="1" x14ac:dyDescent="0.25">
      <c r="A719" s="106"/>
      <c r="B719" s="100" t="s">
        <v>40</v>
      </c>
      <c r="C719" s="101" t="s">
        <v>659</v>
      </c>
      <c r="D719" s="102" t="s">
        <v>42</v>
      </c>
      <c r="E719" s="102" t="str">
        <f t="shared" ca="1" si="155"/>
        <v>0x198</v>
      </c>
      <c r="F719" s="102">
        <f t="array" aca="1" ref="F719" ca="1">IF(ISNUMBER(SEARCH("Bit", $K719)), "", INDEX(F:F,MAX(IF(OFFSET(F719,-25,0,24,1)&lt;&gt;"",ROW(OFFSET(F719,-25,0,24,1)))),)+2)</f>
        <v>408</v>
      </c>
      <c r="G719" s="102" t="s">
        <v>43</v>
      </c>
      <c r="H719" s="102">
        <v>16</v>
      </c>
      <c r="I719" s="102" t="s">
        <v>44</v>
      </c>
      <c r="J719" s="102"/>
      <c r="K719" s="103" t="s">
        <v>45</v>
      </c>
      <c r="L719" s="103"/>
      <c r="M719" s="104" t="s">
        <v>46</v>
      </c>
      <c r="N719" s="105"/>
      <c r="Q719" s="19"/>
      <c r="R719" s="19"/>
    </row>
    <row r="720" spans="1:18" s="18" customFormat="1" ht="45" hidden="1" outlineLevel="1" x14ac:dyDescent="0.25">
      <c r="A720" s="106"/>
      <c r="B720" s="100"/>
      <c r="C720" s="101"/>
      <c r="D720" s="102"/>
      <c r="E720" s="102" t="str">
        <f t="shared" ref="E720" ca="1" si="157">IF(F720&lt;&gt;"","0x"&amp;DEC2HEX(F720,3),"")</f>
        <v/>
      </c>
      <c r="F720" s="102" t="str">
        <f t="array" aca="1" ref="F720" ca="1">IF(ISNUMBER(SEARCH("Bit", $K720)), "", INDEX(F:F,MAX(IF(OFFSET(F720,-25,0,24,1)&lt;&gt;"",ROW(OFFSET(F720,-25,0,24,1)))),)+2)</f>
        <v/>
      </c>
      <c r="G720" s="102"/>
      <c r="H720" s="102"/>
      <c r="I720" s="102"/>
      <c r="J720" s="102"/>
      <c r="K720" s="103" t="s">
        <v>112</v>
      </c>
      <c r="L720" s="103"/>
      <c r="M720" s="104" t="s">
        <v>573</v>
      </c>
      <c r="N720" s="105" t="s">
        <v>660</v>
      </c>
      <c r="Q720" s="19"/>
      <c r="R720" s="19"/>
    </row>
    <row r="721" spans="1:18" s="18" customFormat="1" ht="15.75" collapsed="1" x14ac:dyDescent="0.25">
      <c r="A721" s="106"/>
      <c r="B721" s="100" t="s">
        <v>40</v>
      </c>
      <c r="C721" s="101" t="s">
        <v>661</v>
      </c>
      <c r="D721" s="102" t="s">
        <v>42</v>
      </c>
      <c r="E721" s="102" t="str">
        <f t="shared" ref="E721:E749" ca="1" si="158">IF(F721&lt;&gt;"","0x"&amp;DEC2HEX(F721,3),"")</f>
        <v>0x19A</v>
      </c>
      <c r="F721" s="102">
        <f t="array" aca="1" ref="F721" ca="1">IF(ISNUMBER(SEARCH("Bit", $K721)), "", INDEX(F:F,MAX(IF(OFFSET(F721,-25,0,24,1)&lt;&gt;"",ROW(OFFSET(F721,-25,0,24,1)))),)+2)</f>
        <v>410</v>
      </c>
      <c r="G721" s="102" t="s">
        <v>43</v>
      </c>
      <c r="H721" s="102">
        <v>16</v>
      </c>
      <c r="I721" s="102" t="s">
        <v>631</v>
      </c>
      <c r="J721" s="102"/>
      <c r="K721" s="103" t="s">
        <v>45</v>
      </c>
      <c r="L721" s="103"/>
      <c r="M721" s="104" t="s">
        <v>106</v>
      </c>
      <c r="N721" s="105"/>
      <c r="Q721" s="19"/>
      <c r="R721" s="19"/>
    </row>
    <row r="722" spans="1:18" s="18" customFormat="1" ht="135" hidden="1" outlineLevel="1" x14ac:dyDescent="0.25">
      <c r="A722" s="106"/>
      <c r="B722" s="100"/>
      <c r="C722" s="101"/>
      <c r="D722" s="102"/>
      <c r="E722" s="102" t="str">
        <f t="shared" ca="1" si="158"/>
        <v/>
      </c>
      <c r="F722" s="102" t="str">
        <f t="array" aca="1" ref="F722" ca="1">IF(ISNUMBER(SEARCH("Bit", $K722)), "", INDEX(F:F,MAX(IF(OFFSET(F722,-25,0,24,1)&lt;&gt;"",ROW(OFFSET(F722,-25,0,24,1)))),)+2)</f>
        <v/>
      </c>
      <c r="G722" s="102"/>
      <c r="H722" s="102"/>
      <c r="I722" s="102"/>
      <c r="J722" s="102"/>
      <c r="K722" s="103" t="s">
        <v>478</v>
      </c>
      <c r="L722" s="103"/>
      <c r="M722" s="104" t="s">
        <v>632</v>
      </c>
      <c r="N722" s="105" t="s">
        <v>633</v>
      </c>
      <c r="Q722" s="19"/>
      <c r="R722" s="19"/>
    </row>
    <row r="723" spans="1:18" s="18" customFormat="1" ht="168.75" hidden="1" outlineLevel="1" x14ac:dyDescent="0.25">
      <c r="A723" s="106"/>
      <c r="B723" s="100"/>
      <c r="C723" s="101"/>
      <c r="D723" s="102"/>
      <c r="E723" s="102" t="str">
        <f t="shared" ca="1" si="158"/>
        <v/>
      </c>
      <c r="F723" s="102" t="str">
        <f t="array" aca="1" ref="F723" ca="1">IF(ISNUMBER(SEARCH("Bit", $K723)), "", INDEX(F:F,MAX(IF(OFFSET(F723,-25,0,24,1)&lt;&gt;"",ROW(OFFSET(F723,-25,0,24,1)))),)+2)</f>
        <v/>
      </c>
      <c r="G723" s="102"/>
      <c r="H723" s="102"/>
      <c r="I723" s="102"/>
      <c r="J723" s="102"/>
      <c r="K723" s="103" t="s">
        <v>634</v>
      </c>
      <c r="L723" s="103"/>
      <c r="M723" s="104" t="s">
        <v>635</v>
      </c>
      <c r="N723" s="105" t="s">
        <v>636</v>
      </c>
      <c r="Q723" s="19"/>
      <c r="R723" s="19"/>
    </row>
    <row r="724" spans="1:18" s="18" customFormat="1" ht="123.75" hidden="1" outlineLevel="1" x14ac:dyDescent="0.25">
      <c r="A724" s="106"/>
      <c r="B724" s="100"/>
      <c r="C724" s="101"/>
      <c r="D724" s="102"/>
      <c r="E724" s="102" t="str">
        <f t="shared" ca="1" si="158"/>
        <v/>
      </c>
      <c r="F724" s="102" t="str">
        <f t="array" aca="1" ref="F724" ca="1">IF(ISNUMBER(SEARCH("Bit", $K724)), "", INDEX(F:F,MAX(IF(OFFSET(F724,-25,0,24,1)&lt;&gt;"",ROW(OFFSET(F724,-25,0,24,1)))),)+2)</f>
        <v/>
      </c>
      <c r="G724" s="102"/>
      <c r="H724" s="102"/>
      <c r="I724" s="102"/>
      <c r="J724" s="102"/>
      <c r="K724" s="103" t="s">
        <v>637</v>
      </c>
      <c r="L724" s="103"/>
      <c r="M724" s="104" t="s">
        <v>638</v>
      </c>
      <c r="N724" s="105" t="s">
        <v>639</v>
      </c>
      <c r="Q724" s="19"/>
      <c r="R724" s="19"/>
    </row>
    <row r="725" spans="1:18" s="18" customFormat="1" ht="22.5" hidden="1" outlineLevel="1" x14ac:dyDescent="0.25">
      <c r="A725" s="106"/>
      <c r="B725" s="100"/>
      <c r="C725" s="101"/>
      <c r="D725" s="102"/>
      <c r="E725" s="102" t="str">
        <f t="shared" ca="1" si="158"/>
        <v/>
      </c>
      <c r="F725" s="102" t="str">
        <f t="array" aca="1" ref="F725" ca="1">IF(ISNUMBER(SEARCH("Bit", $K725)), "", INDEX(F:F,MAX(IF(OFFSET(F725,-25,0,24,1)&lt;&gt;"",ROW(OFFSET(F725,-25,0,24,1)))),)+2)</f>
        <v/>
      </c>
      <c r="G725" s="102"/>
      <c r="H725" s="102"/>
      <c r="I725" s="102"/>
      <c r="J725" s="102"/>
      <c r="K725" s="103" t="s">
        <v>36</v>
      </c>
      <c r="L725" s="103"/>
      <c r="M725" s="104" t="s">
        <v>640</v>
      </c>
      <c r="N725" s="105" t="s">
        <v>641</v>
      </c>
      <c r="Q725" s="19"/>
      <c r="R725" s="19"/>
    </row>
    <row r="726" spans="1:18" s="18" customFormat="1" ht="90" hidden="1" outlineLevel="1" x14ac:dyDescent="0.25">
      <c r="A726" s="106"/>
      <c r="B726" s="100"/>
      <c r="C726" s="101"/>
      <c r="D726" s="102"/>
      <c r="E726" s="102" t="str">
        <f t="shared" ca="1" si="158"/>
        <v/>
      </c>
      <c r="F726" s="102" t="str">
        <f t="array" aca="1" ref="F726" ca="1">IF(ISNUMBER(SEARCH("Bit", $K726)), "", INDEX(F:F,MAX(IF(OFFSET(F726,-25,0,24,1)&lt;&gt;"",ROW(OFFSET(F726,-25,0,24,1)))),)+2)</f>
        <v/>
      </c>
      <c r="G726" s="102"/>
      <c r="H726" s="102"/>
      <c r="I726" s="102"/>
      <c r="J726" s="102"/>
      <c r="K726" s="103" t="s">
        <v>597</v>
      </c>
      <c r="L726" s="103"/>
      <c r="M726" s="104" t="s">
        <v>642</v>
      </c>
      <c r="N726" s="105" t="s">
        <v>643</v>
      </c>
      <c r="Q726" s="19"/>
      <c r="R726" s="19"/>
    </row>
    <row r="727" spans="1:18" s="18" customFormat="1" ht="135" hidden="1" outlineLevel="1" x14ac:dyDescent="0.25">
      <c r="A727" s="106"/>
      <c r="B727" s="100"/>
      <c r="C727" s="101"/>
      <c r="D727" s="102"/>
      <c r="E727" s="102" t="str">
        <f t="shared" ca="1" si="158"/>
        <v/>
      </c>
      <c r="F727" s="102" t="str">
        <f t="array" aca="1" ref="F727" ca="1">IF(ISNUMBER(SEARCH("Bit", $K727)), "", INDEX(F:F,MAX(IF(OFFSET(F727,-25,0,24,1)&lt;&gt;"",ROW(OFFSET(F727,-25,0,24,1)))),)+2)</f>
        <v/>
      </c>
      <c r="G727" s="102"/>
      <c r="H727" s="102"/>
      <c r="I727" s="102"/>
      <c r="J727" s="102"/>
      <c r="K727" s="103" t="s">
        <v>197</v>
      </c>
      <c r="L727" s="103"/>
      <c r="M727" s="104" t="s">
        <v>644</v>
      </c>
      <c r="N727" s="105" t="s">
        <v>645</v>
      </c>
      <c r="Q727" s="19"/>
      <c r="R727" s="19"/>
    </row>
    <row r="728" spans="1:18" s="18" customFormat="1" ht="15.75" collapsed="1" x14ac:dyDescent="0.25">
      <c r="A728" s="106"/>
      <c r="B728" s="100" t="s">
        <v>40</v>
      </c>
      <c r="C728" s="101" t="s">
        <v>662</v>
      </c>
      <c r="D728" s="102" t="s">
        <v>42</v>
      </c>
      <c r="E728" s="102" t="str">
        <f t="shared" ref="E728" ca="1" si="159">IF(F728&lt;&gt;"","0x"&amp;DEC2HEX(F728,3),"")</f>
        <v>0x19C</v>
      </c>
      <c r="F728" s="102">
        <f t="array" aca="1" ref="F728" ca="1">IF(ISNUMBER(SEARCH("Bit", $K728)), "", INDEX(F:F,MAX(IF(OFFSET(F728,-25,0,24,1)&lt;&gt;"",ROW(OFFSET(F728,-25,0,24,1)))),)+2)</f>
        <v>412</v>
      </c>
      <c r="G728" s="102" t="s">
        <v>43</v>
      </c>
      <c r="H728" s="102">
        <v>16</v>
      </c>
      <c r="I728" s="102" t="s">
        <v>44</v>
      </c>
      <c r="J728" s="102"/>
      <c r="K728" s="103" t="s">
        <v>45</v>
      </c>
      <c r="L728" s="103"/>
      <c r="M728" s="104" t="s">
        <v>106</v>
      </c>
      <c r="N728" s="105"/>
      <c r="Q728" s="19"/>
      <c r="R728" s="19"/>
    </row>
    <row r="729" spans="1:18" s="18" customFormat="1" ht="45" hidden="1" outlineLevel="1" x14ac:dyDescent="0.25">
      <c r="A729" s="106"/>
      <c r="B729" s="100"/>
      <c r="C729" s="101"/>
      <c r="D729" s="102"/>
      <c r="E729" s="102" t="str">
        <f t="shared" ca="1" si="158"/>
        <v/>
      </c>
      <c r="F729" s="102" t="str">
        <f t="array" aca="1" ref="F729" ca="1">IF(ISNUMBER(SEARCH("Bit", $K729)), "", INDEX(F:F,MAX(IF(OFFSET(F729,-25,0,24,1)&lt;&gt;"",ROW(OFFSET(F729,-25,0,24,1)))),)+2)</f>
        <v/>
      </c>
      <c r="G729" s="102"/>
      <c r="H729" s="102"/>
      <c r="I729" s="102"/>
      <c r="J729" s="102"/>
      <c r="K729" s="103" t="s">
        <v>112</v>
      </c>
      <c r="L729" s="103"/>
      <c r="M729" s="104" t="s">
        <v>573</v>
      </c>
      <c r="N729" s="105" t="s">
        <v>660</v>
      </c>
      <c r="Q729" s="19"/>
      <c r="R729" s="19"/>
    </row>
    <row r="730" spans="1:18" s="18" customFormat="1" ht="15.75" collapsed="1" x14ac:dyDescent="0.25">
      <c r="A730" s="106"/>
      <c r="B730" s="100" t="s">
        <v>40</v>
      </c>
      <c r="C730" s="81" t="s">
        <v>663</v>
      </c>
      <c r="D730" s="102" t="s">
        <v>42</v>
      </c>
      <c r="E730" s="102" t="str">
        <f ca="1">IF(F730&lt;&gt;"","0x"&amp;DEC2HEX(F730,3),"")</f>
        <v>0x19E</v>
      </c>
      <c r="F730" s="102">
        <f t="array" aca="1" ref="F730" ca="1">IF(ISNUMBER(SEARCH("Bit", $K730)), "", INDEX(F:F,MAX(IF(OFFSET(F730,-25,0,24,1)&lt;&gt;"",ROW(OFFSET(F730,-25,0,24,1)))),)+2)</f>
        <v>414</v>
      </c>
      <c r="G730" s="102" t="s">
        <v>43</v>
      </c>
      <c r="H730" s="102">
        <v>16</v>
      </c>
      <c r="I730" s="82" t="s">
        <v>44</v>
      </c>
      <c r="J730" s="102"/>
      <c r="K730" s="103" t="s">
        <v>45</v>
      </c>
      <c r="L730" s="103"/>
      <c r="M730" s="104" t="s">
        <v>189</v>
      </c>
      <c r="N730" s="105"/>
      <c r="Q730" s="19"/>
      <c r="R730" s="19"/>
    </row>
    <row r="731" spans="1:18" s="18" customFormat="1" ht="15.75" hidden="1" outlineLevel="1" x14ac:dyDescent="0.25">
      <c r="A731" s="106"/>
      <c r="B731" s="100"/>
      <c r="C731" s="101"/>
      <c r="D731" s="102"/>
      <c r="E731" s="102" t="str">
        <f ca="1">IF(F731&lt;&gt;"","0x"&amp;DEC2HEX(F731,3),"")</f>
        <v/>
      </c>
      <c r="F731" s="102" t="str">
        <f t="array" aca="1" ref="F731" ca="1">IF(ISNUMBER(SEARCH("Bit", $K731)), "", INDEX(F:F,MAX(IF(OFFSET(F731,-25,0,24,1)&lt;&gt;"",ROW(OFFSET(F731,-25,0,24,1)))),)+2)</f>
        <v/>
      </c>
      <c r="G731" s="102"/>
      <c r="H731" s="102"/>
      <c r="I731" s="102"/>
      <c r="J731" s="102"/>
      <c r="K731" s="103" t="s">
        <v>67</v>
      </c>
      <c r="L731" s="103"/>
      <c r="M731" s="104" t="s">
        <v>68</v>
      </c>
      <c r="N731" s="105"/>
      <c r="Q731" s="19"/>
      <c r="R731" s="19"/>
    </row>
    <row r="732" spans="1:18" s="18" customFormat="1" ht="15.75" hidden="1" outlineLevel="1" x14ac:dyDescent="0.25">
      <c r="A732" s="106"/>
      <c r="B732" s="100"/>
      <c r="C732" s="101"/>
      <c r="D732" s="102"/>
      <c r="E732" s="102" t="str">
        <f ca="1">IF(F732&lt;&gt;"","0x"&amp;DEC2HEX(F732,3),"")</f>
        <v/>
      </c>
      <c r="F732" s="102" t="str">
        <f t="array" aca="1" ref="F732" ca="1">IF(ISNUMBER(SEARCH("Bit", $K732)), "", INDEX(F:F,MAX(IF(OFFSET(F732,-25,0,24,1)&lt;&gt;"",ROW(OFFSET(F732,-25,0,24,1)))),)+2)</f>
        <v/>
      </c>
      <c r="G732" s="102"/>
      <c r="H732" s="102"/>
      <c r="I732" s="102"/>
      <c r="J732" s="102"/>
      <c r="K732" s="89" t="s">
        <v>69</v>
      </c>
      <c r="L732" s="103"/>
      <c r="M732" s="104" t="s">
        <v>70</v>
      </c>
      <c r="N732" s="105"/>
      <c r="Q732" s="19"/>
      <c r="R732" s="19"/>
    </row>
    <row r="733" spans="1:18" s="18" customFormat="1" ht="33.75" hidden="1" outlineLevel="1" x14ac:dyDescent="0.25">
      <c r="A733" s="106"/>
      <c r="B733" s="80"/>
      <c r="C733" s="81"/>
      <c r="D733" s="82"/>
      <c r="E733" s="82" t="str">
        <f t="shared" ref="E733:E740" ca="1" si="160">IF(F733&lt;&gt;"","0x"&amp;DEC2HEX(F733,3),"")</f>
        <v/>
      </c>
      <c r="F733" s="102" t="str">
        <f t="array" aca="1" ref="F733" ca="1">IF(ISNUMBER(SEARCH("Bit", $K733)), "", INDEX(F:F,MAX(IF(OFFSET(F733,-25,0,24,1)&lt;&gt;"",ROW(OFFSET(F733,-25,0,24,1)))),)+2)</f>
        <v/>
      </c>
      <c r="G733" s="82"/>
      <c r="H733" s="82"/>
      <c r="I733" s="82"/>
      <c r="J733" s="82"/>
      <c r="K733" s="89" t="s">
        <v>34</v>
      </c>
      <c r="L733" s="89"/>
      <c r="M733" s="90" t="s">
        <v>664</v>
      </c>
      <c r="N733" s="91" t="s">
        <v>665</v>
      </c>
      <c r="Q733" s="19"/>
      <c r="R733" s="19"/>
    </row>
    <row r="734" spans="1:18" s="18" customFormat="1" ht="15.75" hidden="1" outlineLevel="1" x14ac:dyDescent="0.25">
      <c r="A734" s="106"/>
      <c r="B734" s="80"/>
      <c r="C734" s="81"/>
      <c r="D734" s="82"/>
      <c r="E734" s="82" t="str">
        <f t="shared" ca="1" si="160"/>
        <v/>
      </c>
      <c r="F734" s="102" t="str">
        <f t="array" aca="1" ref="F734" ca="1">IF(ISNUMBER(SEARCH("Bit", $K734)), "", INDEX(F:F,MAX(IF(OFFSET(F734,-25,0,24,1)&lt;&gt;"",ROW(OFFSET(F734,-25,0,24,1)))),)+2)</f>
        <v/>
      </c>
      <c r="G734" s="82"/>
      <c r="H734" s="82"/>
      <c r="I734" s="82"/>
      <c r="J734" s="82"/>
      <c r="K734" s="89" t="s">
        <v>35</v>
      </c>
      <c r="L734" s="89"/>
      <c r="M734" s="90" t="s">
        <v>666</v>
      </c>
      <c r="N734" s="91"/>
      <c r="Q734" s="19"/>
      <c r="R734" s="19"/>
    </row>
    <row r="735" spans="1:18" s="18" customFormat="1" ht="33.75" hidden="1" outlineLevel="1" x14ac:dyDescent="0.25">
      <c r="A735" s="106"/>
      <c r="B735" s="80"/>
      <c r="C735" s="81"/>
      <c r="D735" s="82"/>
      <c r="E735" s="82" t="str">
        <f t="shared" ca="1" si="160"/>
        <v/>
      </c>
      <c r="F735" s="102" t="str">
        <f t="array" aca="1" ref="F735" ca="1">IF(ISNUMBER(SEARCH("Bit", $K735)), "", INDEX(F:F,MAX(IF(OFFSET(F735,-25,0,24,1)&lt;&gt;"",ROW(OFFSET(F735,-25,0,24,1)))),)+2)</f>
        <v/>
      </c>
      <c r="G735" s="82"/>
      <c r="H735" s="82"/>
      <c r="I735" s="82"/>
      <c r="J735" s="82"/>
      <c r="K735" s="89" t="s">
        <v>36</v>
      </c>
      <c r="L735" s="89"/>
      <c r="M735" s="90" t="s">
        <v>667</v>
      </c>
      <c r="N735" s="91" t="s">
        <v>668</v>
      </c>
      <c r="Q735" s="19"/>
      <c r="R735" s="19"/>
    </row>
    <row r="736" spans="1:18" s="18" customFormat="1" ht="15.75" hidden="1" outlineLevel="1" x14ac:dyDescent="0.25">
      <c r="A736" s="106"/>
      <c r="B736" s="80"/>
      <c r="C736" s="81"/>
      <c r="D736" s="82"/>
      <c r="E736" s="82" t="str">
        <f t="shared" ca="1" si="160"/>
        <v/>
      </c>
      <c r="F736" s="102" t="str">
        <f t="array" aca="1" ref="F736" ca="1">IF(ISNUMBER(SEARCH("Bit", $K736)), "", INDEX(F:F,MAX(IF(OFFSET(F736,-25,0,24,1)&lt;&gt;"",ROW(OFFSET(F736,-25,0,24,1)))),)+2)</f>
        <v/>
      </c>
      <c r="G736" s="82"/>
      <c r="H736" s="82"/>
      <c r="I736" s="82"/>
      <c r="J736" s="82"/>
      <c r="K736" s="89" t="s">
        <v>37</v>
      </c>
      <c r="L736" s="89"/>
      <c r="M736" s="90" t="s">
        <v>669</v>
      </c>
      <c r="N736" s="91"/>
      <c r="Q736" s="19"/>
      <c r="R736" s="19"/>
    </row>
    <row r="737" spans="1:18" s="18" customFormat="1" ht="33.75" hidden="1" outlineLevel="1" x14ac:dyDescent="0.25">
      <c r="A737" s="106"/>
      <c r="B737" s="80"/>
      <c r="C737" s="81"/>
      <c r="D737" s="82"/>
      <c r="E737" s="82" t="str">
        <f t="shared" ca="1" si="160"/>
        <v/>
      </c>
      <c r="F737" s="102" t="str">
        <f t="array" aca="1" ref="F737" ca="1">IF(ISNUMBER(SEARCH("Bit", $K737)), "", INDEX(F:F,MAX(IF(OFFSET(F737,-25,0,24,1)&lt;&gt;"",ROW(OFFSET(F737,-25,0,24,1)))),)+2)</f>
        <v/>
      </c>
      <c r="G737" s="82"/>
      <c r="H737" s="82"/>
      <c r="I737" s="82"/>
      <c r="J737" s="82"/>
      <c r="K737" s="89" t="s">
        <v>38</v>
      </c>
      <c r="L737" s="89"/>
      <c r="M737" s="90" t="s">
        <v>670</v>
      </c>
      <c r="N737" s="91" t="s">
        <v>671</v>
      </c>
      <c r="Q737" s="19"/>
      <c r="R737" s="19"/>
    </row>
    <row r="738" spans="1:18" s="18" customFormat="1" ht="15.75" hidden="1" outlineLevel="1" x14ac:dyDescent="0.25">
      <c r="A738" s="106"/>
      <c r="B738" s="80"/>
      <c r="C738" s="81"/>
      <c r="D738" s="82"/>
      <c r="E738" s="82" t="str">
        <f t="shared" ca="1" si="160"/>
        <v/>
      </c>
      <c r="F738" s="102" t="str">
        <f t="array" aca="1" ref="F738" ca="1">IF(ISNUMBER(SEARCH("Bit", $K738)), "", INDEX(F:F,MAX(IF(OFFSET(F738,-25,0,24,1)&lt;&gt;"",ROW(OFFSET(F738,-25,0,24,1)))),)+2)</f>
        <v/>
      </c>
      <c r="G738" s="82"/>
      <c r="H738" s="82"/>
      <c r="I738" s="82"/>
      <c r="J738" s="82"/>
      <c r="K738" s="89" t="s">
        <v>39</v>
      </c>
      <c r="L738" s="89"/>
      <c r="M738" s="90" t="s">
        <v>672</v>
      </c>
      <c r="N738" s="91"/>
      <c r="Q738" s="19"/>
      <c r="R738" s="19"/>
    </row>
    <row r="739" spans="1:18" s="18" customFormat="1" ht="33.75" hidden="1" outlineLevel="1" x14ac:dyDescent="0.25">
      <c r="A739" s="106"/>
      <c r="B739" s="80"/>
      <c r="C739" s="81"/>
      <c r="D739" s="82"/>
      <c r="E739" s="82" t="str">
        <f t="shared" ca="1" si="160"/>
        <v/>
      </c>
      <c r="F739" s="102" t="str">
        <f t="array" aca="1" ref="F739" ca="1">IF(ISNUMBER(SEARCH("Bit", $K739)), "", INDEX(F:F,MAX(IF(OFFSET(F739,-25,0,24,1)&lt;&gt;"",ROW(OFFSET(F739,-25,0,24,1)))),)+2)</f>
        <v/>
      </c>
      <c r="G739" s="82"/>
      <c r="H739" s="82"/>
      <c r="I739" s="82"/>
      <c r="J739" s="82"/>
      <c r="K739" s="89" t="s">
        <v>88</v>
      </c>
      <c r="L739" s="89"/>
      <c r="M739" s="90" t="s">
        <v>673</v>
      </c>
      <c r="N739" s="91" t="s">
        <v>674</v>
      </c>
      <c r="Q739" s="19"/>
      <c r="R739" s="19"/>
    </row>
    <row r="740" spans="1:18" s="18" customFormat="1" ht="15.75" hidden="1" outlineLevel="1" x14ac:dyDescent="0.25">
      <c r="A740" s="106"/>
      <c r="B740" s="80"/>
      <c r="C740" s="81"/>
      <c r="D740" s="82"/>
      <c r="E740" s="82" t="str">
        <f t="shared" ca="1" si="160"/>
        <v/>
      </c>
      <c r="F740" s="102" t="str">
        <f t="array" aca="1" ref="F740" ca="1">IF(ISNUMBER(SEARCH("Bit", $K740)), "", INDEX(F:F,MAX(IF(OFFSET(F740,-25,0,24,1)&lt;&gt;"",ROW(OFFSET(F740,-25,0,24,1)))),)+2)</f>
        <v/>
      </c>
      <c r="G740" s="82"/>
      <c r="H740" s="82"/>
      <c r="I740" s="82"/>
      <c r="J740" s="82"/>
      <c r="K740" s="89" t="s">
        <v>90</v>
      </c>
      <c r="L740" s="89"/>
      <c r="M740" s="90" t="s">
        <v>675</v>
      </c>
      <c r="N740" s="91"/>
      <c r="Q740" s="19"/>
      <c r="R740" s="19"/>
    </row>
    <row r="741" spans="1:18" s="18" customFormat="1" ht="15.75" collapsed="1" x14ac:dyDescent="0.25">
      <c r="A741" s="106"/>
      <c r="B741" s="100" t="s">
        <v>40</v>
      </c>
      <c r="C741" s="101" t="s">
        <v>676</v>
      </c>
      <c r="D741" s="102" t="s">
        <v>42</v>
      </c>
      <c r="E741" s="102" t="str">
        <f t="shared" ca="1" si="158"/>
        <v>0x1A0</v>
      </c>
      <c r="F741" s="102">
        <f t="array" aca="1" ref="F741" ca="1">IF(ISNUMBER(SEARCH("Bit", $K741)), "", INDEX(F:F,MAX(IF(OFFSET(F741,-25,0,24,1)&lt;&gt;"",ROW(OFFSET(F741,-25,0,24,1)))),)+2)</f>
        <v>416</v>
      </c>
      <c r="G741" s="102" t="s">
        <v>43</v>
      </c>
      <c r="H741" s="102">
        <v>16</v>
      </c>
      <c r="I741" s="102" t="s">
        <v>631</v>
      </c>
      <c r="J741" s="102"/>
      <c r="K741" s="103" t="s">
        <v>45</v>
      </c>
      <c r="L741" s="103"/>
      <c r="M741" s="104" t="s">
        <v>115</v>
      </c>
      <c r="N741" s="105"/>
      <c r="Q741" s="19"/>
      <c r="R741" s="19"/>
    </row>
    <row r="742" spans="1:18" s="18" customFormat="1" ht="135" hidden="1" outlineLevel="1" x14ac:dyDescent="0.25">
      <c r="A742" s="106"/>
      <c r="B742" s="100"/>
      <c r="C742" s="101"/>
      <c r="D742" s="102"/>
      <c r="E742" s="102" t="str">
        <f t="shared" ref="E742:E747" ca="1" si="161">IF(F742&lt;&gt;"","0x"&amp;DEC2HEX(F742,3),"")</f>
        <v/>
      </c>
      <c r="F742" s="102" t="str">
        <f t="array" aca="1" ref="F742" ca="1">IF(ISNUMBER(SEARCH("Bit", $K742)), "", INDEX(F:F,MAX(IF(OFFSET(F742,-25,0,24,1)&lt;&gt;"",ROW(OFFSET(F742,-25,0,24,1)))),)+2)</f>
        <v/>
      </c>
      <c r="G742" s="102"/>
      <c r="H742" s="102"/>
      <c r="I742" s="102"/>
      <c r="J742" s="102"/>
      <c r="K742" s="103" t="s">
        <v>478</v>
      </c>
      <c r="L742" s="103"/>
      <c r="M742" s="104" t="s">
        <v>632</v>
      </c>
      <c r="N742" s="105" t="s">
        <v>633</v>
      </c>
      <c r="Q742" s="19"/>
      <c r="R742" s="19"/>
    </row>
    <row r="743" spans="1:18" s="18" customFormat="1" ht="168.75" hidden="1" outlineLevel="1" x14ac:dyDescent="0.25">
      <c r="A743" s="106"/>
      <c r="B743" s="100"/>
      <c r="C743" s="101"/>
      <c r="D743" s="102"/>
      <c r="E743" s="102" t="str">
        <f t="shared" ca="1" si="161"/>
        <v/>
      </c>
      <c r="F743" s="102" t="str">
        <f t="array" aca="1" ref="F743" ca="1">IF(ISNUMBER(SEARCH("Bit", $K743)), "", INDEX(F:F,MAX(IF(OFFSET(F743,-25,0,24,1)&lt;&gt;"",ROW(OFFSET(F743,-25,0,24,1)))),)+2)</f>
        <v/>
      </c>
      <c r="G743" s="102"/>
      <c r="H743" s="102"/>
      <c r="I743" s="102"/>
      <c r="J743" s="102"/>
      <c r="K743" s="103" t="s">
        <v>634</v>
      </c>
      <c r="L743" s="103"/>
      <c r="M743" s="104" t="s">
        <v>635</v>
      </c>
      <c r="N743" s="105" t="s">
        <v>636</v>
      </c>
      <c r="Q743" s="19"/>
      <c r="R743" s="19"/>
    </row>
    <row r="744" spans="1:18" s="18" customFormat="1" ht="123.75" hidden="1" outlineLevel="1" x14ac:dyDescent="0.25">
      <c r="A744" s="106"/>
      <c r="B744" s="100"/>
      <c r="C744" s="101"/>
      <c r="D744" s="102"/>
      <c r="E744" s="102" t="str">
        <f t="shared" ca="1" si="161"/>
        <v/>
      </c>
      <c r="F744" s="102" t="str">
        <f t="array" aca="1" ref="F744" ca="1">IF(ISNUMBER(SEARCH("Bit", $K744)), "", INDEX(F:F,MAX(IF(OFFSET(F744,-25,0,24,1)&lt;&gt;"",ROW(OFFSET(F744,-25,0,24,1)))),)+2)</f>
        <v/>
      </c>
      <c r="G744" s="102"/>
      <c r="H744" s="102"/>
      <c r="I744" s="102"/>
      <c r="J744" s="102"/>
      <c r="K744" s="103" t="s">
        <v>637</v>
      </c>
      <c r="L744" s="103"/>
      <c r="M744" s="104" t="s">
        <v>638</v>
      </c>
      <c r="N744" s="105" t="s">
        <v>639</v>
      </c>
      <c r="Q744" s="19"/>
      <c r="R744" s="19"/>
    </row>
    <row r="745" spans="1:18" s="18" customFormat="1" ht="22.5" hidden="1" outlineLevel="1" x14ac:dyDescent="0.25">
      <c r="A745" s="106"/>
      <c r="B745" s="100"/>
      <c r="C745" s="101"/>
      <c r="D745" s="102"/>
      <c r="E745" s="102" t="str">
        <f t="shared" ca="1" si="161"/>
        <v/>
      </c>
      <c r="F745" s="102" t="str">
        <f t="array" aca="1" ref="F745" ca="1">IF(ISNUMBER(SEARCH("Bit", $K745)), "", INDEX(F:F,MAX(IF(OFFSET(F745,-25,0,24,1)&lt;&gt;"",ROW(OFFSET(F745,-25,0,24,1)))),)+2)</f>
        <v/>
      </c>
      <c r="G745" s="102"/>
      <c r="H745" s="102"/>
      <c r="I745" s="102"/>
      <c r="J745" s="102"/>
      <c r="K745" s="103" t="s">
        <v>36</v>
      </c>
      <c r="L745" s="103"/>
      <c r="M745" s="104" t="s">
        <v>640</v>
      </c>
      <c r="N745" s="105" t="s">
        <v>641</v>
      </c>
      <c r="Q745" s="19"/>
      <c r="R745" s="19"/>
    </row>
    <row r="746" spans="1:18" s="18" customFormat="1" ht="90" hidden="1" outlineLevel="1" x14ac:dyDescent="0.25">
      <c r="A746" s="106"/>
      <c r="B746" s="100"/>
      <c r="C746" s="101"/>
      <c r="D746" s="102"/>
      <c r="E746" s="102" t="str">
        <f t="shared" ca="1" si="161"/>
        <v/>
      </c>
      <c r="F746" s="102" t="str">
        <f t="array" aca="1" ref="F746" ca="1">IF(ISNUMBER(SEARCH("Bit", $K746)), "", INDEX(F:F,MAX(IF(OFFSET(F746,-25,0,24,1)&lt;&gt;"",ROW(OFFSET(F746,-25,0,24,1)))),)+2)</f>
        <v/>
      </c>
      <c r="G746" s="102"/>
      <c r="H746" s="102"/>
      <c r="I746" s="102"/>
      <c r="J746" s="102"/>
      <c r="K746" s="103" t="s">
        <v>597</v>
      </c>
      <c r="L746" s="103"/>
      <c r="M746" s="104" t="s">
        <v>642</v>
      </c>
      <c r="N746" s="105" t="s">
        <v>643</v>
      </c>
      <c r="Q746" s="19"/>
      <c r="R746" s="19"/>
    </row>
    <row r="747" spans="1:18" s="18" customFormat="1" ht="135" hidden="1" outlineLevel="1" x14ac:dyDescent="0.25">
      <c r="A747" s="106"/>
      <c r="B747" s="100"/>
      <c r="C747" s="101"/>
      <c r="D747" s="102"/>
      <c r="E747" s="102" t="str">
        <f t="shared" ca="1" si="161"/>
        <v/>
      </c>
      <c r="F747" s="102" t="str">
        <f t="array" aca="1" ref="F747" ca="1">IF(ISNUMBER(SEARCH("Bit", $K747)), "", INDEX(F:F,MAX(IF(OFFSET(F747,-25,0,24,1)&lt;&gt;"",ROW(OFFSET(F747,-25,0,24,1)))),)+2)</f>
        <v/>
      </c>
      <c r="G747" s="102"/>
      <c r="H747" s="102"/>
      <c r="I747" s="102"/>
      <c r="J747" s="102"/>
      <c r="K747" s="103" t="s">
        <v>197</v>
      </c>
      <c r="L747" s="103"/>
      <c r="M747" s="104" t="s">
        <v>644</v>
      </c>
      <c r="N747" s="105" t="s">
        <v>645</v>
      </c>
      <c r="Q747" s="19"/>
      <c r="R747" s="19"/>
    </row>
    <row r="748" spans="1:18" s="18" customFormat="1" ht="15.75" collapsed="1" x14ac:dyDescent="0.25">
      <c r="A748" s="106"/>
      <c r="B748" s="100" t="s">
        <v>40</v>
      </c>
      <c r="C748" s="101" t="s">
        <v>677</v>
      </c>
      <c r="D748" s="102" t="s">
        <v>42</v>
      </c>
      <c r="E748" s="102" t="str">
        <f t="shared" ca="1" si="158"/>
        <v>0x1A2</v>
      </c>
      <c r="F748" s="102">
        <f t="array" aca="1" ref="F748" ca="1">IF(ISNUMBER(SEARCH("Bit", $K748)), "", INDEX(F:F,MAX(IF(OFFSET(F748,-25,0,24,1)&lt;&gt;"",ROW(OFFSET(F748,-25,0,24,1)))),)+2)</f>
        <v>418</v>
      </c>
      <c r="G748" s="102" t="s">
        <v>43</v>
      </c>
      <c r="H748" s="102">
        <v>16</v>
      </c>
      <c r="I748" s="102" t="s">
        <v>44</v>
      </c>
      <c r="J748" s="102"/>
      <c r="K748" s="103" t="s">
        <v>45</v>
      </c>
      <c r="L748" s="103"/>
      <c r="M748" s="104" t="s">
        <v>115</v>
      </c>
      <c r="N748" s="105"/>
      <c r="Q748" s="19"/>
      <c r="R748" s="19"/>
    </row>
    <row r="749" spans="1:18" s="18" customFormat="1" ht="45" hidden="1" outlineLevel="1" x14ac:dyDescent="0.25">
      <c r="A749" s="106"/>
      <c r="B749" s="100"/>
      <c r="C749" s="101"/>
      <c r="D749" s="102"/>
      <c r="E749" s="102" t="str">
        <f t="shared" ca="1" si="158"/>
        <v/>
      </c>
      <c r="F749" s="102" t="str">
        <f t="array" aca="1" ref="F749" ca="1">IF(ISNUMBER(SEARCH("Bit", $K749)), "", INDEX(F:F,MAX(IF(OFFSET(F749,-25,0,24,1)&lt;&gt;"",ROW(OFFSET(F749,-25,0,24,1)))),)+2)</f>
        <v/>
      </c>
      <c r="G749" s="102"/>
      <c r="H749" s="102"/>
      <c r="I749" s="102"/>
      <c r="J749" s="102"/>
      <c r="K749" s="103" t="s">
        <v>112</v>
      </c>
      <c r="L749" s="103"/>
      <c r="M749" s="104" t="s">
        <v>573</v>
      </c>
      <c r="N749" s="105" t="s">
        <v>660</v>
      </c>
      <c r="Q749" s="19"/>
      <c r="R749" s="19"/>
    </row>
    <row r="750" spans="1:18" s="18" customFormat="1" ht="15.75" collapsed="1" x14ac:dyDescent="0.25">
      <c r="A750" s="106"/>
      <c r="B750" s="100" t="s">
        <v>40</v>
      </c>
      <c r="C750" s="101" t="s">
        <v>678</v>
      </c>
      <c r="D750" s="102" t="s">
        <v>42</v>
      </c>
      <c r="E750" s="102" t="str">
        <f t="shared" ref="E750:E773" ca="1" si="162">IF(F750&lt;&gt;"","0x"&amp;DEC2HEX(F750,3),"")</f>
        <v>0x1A4</v>
      </c>
      <c r="F750" s="102">
        <f t="array" aca="1" ref="F750" ca="1">IF(ISNUMBER(SEARCH("Bit", $K750)), "", INDEX(F:F,MAX(IF(OFFSET(F750,-25,0,24,1)&lt;&gt;"",ROW(OFFSET(F750,-25,0,24,1)))),)+2)</f>
        <v>420</v>
      </c>
      <c r="G750" s="102" t="s">
        <v>43</v>
      </c>
      <c r="H750" s="102">
        <v>16</v>
      </c>
      <c r="I750" s="102" t="s">
        <v>631</v>
      </c>
      <c r="J750" s="102"/>
      <c r="K750" s="103" t="s">
        <v>45</v>
      </c>
      <c r="L750" s="103"/>
      <c r="M750" s="104" t="s">
        <v>123</v>
      </c>
      <c r="N750" s="105"/>
      <c r="Q750" s="19"/>
      <c r="R750" s="19"/>
    </row>
    <row r="751" spans="1:18" s="18" customFormat="1" ht="135" hidden="1" outlineLevel="1" x14ac:dyDescent="0.25">
      <c r="A751" s="106"/>
      <c r="B751" s="100"/>
      <c r="C751" s="101"/>
      <c r="D751" s="102"/>
      <c r="E751" s="102" t="str">
        <f t="shared" ca="1" si="162"/>
        <v/>
      </c>
      <c r="F751" s="102" t="str">
        <f t="array" aca="1" ref="F751" ca="1">IF(ISNUMBER(SEARCH("Bit", $K751)), "", INDEX(F:F,MAX(IF(OFFSET(F751,-25,0,24,1)&lt;&gt;"",ROW(OFFSET(F751,-25,0,24,1)))),)+2)</f>
        <v/>
      </c>
      <c r="G751" s="102"/>
      <c r="H751" s="102"/>
      <c r="I751" s="102"/>
      <c r="J751" s="102"/>
      <c r="K751" s="103" t="s">
        <v>478</v>
      </c>
      <c r="L751" s="103"/>
      <c r="M751" s="104" t="s">
        <v>632</v>
      </c>
      <c r="N751" s="105" t="s">
        <v>633</v>
      </c>
      <c r="Q751" s="19"/>
      <c r="R751" s="19"/>
    </row>
    <row r="752" spans="1:18" s="18" customFormat="1" ht="168.75" hidden="1" outlineLevel="1" x14ac:dyDescent="0.25">
      <c r="A752" s="106"/>
      <c r="B752" s="100"/>
      <c r="C752" s="101"/>
      <c r="D752" s="102"/>
      <c r="E752" s="102" t="str">
        <f t="shared" ca="1" si="162"/>
        <v/>
      </c>
      <c r="F752" s="102" t="str">
        <f t="array" aca="1" ref="F752" ca="1">IF(ISNUMBER(SEARCH("Bit", $K752)), "", INDEX(F:F,MAX(IF(OFFSET(F752,-25,0,24,1)&lt;&gt;"",ROW(OFFSET(F752,-25,0,24,1)))),)+2)</f>
        <v/>
      </c>
      <c r="G752" s="102"/>
      <c r="H752" s="102"/>
      <c r="I752" s="102"/>
      <c r="J752" s="102"/>
      <c r="K752" s="103" t="s">
        <v>634</v>
      </c>
      <c r="L752" s="103"/>
      <c r="M752" s="104" t="s">
        <v>635</v>
      </c>
      <c r="N752" s="105" t="s">
        <v>636</v>
      </c>
      <c r="Q752" s="19"/>
      <c r="R752" s="19"/>
    </row>
    <row r="753" spans="1:18" s="18" customFormat="1" ht="123.75" hidden="1" outlineLevel="1" x14ac:dyDescent="0.25">
      <c r="A753" s="106"/>
      <c r="B753" s="100"/>
      <c r="C753" s="101"/>
      <c r="D753" s="102"/>
      <c r="E753" s="102" t="str">
        <f t="shared" ca="1" si="162"/>
        <v/>
      </c>
      <c r="F753" s="102" t="str">
        <f t="array" aca="1" ref="F753" ca="1">IF(ISNUMBER(SEARCH("Bit", $K753)), "", INDEX(F:F,MAX(IF(OFFSET(F753,-25,0,24,1)&lt;&gt;"",ROW(OFFSET(F753,-25,0,24,1)))),)+2)</f>
        <v/>
      </c>
      <c r="G753" s="102"/>
      <c r="H753" s="102"/>
      <c r="I753" s="102"/>
      <c r="J753" s="102"/>
      <c r="K753" s="103" t="s">
        <v>637</v>
      </c>
      <c r="L753" s="103"/>
      <c r="M753" s="104" t="s">
        <v>638</v>
      </c>
      <c r="N753" s="105" t="s">
        <v>639</v>
      </c>
      <c r="Q753" s="19"/>
      <c r="R753" s="19"/>
    </row>
    <row r="754" spans="1:18" s="18" customFormat="1" ht="22.5" hidden="1" outlineLevel="1" x14ac:dyDescent="0.25">
      <c r="A754" s="106"/>
      <c r="B754" s="100"/>
      <c r="C754" s="101"/>
      <c r="D754" s="102"/>
      <c r="E754" s="102" t="str">
        <f t="shared" ca="1" si="162"/>
        <v/>
      </c>
      <c r="F754" s="102" t="str">
        <f t="array" aca="1" ref="F754" ca="1">IF(ISNUMBER(SEARCH("Bit", $K754)), "", INDEX(F:F,MAX(IF(OFFSET(F754,-25,0,24,1)&lt;&gt;"",ROW(OFFSET(F754,-25,0,24,1)))),)+2)</f>
        <v/>
      </c>
      <c r="G754" s="102"/>
      <c r="H754" s="102"/>
      <c r="I754" s="102"/>
      <c r="J754" s="102"/>
      <c r="K754" s="103" t="s">
        <v>36</v>
      </c>
      <c r="L754" s="103"/>
      <c r="M754" s="104" t="s">
        <v>640</v>
      </c>
      <c r="N754" s="105" t="s">
        <v>641</v>
      </c>
      <c r="Q754" s="19"/>
      <c r="R754" s="19"/>
    </row>
    <row r="755" spans="1:18" s="18" customFormat="1" ht="90" hidden="1" outlineLevel="1" x14ac:dyDescent="0.25">
      <c r="A755" s="106"/>
      <c r="B755" s="100"/>
      <c r="C755" s="101"/>
      <c r="D755" s="102"/>
      <c r="E755" s="102" t="str">
        <f t="shared" ca="1" si="162"/>
        <v/>
      </c>
      <c r="F755" s="102" t="str">
        <f t="array" aca="1" ref="F755" ca="1">IF(ISNUMBER(SEARCH("Bit", $K755)), "", INDEX(F:F,MAX(IF(OFFSET(F755,-25,0,24,1)&lt;&gt;"",ROW(OFFSET(F755,-25,0,24,1)))),)+2)</f>
        <v/>
      </c>
      <c r="G755" s="102"/>
      <c r="H755" s="102"/>
      <c r="I755" s="102"/>
      <c r="J755" s="102"/>
      <c r="K755" s="103" t="s">
        <v>597</v>
      </c>
      <c r="L755" s="103"/>
      <c r="M755" s="104" t="s">
        <v>642</v>
      </c>
      <c r="N755" s="105" t="s">
        <v>643</v>
      </c>
      <c r="Q755" s="19"/>
      <c r="R755" s="19"/>
    </row>
    <row r="756" spans="1:18" s="18" customFormat="1" ht="135" hidden="1" outlineLevel="1" x14ac:dyDescent="0.25">
      <c r="A756" s="106"/>
      <c r="B756" s="100"/>
      <c r="C756" s="101"/>
      <c r="D756" s="102"/>
      <c r="E756" s="102" t="str">
        <f t="shared" ca="1" si="162"/>
        <v/>
      </c>
      <c r="F756" s="102" t="str">
        <f t="array" aca="1" ref="F756" ca="1">IF(ISNUMBER(SEARCH("Bit", $K756)), "", INDEX(F:F,MAX(IF(OFFSET(F756,-25,0,24,1)&lt;&gt;"",ROW(OFFSET(F756,-25,0,24,1)))),)+2)</f>
        <v/>
      </c>
      <c r="G756" s="102"/>
      <c r="H756" s="102"/>
      <c r="I756" s="102"/>
      <c r="J756" s="102"/>
      <c r="K756" s="103" t="s">
        <v>197</v>
      </c>
      <c r="L756" s="103"/>
      <c r="M756" s="104" t="s">
        <v>644</v>
      </c>
      <c r="N756" s="105" t="s">
        <v>645</v>
      </c>
      <c r="Q756" s="19"/>
      <c r="R756" s="19"/>
    </row>
    <row r="757" spans="1:18" s="18" customFormat="1" ht="15.75" collapsed="1" x14ac:dyDescent="0.25">
      <c r="A757" s="106"/>
      <c r="B757" s="80" t="s">
        <v>40</v>
      </c>
      <c r="C757" s="81" t="s">
        <v>679</v>
      </c>
      <c r="D757" s="82" t="s">
        <v>42</v>
      </c>
      <c r="E757" s="82" t="str">
        <f t="shared" ca="1" si="162"/>
        <v>0x1A6</v>
      </c>
      <c r="F757" s="102">
        <f t="array" aca="1" ref="F757" ca="1">IF(ISNUMBER(SEARCH("Bit", $K757)), "", INDEX(F:F,MAX(IF(OFFSET(F757,-25,0,24,1)&lt;&gt;"",ROW(OFFSET(F757,-25,0,24,1)))),)+2)</f>
        <v>422</v>
      </c>
      <c r="G757" s="82" t="s">
        <v>43</v>
      </c>
      <c r="H757" s="102">
        <v>16</v>
      </c>
      <c r="I757" s="82" t="s">
        <v>44</v>
      </c>
      <c r="J757" s="82"/>
      <c r="K757" s="89" t="s">
        <v>45</v>
      </c>
      <c r="L757" s="89"/>
      <c r="M757" s="104" t="s">
        <v>189</v>
      </c>
      <c r="N757" s="91"/>
      <c r="Q757" s="19"/>
      <c r="R757" s="19"/>
    </row>
    <row r="758" spans="1:18" s="18" customFormat="1" ht="15.75" hidden="1" outlineLevel="1" x14ac:dyDescent="0.25">
      <c r="A758" s="106"/>
      <c r="B758" s="100"/>
      <c r="C758" s="101"/>
      <c r="D758" s="102"/>
      <c r="E758" s="102" t="str">
        <f ca="1">IF(F758&lt;&gt;"","0x"&amp;DEC2HEX(F758,3),"")</f>
        <v/>
      </c>
      <c r="F758" s="102" t="str">
        <f t="array" aca="1" ref="F758" ca="1">IF(ISNUMBER(SEARCH("Bit", $K758)), "", INDEX(F:F,MAX(IF(OFFSET(F758,-25,0,24,1)&lt;&gt;"",ROW(OFFSET(F758,-25,0,24,1)))),)+2)</f>
        <v/>
      </c>
      <c r="G758" s="102"/>
      <c r="H758" s="102"/>
      <c r="I758" s="102"/>
      <c r="J758" s="102"/>
      <c r="K758" s="103" t="s">
        <v>67</v>
      </c>
      <c r="L758" s="103"/>
      <c r="M758" s="104" t="s">
        <v>68</v>
      </c>
      <c r="N758" s="105"/>
      <c r="Q758" s="19"/>
      <c r="R758" s="19"/>
    </row>
    <row r="759" spans="1:18" s="18" customFormat="1" ht="15.75" hidden="1" outlineLevel="1" x14ac:dyDescent="0.25">
      <c r="A759" s="106"/>
      <c r="B759" s="100"/>
      <c r="C759" s="101"/>
      <c r="D759" s="102"/>
      <c r="E759" s="102" t="str">
        <f ca="1">IF(F759&lt;&gt;"","0x"&amp;DEC2HEX(F759,3),"")</f>
        <v/>
      </c>
      <c r="F759" s="102" t="str">
        <f t="array" aca="1" ref="F759" ca="1">IF(ISNUMBER(SEARCH("Bit", $K759)), "", INDEX(F:F,MAX(IF(OFFSET(F759,-25,0,24,1)&lt;&gt;"",ROW(OFFSET(F759,-25,0,24,1)))),)+2)</f>
        <v/>
      </c>
      <c r="G759" s="102"/>
      <c r="H759" s="102"/>
      <c r="I759" s="102"/>
      <c r="J759" s="102"/>
      <c r="K759" s="89" t="s">
        <v>69</v>
      </c>
      <c r="L759" s="103"/>
      <c r="M759" s="104" t="s">
        <v>70</v>
      </c>
      <c r="N759" s="105"/>
      <c r="Q759" s="19"/>
      <c r="R759" s="19"/>
    </row>
    <row r="760" spans="1:18" s="18" customFormat="1" ht="33.75" hidden="1" outlineLevel="1" x14ac:dyDescent="0.25">
      <c r="A760" s="106"/>
      <c r="B760" s="80"/>
      <c r="C760" s="81"/>
      <c r="D760" s="82"/>
      <c r="E760" s="82" t="str">
        <f t="shared" ca="1" si="162"/>
        <v/>
      </c>
      <c r="F760" s="102" t="str">
        <f t="array" aca="1" ref="F760" ca="1">IF(ISNUMBER(SEARCH("Bit", $K760)), "", INDEX(F:F,MAX(IF(OFFSET(F760,-25,0,24,1)&lt;&gt;"",ROW(OFFSET(F760,-25,0,24,1)))),)+2)</f>
        <v/>
      </c>
      <c r="G760" s="82"/>
      <c r="H760" s="82"/>
      <c r="I760" s="82"/>
      <c r="J760" s="82"/>
      <c r="K760" s="89" t="s">
        <v>34</v>
      </c>
      <c r="L760" s="89"/>
      <c r="M760" s="90" t="s">
        <v>680</v>
      </c>
      <c r="N760" s="91" t="s">
        <v>681</v>
      </c>
      <c r="Q760" s="19"/>
      <c r="R760" s="19"/>
    </row>
    <row r="761" spans="1:18" s="18" customFormat="1" ht="15.75" hidden="1" outlineLevel="1" x14ac:dyDescent="0.25">
      <c r="A761" s="106"/>
      <c r="B761" s="80"/>
      <c r="C761" s="81"/>
      <c r="D761" s="82"/>
      <c r="E761" s="82" t="str">
        <f t="shared" ca="1" si="162"/>
        <v/>
      </c>
      <c r="F761" s="102" t="str">
        <f t="array" aca="1" ref="F761" ca="1">IF(ISNUMBER(SEARCH("Bit", $K761)), "", INDEX(F:F,MAX(IF(OFFSET(F761,-25,0,24,1)&lt;&gt;"",ROW(OFFSET(F761,-25,0,24,1)))),)+2)</f>
        <v/>
      </c>
      <c r="G761" s="82"/>
      <c r="H761" s="82"/>
      <c r="I761" s="82"/>
      <c r="J761" s="82"/>
      <c r="K761" s="89" t="s">
        <v>35</v>
      </c>
      <c r="L761" s="89"/>
      <c r="M761" s="90" t="s">
        <v>682</v>
      </c>
      <c r="N761" s="91"/>
      <c r="Q761" s="19"/>
      <c r="R761" s="19"/>
    </row>
    <row r="762" spans="1:18" s="18" customFormat="1" ht="33.75" hidden="1" outlineLevel="1" x14ac:dyDescent="0.25">
      <c r="A762" s="106"/>
      <c r="B762" s="80"/>
      <c r="C762" s="81"/>
      <c r="D762" s="82"/>
      <c r="E762" s="82" t="str">
        <f t="shared" ca="1" si="162"/>
        <v/>
      </c>
      <c r="F762" s="102" t="str">
        <f t="array" aca="1" ref="F762" ca="1">IF(ISNUMBER(SEARCH("Bit", $K762)), "", INDEX(F:F,MAX(IF(OFFSET(F762,-25,0,24,1)&lt;&gt;"",ROW(OFFSET(F762,-25,0,24,1)))),)+2)</f>
        <v/>
      </c>
      <c r="G762" s="82"/>
      <c r="H762" s="82"/>
      <c r="I762" s="82"/>
      <c r="J762" s="82"/>
      <c r="K762" s="89" t="s">
        <v>36</v>
      </c>
      <c r="L762" s="89"/>
      <c r="M762" s="90" t="s">
        <v>683</v>
      </c>
      <c r="N762" s="91" t="s">
        <v>684</v>
      </c>
      <c r="Q762" s="19"/>
      <c r="R762" s="19"/>
    </row>
    <row r="763" spans="1:18" s="18" customFormat="1" ht="15.75" hidden="1" outlineLevel="1" x14ac:dyDescent="0.25">
      <c r="A763" s="106"/>
      <c r="B763" s="80"/>
      <c r="C763" s="81"/>
      <c r="D763" s="82"/>
      <c r="E763" s="82" t="str">
        <f t="shared" ca="1" si="162"/>
        <v/>
      </c>
      <c r="F763" s="102" t="str">
        <f t="array" aca="1" ref="F763" ca="1">IF(ISNUMBER(SEARCH("Bit", $K763)), "", INDEX(F:F,MAX(IF(OFFSET(F763,-25,0,24,1)&lt;&gt;"",ROW(OFFSET(F763,-25,0,24,1)))),)+2)</f>
        <v/>
      </c>
      <c r="G763" s="82"/>
      <c r="H763" s="82"/>
      <c r="I763" s="82"/>
      <c r="J763" s="82"/>
      <c r="K763" s="89" t="s">
        <v>37</v>
      </c>
      <c r="L763" s="89"/>
      <c r="M763" s="90" t="s">
        <v>685</v>
      </c>
      <c r="N763" s="91"/>
      <c r="Q763" s="19"/>
      <c r="R763" s="19"/>
    </row>
    <row r="764" spans="1:18" s="18" customFormat="1" ht="33.75" hidden="1" outlineLevel="1" x14ac:dyDescent="0.25">
      <c r="A764" s="106"/>
      <c r="B764" s="80"/>
      <c r="C764" s="81"/>
      <c r="D764" s="82"/>
      <c r="E764" s="82" t="str">
        <f t="shared" ca="1" si="162"/>
        <v/>
      </c>
      <c r="F764" s="102" t="str">
        <f t="array" aca="1" ref="F764" ca="1">IF(ISNUMBER(SEARCH("Bit", $K764)), "", INDEX(F:F,MAX(IF(OFFSET(F764,-25,0,24,1)&lt;&gt;"",ROW(OFFSET(F764,-25,0,24,1)))),)+2)</f>
        <v/>
      </c>
      <c r="G764" s="82"/>
      <c r="H764" s="82"/>
      <c r="I764" s="82"/>
      <c r="J764" s="82"/>
      <c r="K764" s="89" t="s">
        <v>38</v>
      </c>
      <c r="L764" s="89"/>
      <c r="M764" s="90" t="s">
        <v>686</v>
      </c>
      <c r="N764" s="91" t="s">
        <v>687</v>
      </c>
      <c r="Q764" s="19"/>
      <c r="R764" s="19"/>
    </row>
    <row r="765" spans="1:18" s="18" customFormat="1" ht="15.75" hidden="1" outlineLevel="1" x14ac:dyDescent="0.25">
      <c r="A765" s="106"/>
      <c r="B765" s="80"/>
      <c r="C765" s="81"/>
      <c r="D765" s="82"/>
      <c r="E765" s="82" t="str">
        <f t="shared" ca="1" si="162"/>
        <v/>
      </c>
      <c r="F765" s="102" t="str">
        <f t="array" aca="1" ref="F765" ca="1">IF(ISNUMBER(SEARCH("Bit", $K765)), "", INDEX(F:F,MAX(IF(OFFSET(F765,-25,0,24,1)&lt;&gt;"",ROW(OFFSET(F765,-25,0,24,1)))),)+2)</f>
        <v/>
      </c>
      <c r="G765" s="82"/>
      <c r="H765" s="82"/>
      <c r="I765" s="82"/>
      <c r="J765" s="82"/>
      <c r="K765" s="89" t="s">
        <v>39</v>
      </c>
      <c r="L765" s="89"/>
      <c r="M765" s="90" t="s">
        <v>688</v>
      </c>
      <c r="N765" s="91"/>
      <c r="Q765" s="19"/>
      <c r="R765" s="19"/>
    </row>
    <row r="766" spans="1:18" s="18" customFormat="1" ht="33.75" hidden="1" outlineLevel="1" x14ac:dyDescent="0.25">
      <c r="A766" s="106"/>
      <c r="B766" s="80"/>
      <c r="C766" s="81"/>
      <c r="D766" s="82"/>
      <c r="E766" s="82" t="str">
        <f t="shared" ca="1" si="162"/>
        <v/>
      </c>
      <c r="F766" s="102" t="str">
        <f t="array" aca="1" ref="F766" ca="1">IF(ISNUMBER(SEARCH("Bit", $K766)), "", INDEX(F:F,MAX(IF(OFFSET(F766,-25,0,24,1)&lt;&gt;"",ROW(OFFSET(F766,-25,0,24,1)))),)+2)</f>
        <v/>
      </c>
      <c r="G766" s="82"/>
      <c r="H766" s="82"/>
      <c r="I766" s="82"/>
      <c r="J766" s="82"/>
      <c r="K766" s="89" t="s">
        <v>88</v>
      </c>
      <c r="L766" s="89"/>
      <c r="M766" s="90" t="s">
        <v>689</v>
      </c>
      <c r="N766" s="91" t="s">
        <v>690</v>
      </c>
      <c r="Q766" s="19"/>
      <c r="R766" s="19"/>
    </row>
    <row r="767" spans="1:18" s="18" customFormat="1" ht="15.75" hidden="1" outlineLevel="1" x14ac:dyDescent="0.25">
      <c r="A767" s="106"/>
      <c r="B767" s="80"/>
      <c r="C767" s="81"/>
      <c r="D767" s="82"/>
      <c r="E767" s="82" t="str">
        <f t="shared" ca="1" si="162"/>
        <v/>
      </c>
      <c r="F767" s="102" t="str">
        <f t="array" aca="1" ref="F767" ca="1">IF(ISNUMBER(SEARCH("Bit", $K767)), "", INDEX(F:F,MAX(IF(OFFSET(F767,-25,0,24,1)&lt;&gt;"",ROW(OFFSET(F767,-25,0,24,1)))),)+2)</f>
        <v/>
      </c>
      <c r="G767" s="82"/>
      <c r="H767" s="82"/>
      <c r="I767" s="82"/>
      <c r="J767" s="82"/>
      <c r="K767" s="89" t="s">
        <v>90</v>
      </c>
      <c r="L767" s="89"/>
      <c r="M767" s="90" t="s">
        <v>691</v>
      </c>
      <c r="N767" s="91"/>
      <c r="Q767" s="19"/>
      <c r="R767" s="19"/>
    </row>
    <row r="768" spans="1:18" s="18" customFormat="1" ht="15.75" collapsed="1" x14ac:dyDescent="0.25">
      <c r="A768" s="106"/>
      <c r="B768" s="100" t="s">
        <v>40</v>
      </c>
      <c r="C768" s="101" t="s">
        <v>692</v>
      </c>
      <c r="D768" s="102" t="s">
        <v>42</v>
      </c>
      <c r="E768" s="102" t="str">
        <f t="shared" ref="E768" ca="1" si="163">IF(F768&lt;&gt;"","0x"&amp;DEC2HEX(F768,3),"")</f>
        <v>0x1A8</v>
      </c>
      <c r="F768" s="102">
        <f t="array" aca="1" ref="F768" ca="1">IF(ISNUMBER(SEARCH("Bit", $K768)), "", INDEX(F:F,MAX(IF(OFFSET(F768,-25,0,24,1)&lt;&gt;"",ROW(OFFSET(F768,-25,0,24,1)))),)+2)</f>
        <v>424</v>
      </c>
      <c r="G768" s="102" t="s">
        <v>43</v>
      </c>
      <c r="H768" s="102">
        <v>16</v>
      </c>
      <c r="I768" s="102" t="s">
        <v>44</v>
      </c>
      <c r="J768" s="102"/>
      <c r="K768" s="103" t="s">
        <v>45</v>
      </c>
      <c r="L768" s="103"/>
      <c r="M768" s="104" t="s">
        <v>123</v>
      </c>
      <c r="N768" s="105"/>
      <c r="Q768" s="19"/>
      <c r="R768" s="19"/>
    </row>
    <row r="769" spans="1:18" s="18" customFormat="1" ht="45" hidden="1" outlineLevel="1" x14ac:dyDescent="0.25">
      <c r="A769" s="106"/>
      <c r="B769" s="100"/>
      <c r="C769" s="101"/>
      <c r="D769" s="102"/>
      <c r="E769" s="102" t="str">
        <f t="shared" ca="1" si="162"/>
        <v/>
      </c>
      <c r="F769" s="102" t="str">
        <f t="array" aca="1" ref="F769" ca="1">IF(ISNUMBER(SEARCH("Bit", $K769)), "", INDEX(F:F,MAX(IF(OFFSET(F769,-25,0,24,1)&lt;&gt;"",ROW(OFFSET(F769,-25,0,24,1)))),)+2)</f>
        <v/>
      </c>
      <c r="G769" s="102"/>
      <c r="H769" s="102"/>
      <c r="I769" s="102"/>
      <c r="J769" s="102"/>
      <c r="K769" s="103" t="s">
        <v>112</v>
      </c>
      <c r="L769" s="103"/>
      <c r="M769" s="104" t="s">
        <v>573</v>
      </c>
      <c r="N769" s="105" t="s">
        <v>660</v>
      </c>
      <c r="Q769" s="19"/>
      <c r="R769" s="19"/>
    </row>
    <row r="770" spans="1:18" s="18" customFormat="1" ht="15.75" collapsed="1" x14ac:dyDescent="0.25">
      <c r="A770" s="106"/>
      <c r="B770" s="100" t="s">
        <v>40</v>
      </c>
      <c r="C770" s="101" t="s">
        <v>693</v>
      </c>
      <c r="D770" s="102" t="s">
        <v>42</v>
      </c>
      <c r="E770" s="102" t="str">
        <f t="shared" ca="1" si="162"/>
        <v>0x1AA</v>
      </c>
      <c r="F770" s="102">
        <f t="array" aca="1" ref="F770" ca="1">IF(ISNUMBER(SEARCH("Bit", $K770)), "", INDEX(F:F,MAX(IF(OFFSET(F770,-25,0,24,1)&lt;&gt;"",ROW(OFFSET(F770,-25,0,24,1)))),)+2)</f>
        <v>426</v>
      </c>
      <c r="G770" s="102" t="s">
        <v>43</v>
      </c>
      <c r="H770" s="102">
        <v>16</v>
      </c>
      <c r="I770" s="102" t="s">
        <v>694</v>
      </c>
      <c r="J770" s="102"/>
      <c r="K770" s="103" t="s">
        <v>45</v>
      </c>
      <c r="L770" s="103"/>
      <c r="M770" s="104" t="s">
        <v>290</v>
      </c>
      <c r="N770" s="105" t="s">
        <v>695</v>
      </c>
      <c r="Q770" s="19"/>
      <c r="R770" s="19"/>
    </row>
    <row r="771" spans="1:18" s="18" customFormat="1" ht="15.75" hidden="1" outlineLevel="1" x14ac:dyDescent="0.25">
      <c r="A771" s="106"/>
      <c r="B771" s="100"/>
      <c r="C771" s="101"/>
      <c r="D771" s="102"/>
      <c r="E771" s="102" t="str">
        <f t="shared" ca="1" si="162"/>
        <v/>
      </c>
      <c r="F771" s="102" t="str">
        <f t="array" aca="1" ref="F771" ca="1">IF(ISNUMBER(SEARCH("Bit", $K771)), "", INDEX(F:F,MAX(IF(OFFSET(F771,-25,0,24,1)&lt;&gt;"",ROW(OFFSET(F771,-25,0,24,1)))),)+2)</f>
        <v/>
      </c>
      <c r="G771" s="102"/>
      <c r="H771" s="102"/>
      <c r="I771" s="102"/>
      <c r="J771" s="102"/>
      <c r="K771" s="103" t="s">
        <v>112</v>
      </c>
      <c r="L771" s="103"/>
      <c r="M771" s="104" t="s">
        <v>693</v>
      </c>
      <c r="N771" s="105"/>
      <c r="Q771" s="19"/>
      <c r="R771" s="19"/>
    </row>
    <row r="772" spans="1:18" s="18" customFormat="1" ht="15.75" collapsed="1" x14ac:dyDescent="0.25">
      <c r="A772" s="106"/>
      <c r="B772" s="100" t="s">
        <v>40</v>
      </c>
      <c r="C772" s="101" t="s">
        <v>696</v>
      </c>
      <c r="D772" s="102" t="s">
        <v>42</v>
      </c>
      <c r="E772" s="102" t="str">
        <f t="shared" ca="1" si="162"/>
        <v>0x1AC</v>
      </c>
      <c r="F772" s="102">
        <f t="array" aca="1" ref="F772" ca="1">IF(ISNUMBER(SEARCH("Bit", $K772)), "", INDEX(F:F,MAX(IF(OFFSET(F772,-25,0,24,1)&lt;&gt;"",ROW(OFFSET(F772,-25,0,24,1)))),)+2)</f>
        <v>428</v>
      </c>
      <c r="G772" s="102" t="s">
        <v>43</v>
      </c>
      <c r="H772" s="102">
        <v>16</v>
      </c>
      <c r="I772" s="102" t="s">
        <v>1764</v>
      </c>
      <c r="J772" s="102"/>
      <c r="K772" s="103" t="s">
        <v>45</v>
      </c>
      <c r="L772" s="103"/>
      <c r="M772" s="104" t="s">
        <v>290</v>
      </c>
      <c r="N772" s="105" t="s">
        <v>1763</v>
      </c>
      <c r="Q772" s="19"/>
      <c r="R772" s="19"/>
    </row>
    <row r="773" spans="1:18" s="18" customFormat="1" ht="15.75" hidden="1" outlineLevel="1" x14ac:dyDescent="0.25">
      <c r="A773" s="106"/>
      <c r="B773" s="100"/>
      <c r="C773" s="101"/>
      <c r="D773" s="102"/>
      <c r="E773" s="102" t="str">
        <f t="shared" ca="1" si="162"/>
        <v/>
      </c>
      <c r="F773" s="102" t="str">
        <f t="array" aca="1" ref="F773" ca="1">IF(ISNUMBER(SEARCH("Bit", $K773)), "", INDEX(F:F,MAX(IF(OFFSET(F773,-25,0,24,1)&lt;&gt;"",ROW(OFFSET(F773,-25,0,24,1)))),)+2)</f>
        <v/>
      </c>
      <c r="G773" s="102"/>
      <c r="H773" s="102"/>
      <c r="I773" s="102"/>
      <c r="J773" s="102"/>
      <c r="K773" s="103" t="s">
        <v>112</v>
      </c>
      <c r="L773" s="103"/>
      <c r="M773" s="104" t="s">
        <v>696</v>
      </c>
      <c r="N773" s="105"/>
      <c r="Q773" s="19"/>
      <c r="R773" s="19"/>
    </row>
    <row r="774" spans="1:18" s="18" customFormat="1" ht="15.75" collapsed="1" x14ac:dyDescent="0.25">
      <c r="A774" s="106"/>
      <c r="B774" s="80" t="s">
        <v>40</v>
      </c>
      <c r="C774" s="81" t="s">
        <v>698</v>
      </c>
      <c r="D774" s="82" t="s">
        <v>42</v>
      </c>
      <c r="E774" s="82" t="str">
        <f t="shared" ref="E774:E784" ca="1" si="164">IF(F774&lt;&gt;"","0x"&amp;DEC2HEX(F774,3),"")</f>
        <v>0x1AE</v>
      </c>
      <c r="F774" s="102">
        <f t="array" aca="1" ref="F774" ca="1">IF(ISNUMBER(SEARCH("Bit", $K774)), "", INDEX(F:F,MAX(IF(OFFSET(F774,-25,0,24,1)&lt;&gt;"",ROW(OFFSET(F774,-25,0,24,1)))),)+2)</f>
        <v>430</v>
      </c>
      <c r="G774" s="82" t="s">
        <v>43</v>
      </c>
      <c r="H774" s="82">
        <v>16</v>
      </c>
      <c r="I774" s="82" t="s">
        <v>44</v>
      </c>
      <c r="J774" s="82"/>
      <c r="K774" s="89" t="s">
        <v>45</v>
      </c>
      <c r="L774" s="89"/>
      <c r="M774" s="104" t="s">
        <v>189</v>
      </c>
      <c r="N774" s="91"/>
      <c r="Q774" s="19"/>
      <c r="R774" s="19"/>
    </row>
    <row r="775" spans="1:18" s="18" customFormat="1" ht="15.75" outlineLevel="1" x14ac:dyDescent="0.25">
      <c r="A775" s="106"/>
      <c r="B775" s="100"/>
      <c r="C775" s="101"/>
      <c r="D775" s="102"/>
      <c r="E775" s="102" t="str">
        <f ca="1">IF(F775&lt;&gt;"","0x"&amp;DEC2HEX(F775,3),"")</f>
        <v/>
      </c>
      <c r="F775" s="102" t="str">
        <f t="array" aca="1" ref="F775" ca="1">IF(ISNUMBER(SEARCH("Bit", $K775)), "", INDEX(F:F,MAX(IF(OFFSET(F775,-25,0,24,1)&lt;&gt;"",ROW(OFFSET(F775,-25,0,24,1)))),)+2)</f>
        <v/>
      </c>
      <c r="G775" s="102"/>
      <c r="H775" s="102"/>
      <c r="I775" s="102"/>
      <c r="J775" s="102"/>
      <c r="K775" s="103" t="s">
        <v>67</v>
      </c>
      <c r="L775" s="103"/>
      <c r="M775" s="104" t="s">
        <v>68</v>
      </c>
      <c r="N775" s="105"/>
      <c r="Q775" s="19"/>
      <c r="R775" s="19"/>
    </row>
    <row r="776" spans="1:18" s="18" customFormat="1" ht="15.75" outlineLevel="1" x14ac:dyDescent="0.25">
      <c r="A776" s="106"/>
      <c r="B776" s="100"/>
      <c r="C776" s="101"/>
      <c r="D776" s="102"/>
      <c r="E776" s="102" t="str">
        <f ca="1">IF(F776&lt;&gt;"","0x"&amp;DEC2HEX(F776,3),"")</f>
        <v/>
      </c>
      <c r="F776" s="102" t="str">
        <f t="array" aca="1" ref="F776" ca="1">IF(ISNUMBER(SEARCH("Bit", $K776)), "", INDEX(F:F,MAX(IF(OFFSET(F776,-25,0,24,1)&lt;&gt;"",ROW(OFFSET(F776,-25,0,24,1)))),)+2)</f>
        <v/>
      </c>
      <c r="G776" s="102"/>
      <c r="H776" s="102"/>
      <c r="I776" s="102"/>
      <c r="J776" s="102"/>
      <c r="K776" s="89" t="s">
        <v>69</v>
      </c>
      <c r="L776" s="103"/>
      <c r="M776" s="104" t="s">
        <v>70</v>
      </c>
      <c r="N776" s="105"/>
      <c r="Q776" s="19"/>
      <c r="R776" s="19"/>
    </row>
    <row r="777" spans="1:18" s="18" customFormat="1" ht="22.5" outlineLevel="1" x14ac:dyDescent="0.25">
      <c r="A777" s="106"/>
      <c r="B777" s="80"/>
      <c r="C777" s="81"/>
      <c r="D777" s="82"/>
      <c r="E777" s="82" t="str">
        <f t="shared" ca="1" si="164"/>
        <v/>
      </c>
      <c r="F777" s="102" t="str">
        <f t="array" aca="1" ref="F777" ca="1">IF(ISNUMBER(SEARCH("Bit", $K777)), "", INDEX(F:F,MAX(IF(OFFSET(F777,-25,0,24,1)&lt;&gt;"",ROW(OFFSET(F777,-25,0,24,1)))),)+2)</f>
        <v/>
      </c>
      <c r="G777" s="82"/>
      <c r="H777" s="82"/>
      <c r="I777" s="82"/>
      <c r="J777" s="82"/>
      <c r="K777" s="89" t="s">
        <v>34</v>
      </c>
      <c r="L777" s="89"/>
      <c r="M777" s="90" t="s">
        <v>699</v>
      </c>
      <c r="N777" s="91" t="s">
        <v>700</v>
      </c>
      <c r="Q777" s="19"/>
      <c r="R777" s="19"/>
    </row>
    <row r="778" spans="1:18" s="18" customFormat="1" ht="15.75" outlineLevel="1" x14ac:dyDescent="0.25">
      <c r="A778" s="106"/>
      <c r="B778" s="80"/>
      <c r="C778" s="81"/>
      <c r="D778" s="82"/>
      <c r="E778" s="82" t="str">
        <f t="shared" ca="1" si="164"/>
        <v/>
      </c>
      <c r="F778" s="102" t="str">
        <f t="array" aca="1" ref="F778" ca="1">IF(ISNUMBER(SEARCH("Bit", $K778)), "", INDEX(F:F,MAX(IF(OFFSET(F778,-25,0,24,1)&lt;&gt;"",ROW(OFFSET(F778,-25,0,24,1)))),)+2)</f>
        <v/>
      </c>
      <c r="G778" s="82"/>
      <c r="H778" s="82"/>
      <c r="I778" s="82"/>
      <c r="J778" s="82"/>
      <c r="K778" s="89" t="s">
        <v>35</v>
      </c>
      <c r="L778" s="89"/>
      <c r="M778" s="90" t="s">
        <v>701</v>
      </c>
      <c r="N778" s="91"/>
      <c r="Q778" s="19"/>
      <c r="R778" s="19"/>
    </row>
    <row r="779" spans="1:18" s="18" customFormat="1" ht="22.5" outlineLevel="1" x14ac:dyDescent="0.25">
      <c r="A779" s="106"/>
      <c r="B779" s="80"/>
      <c r="C779" s="81"/>
      <c r="D779" s="82"/>
      <c r="E779" s="82" t="str">
        <f t="shared" ca="1" si="164"/>
        <v/>
      </c>
      <c r="F779" s="102" t="str">
        <f t="array" aca="1" ref="F779" ca="1">IF(ISNUMBER(SEARCH("Bit", $K779)), "", INDEX(F:F,MAX(IF(OFFSET(F779,-25,0,24,1)&lt;&gt;"",ROW(OFFSET(F779,-25,0,24,1)))),)+2)</f>
        <v/>
      </c>
      <c r="G779" s="82"/>
      <c r="H779" s="82"/>
      <c r="I779" s="82"/>
      <c r="J779" s="82"/>
      <c r="K779" s="89" t="s">
        <v>36</v>
      </c>
      <c r="L779" s="89"/>
      <c r="M779" s="90" t="s">
        <v>702</v>
      </c>
      <c r="N779" s="91" t="s">
        <v>703</v>
      </c>
      <c r="Q779" s="19"/>
      <c r="R779" s="19"/>
    </row>
    <row r="780" spans="1:18" s="18" customFormat="1" ht="15.75" outlineLevel="1" x14ac:dyDescent="0.25">
      <c r="A780" s="106"/>
      <c r="B780" s="80"/>
      <c r="C780" s="81"/>
      <c r="D780" s="82"/>
      <c r="E780" s="82" t="str">
        <f t="shared" ca="1" si="164"/>
        <v/>
      </c>
      <c r="F780" s="102" t="str">
        <f t="array" aca="1" ref="F780" ca="1">IF(ISNUMBER(SEARCH("Bit", $K780)), "", INDEX(F:F,MAX(IF(OFFSET(F780,-25,0,24,1)&lt;&gt;"",ROW(OFFSET(F780,-25,0,24,1)))),)+2)</f>
        <v/>
      </c>
      <c r="G780" s="82"/>
      <c r="H780" s="82"/>
      <c r="I780" s="82"/>
      <c r="J780" s="82"/>
      <c r="K780" s="89" t="s">
        <v>37</v>
      </c>
      <c r="L780" s="89"/>
      <c r="M780" s="90" t="s">
        <v>704</v>
      </c>
      <c r="N780" s="91"/>
      <c r="Q780" s="19"/>
      <c r="R780" s="19"/>
    </row>
    <row r="781" spans="1:18" s="18" customFormat="1" ht="22.5" outlineLevel="1" x14ac:dyDescent="0.25">
      <c r="A781" s="106"/>
      <c r="B781" s="80"/>
      <c r="C781" s="81"/>
      <c r="D781" s="82"/>
      <c r="E781" s="82" t="str">
        <f t="shared" ca="1" si="164"/>
        <v/>
      </c>
      <c r="F781" s="102" t="str">
        <f t="array" aca="1" ref="F781" ca="1">IF(ISNUMBER(SEARCH("Bit", $K781)), "", INDEX(F:F,MAX(IF(OFFSET(F781,-25,0,24,1)&lt;&gt;"",ROW(OFFSET(F781,-25,0,24,1)))),)+2)</f>
        <v/>
      </c>
      <c r="G781" s="82"/>
      <c r="H781" s="82"/>
      <c r="I781" s="82"/>
      <c r="J781" s="82"/>
      <c r="K781" s="89" t="s">
        <v>38</v>
      </c>
      <c r="L781" s="89"/>
      <c r="M781" s="90" t="s">
        <v>705</v>
      </c>
      <c r="N781" s="91" t="s">
        <v>706</v>
      </c>
      <c r="Q781" s="19"/>
      <c r="R781" s="19"/>
    </row>
    <row r="782" spans="1:18" s="18" customFormat="1" ht="15.75" outlineLevel="1" x14ac:dyDescent="0.25">
      <c r="A782" s="106"/>
      <c r="B782" s="80"/>
      <c r="C782" s="81"/>
      <c r="D782" s="82"/>
      <c r="E782" s="82" t="str">
        <f t="shared" ca="1" si="164"/>
        <v/>
      </c>
      <c r="F782" s="102" t="str">
        <f t="array" aca="1" ref="F782" ca="1">IF(ISNUMBER(SEARCH("Bit", $K782)), "", INDEX(F:F,MAX(IF(OFFSET(F782,-25,0,24,1)&lt;&gt;"",ROW(OFFSET(F782,-25,0,24,1)))),)+2)</f>
        <v/>
      </c>
      <c r="G782" s="82"/>
      <c r="H782" s="82"/>
      <c r="I782" s="82"/>
      <c r="J782" s="82"/>
      <c r="K782" s="89" t="s">
        <v>39</v>
      </c>
      <c r="L782" s="89"/>
      <c r="M782" s="90" t="s">
        <v>707</v>
      </c>
      <c r="N782" s="91"/>
      <c r="Q782" s="19"/>
      <c r="R782" s="19"/>
    </row>
    <row r="783" spans="1:18" s="18" customFormat="1" ht="22.5" outlineLevel="1" x14ac:dyDescent="0.25">
      <c r="A783" s="106"/>
      <c r="B783" s="80"/>
      <c r="C783" s="81"/>
      <c r="D783" s="82"/>
      <c r="E783" s="82" t="str">
        <f t="shared" ca="1" si="164"/>
        <v/>
      </c>
      <c r="F783" s="102" t="str">
        <f t="array" aca="1" ref="F783" ca="1">IF(ISNUMBER(SEARCH("Bit", $K783)), "", INDEX(F:F,MAX(IF(OFFSET(F783,-25,0,24,1)&lt;&gt;"",ROW(OFFSET(F783,-25,0,24,1)))),)+2)</f>
        <v/>
      </c>
      <c r="G783" s="82"/>
      <c r="H783" s="82"/>
      <c r="I783" s="82"/>
      <c r="J783" s="82"/>
      <c r="K783" s="89" t="s">
        <v>88</v>
      </c>
      <c r="L783" s="89"/>
      <c r="M783" s="90" t="s">
        <v>708</v>
      </c>
      <c r="N783" s="91" t="s">
        <v>709</v>
      </c>
      <c r="Q783" s="19"/>
      <c r="R783" s="19"/>
    </row>
    <row r="784" spans="1:18" s="18" customFormat="1" ht="15.75" outlineLevel="1" x14ac:dyDescent="0.25">
      <c r="A784" s="106"/>
      <c r="B784" s="80"/>
      <c r="C784" s="81"/>
      <c r="D784" s="82"/>
      <c r="E784" s="82" t="str">
        <f t="shared" ca="1" si="164"/>
        <v/>
      </c>
      <c r="F784" s="102" t="str">
        <f t="array" aca="1" ref="F784" ca="1">IF(ISNUMBER(SEARCH("Bit", $K784)), "", INDEX(F:F,MAX(IF(OFFSET(F784,-25,0,24,1)&lt;&gt;"",ROW(OFFSET(F784,-25,0,24,1)))),)+2)</f>
        <v/>
      </c>
      <c r="G784" s="82"/>
      <c r="H784" s="82"/>
      <c r="I784" s="82"/>
      <c r="J784" s="82"/>
      <c r="K784" s="89" t="s">
        <v>90</v>
      </c>
      <c r="L784" s="89"/>
      <c r="M784" s="90" t="s">
        <v>710</v>
      </c>
      <c r="N784" s="91"/>
      <c r="Q784" s="19"/>
      <c r="R784" s="19"/>
    </row>
    <row r="785" spans="1:18" s="18" customFormat="1" ht="15.75" x14ac:dyDescent="0.25">
      <c r="A785" s="106"/>
      <c r="B785" s="100" t="s">
        <v>40</v>
      </c>
      <c r="C785" s="101" t="s">
        <v>711</v>
      </c>
      <c r="D785" s="102" t="s">
        <v>42</v>
      </c>
      <c r="E785" s="102" t="str">
        <f t="shared" ref="E785:E832" ca="1" si="165">IF(F785&lt;&gt;"","0x"&amp;DEC2HEX(F785,3),"")</f>
        <v>0x1B0</v>
      </c>
      <c r="F785" s="102">
        <f t="array" aca="1" ref="F785" ca="1">IF(ISNUMBER(SEARCH("Bit", $K785)), "", INDEX(F:F,MAX(IF(OFFSET(F785,-25,0,24,1)&lt;&gt;"",ROW(OFFSET(F785,-25,0,24,1)))),)+2)</f>
        <v>432</v>
      </c>
      <c r="G785" s="102" t="s">
        <v>43</v>
      </c>
      <c r="H785" s="102">
        <v>16</v>
      </c>
      <c r="I785" s="102" t="s">
        <v>712</v>
      </c>
      <c r="J785" s="102"/>
      <c r="K785" s="103" t="s">
        <v>45</v>
      </c>
      <c r="L785" s="103"/>
      <c r="M785" s="104" t="s">
        <v>290</v>
      </c>
      <c r="N785" s="105"/>
      <c r="Q785" s="19"/>
      <c r="R785" s="19"/>
    </row>
    <row r="786" spans="1:18" s="18" customFormat="1" ht="45" hidden="1" outlineLevel="1" x14ac:dyDescent="0.25">
      <c r="A786" s="106"/>
      <c r="B786" s="100"/>
      <c r="C786" s="101"/>
      <c r="D786" s="102"/>
      <c r="E786" s="102" t="str">
        <f t="shared" ca="1" si="165"/>
        <v/>
      </c>
      <c r="F786" s="102" t="str">
        <f t="array" aca="1" ref="F786" ca="1">IF(ISNUMBER(SEARCH("Bit", $K786)), "", INDEX(F:F,MAX(IF(OFFSET(F786,-25,0,24,1)&lt;&gt;"",ROW(OFFSET(F786,-25,0,24,1)))),)+2)</f>
        <v/>
      </c>
      <c r="G786" s="102"/>
      <c r="H786" s="102"/>
      <c r="I786" s="102"/>
      <c r="J786" s="102"/>
      <c r="K786" s="103" t="s">
        <v>112</v>
      </c>
      <c r="L786" s="103"/>
      <c r="M786" s="104" t="s">
        <v>713</v>
      </c>
      <c r="N786" s="105" t="s">
        <v>1826</v>
      </c>
      <c r="Q786" s="19"/>
      <c r="R786" s="19"/>
    </row>
    <row r="787" spans="1:18" s="18" customFormat="1" ht="15.75" collapsed="1" x14ac:dyDescent="0.25">
      <c r="A787" s="106"/>
      <c r="B787" s="100" t="s">
        <v>40</v>
      </c>
      <c r="C787" s="101" t="s">
        <v>714</v>
      </c>
      <c r="D787" s="102" t="s">
        <v>42</v>
      </c>
      <c r="E787" s="102" t="str">
        <f t="shared" ref="E787:E788" ca="1" si="166">IF(F787&lt;&gt;"","0x"&amp;DEC2HEX(F787,3),"")</f>
        <v>0x1B2</v>
      </c>
      <c r="F787" s="102">
        <f t="array" aca="1" ref="F787" ca="1">IF(ISNUMBER(SEARCH("Bit", $K787)), "", INDEX(F:F,MAX(IF(OFFSET(F787,-25,0,24,1)&lt;&gt;"",ROW(OFFSET(F787,-25,0,24,1)))),)+2)</f>
        <v>434</v>
      </c>
      <c r="G787" s="102" t="s">
        <v>43</v>
      </c>
      <c r="H787" s="102">
        <v>16</v>
      </c>
      <c r="I787" s="102" t="s">
        <v>715</v>
      </c>
      <c r="J787" s="102"/>
      <c r="K787" s="103" t="s">
        <v>45</v>
      </c>
      <c r="L787" s="103"/>
      <c r="M787" s="104" t="s">
        <v>290</v>
      </c>
      <c r="N787" s="105"/>
      <c r="Q787" s="19"/>
      <c r="R787" s="19"/>
    </row>
    <row r="788" spans="1:18" s="18" customFormat="1" ht="45" hidden="1" outlineLevel="1" x14ac:dyDescent="0.25">
      <c r="A788" s="106"/>
      <c r="B788" s="100"/>
      <c r="C788" s="101"/>
      <c r="D788" s="102"/>
      <c r="E788" s="102" t="str">
        <f t="shared" ca="1" si="166"/>
        <v/>
      </c>
      <c r="F788" s="102" t="str">
        <f t="array" aca="1" ref="F788" ca="1">IF(ISNUMBER(SEARCH("Bit", $K788)), "", INDEX(F:F,MAX(IF(OFFSET(F788,-25,0,24,1)&lt;&gt;"",ROW(OFFSET(F788,-25,0,24,1)))),)+2)</f>
        <v/>
      </c>
      <c r="G788" s="102"/>
      <c r="H788" s="102"/>
      <c r="I788" s="102"/>
      <c r="J788" s="102"/>
      <c r="K788" s="103" t="s">
        <v>112</v>
      </c>
      <c r="L788" s="103"/>
      <c r="M788" s="104" t="s">
        <v>713</v>
      </c>
      <c r="N788" s="105" t="s">
        <v>716</v>
      </c>
      <c r="Q788" s="19"/>
      <c r="R788" s="19"/>
    </row>
    <row r="789" spans="1:18" s="18" customFormat="1" ht="15.75" collapsed="1" x14ac:dyDescent="0.25">
      <c r="A789" s="106"/>
      <c r="B789" s="100" t="s">
        <v>40</v>
      </c>
      <c r="C789" s="101" t="s">
        <v>717</v>
      </c>
      <c r="D789" s="102" t="s">
        <v>42</v>
      </c>
      <c r="E789" s="102" t="str">
        <f t="shared" ca="1" si="165"/>
        <v>0x1B4</v>
      </c>
      <c r="F789" s="102">
        <f t="array" aca="1" ref="F789" ca="1">IF(ISNUMBER(SEARCH("Bit", $K789)), "", INDEX(F:F,MAX(IF(OFFSET(F789,-25,0,24,1)&lt;&gt;"",ROW(OFFSET(F789,-25,0,24,1)))),)+2)</f>
        <v>436</v>
      </c>
      <c r="G789" s="102" t="s">
        <v>43</v>
      </c>
      <c r="H789" s="102">
        <v>16</v>
      </c>
      <c r="I789" s="102" t="s">
        <v>718</v>
      </c>
      <c r="J789" s="102"/>
      <c r="K789" s="103" t="s">
        <v>45</v>
      </c>
      <c r="L789" s="103"/>
      <c r="M789" s="104" t="s">
        <v>596</v>
      </c>
      <c r="N789" s="105"/>
      <c r="Q789" s="19"/>
      <c r="R789" s="19"/>
    </row>
    <row r="790" spans="1:18" s="18" customFormat="1" ht="15.75" outlineLevel="1" x14ac:dyDescent="0.25">
      <c r="A790" s="106"/>
      <c r="B790" s="100"/>
      <c r="C790" s="101"/>
      <c r="D790" s="102"/>
      <c r="E790" s="102" t="str">
        <f t="shared" ref="E790:E793" ca="1" si="167">IF(F790&lt;&gt;"","0x"&amp;DEC2HEX(F790,3),"")</f>
        <v/>
      </c>
      <c r="F790" s="102" t="str">
        <f t="array" aca="1" ref="F790" ca="1">IF(ISNUMBER(SEARCH("Bit", $K790)), "", INDEX(F:F,MAX(IF(OFFSET(F790,-25,0,24,1)&lt;&gt;"",ROW(OFFSET(F790,-25,0,24,1)))),)+2)</f>
        <v/>
      </c>
      <c r="G790" s="102"/>
      <c r="H790" s="102"/>
      <c r="I790" s="102"/>
      <c r="J790" s="102"/>
      <c r="K790" s="103" t="s">
        <v>518</v>
      </c>
      <c r="L790" s="103"/>
      <c r="M790" s="104" t="s">
        <v>70</v>
      </c>
      <c r="N790" s="105"/>
      <c r="Q790" s="19"/>
      <c r="R790" s="19"/>
    </row>
    <row r="791" spans="1:18" s="18" customFormat="1" ht="33.75" outlineLevel="1" x14ac:dyDescent="0.25">
      <c r="A791" s="106"/>
      <c r="B791" s="100"/>
      <c r="C791" s="101"/>
      <c r="D791" s="102"/>
      <c r="E791" s="102" t="str">
        <f t="shared" ref="E791" ca="1" si="168">IF(F791&lt;&gt;"","0x"&amp;DEC2HEX(F791,3),"")</f>
        <v/>
      </c>
      <c r="F791" s="102" t="str">
        <f t="array" aca="1" ref="F791" ca="1">IF(ISNUMBER(SEARCH("Bit", $K791)), "", INDEX(F:F,MAX(IF(OFFSET(F791,-25,0,24,1)&lt;&gt;"",ROW(OFFSET(F791,-25,0,24,1)))),)+2)</f>
        <v/>
      </c>
      <c r="G791" s="102"/>
      <c r="H791" s="102"/>
      <c r="I791" s="102"/>
      <c r="J791" s="102"/>
      <c r="K791" s="103" t="s">
        <v>249</v>
      </c>
      <c r="L791" s="103"/>
      <c r="M791" s="104" t="s">
        <v>719</v>
      </c>
      <c r="N791" s="105" t="s">
        <v>720</v>
      </c>
      <c r="Q791" s="19"/>
      <c r="R791" s="19"/>
    </row>
    <row r="792" spans="1:18" s="18" customFormat="1" ht="33.75" outlineLevel="1" x14ac:dyDescent="0.25">
      <c r="A792" s="106"/>
      <c r="B792" s="100"/>
      <c r="C792" s="101"/>
      <c r="D792" s="102"/>
      <c r="E792" s="102" t="str">
        <f t="shared" ca="1" si="167"/>
        <v/>
      </c>
      <c r="F792" s="102" t="str">
        <f t="array" aca="1" ref="F792" ca="1">IF(ISNUMBER(SEARCH("Bit", $K792)), "", INDEX(F:F,MAX(IF(OFFSET(F792,-25,0,24,1)&lt;&gt;"",ROW(OFFSET(F792,-25,0,24,1)))),)+2)</f>
        <v/>
      </c>
      <c r="G792" s="102"/>
      <c r="H792" s="102"/>
      <c r="I792" s="102"/>
      <c r="J792" s="102"/>
      <c r="K792" s="103" t="s">
        <v>69</v>
      </c>
      <c r="L792" s="103"/>
      <c r="M792" s="104" t="s">
        <v>721</v>
      </c>
      <c r="N792" s="105" t="s">
        <v>722</v>
      </c>
      <c r="Q792" s="19"/>
      <c r="R792" s="19"/>
    </row>
    <row r="793" spans="1:18" s="18" customFormat="1" ht="45" outlineLevel="1" x14ac:dyDescent="0.25">
      <c r="A793" s="106"/>
      <c r="B793" s="100"/>
      <c r="C793" s="101"/>
      <c r="D793" s="102"/>
      <c r="E793" s="102" t="str">
        <f t="shared" ca="1" si="167"/>
        <v/>
      </c>
      <c r="F793" s="102" t="str">
        <f t="array" aca="1" ref="F793" ca="1">IF(ISNUMBER(SEARCH("Bit", $K793)), "", INDEX(F:F,MAX(IF(OFFSET(F793,-25,0,24,1)&lt;&gt;"",ROW(OFFSET(F793,-25,0,24,1)))),)+2)</f>
        <v/>
      </c>
      <c r="G793" s="102"/>
      <c r="H793" s="102"/>
      <c r="I793" s="102"/>
      <c r="J793" s="102"/>
      <c r="K793" s="103" t="s">
        <v>34</v>
      </c>
      <c r="L793" s="103"/>
      <c r="M793" s="104" t="s">
        <v>723</v>
      </c>
      <c r="N793" s="105" t="s">
        <v>724</v>
      </c>
      <c r="Q793" s="19"/>
      <c r="R793" s="19"/>
    </row>
    <row r="794" spans="1:18" s="18" customFormat="1" ht="45" outlineLevel="1" x14ac:dyDescent="0.25">
      <c r="A794" s="106"/>
      <c r="B794" s="100"/>
      <c r="C794" s="101"/>
      <c r="D794" s="102"/>
      <c r="E794" s="102" t="str">
        <f t="shared" ref="E794" ca="1" si="169">IF(F794&lt;&gt;"","0x"&amp;DEC2HEX(F794,3),"")</f>
        <v/>
      </c>
      <c r="F794" s="102" t="str">
        <f t="array" aca="1" ref="F794" ca="1">IF(ISNUMBER(SEARCH("Bit", $K794)), "", INDEX(F:F,MAX(IF(OFFSET(F794,-25,0,24,1)&lt;&gt;"",ROW(OFFSET(F794,-25,0,24,1)))),)+2)</f>
        <v/>
      </c>
      <c r="G794" s="102"/>
      <c r="H794" s="102"/>
      <c r="I794" s="102"/>
      <c r="J794" s="102"/>
      <c r="K794" s="103" t="s">
        <v>35</v>
      </c>
      <c r="L794" s="103"/>
      <c r="M794" s="104" t="s">
        <v>725</v>
      </c>
      <c r="N794" s="105" t="s">
        <v>726</v>
      </c>
      <c r="Q794" s="19"/>
      <c r="R794" s="19"/>
    </row>
    <row r="795" spans="1:18" s="18" customFormat="1" ht="45" outlineLevel="1" x14ac:dyDescent="0.25">
      <c r="A795" s="106"/>
      <c r="B795" s="100"/>
      <c r="C795" s="101"/>
      <c r="D795" s="102"/>
      <c r="E795" s="102" t="str">
        <f t="shared" ref="E795" ca="1" si="170">IF(F795&lt;&gt;"","0x"&amp;DEC2HEX(F795,3),"")</f>
        <v/>
      </c>
      <c r="F795" s="102" t="str">
        <f t="array" aca="1" ref="F795" ca="1">IF(ISNUMBER(SEARCH("Bit", $K795)), "", INDEX(F:F,MAX(IF(OFFSET(F795,-25,0,24,1)&lt;&gt;"",ROW(OFFSET(F795,-25,0,24,1)))),)+2)</f>
        <v/>
      </c>
      <c r="G795" s="102"/>
      <c r="H795" s="102"/>
      <c r="I795" s="102"/>
      <c r="J795" s="102"/>
      <c r="K795" s="103" t="s">
        <v>36</v>
      </c>
      <c r="L795" s="103"/>
      <c r="M795" s="104" t="s">
        <v>727</v>
      </c>
      <c r="N795" s="105" t="s">
        <v>728</v>
      </c>
      <c r="Q795" s="19"/>
      <c r="R795" s="19"/>
    </row>
    <row r="796" spans="1:18" s="18" customFormat="1" ht="45" outlineLevel="1" x14ac:dyDescent="0.25">
      <c r="A796" s="106"/>
      <c r="B796" s="100"/>
      <c r="C796" s="101"/>
      <c r="D796" s="102"/>
      <c r="E796" s="102" t="str">
        <f t="shared" ca="1" si="165"/>
        <v/>
      </c>
      <c r="F796" s="102" t="str">
        <f t="array" aca="1" ref="F796" ca="1">IF(ISNUMBER(SEARCH("Bit", $K796)), "", INDEX(F:F,MAX(IF(OFFSET(F796,-25,0,24,1)&lt;&gt;"",ROW(OFFSET(F796,-25,0,24,1)))),)+2)</f>
        <v/>
      </c>
      <c r="G796" s="102"/>
      <c r="H796" s="102"/>
      <c r="I796" s="102"/>
      <c r="J796" s="102"/>
      <c r="K796" s="103" t="s">
        <v>37</v>
      </c>
      <c r="L796" s="103"/>
      <c r="M796" s="104" t="s">
        <v>729</v>
      </c>
      <c r="N796" s="105" t="s">
        <v>730</v>
      </c>
      <c r="Q796" s="19"/>
      <c r="R796" s="19"/>
    </row>
    <row r="797" spans="1:18" s="18" customFormat="1" ht="45" outlineLevel="1" x14ac:dyDescent="0.25">
      <c r="A797" s="106"/>
      <c r="B797" s="100"/>
      <c r="C797" s="101"/>
      <c r="D797" s="102"/>
      <c r="E797" s="102" t="str">
        <f t="shared" ref="E797:E798" ca="1" si="171">IF(F797&lt;&gt;"","0x"&amp;DEC2HEX(F797,3),"")</f>
        <v/>
      </c>
      <c r="F797" s="102" t="str">
        <f t="array" aca="1" ref="F797" ca="1">IF(ISNUMBER(SEARCH("Bit", $K797)), "", INDEX(F:F,MAX(IF(OFFSET(F797,-25,0,24,1)&lt;&gt;"",ROW(OFFSET(F797,-25,0,24,1)))),)+2)</f>
        <v/>
      </c>
      <c r="G797" s="102"/>
      <c r="H797" s="102"/>
      <c r="I797" s="102"/>
      <c r="J797" s="102"/>
      <c r="K797" s="103" t="s">
        <v>38</v>
      </c>
      <c r="L797" s="103"/>
      <c r="M797" s="104" t="s">
        <v>731</v>
      </c>
      <c r="N797" s="105" t="s">
        <v>732</v>
      </c>
      <c r="Q797" s="19"/>
      <c r="R797" s="19"/>
    </row>
    <row r="798" spans="1:18" s="18" customFormat="1" ht="45" outlineLevel="1" x14ac:dyDescent="0.25">
      <c r="A798" s="106"/>
      <c r="B798" s="100"/>
      <c r="C798" s="101"/>
      <c r="D798" s="102"/>
      <c r="E798" s="102" t="str">
        <f t="shared" ca="1" si="171"/>
        <v/>
      </c>
      <c r="F798" s="102" t="str">
        <f t="array" aca="1" ref="F798" ca="1">IF(ISNUMBER(SEARCH("Bit", $K798)), "", INDEX(F:F,MAX(IF(OFFSET(F798,-25,0,24,1)&lt;&gt;"",ROW(OFFSET(F798,-25,0,24,1)))),)+2)</f>
        <v/>
      </c>
      <c r="G798" s="102"/>
      <c r="H798" s="102"/>
      <c r="I798" s="102"/>
      <c r="J798" s="102"/>
      <c r="K798" s="103" t="s">
        <v>39</v>
      </c>
      <c r="L798" s="103"/>
      <c r="M798" s="104" t="s">
        <v>733</v>
      </c>
      <c r="N798" s="105" t="s">
        <v>734</v>
      </c>
      <c r="Q798" s="19"/>
      <c r="R798" s="19"/>
    </row>
    <row r="799" spans="1:18" s="18" customFormat="1" ht="45" outlineLevel="1" x14ac:dyDescent="0.25">
      <c r="A799" s="106"/>
      <c r="B799" s="100"/>
      <c r="C799" s="101"/>
      <c r="D799" s="102"/>
      <c r="E799" s="102" t="str">
        <f t="shared" ref="E799" ca="1" si="172">IF(F799&lt;&gt;"","0x"&amp;DEC2HEX(F799,3),"")</f>
        <v/>
      </c>
      <c r="F799" s="102" t="str">
        <f t="array" aca="1" ref="F799" ca="1">IF(ISNUMBER(SEARCH("Bit", $K799)), "", INDEX(F:F,MAX(IF(OFFSET(F799,-25,0,24,1)&lt;&gt;"",ROW(OFFSET(F799,-25,0,24,1)))),)+2)</f>
        <v/>
      </c>
      <c r="G799" s="102"/>
      <c r="H799" s="102"/>
      <c r="I799" s="102"/>
      <c r="J799" s="102"/>
      <c r="K799" s="103" t="s">
        <v>88</v>
      </c>
      <c r="L799" s="103"/>
      <c r="M799" s="104" t="s">
        <v>735</v>
      </c>
      <c r="N799" s="105" t="s">
        <v>736</v>
      </c>
      <c r="Q799" s="19"/>
      <c r="R799" s="19"/>
    </row>
    <row r="800" spans="1:18" s="18" customFormat="1" ht="45" outlineLevel="1" x14ac:dyDescent="0.25">
      <c r="A800" s="106"/>
      <c r="B800" s="100"/>
      <c r="C800" s="101"/>
      <c r="D800" s="102"/>
      <c r="E800" s="102" t="str">
        <f t="shared" ca="1" si="165"/>
        <v/>
      </c>
      <c r="F800" s="102" t="str">
        <f t="array" aca="1" ref="F800" ca="1">IF(ISNUMBER(SEARCH("Bit", $K800)), "", INDEX(F:F,MAX(IF(OFFSET(F800,-25,0,24,1)&lt;&gt;"",ROW(OFFSET(F800,-25,0,24,1)))),)+2)</f>
        <v/>
      </c>
      <c r="G800" s="102"/>
      <c r="H800" s="102"/>
      <c r="I800" s="102"/>
      <c r="J800" s="102"/>
      <c r="K800" s="103" t="s">
        <v>90</v>
      </c>
      <c r="L800" s="103"/>
      <c r="M800" s="104" t="s">
        <v>737</v>
      </c>
      <c r="N800" s="105" t="s">
        <v>738</v>
      </c>
      <c r="Q800" s="19"/>
      <c r="R800" s="19"/>
    </row>
    <row r="801" spans="1:18" s="18" customFormat="1" ht="15.75" x14ac:dyDescent="0.25">
      <c r="A801" s="106"/>
      <c r="B801" s="80" t="s">
        <v>40</v>
      </c>
      <c r="C801" s="81" t="s">
        <v>739</v>
      </c>
      <c r="D801" s="82" t="s">
        <v>42</v>
      </c>
      <c r="E801" s="82" t="str">
        <f t="shared" ca="1" si="165"/>
        <v>0x1B6</v>
      </c>
      <c r="F801" s="102">
        <f t="array" aca="1" ref="F801" ca="1">IF(ISNUMBER(SEARCH("Bit", $K801)), "", INDEX(F:F,MAX(IF(OFFSET(F801,-25,0,24,1)&lt;&gt;"",ROW(OFFSET(F801,-25,0,24,1)))),)+2)</f>
        <v>438</v>
      </c>
      <c r="G801" s="82" t="s">
        <v>43</v>
      </c>
      <c r="H801" s="82">
        <v>16</v>
      </c>
      <c r="I801" s="82" t="s">
        <v>44</v>
      </c>
      <c r="J801" s="82"/>
      <c r="K801" s="89" t="s">
        <v>45</v>
      </c>
      <c r="L801" s="89"/>
      <c r="M801" s="104" t="s">
        <v>189</v>
      </c>
      <c r="N801" s="91"/>
      <c r="Q801" s="19"/>
      <c r="R801" s="19"/>
    </row>
    <row r="802" spans="1:18" s="18" customFormat="1" ht="15.75" hidden="1" outlineLevel="1" x14ac:dyDescent="0.25">
      <c r="A802" s="106"/>
      <c r="B802" s="100"/>
      <c r="C802" s="101"/>
      <c r="D802" s="102"/>
      <c r="E802" s="102" t="str">
        <f ca="1">IF(F802&lt;&gt;"","0x"&amp;DEC2HEX(F802,3),"")</f>
        <v/>
      </c>
      <c r="F802" s="102" t="str">
        <f t="array" aca="1" ref="F802" ca="1">IF(ISNUMBER(SEARCH("Bit", $K802)), "", INDEX(F:F,MAX(IF(OFFSET(F802,-25,0,24,1)&lt;&gt;"",ROW(OFFSET(F802,-25,0,24,1)))),)+2)</f>
        <v/>
      </c>
      <c r="G802" s="102"/>
      <c r="H802" s="102"/>
      <c r="I802" s="102"/>
      <c r="J802" s="102"/>
      <c r="K802" s="103" t="s">
        <v>67</v>
      </c>
      <c r="L802" s="103"/>
      <c r="M802" s="104" t="s">
        <v>68</v>
      </c>
      <c r="N802" s="105"/>
      <c r="Q802" s="19"/>
      <c r="R802" s="19"/>
    </row>
    <row r="803" spans="1:18" s="18" customFormat="1" ht="15.75" hidden="1" outlineLevel="1" x14ac:dyDescent="0.25">
      <c r="A803" s="106"/>
      <c r="B803" s="100"/>
      <c r="C803" s="101"/>
      <c r="D803" s="102"/>
      <c r="E803" s="102" t="str">
        <f ca="1">IF(F803&lt;&gt;"","0x"&amp;DEC2HEX(F803,3),"")</f>
        <v/>
      </c>
      <c r="F803" s="102" t="str">
        <f t="array" aca="1" ref="F803" ca="1">IF(ISNUMBER(SEARCH("Bit", $K803)), "", INDEX(F:F,MAX(IF(OFFSET(F803,-25,0,24,1)&lt;&gt;"",ROW(OFFSET(F803,-25,0,24,1)))),)+2)</f>
        <v/>
      </c>
      <c r="G803" s="102"/>
      <c r="H803" s="102"/>
      <c r="I803" s="102"/>
      <c r="J803" s="102"/>
      <c r="K803" s="89" t="s">
        <v>69</v>
      </c>
      <c r="L803" s="103"/>
      <c r="M803" s="104" t="s">
        <v>70</v>
      </c>
      <c r="N803" s="105"/>
      <c r="Q803" s="19"/>
      <c r="R803" s="19"/>
    </row>
    <row r="804" spans="1:18" s="18" customFormat="1" ht="22.5" hidden="1" outlineLevel="1" x14ac:dyDescent="0.25">
      <c r="A804" s="106"/>
      <c r="B804" s="80"/>
      <c r="C804" s="81"/>
      <c r="D804" s="82"/>
      <c r="E804" s="82" t="str">
        <f t="shared" ca="1" si="165"/>
        <v/>
      </c>
      <c r="F804" s="102" t="str">
        <f t="array" aca="1" ref="F804" ca="1">IF(ISNUMBER(SEARCH("Bit", $K804)), "", INDEX(F:F,MAX(IF(OFFSET(F804,-25,0,24,1)&lt;&gt;"",ROW(OFFSET(F804,-25,0,24,1)))),)+2)</f>
        <v/>
      </c>
      <c r="G804" s="82"/>
      <c r="H804" s="82"/>
      <c r="I804" s="82"/>
      <c r="J804" s="82"/>
      <c r="K804" s="89" t="s">
        <v>34</v>
      </c>
      <c r="L804" s="89"/>
      <c r="M804" s="90" t="s">
        <v>740</v>
      </c>
      <c r="N804" s="91" t="s">
        <v>741</v>
      </c>
      <c r="Q804" s="19"/>
      <c r="R804" s="19"/>
    </row>
    <row r="805" spans="1:18" s="18" customFormat="1" ht="15.75" hidden="1" outlineLevel="1" x14ac:dyDescent="0.25">
      <c r="A805" s="106"/>
      <c r="B805" s="80"/>
      <c r="C805" s="81"/>
      <c r="D805" s="82"/>
      <c r="E805" s="82" t="str">
        <f t="shared" ca="1" si="165"/>
        <v/>
      </c>
      <c r="F805" s="102" t="str">
        <f t="array" aca="1" ref="F805" ca="1">IF(ISNUMBER(SEARCH("Bit", $K805)), "", INDEX(F:F,MAX(IF(OFFSET(F805,-25,0,24,1)&lt;&gt;"",ROW(OFFSET(F805,-25,0,24,1)))),)+2)</f>
        <v/>
      </c>
      <c r="G805" s="82"/>
      <c r="H805" s="82"/>
      <c r="I805" s="82"/>
      <c r="J805" s="82"/>
      <c r="K805" s="89" t="s">
        <v>35</v>
      </c>
      <c r="L805" s="89"/>
      <c r="M805" s="90" t="s">
        <v>742</v>
      </c>
      <c r="N805" s="91"/>
      <c r="Q805" s="19"/>
      <c r="R805" s="19"/>
    </row>
    <row r="806" spans="1:18" s="18" customFormat="1" ht="22.5" hidden="1" outlineLevel="1" x14ac:dyDescent="0.25">
      <c r="A806" s="106"/>
      <c r="B806" s="80"/>
      <c r="C806" s="81"/>
      <c r="D806" s="82"/>
      <c r="E806" s="82" t="str">
        <f t="shared" ca="1" si="165"/>
        <v/>
      </c>
      <c r="F806" s="102" t="str">
        <f t="array" aca="1" ref="F806" ca="1">IF(ISNUMBER(SEARCH("Bit", $K806)), "", INDEX(F:F,MAX(IF(OFFSET(F806,-25,0,24,1)&lt;&gt;"",ROW(OFFSET(F806,-25,0,24,1)))),)+2)</f>
        <v/>
      </c>
      <c r="G806" s="82"/>
      <c r="H806" s="82"/>
      <c r="I806" s="82"/>
      <c r="J806" s="82"/>
      <c r="K806" s="89" t="s">
        <v>36</v>
      </c>
      <c r="L806" s="89"/>
      <c r="M806" s="90" t="s">
        <v>743</v>
      </c>
      <c r="N806" s="91" t="s">
        <v>744</v>
      </c>
      <c r="Q806" s="19"/>
      <c r="R806" s="19"/>
    </row>
    <row r="807" spans="1:18" s="18" customFormat="1" ht="15.75" hidden="1" outlineLevel="1" x14ac:dyDescent="0.25">
      <c r="A807" s="106"/>
      <c r="B807" s="80"/>
      <c r="C807" s="81"/>
      <c r="D807" s="82"/>
      <c r="E807" s="82" t="str">
        <f t="shared" ca="1" si="165"/>
        <v/>
      </c>
      <c r="F807" s="102" t="str">
        <f t="array" aca="1" ref="F807" ca="1">IF(ISNUMBER(SEARCH("Bit", $K807)), "", INDEX(F:F,MAX(IF(OFFSET(F807,-25,0,24,1)&lt;&gt;"",ROW(OFFSET(F807,-25,0,24,1)))),)+2)</f>
        <v/>
      </c>
      <c r="G807" s="82"/>
      <c r="H807" s="82"/>
      <c r="I807" s="82"/>
      <c r="J807" s="82"/>
      <c r="K807" s="89" t="s">
        <v>37</v>
      </c>
      <c r="L807" s="89"/>
      <c r="M807" s="90" t="s">
        <v>745</v>
      </c>
      <c r="N807" s="91"/>
      <c r="Q807" s="19"/>
      <c r="R807" s="19"/>
    </row>
    <row r="808" spans="1:18" s="18" customFormat="1" ht="22.5" hidden="1" outlineLevel="1" x14ac:dyDescent="0.25">
      <c r="A808" s="106"/>
      <c r="B808" s="80"/>
      <c r="C808" s="81"/>
      <c r="D808" s="82"/>
      <c r="E808" s="82" t="str">
        <f t="shared" ca="1" si="165"/>
        <v/>
      </c>
      <c r="F808" s="102" t="str">
        <f t="array" aca="1" ref="F808" ca="1">IF(ISNUMBER(SEARCH("Bit", $K808)), "", INDEX(F:F,MAX(IF(OFFSET(F808,-25,0,24,1)&lt;&gt;"",ROW(OFFSET(F808,-25,0,24,1)))),)+2)</f>
        <v/>
      </c>
      <c r="G808" s="82"/>
      <c r="H808" s="82"/>
      <c r="I808" s="82"/>
      <c r="J808" s="82"/>
      <c r="K808" s="89" t="s">
        <v>38</v>
      </c>
      <c r="L808" s="89"/>
      <c r="M808" s="90" t="s">
        <v>746</v>
      </c>
      <c r="N808" s="91" t="s">
        <v>747</v>
      </c>
      <c r="Q808" s="19"/>
      <c r="R808" s="19"/>
    </row>
    <row r="809" spans="1:18" s="18" customFormat="1" ht="15.75" hidden="1" outlineLevel="1" x14ac:dyDescent="0.25">
      <c r="A809" s="106"/>
      <c r="B809" s="80"/>
      <c r="C809" s="81"/>
      <c r="D809" s="82"/>
      <c r="E809" s="82" t="str">
        <f t="shared" ca="1" si="165"/>
        <v/>
      </c>
      <c r="F809" s="102" t="str">
        <f t="array" aca="1" ref="F809" ca="1">IF(ISNUMBER(SEARCH("Bit", $K809)), "", INDEX(F:F,MAX(IF(OFFSET(F809,-25,0,24,1)&lt;&gt;"",ROW(OFFSET(F809,-25,0,24,1)))),)+2)</f>
        <v/>
      </c>
      <c r="G809" s="82"/>
      <c r="H809" s="82"/>
      <c r="I809" s="82"/>
      <c r="J809" s="82"/>
      <c r="K809" s="89" t="s">
        <v>39</v>
      </c>
      <c r="L809" s="89"/>
      <c r="M809" s="90" t="s">
        <v>748</v>
      </c>
      <c r="N809" s="91"/>
      <c r="Q809" s="19"/>
      <c r="R809" s="19"/>
    </row>
    <row r="810" spans="1:18" s="18" customFormat="1" ht="22.5" hidden="1" outlineLevel="1" x14ac:dyDescent="0.25">
      <c r="A810" s="106"/>
      <c r="B810" s="80"/>
      <c r="C810" s="81"/>
      <c r="D810" s="82"/>
      <c r="E810" s="82" t="str">
        <f t="shared" ca="1" si="165"/>
        <v/>
      </c>
      <c r="F810" s="102" t="str">
        <f t="array" aca="1" ref="F810" ca="1">IF(ISNUMBER(SEARCH("Bit", $K810)), "", INDEX(F:F,MAX(IF(OFFSET(F810,-25,0,24,1)&lt;&gt;"",ROW(OFFSET(F810,-25,0,24,1)))),)+2)</f>
        <v/>
      </c>
      <c r="G810" s="82"/>
      <c r="H810" s="82"/>
      <c r="I810" s="82"/>
      <c r="J810" s="82"/>
      <c r="K810" s="89" t="s">
        <v>88</v>
      </c>
      <c r="L810" s="89"/>
      <c r="M810" s="90" t="s">
        <v>749</v>
      </c>
      <c r="N810" s="91" t="s">
        <v>750</v>
      </c>
      <c r="Q810" s="19"/>
      <c r="R810" s="19"/>
    </row>
    <row r="811" spans="1:18" s="18" customFormat="1" ht="15.75" hidden="1" outlineLevel="1" x14ac:dyDescent="0.25">
      <c r="A811" s="106"/>
      <c r="B811" s="80"/>
      <c r="C811" s="81"/>
      <c r="D811" s="82"/>
      <c r="E811" s="82" t="str">
        <f t="shared" ca="1" si="165"/>
        <v/>
      </c>
      <c r="F811" s="102" t="str">
        <f t="array" aca="1" ref="F811" ca="1">IF(ISNUMBER(SEARCH("Bit", $K811)), "", INDEX(F:F,MAX(IF(OFFSET(F811,-25,0,24,1)&lt;&gt;"",ROW(OFFSET(F811,-25,0,24,1)))),)+2)</f>
        <v/>
      </c>
      <c r="G811" s="82"/>
      <c r="H811" s="82"/>
      <c r="I811" s="82"/>
      <c r="J811" s="82"/>
      <c r="K811" s="89" t="s">
        <v>90</v>
      </c>
      <c r="L811" s="89"/>
      <c r="M811" s="90" t="s">
        <v>751</v>
      </c>
      <c r="N811" s="91"/>
      <c r="Q811" s="19"/>
      <c r="R811" s="19"/>
    </row>
    <row r="812" spans="1:18" s="18" customFormat="1" ht="15.75" collapsed="1" x14ac:dyDescent="0.25">
      <c r="A812" s="106"/>
      <c r="B812" s="80" t="s">
        <v>40</v>
      </c>
      <c r="C812" s="81" t="s">
        <v>752</v>
      </c>
      <c r="D812" s="82" t="s">
        <v>42</v>
      </c>
      <c r="E812" s="82" t="str">
        <f t="shared" ca="1" si="165"/>
        <v>0x1B8</v>
      </c>
      <c r="F812" s="102">
        <f t="array" aca="1" ref="F812" ca="1">IF(ISNUMBER(SEARCH("Bit", $K812)), "", INDEX(F:F,MAX(IF(OFFSET(F812,-25,0,24,1)&lt;&gt;"",ROW(OFFSET(F812,-25,0,24,1)))),)+2)</f>
        <v>440</v>
      </c>
      <c r="G812" s="82" t="s">
        <v>43</v>
      </c>
      <c r="H812" s="82">
        <v>16</v>
      </c>
      <c r="I812" s="82" t="s">
        <v>44</v>
      </c>
      <c r="J812" s="82"/>
      <c r="K812" s="89" t="s">
        <v>45</v>
      </c>
      <c r="L812" s="89"/>
      <c r="M812" s="104" t="s">
        <v>596</v>
      </c>
      <c r="N812" s="91"/>
      <c r="Q812" s="19"/>
      <c r="R812" s="19"/>
    </row>
    <row r="813" spans="1:18" s="18" customFormat="1" ht="33.75" hidden="1" outlineLevel="1" x14ac:dyDescent="0.25">
      <c r="A813" s="106"/>
      <c r="B813" s="80"/>
      <c r="C813" s="81"/>
      <c r="D813" s="82"/>
      <c r="E813" s="82" t="str">
        <f t="shared" ca="1" si="165"/>
        <v/>
      </c>
      <c r="F813" s="102" t="str">
        <f t="array" aca="1" ref="F813" ca="1">IF(ISNUMBER(SEARCH("Bit", $K813)), "", INDEX(F:F,MAX(IF(OFFSET(F813,-25,0,24,1)&lt;&gt;"",ROW(OFFSET(F813,-25,0,24,1)))),)+2)</f>
        <v/>
      </c>
      <c r="G813" s="82"/>
      <c r="H813" s="82"/>
      <c r="I813" s="82"/>
      <c r="J813" s="82"/>
      <c r="K813" s="89" t="s">
        <v>607</v>
      </c>
      <c r="L813" s="89"/>
      <c r="M813" s="90" t="s">
        <v>753</v>
      </c>
      <c r="N813" s="91" t="s">
        <v>754</v>
      </c>
      <c r="Q813" s="19"/>
      <c r="R813" s="19"/>
    </row>
    <row r="814" spans="1:18" s="18" customFormat="1" ht="15.75" hidden="1" outlineLevel="1" x14ac:dyDescent="0.25">
      <c r="A814" s="106"/>
      <c r="B814" s="80"/>
      <c r="C814" s="81"/>
      <c r="D814" s="82"/>
      <c r="E814" s="82" t="str">
        <f t="shared" ca="1" si="165"/>
        <v/>
      </c>
      <c r="F814" s="102" t="str">
        <f t="array" aca="1" ref="F814" ca="1">IF(ISNUMBER(SEARCH("Bit", $K814)), "", INDEX(F:F,MAX(IF(OFFSET(F814,-25,0,24,1)&lt;&gt;"",ROW(OFFSET(F814,-25,0,24,1)))),)+2)</f>
        <v/>
      </c>
      <c r="G814" s="82"/>
      <c r="H814" s="82"/>
      <c r="I814" s="82"/>
      <c r="J814" s="82"/>
      <c r="K814" s="89" t="s">
        <v>608</v>
      </c>
      <c r="L814" s="89"/>
      <c r="M814" s="90" t="s">
        <v>755</v>
      </c>
      <c r="N814" s="91"/>
      <c r="Q814" s="19"/>
      <c r="R814" s="19"/>
    </row>
    <row r="815" spans="1:18" s="18" customFormat="1" ht="33.75" hidden="1" outlineLevel="1" x14ac:dyDescent="0.25">
      <c r="A815" s="106"/>
      <c r="B815" s="80"/>
      <c r="C815" s="81"/>
      <c r="D815" s="82"/>
      <c r="E815" s="82" t="str">
        <f t="shared" ca="1" si="165"/>
        <v/>
      </c>
      <c r="F815" s="102" t="str">
        <f t="array" aca="1" ref="F815" ca="1">IF(ISNUMBER(SEARCH("Bit", $K815)), "", INDEX(F:F,MAX(IF(OFFSET(F815,-25,0,24,1)&lt;&gt;"",ROW(OFFSET(F815,-25,0,24,1)))),)+2)</f>
        <v/>
      </c>
      <c r="G815" s="82"/>
      <c r="H815" s="82"/>
      <c r="I815" s="82"/>
      <c r="J815" s="82"/>
      <c r="K815" s="89" t="s">
        <v>756</v>
      </c>
      <c r="L815" s="89"/>
      <c r="M815" s="90" t="s">
        <v>757</v>
      </c>
      <c r="N815" s="91" t="s">
        <v>758</v>
      </c>
      <c r="Q815" s="19"/>
      <c r="R815" s="19"/>
    </row>
    <row r="816" spans="1:18" s="18" customFormat="1" ht="15.75" hidden="1" outlineLevel="1" x14ac:dyDescent="0.25">
      <c r="A816" s="106"/>
      <c r="B816" s="80"/>
      <c r="C816" s="81"/>
      <c r="D816" s="82"/>
      <c r="E816" s="82" t="str">
        <f t="shared" ca="1" si="165"/>
        <v/>
      </c>
      <c r="F816" s="102" t="str">
        <f t="array" aca="1" ref="F816" ca="1">IF(ISNUMBER(SEARCH("Bit", $K816)), "", INDEX(F:F,MAX(IF(OFFSET(F816,-25,0,24,1)&lt;&gt;"",ROW(OFFSET(F816,-25,0,24,1)))),)+2)</f>
        <v/>
      </c>
      <c r="G816" s="82"/>
      <c r="H816" s="82"/>
      <c r="I816" s="82"/>
      <c r="J816" s="82"/>
      <c r="K816" s="89" t="s">
        <v>759</v>
      </c>
      <c r="L816" s="89"/>
      <c r="M816" s="90" t="s">
        <v>760</v>
      </c>
      <c r="N816" s="91"/>
      <c r="Q816" s="19"/>
      <c r="R816" s="19"/>
    </row>
    <row r="817" spans="1:18" s="18" customFormat="1" ht="33.75" hidden="1" outlineLevel="1" x14ac:dyDescent="0.25">
      <c r="A817" s="106"/>
      <c r="B817" s="80"/>
      <c r="C817" s="81"/>
      <c r="D817" s="82"/>
      <c r="E817" s="82" t="str">
        <f t="shared" ca="1" si="165"/>
        <v/>
      </c>
      <c r="F817" s="102" t="str">
        <f t="array" aca="1" ref="F817" ca="1">IF(ISNUMBER(SEARCH("Bit", $K817)), "", INDEX(F:F,MAX(IF(OFFSET(F817,-25,0,24,1)&lt;&gt;"",ROW(OFFSET(F817,-25,0,24,1)))),)+2)</f>
        <v/>
      </c>
      <c r="G817" s="82"/>
      <c r="H817" s="82"/>
      <c r="I817" s="82"/>
      <c r="J817" s="82"/>
      <c r="K817" s="89" t="s">
        <v>244</v>
      </c>
      <c r="L817" s="89"/>
      <c r="M817" s="90" t="s">
        <v>761</v>
      </c>
      <c r="N817" s="91" t="s">
        <v>762</v>
      </c>
      <c r="Q817" s="19"/>
      <c r="R817" s="19"/>
    </row>
    <row r="818" spans="1:18" s="18" customFormat="1" ht="15.75" hidden="1" outlineLevel="1" x14ac:dyDescent="0.25">
      <c r="A818" s="106"/>
      <c r="B818" s="80"/>
      <c r="C818" s="81"/>
      <c r="D818" s="82"/>
      <c r="E818" s="82" t="str">
        <f t="shared" ca="1" si="165"/>
        <v/>
      </c>
      <c r="F818" s="102" t="str">
        <f t="array" aca="1" ref="F818" ca="1">IF(ISNUMBER(SEARCH("Bit", $K818)), "", INDEX(F:F,MAX(IF(OFFSET(F818,-25,0,24,1)&lt;&gt;"",ROW(OFFSET(F818,-25,0,24,1)))),)+2)</f>
        <v/>
      </c>
      <c r="G818" s="82"/>
      <c r="H818" s="82"/>
      <c r="I818" s="82"/>
      <c r="J818" s="82"/>
      <c r="K818" s="89" t="s">
        <v>50</v>
      </c>
      <c r="L818" s="89"/>
      <c r="M818" s="90" t="s">
        <v>763</v>
      </c>
      <c r="N818" s="91"/>
      <c r="Q818" s="19"/>
      <c r="R818" s="19"/>
    </row>
    <row r="819" spans="1:18" s="18" customFormat="1" ht="33.75" hidden="1" outlineLevel="1" x14ac:dyDescent="0.25">
      <c r="A819" s="106"/>
      <c r="B819" s="80"/>
      <c r="C819" s="81"/>
      <c r="D819" s="82"/>
      <c r="E819" s="82" t="str">
        <f t="shared" ca="1" si="165"/>
        <v/>
      </c>
      <c r="F819" s="102" t="str">
        <f t="array" aca="1" ref="F819" ca="1">IF(ISNUMBER(SEARCH("Bit", $K819)), "", INDEX(F:F,MAX(IF(OFFSET(F819,-25,0,24,1)&lt;&gt;"",ROW(OFFSET(F819,-25,0,24,1)))),)+2)</f>
        <v/>
      </c>
      <c r="G819" s="82"/>
      <c r="H819" s="82"/>
      <c r="I819" s="82"/>
      <c r="J819" s="82"/>
      <c r="K819" s="89" t="s">
        <v>249</v>
      </c>
      <c r="L819" s="89"/>
      <c r="M819" s="90" t="s">
        <v>764</v>
      </c>
      <c r="N819" s="91" t="s">
        <v>765</v>
      </c>
      <c r="Q819" s="19"/>
      <c r="R819" s="19"/>
    </row>
    <row r="820" spans="1:18" s="18" customFormat="1" ht="15.75" hidden="1" outlineLevel="1" x14ac:dyDescent="0.25">
      <c r="A820" s="106"/>
      <c r="B820" s="80"/>
      <c r="C820" s="81"/>
      <c r="D820" s="82"/>
      <c r="E820" s="82" t="str">
        <f t="shared" ca="1" si="165"/>
        <v/>
      </c>
      <c r="F820" s="102" t="str">
        <f t="array" aca="1" ref="F820" ca="1">IF(ISNUMBER(SEARCH("Bit", $K820)), "", INDEX(F:F,MAX(IF(OFFSET(F820,-25,0,24,1)&lt;&gt;"",ROW(OFFSET(F820,-25,0,24,1)))),)+2)</f>
        <v/>
      </c>
      <c r="G820" s="82"/>
      <c r="H820" s="82"/>
      <c r="I820" s="82"/>
      <c r="J820" s="82"/>
      <c r="K820" s="89" t="s">
        <v>69</v>
      </c>
      <c r="L820" s="89"/>
      <c r="M820" s="90" t="s">
        <v>766</v>
      </c>
      <c r="N820" s="91"/>
      <c r="Q820" s="19"/>
      <c r="R820" s="19"/>
    </row>
    <row r="821" spans="1:18" s="18" customFormat="1" ht="33.75" hidden="1" outlineLevel="1" x14ac:dyDescent="0.25">
      <c r="A821" s="106"/>
      <c r="B821" s="80"/>
      <c r="C821" s="81"/>
      <c r="D821" s="82"/>
      <c r="E821" s="82" t="str">
        <f t="shared" ca="1" si="165"/>
        <v/>
      </c>
      <c r="F821" s="102" t="str">
        <f t="array" aca="1" ref="F821" ca="1">IF(ISNUMBER(SEARCH("Bit", $K821)), "", INDEX(F:F,MAX(IF(OFFSET(F821,-25,0,24,1)&lt;&gt;"",ROW(OFFSET(F821,-25,0,24,1)))),)+2)</f>
        <v/>
      </c>
      <c r="G821" s="82"/>
      <c r="H821" s="82"/>
      <c r="I821" s="82"/>
      <c r="J821" s="82"/>
      <c r="K821" s="89" t="s">
        <v>34</v>
      </c>
      <c r="L821" s="89"/>
      <c r="M821" s="90" t="s">
        <v>767</v>
      </c>
      <c r="N821" s="91" t="s">
        <v>768</v>
      </c>
      <c r="Q821" s="19"/>
      <c r="R821" s="19"/>
    </row>
    <row r="822" spans="1:18" s="18" customFormat="1" ht="15.75" hidden="1" outlineLevel="1" x14ac:dyDescent="0.25">
      <c r="A822" s="106"/>
      <c r="B822" s="80"/>
      <c r="C822" s="81"/>
      <c r="D822" s="82"/>
      <c r="E822" s="82" t="str">
        <f t="shared" ca="1" si="165"/>
        <v/>
      </c>
      <c r="F822" s="102" t="str">
        <f t="array" aca="1" ref="F822" ca="1">IF(ISNUMBER(SEARCH("Bit", $K822)), "", INDEX(F:F,MAX(IF(OFFSET(F822,-25,0,24,1)&lt;&gt;"",ROW(OFFSET(F822,-25,0,24,1)))),)+2)</f>
        <v/>
      </c>
      <c r="G822" s="82"/>
      <c r="H822" s="82"/>
      <c r="I822" s="82"/>
      <c r="J822" s="82"/>
      <c r="K822" s="89" t="s">
        <v>35</v>
      </c>
      <c r="L822" s="89"/>
      <c r="M822" s="90" t="s">
        <v>769</v>
      </c>
      <c r="N822" s="91"/>
      <c r="Q822" s="19"/>
      <c r="R822" s="19"/>
    </row>
    <row r="823" spans="1:18" s="18" customFormat="1" ht="33.75" hidden="1" outlineLevel="1" x14ac:dyDescent="0.25">
      <c r="A823" s="106"/>
      <c r="B823" s="80"/>
      <c r="C823" s="81"/>
      <c r="D823" s="82"/>
      <c r="E823" s="82" t="str">
        <f t="shared" ca="1" si="165"/>
        <v/>
      </c>
      <c r="F823" s="102" t="str">
        <f t="array" aca="1" ref="F823" ca="1">IF(ISNUMBER(SEARCH("Bit", $K823)), "", INDEX(F:F,MAX(IF(OFFSET(F823,-25,0,24,1)&lt;&gt;"",ROW(OFFSET(F823,-25,0,24,1)))),)+2)</f>
        <v/>
      </c>
      <c r="G823" s="82"/>
      <c r="H823" s="82"/>
      <c r="I823" s="82"/>
      <c r="J823" s="82"/>
      <c r="K823" s="89" t="s">
        <v>36</v>
      </c>
      <c r="L823" s="89"/>
      <c r="M823" s="90" t="s">
        <v>770</v>
      </c>
      <c r="N823" s="91" t="s">
        <v>771</v>
      </c>
      <c r="Q823" s="19"/>
      <c r="R823" s="19"/>
    </row>
    <row r="824" spans="1:18" s="18" customFormat="1" ht="15.75" hidden="1" outlineLevel="1" x14ac:dyDescent="0.25">
      <c r="A824" s="106"/>
      <c r="B824" s="80"/>
      <c r="C824" s="81"/>
      <c r="D824" s="82"/>
      <c r="E824" s="82" t="str">
        <f t="shared" ca="1" si="165"/>
        <v/>
      </c>
      <c r="F824" s="102" t="str">
        <f t="array" aca="1" ref="F824" ca="1">IF(ISNUMBER(SEARCH("Bit", $K824)), "", INDEX(F:F,MAX(IF(OFFSET(F824,-25,0,24,1)&lt;&gt;"",ROW(OFFSET(F824,-25,0,24,1)))),)+2)</f>
        <v/>
      </c>
      <c r="G824" s="82"/>
      <c r="H824" s="82"/>
      <c r="I824" s="82"/>
      <c r="J824" s="82"/>
      <c r="K824" s="89" t="s">
        <v>37</v>
      </c>
      <c r="L824" s="89"/>
      <c r="M824" s="90" t="s">
        <v>772</v>
      </c>
      <c r="N824" s="91"/>
      <c r="Q824" s="19"/>
      <c r="R824" s="19"/>
    </row>
    <row r="825" spans="1:18" s="18" customFormat="1" ht="33.75" hidden="1" outlineLevel="1" x14ac:dyDescent="0.25">
      <c r="A825" s="106"/>
      <c r="B825" s="80"/>
      <c r="C825" s="81"/>
      <c r="D825" s="82"/>
      <c r="E825" s="82" t="str">
        <f t="shared" ca="1" si="165"/>
        <v/>
      </c>
      <c r="F825" s="102" t="str">
        <f t="array" aca="1" ref="F825" ca="1">IF(ISNUMBER(SEARCH("Bit", $K825)), "", INDEX(F:F,MAX(IF(OFFSET(F825,-25,0,24,1)&lt;&gt;"",ROW(OFFSET(F825,-25,0,24,1)))),)+2)</f>
        <v/>
      </c>
      <c r="G825" s="82"/>
      <c r="H825" s="82"/>
      <c r="I825" s="82"/>
      <c r="J825" s="82"/>
      <c r="K825" s="89" t="s">
        <v>38</v>
      </c>
      <c r="L825" s="89"/>
      <c r="M825" s="90" t="s">
        <v>773</v>
      </c>
      <c r="N825" s="91" t="s">
        <v>774</v>
      </c>
      <c r="Q825" s="19"/>
      <c r="R825" s="19"/>
    </row>
    <row r="826" spans="1:18" s="18" customFormat="1" ht="15.75" hidden="1" outlineLevel="1" x14ac:dyDescent="0.25">
      <c r="A826" s="106"/>
      <c r="B826" s="80"/>
      <c r="C826" s="81"/>
      <c r="D826" s="82"/>
      <c r="E826" s="82" t="str">
        <f t="shared" ca="1" si="165"/>
        <v/>
      </c>
      <c r="F826" s="102" t="str">
        <f t="array" aca="1" ref="F826" ca="1">IF(ISNUMBER(SEARCH("Bit", $K826)), "", INDEX(F:F,MAX(IF(OFFSET(F826,-25,0,24,1)&lt;&gt;"",ROW(OFFSET(F826,-25,0,24,1)))),)+2)</f>
        <v/>
      </c>
      <c r="G826" s="82"/>
      <c r="H826" s="82"/>
      <c r="I826" s="82"/>
      <c r="J826" s="82"/>
      <c r="K826" s="89" t="s">
        <v>39</v>
      </c>
      <c r="L826" s="89"/>
      <c r="M826" s="90" t="s">
        <v>775</v>
      </c>
      <c r="N826" s="91"/>
      <c r="Q826" s="19"/>
      <c r="R826" s="19"/>
    </row>
    <row r="827" spans="1:18" s="18" customFormat="1" ht="33.75" hidden="1" outlineLevel="1" x14ac:dyDescent="0.25">
      <c r="A827" s="106"/>
      <c r="B827" s="80"/>
      <c r="C827" s="81"/>
      <c r="D827" s="82"/>
      <c r="E827" s="82" t="str">
        <f t="shared" ca="1" si="165"/>
        <v/>
      </c>
      <c r="F827" s="102" t="str">
        <f t="array" aca="1" ref="F827" ca="1">IF(ISNUMBER(SEARCH("Bit", $K827)), "", INDEX(F:F,MAX(IF(OFFSET(F827,-25,0,24,1)&lt;&gt;"",ROW(OFFSET(F827,-25,0,24,1)))),)+2)</f>
        <v/>
      </c>
      <c r="G827" s="82"/>
      <c r="H827" s="82"/>
      <c r="I827" s="82"/>
      <c r="J827" s="82"/>
      <c r="K827" s="89" t="s">
        <v>88</v>
      </c>
      <c r="L827" s="89"/>
      <c r="M827" s="90" t="s">
        <v>776</v>
      </c>
      <c r="N827" s="91" t="s">
        <v>777</v>
      </c>
      <c r="Q827" s="19"/>
      <c r="R827" s="19"/>
    </row>
    <row r="828" spans="1:18" s="18" customFormat="1" ht="15.75" hidden="1" outlineLevel="1" x14ac:dyDescent="0.25">
      <c r="A828" s="106"/>
      <c r="B828" s="80"/>
      <c r="C828" s="81"/>
      <c r="D828" s="82"/>
      <c r="E828" s="82" t="str">
        <f t="shared" ca="1" si="165"/>
        <v/>
      </c>
      <c r="F828" s="102" t="str">
        <f t="array" aca="1" ref="F828" ca="1">IF(ISNUMBER(SEARCH("Bit", $K828)), "", INDEX(F:F,MAX(IF(OFFSET(F828,-25,0,24,1)&lt;&gt;"",ROW(OFFSET(F828,-25,0,24,1)))),)+2)</f>
        <v/>
      </c>
      <c r="G828" s="82"/>
      <c r="H828" s="82"/>
      <c r="I828" s="82"/>
      <c r="J828" s="82"/>
      <c r="K828" s="89" t="s">
        <v>90</v>
      </c>
      <c r="L828" s="89"/>
      <c r="M828" s="90" t="s">
        <v>778</v>
      </c>
      <c r="N828" s="91"/>
      <c r="Q828" s="19"/>
      <c r="R828" s="19"/>
    </row>
    <row r="829" spans="1:18" s="18" customFormat="1" ht="15.75" collapsed="1" x14ac:dyDescent="0.25">
      <c r="A829" s="106"/>
      <c r="B829" s="100" t="s">
        <v>40</v>
      </c>
      <c r="C829" s="101" t="s">
        <v>2225</v>
      </c>
      <c r="D829" s="102" t="s">
        <v>42</v>
      </c>
      <c r="E829" s="102" t="str">
        <f t="shared" ca="1" si="165"/>
        <v>0x1BA</v>
      </c>
      <c r="F829" s="102">
        <f t="array" aca="1" ref="F829" ca="1">IF(ISNUMBER(SEARCH("Bit", $K829)), "", INDEX(F:F,MAX(IF(OFFSET(F829,-25,0,24,1)&lt;&gt;"",ROW(OFFSET(F829,-25,0,24,1)))),)+2)</f>
        <v>442</v>
      </c>
      <c r="G829" s="102" t="s">
        <v>43</v>
      </c>
      <c r="H829" s="102">
        <v>16</v>
      </c>
      <c r="I829" s="82" t="s">
        <v>44</v>
      </c>
      <c r="J829" s="102"/>
      <c r="K829" s="103" t="s">
        <v>45</v>
      </c>
      <c r="L829" s="103"/>
      <c r="M829" s="104" t="s">
        <v>189</v>
      </c>
      <c r="N829" s="105" t="s">
        <v>2239</v>
      </c>
      <c r="Q829" s="19"/>
      <c r="R829" s="19"/>
    </row>
    <row r="830" spans="1:18" s="18" customFormat="1" ht="15.75" hidden="1" outlineLevel="1" x14ac:dyDescent="0.25">
      <c r="A830" s="106"/>
      <c r="B830" s="100"/>
      <c r="C830" s="101"/>
      <c r="D830" s="102"/>
      <c r="E830" s="102" t="str">
        <f t="shared" ref="E830" ca="1" si="173">IF(F830&lt;&gt;"","0x"&amp;DEC2HEX(F830,3),"")</f>
        <v/>
      </c>
      <c r="F830" s="102" t="str">
        <f t="array" aca="1" ref="F830" ca="1">IF(ISNUMBER(SEARCH("Bit", $K830)), "", INDEX(F:F,MAX(IF(OFFSET(F830,-25,0,24,1)&lt;&gt;"",ROW(OFFSET(F830,-25,0,24,1)))),)+2)</f>
        <v/>
      </c>
      <c r="G830" s="102"/>
      <c r="H830" s="102"/>
      <c r="I830" s="102"/>
      <c r="J830" s="102"/>
      <c r="K830" s="103" t="s">
        <v>2226</v>
      </c>
      <c r="L830" s="103"/>
      <c r="M830" s="104" t="s">
        <v>70</v>
      </c>
      <c r="N830" s="105"/>
      <c r="Q830" s="19"/>
      <c r="R830" s="19"/>
    </row>
    <row r="831" spans="1:18" s="18" customFormat="1" ht="67.5" hidden="1" outlineLevel="1" x14ac:dyDescent="0.25">
      <c r="A831" s="106"/>
      <c r="B831" s="100"/>
      <c r="C831" s="101"/>
      <c r="D831" s="102"/>
      <c r="E831" s="102" t="str">
        <f t="shared" ca="1" si="165"/>
        <v/>
      </c>
      <c r="F831" s="102" t="str">
        <f t="array" aca="1" ref="F831" ca="1">IF(ISNUMBER(SEARCH("Bit", $K831)), "", INDEX(F:F,MAX(IF(OFFSET(F831,-25,0,24,1)&lt;&gt;"",ROW(OFFSET(F831,-25,0,24,1)))),)+2)</f>
        <v/>
      </c>
      <c r="G831" s="102"/>
      <c r="H831" s="102"/>
      <c r="I831" s="102"/>
      <c r="J831" s="102"/>
      <c r="K831" s="103" t="s">
        <v>90</v>
      </c>
      <c r="L831" s="103"/>
      <c r="M831" s="104" t="s">
        <v>2227</v>
      </c>
      <c r="N831" s="105" t="s">
        <v>2228</v>
      </c>
      <c r="Q831" s="19"/>
      <c r="R831" s="19"/>
    </row>
    <row r="832" spans="1:18" s="18" customFormat="1" ht="15.75" collapsed="1" x14ac:dyDescent="0.25">
      <c r="A832" s="106"/>
      <c r="B832" s="100" t="s">
        <v>40</v>
      </c>
      <c r="C832" s="101" t="s">
        <v>2160</v>
      </c>
      <c r="D832" s="102" t="s">
        <v>42</v>
      </c>
      <c r="E832" s="102" t="str">
        <f t="shared" ca="1" si="165"/>
        <v>0x1BC</v>
      </c>
      <c r="F832" s="102">
        <f t="array" aca="1" ref="F832" ca="1">IF(ISNUMBER(SEARCH("Bit", $K832)), "", INDEX(F:F,MAX(IF(OFFSET(F832,-25,0,24,1)&lt;&gt;"",ROW(OFFSET(F832,-25,0,24,1)))),)+2)</f>
        <v>444</v>
      </c>
      <c r="G832" s="102" t="s">
        <v>43</v>
      </c>
      <c r="H832" s="102">
        <v>16</v>
      </c>
      <c r="I832" s="102" t="s">
        <v>2162</v>
      </c>
      <c r="J832" s="102"/>
      <c r="K832" s="103" t="s">
        <v>45</v>
      </c>
      <c r="L832" s="103"/>
      <c r="M832" s="104"/>
      <c r="N832" s="105"/>
      <c r="Q832" s="19"/>
      <c r="R832" s="19"/>
    </row>
    <row r="833" spans="1:18" s="18" customFormat="1" ht="45" hidden="1" outlineLevel="1" x14ac:dyDescent="0.25">
      <c r="A833" s="106"/>
      <c r="B833" s="100"/>
      <c r="C833" s="101"/>
      <c r="D833" s="102"/>
      <c r="E833" s="102" t="str">
        <f t="shared" ref="E833" ca="1" si="174">IF(F833&lt;&gt;"","0x"&amp;DEC2HEX(F833,3),"")</f>
        <v/>
      </c>
      <c r="F833" s="102" t="str">
        <f t="array" aca="1" ref="F833" ca="1">IF(ISNUMBER(SEARCH("Bit", $K833)), "", INDEX(F:F,MAX(IF(OFFSET(F833,-25,0,24,1)&lt;&gt;"",ROW(OFFSET(F833,-25,0,24,1)))),)+2)</f>
        <v/>
      </c>
      <c r="G833" s="102"/>
      <c r="H833" s="102"/>
      <c r="I833" s="102"/>
      <c r="J833" s="102"/>
      <c r="K833" s="103" t="s">
        <v>112</v>
      </c>
      <c r="L833" s="103"/>
      <c r="M833" s="104" t="s">
        <v>2160</v>
      </c>
      <c r="N833" s="105" t="s">
        <v>2161</v>
      </c>
      <c r="Q833" s="19"/>
      <c r="R833" s="19"/>
    </row>
    <row r="834" spans="1:18" s="18" customFormat="1" ht="15.75" collapsed="1" x14ac:dyDescent="0.25">
      <c r="A834" s="106"/>
      <c r="B834" s="100" t="s">
        <v>40</v>
      </c>
      <c r="C834" s="81" t="s">
        <v>779</v>
      </c>
      <c r="D834" s="102" t="s">
        <v>42</v>
      </c>
      <c r="E834" s="102" t="str">
        <f ca="1">IF(F834&lt;&gt;"","0x"&amp;DEC2HEX(F834,3),"")</f>
        <v>0x1BE</v>
      </c>
      <c r="F834" s="102">
        <f t="array" aca="1" ref="F834" ca="1">IF(ISNUMBER(SEARCH("Bit", $K834)), "", INDEX(F:F,MAX(IF(OFFSET(F834,-25,0,24,1)&lt;&gt;"",ROW(OFFSET(F834,-25,0,24,1)))),)+2)</f>
        <v>446</v>
      </c>
      <c r="G834" s="102" t="s">
        <v>43</v>
      </c>
      <c r="H834" s="102">
        <v>16</v>
      </c>
      <c r="I834" s="102" t="s">
        <v>44</v>
      </c>
      <c r="J834" s="102"/>
      <c r="K834" s="103" t="s">
        <v>45</v>
      </c>
      <c r="L834" s="103"/>
      <c r="M834" s="104" t="s">
        <v>189</v>
      </c>
      <c r="N834" s="105"/>
      <c r="Q834" s="19"/>
      <c r="R834" s="19"/>
    </row>
    <row r="835" spans="1:18" s="18" customFormat="1" ht="15.75" hidden="1" outlineLevel="1" x14ac:dyDescent="0.25">
      <c r="A835" s="106"/>
      <c r="B835" s="100"/>
      <c r="C835" s="101"/>
      <c r="D835" s="102"/>
      <c r="E835" s="102" t="str">
        <f ca="1">IF(F835&lt;&gt;"","0x"&amp;DEC2HEX(F835,3),"")</f>
        <v/>
      </c>
      <c r="F835" s="102" t="str">
        <f t="array" aca="1" ref="F835" ca="1">IF(ISNUMBER(SEARCH("Bit", $K835)), "", INDEX(F:F,MAX(IF(OFFSET(F835,-25,0,24,1)&lt;&gt;"",ROW(OFFSET(F835,-25,0,24,1)))),)+2)</f>
        <v/>
      </c>
      <c r="G835" s="102"/>
      <c r="H835" s="102"/>
      <c r="I835" s="102"/>
      <c r="J835" s="102"/>
      <c r="K835" s="103" t="s">
        <v>67</v>
      </c>
      <c r="L835" s="103"/>
      <c r="M835" s="104" t="s">
        <v>68</v>
      </c>
      <c r="N835" s="105"/>
      <c r="Q835" s="19"/>
      <c r="R835" s="19"/>
    </row>
    <row r="836" spans="1:18" s="18" customFormat="1" ht="15.75" hidden="1" outlineLevel="1" x14ac:dyDescent="0.25">
      <c r="A836" s="106"/>
      <c r="B836" s="100"/>
      <c r="C836" s="101"/>
      <c r="D836" s="102"/>
      <c r="E836" s="102" t="str">
        <f ca="1">IF(F836&lt;&gt;"","0x"&amp;DEC2HEX(F836,3),"")</f>
        <v/>
      </c>
      <c r="F836" s="102" t="str">
        <f t="array" aca="1" ref="F836" ca="1">IF(ISNUMBER(SEARCH("Bit", $K836)), "", INDEX(F:F,MAX(IF(OFFSET(F836,-25,0,24,1)&lt;&gt;"",ROW(OFFSET(F836,-25,0,24,1)))),)+2)</f>
        <v/>
      </c>
      <c r="G836" s="102"/>
      <c r="H836" s="102"/>
      <c r="I836" s="102"/>
      <c r="J836" s="102"/>
      <c r="K836" s="89" t="s">
        <v>69</v>
      </c>
      <c r="L836" s="103"/>
      <c r="M836" s="104" t="s">
        <v>70</v>
      </c>
      <c r="N836" s="105"/>
      <c r="Q836" s="19"/>
      <c r="R836" s="19"/>
    </row>
    <row r="837" spans="1:18" s="18" customFormat="1" ht="22.5" hidden="1" outlineLevel="1" x14ac:dyDescent="0.25">
      <c r="A837" s="106"/>
      <c r="B837" s="80"/>
      <c r="C837" s="81"/>
      <c r="D837" s="82"/>
      <c r="E837" s="82" t="str">
        <f t="shared" ref="E837:E844" ca="1" si="175">IF(F837&lt;&gt;"","0x"&amp;DEC2HEX(F837,3),"")</f>
        <v/>
      </c>
      <c r="F837" s="102" t="str">
        <f t="array" aca="1" ref="F837" ca="1">IF(ISNUMBER(SEARCH("Bit", $K837)), "", INDEX(F:F,MAX(IF(OFFSET(F837,-25,0,24,1)&lt;&gt;"",ROW(OFFSET(F837,-25,0,24,1)))),)+2)</f>
        <v/>
      </c>
      <c r="G837" s="82"/>
      <c r="H837" s="82"/>
      <c r="I837" s="82"/>
      <c r="J837" s="82"/>
      <c r="K837" s="89" t="s">
        <v>34</v>
      </c>
      <c r="L837" s="89"/>
      <c r="M837" s="90" t="s">
        <v>780</v>
      </c>
      <c r="N837" s="91" t="s">
        <v>781</v>
      </c>
      <c r="Q837" s="19"/>
      <c r="R837" s="19"/>
    </row>
    <row r="838" spans="1:18" s="18" customFormat="1" ht="15.75" hidden="1" outlineLevel="1" x14ac:dyDescent="0.25">
      <c r="A838" s="106"/>
      <c r="B838" s="80"/>
      <c r="C838" s="81"/>
      <c r="D838" s="82"/>
      <c r="E838" s="82" t="str">
        <f t="shared" ca="1" si="175"/>
        <v/>
      </c>
      <c r="F838" s="102" t="str">
        <f t="array" aca="1" ref="F838" ca="1">IF(ISNUMBER(SEARCH("Bit", $K838)), "", INDEX(F:F,MAX(IF(OFFSET(F838,-25,0,24,1)&lt;&gt;"",ROW(OFFSET(F838,-25,0,24,1)))),)+2)</f>
        <v/>
      </c>
      <c r="G838" s="82"/>
      <c r="H838" s="82"/>
      <c r="I838" s="82"/>
      <c r="J838" s="82"/>
      <c r="K838" s="89" t="s">
        <v>35</v>
      </c>
      <c r="L838" s="89"/>
      <c r="M838" s="90" t="s">
        <v>782</v>
      </c>
      <c r="N838" s="91"/>
      <c r="Q838" s="19"/>
      <c r="R838" s="19"/>
    </row>
    <row r="839" spans="1:18" s="18" customFormat="1" ht="22.5" hidden="1" outlineLevel="1" x14ac:dyDescent="0.25">
      <c r="A839" s="106"/>
      <c r="B839" s="80"/>
      <c r="C839" s="81"/>
      <c r="D839" s="82"/>
      <c r="E839" s="82" t="str">
        <f t="shared" ca="1" si="175"/>
        <v/>
      </c>
      <c r="F839" s="102" t="str">
        <f t="array" aca="1" ref="F839" ca="1">IF(ISNUMBER(SEARCH("Bit", $K839)), "", INDEX(F:F,MAX(IF(OFFSET(F839,-25,0,24,1)&lt;&gt;"",ROW(OFFSET(F839,-25,0,24,1)))),)+2)</f>
        <v/>
      </c>
      <c r="G839" s="82"/>
      <c r="H839" s="82"/>
      <c r="I839" s="82"/>
      <c r="J839" s="82"/>
      <c r="K839" s="89" t="s">
        <v>36</v>
      </c>
      <c r="L839" s="89"/>
      <c r="M839" s="90" t="s">
        <v>783</v>
      </c>
      <c r="N839" s="91" t="s">
        <v>784</v>
      </c>
      <c r="Q839" s="19"/>
      <c r="R839" s="19"/>
    </row>
    <row r="840" spans="1:18" s="18" customFormat="1" ht="15.75" hidden="1" outlineLevel="1" x14ac:dyDescent="0.25">
      <c r="A840" s="106"/>
      <c r="B840" s="80"/>
      <c r="C840" s="81"/>
      <c r="D840" s="82"/>
      <c r="E840" s="82" t="str">
        <f t="shared" ca="1" si="175"/>
        <v/>
      </c>
      <c r="F840" s="102" t="str">
        <f t="array" aca="1" ref="F840" ca="1">IF(ISNUMBER(SEARCH("Bit", $K840)), "", INDEX(F:F,MAX(IF(OFFSET(F840,-25,0,24,1)&lt;&gt;"",ROW(OFFSET(F840,-25,0,24,1)))),)+2)</f>
        <v/>
      </c>
      <c r="G840" s="82"/>
      <c r="H840" s="82"/>
      <c r="I840" s="82"/>
      <c r="J840" s="82"/>
      <c r="K840" s="89" t="s">
        <v>37</v>
      </c>
      <c r="L840" s="89"/>
      <c r="M840" s="90" t="s">
        <v>785</v>
      </c>
      <c r="N840" s="91"/>
      <c r="Q840" s="19"/>
      <c r="R840" s="19"/>
    </row>
    <row r="841" spans="1:18" s="18" customFormat="1" ht="22.5" hidden="1" outlineLevel="1" x14ac:dyDescent="0.25">
      <c r="A841" s="106"/>
      <c r="B841" s="80"/>
      <c r="C841" s="81"/>
      <c r="D841" s="82"/>
      <c r="E841" s="82" t="str">
        <f t="shared" ca="1" si="175"/>
        <v/>
      </c>
      <c r="F841" s="102" t="str">
        <f t="array" aca="1" ref="F841" ca="1">IF(ISNUMBER(SEARCH("Bit", $K841)), "", INDEX(F:F,MAX(IF(OFFSET(F841,-25,0,24,1)&lt;&gt;"",ROW(OFFSET(F841,-25,0,24,1)))),)+2)</f>
        <v/>
      </c>
      <c r="G841" s="82"/>
      <c r="H841" s="82"/>
      <c r="I841" s="82"/>
      <c r="J841" s="82"/>
      <c r="K841" s="89" t="s">
        <v>38</v>
      </c>
      <c r="L841" s="89"/>
      <c r="M841" s="90" t="s">
        <v>786</v>
      </c>
      <c r="N841" s="91" t="s">
        <v>787</v>
      </c>
      <c r="Q841" s="19"/>
      <c r="R841" s="19"/>
    </row>
    <row r="842" spans="1:18" s="18" customFormat="1" ht="15.75" hidden="1" outlineLevel="1" x14ac:dyDescent="0.25">
      <c r="A842" s="106"/>
      <c r="B842" s="80"/>
      <c r="C842" s="81"/>
      <c r="D842" s="82"/>
      <c r="E842" s="82" t="str">
        <f t="shared" ca="1" si="175"/>
        <v/>
      </c>
      <c r="F842" s="102" t="str">
        <f t="array" aca="1" ref="F842" ca="1">IF(ISNUMBER(SEARCH("Bit", $K842)), "", INDEX(F:F,MAX(IF(OFFSET(F842,-25,0,24,1)&lt;&gt;"",ROW(OFFSET(F842,-25,0,24,1)))),)+2)</f>
        <v/>
      </c>
      <c r="G842" s="82"/>
      <c r="H842" s="82"/>
      <c r="I842" s="82"/>
      <c r="J842" s="82"/>
      <c r="K842" s="89" t="s">
        <v>39</v>
      </c>
      <c r="L842" s="89"/>
      <c r="M842" s="90" t="s">
        <v>788</v>
      </c>
      <c r="N842" s="91"/>
      <c r="Q842" s="19"/>
      <c r="R842" s="19"/>
    </row>
    <row r="843" spans="1:18" s="18" customFormat="1" ht="22.5" hidden="1" outlineLevel="1" x14ac:dyDescent="0.25">
      <c r="A843" s="106"/>
      <c r="B843" s="80"/>
      <c r="C843" s="81"/>
      <c r="D843" s="82"/>
      <c r="E843" s="82" t="str">
        <f t="shared" ca="1" si="175"/>
        <v/>
      </c>
      <c r="F843" s="102" t="str">
        <f t="array" aca="1" ref="F843" ca="1">IF(ISNUMBER(SEARCH("Bit", $K843)), "", INDEX(F:F,MAX(IF(OFFSET(F843,-25,0,24,1)&lt;&gt;"",ROW(OFFSET(F843,-25,0,24,1)))),)+2)</f>
        <v/>
      </c>
      <c r="G843" s="82"/>
      <c r="H843" s="82"/>
      <c r="I843" s="82"/>
      <c r="J843" s="82"/>
      <c r="K843" s="89" t="s">
        <v>88</v>
      </c>
      <c r="L843" s="89"/>
      <c r="M843" s="90" t="s">
        <v>789</v>
      </c>
      <c r="N843" s="91" t="s">
        <v>790</v>
      </c>
      <c r="Q843" s="19"/>
      <c r="R843" s="19"/>
    </row>
    <row r="844" spans="1:18" s="18" customFormat="1" ht="15.75" hidden="1" outlineLevel="1" x14ac:dyDescent="0.25">
      <c r="A844" s="106"/>
      <c r="B844" s="80"/>
      <c r="C844" s="81"/>
      <c r="D844" s="82"/>
      <c r="E844" s="82" t="str">
        <f t="shared" ca="1" si="175"/>
        <v/>
      </c>
      <c r="F844" s="102" t="str">
        <f t="array" aca="1" ref="F844" ca="1">IF(ISNUMBER(SEARCH("Bit", $K844)), "", INDEX(F:F,MAX(IF(OFFSET(F844,-25,0,24,1)&lt;&gt;"",ROW(OFFSET(F844,-25,0,24,1)))),)+2)</f>
        <v/>
      </c>
      <c r="G844" s="82"/>
      <c r="H844" s="82"/>
      <c r="I844" s="82"/>
      <c r="J844" s="82"/>
      <c r="K844" s="89" t="s">
        <v>90</v>
      </c>
      <c r="L844" s="89"/>
      <c r="M844" s="90" t="s">
        <v>791</v>
      </c>
      <c r="N844" s="91"/>
      <c r="Q844" s="19"/>
      <c r="R844" s="19"/>
    </row>
    <row r="845" spans="1:18" s="18" customFormat="1" ht="15.75" collapsed="1" x14ac:dyDescent="0.25">
      <c r="A845" s="106"/>
      <c r="B845" s="100" t="s">
        <v>40</v>
      </c>
      <c r="C845" s="101"/>
      <c r="D845" s="102" t="s">
        <v>42</v>
      </c>
      <c r="E845" s="102" t="str">
        <f t="shared" ref="E845:E850" ca="1" si="176">IF(F845&lt;&gt;"","0x"&amp;DEC2HEX(F845,3),"")</f>
        <v>0x1C0</v>
      </c>
      <c r="F845" s="102">
        <f t="array" aca="1" ref="F845" ca="1">IF(ISNUMBER(SEARCH("Bit", $K845)), "", INDEX(F:F,MAX(IF(OFFSET(F845,-25,0,24,1)&lt;&gt;"",ROW(OFFSET(F845,-25,0,24,1)))),)+2)</f>
        <v>448</v>
      </c>
      <c r="G845" s="102" t="s">
        <v>43</v>
      </c>
      <c r="H845" s="102">
        <v>16</v>
      </c>
      <c r="I845" s="102"/>
      <c r="J845" s="102"/>
      <c r="K845" s="103" t="s">
        <v>45</v>
      </c>
      <c r="L845" s="103"/>
      <c r="M845" s="104"/>
      <c r="N845" s="105"/>
      <c r="Q845" s="19"/>
      <c r="R845" s="19"/>
    </row>
    <row r="846" spans="1:18" s="18" customFormat="1" ht="15.75" hidden="1" outlineLevel="1" x14ac:dyDescent="0.25">
      <c r="A846" s="106"/>
      <c r="B846" s="100"/>
      <c r="C846" s="101"/>
      <c r="D846" s="102"/>
      <c r="E846" s="102" t="str">
        <f t="shared" ca="1" si="176"/>
        <v/>
      </c>
      <c r="F846" s="102" t="str">
        <f t="array" aca="1" ref="F846" ca="1">IF(ISNUMBER(SEARCH("Bit", $K846)), "", INDEX(F:F,MAX(IF(OFFSET(F846,-25,0,24,1)&lt;&gt;"",ROW(OFFSET(F846,-25,0,24,1)))),)+2)</f>
        <v/>
      </c>
      <c r="G846" s="102"/>
      <c r="H846" s="102"/>
      <c r="I846" s="102"/>
      <c r="J846" s="102"/>
      <c r="K846" s="103" t="s">
        <v>112</v>
      </c>
      <c r="L846" s="103"/>
      <c r="M846" s="104" t="s">
        <v>70</v>
      </c>
      <c r="N846" s="105"/>
      <c r="Q846" s="19"/>
      <c r="R846" s="19"/>
    </row>
    <row r="847" spans="1:18" s="18" customFormat="1" ht="15.75" collapsed="1" x14ac:dyDescent="0.25">
      <c r="A847" s="106"/>
      <c r="B847" s="100" t="s">
        <v>40</v>
      </c>
      <c r="C847" s="101"/>
      <c r="D847" s="102" t="s">
        <v>42</v>
      </c>
      <c r="E847" s="102" t="str">
        <f t="shared" ca="1" si="176"/>
        <v>0x1C2</v>
      </c>
      <c r="F847" s="102">
        <f t="array" aca="1" ref="F847" ca="1">IF(ISNUMBER(SEARCH("Bit", $K847)), "", INDEX(F:F,MAX(IF(OFFSET(F847,-25,0,24,1)&lt;&gt;"",ROW(OFFSET(F847,-25,0,24,1)))),)+2)</f>
        <v>450</v>
      </c>
      <c r="G847" s="102" t="s">
        <v>43</v>
      </c>
      <c r="H847" s="102">
        <v>16</v>
      </c>
      <c r="I847" s="102"/>
      <c r="J847" s="102"/>
      <c r="K847" s="103" t="s">
        <v>45</v>
      </c>
      <c r="L847" s="103"/>
      <c r="M847" s="104"/>
      <c r="N847" s="105"/>
      <c r="Q847" s="19"/>
      <c r="R847" s="19"/>
    </row>
    <row r="848" spans="1:18" s="18" customFormat="1" ht="15.75" hidden="1" outlineLevel="1" x14ac:dyDescent="0.25">
      <c r="A848" s="106"/>
      <c r="B848" s="100"/>
      <c r="C848" s="101"/>
      <c r="D848" s="102"/>
      <c r="E848" s="102" t="str">
        <f t="shared" ca="1" si="176"/>
        <v/>
      </c>
      <c r="F848" s="102" t="str">
        <f t="array" aca="1" ref="F848" ca="1">IF(ISNUMBER(SEARCH("Bit", $K848)), "", INDEX(F:F,MAX(IF(OFFSET(F848,-25,0,24,1)&lt;&gt;"",ROW(OFFSET(F848,-25,0,24,1)))),)+2)</f>
        <v/>
      </c>
      <c r="G848" s="102"/>
      <c r="H848" s="102"/>
      <c r="I848" s="102"/>
      <c r="J848" s="102"/>
      <c r="K848" s="103" t="s">
        <v>112</v>
      </c>
      <c r="L848" s="103"/>
      <c r="M848" s="104" t="s">
        <v>70</v>
      </c>
      <c r="N848" s="105"/>
      <c r="Q848" s="19"/>
      <c r="R848" s="19"/>
    </row>
    <row r="849" spans="1:18" s="18" customFormat="1" ht="15.75" collapsed="1" x14ac:dyDescent="0.25">
      <c r="A849" s="106"/>
      <c r="B849" s="100" t="s">
        <v>40</v>
      </c>
      <c r="C849" s="101"/>
      <c r="D849" s="102" t="s">
        <v>42</v>
      </c>
      <c r="E849" s="102" t="str">
        <f t="shared" ca="1" si="176"/>
        <v>0x1C4</v>
      </c>
      <c r="F849" s="102">
        <f t="array" aca="1" ref="F849" ca="1">IF(ISNUMBER(SEARCH("Bit", $K849)), "", INDEX(F:F,MAX(IF(OFFSET(F849,-25,0,24,1)&lt;&gt;"",ROW(OFFSET(F849,-25,0,24,1)))),)+2)</f>
        <v>452</v>
      </c>
      <c r="G849" s="102" t="s">
        <v>43</v>
      </c>
      <c r="H849" s="102">
        <v>16</v>
      </c>
      <c r="I849" s="102"/>
      <c r="J849" s="102"/>
      <c r="K849" s="103" t="s">
        <v>45</v>
      </c>
      <c r="L849" s="103"/>
      <c r="M849" s="104"/>
      <c r="N849" s="105"/>
      <c r="Q849" s="19"/>
      <c r="R849" s="19"/>
    </row>
    <row r="850" spans="1:18" s="18" customFormat="1" ht="15.75" hidden="1" outlineLevel="1" x14ac:dyDescent="0.25">
      <c r="A850" s="106"/>
      <c r="B850" s="100"/>
      <c r="C850" s="101"/>
      <c r="D850" s="102"/>
      <c r="E850" s="102" t="str">
        <f t="shared" ca="1" si="176"/>
        <v/>
      </c>
      <c r="F850" s="102" t="str">
        <f t="array" aca="1" ref="F850" ca="1">IF(ISNUMBER(SEARCH("Bit", $K850)), "", INDEX(F:F,MAX(IF(OFFSET(F850,-25,0,24,1)&lt;&gt;"",ROW(OFFSET(F850,-25,0,24,1)))),)+2)</f>
        <v/>
      </c>
      <c r="G850" s="102"/>
      <c r="H850" s="102"/>
      <c r="I850" s="102"/>
      <c r="J850" s="102"/>
      <c r="K850" s="103" t="s">
        <v>112</v>
      </c>
      <c r="L850" s="103"/>
      <c r="M850" s="104" t="s">
        <v>70</v>
      </c>
      <c r="N850" s="105"/>
      <c r="Q850" s="19"/>
      <c r="R850" s="19"/>
    </row>
    <row r="851" spans="1:18" s="18" customFormat="1" ht="15.75" collapsed="1" x14ac:dyDescent="0.25">
      <c r="A851" s="106"/>
      <c r="B851" s="100" t="s">
        <v>40</v>
      </c>
      <c r="C851" s="81" t="s">
        <v>792</v>
      </c>
      <c r="D851" s="102" t="s">
        <v>42</v>
      </c>
      <c r="E851" s="102" t="str">
        <f ca="1">IF(F851&lt;&gt;"","0x"&amp;DEC2HEX(F851,3),"")</f>
        <v>0x1C6</v>
      </c>
      <c r="F851" s="102">
        <f t="array" aca="1" ref="F851" ca="1">IF(ISNUMBER(SEARCH("Bit", $K851)), "", INDEX(F:F,MAX(IF(OFFSET(F851,-25,0,24,1)&lt;&gt;"",ROW(OFFSET(F851,-25,0,24,1)))),)+2)</f>
        <v>454</v>
      </c>
      <c r="G851" s="102" t="s">
        <v>43</v>
      </c>
      <c r="H851" s="102">
        <v>16</v>
      </c>
      <c r="I851" s="102" t="s">
        <v>44</v>
      </c>
      <c r="J851" s="102"/>
      <c r="K851" s="103" t="s">
        <v>45</v>
      </c>
      <c r="L851" s="103"/>
      <c r="M851" s="104" t="s">
        <v>189</v>
      </c>
      <c r="N851" s="105"/>
      <c r="Q851" s="19"/>
      <c r="R851" s="19"/>
    </row>
    <row r="852" spans="1:18" s="18" customFormat="1" ht="15.75" hidden="1" outlineLevel="1" x14ac:dyDescent="0.25">
      <c r="A852" s="106"/>
      <c r="B852" s="100"/>
      <c r="C852" s="101"/>
      <c r="D852" s="102"/>
      <c r="E852" s="102" t="str">
        <f ca="1">IF(F852&lt;&gt;"","0x"&amp;DEC2HEX(F852,3),"")</f>
        <v/>
      </c>
      <c r="F852" s="102" t="str">
        <f t="array" aca="1" ref="F852" ca="1">IF(ISNUMBER(SEARCH("Bit", $K852)), "", INDEX(F:F,MAX(IF(OFFSET(F852,-25,0,24,1)&lt;&gt;"",ROW(OFFSET(F852,-25,0,24,1)))),)+2)</f>
        <v/>
      </c>
      <c r="G852" s="102"/>
      <c r="H852" s="102"/>
      <c r="I852" s="102"/>
      <c r="J852" s="102"/>
      <c r="K852" s="103" t="s">
        <v>67</v>
      </c>
      <c r="L852" s="103"/>
      <c r="M852" s="104" t="s">
        <v>68</v>
      </c>
      <c r="N852" s="105"/>
      <c r="Q852" s="19"/>
      <c r="R852" s="19"/>
    </row>
    <row r="853" spans="1:18" s="18" customFormat="1" ht="15.75" hidden="1" outlineLevel="1" x14ac:dyDescent="0.25">
      <c r="A853" s="106"/>
      <c r="B853" s="100"/>
      <c r="C853" s="101"/>
      <c r="D853" s="102"/>
      <c r="E853" s="102" t="str">
        <f ca="1">IF(F853&lt;&gt;"","0x"&amp;DEC2HEX(F853,3),"")</f>
        <v/>
      </c>
      <c r="F853" s="102" t="str">
        <f t="array" aca="1" ref="F853" ca="1">IF(ISNUMBER(SEARCH("Bit", $K853)), "", INDEX(F:F,MAX(IF(OFFSET(F853,-25,0,24,1)&lt;&gt;"",ROW(OFFSET(F853,-25,0,24,1)))),)+2)</f>
        <v/>
      </c>
      <c r="G853" s="102"/>
      <c r="H853" s="102"/>
      <c r="I853" s="102"/>
      <c r="J853" s="102"/>
      <c r="K853" s="89" t="s">
        <v>69</v>
      </c>
      <c r="L853" s="103"/>
      <c r="M853" s="104" t="s">
        <v>70</v>
      </c>
      <c r="N853" s="105"/>
      <c r="Q853" s="19"/>
      <c r="R853" s="19"/>
    </row>
    <row r="854" spans="1:18" s="18" customFormat="1" ht="33.75" hidden="1" outlineLevel="1" x14ac:dyDescent="0.25">
      <c r="A854" s="106"/>
      <c r="B854" s="80"/>
      <c r="C854" s="81"/>
      <c r="D854" s="82"/>
      <c r="E854" s="82" t="str">
        <f t="shared" ref="E854:E861" ca="1" si="177">IF(F854&lt;&gt;"","0x"&amp;DEC2HEX(F854,3),"")</f>
        <v/>
      </c>
      <c r="F854" s="102" t="str">
        <f t="array" aca="1" ref="F854" ca="1">IF(ISNUMBER(SEARCH("Bit", $K854)), "", INDEX(F:F,MAX(IF(OFFSET(F854,-25,0,24,1)&lt;&gt;"",ROW(OFFSET(F854,-25,0,24,1)))),)+2)</f>
        <v/>
      </c>
      <c r="G854" s="82"/>
      <c r="H854" s="82"/>
      <c r="I854" s="82"/>
      <c r="J854" s="82"/>
      <c r="K854" s="89" t="s">
        <v>34</v>
      </c>
      <c r="L854" s="89"/>
      <c r="M854" s="90" t="s">
        <v>793</v>
      </c>
      <c r="N854" s="91" t="s">
        <v>794</v>
      </c>
      <c r="Q854" s="19"/>
      <c r="R854" s="19"/>
    </row>
    <row r="855" spans="1:18" s="18" customFormat="1" ht="15.75" hidden="1" outlineLevel="1" x14ac:dyDescent="0.25">
      <c r="A855" s="106"/>
      <c r="B855" s="80"/>
      <c r="C855" s="81"/>
      <c r="D855" s="82"/>
      <c r="E855" s="82" t="str">
        <f t="shared" ca="1" si="177"/>
        <v/>
      </c>
      <c r="F855" s="102" t="str">
        <f t="array" aca="1" ref="F855" ca="1">IF(ISNUMBER(SEARCH("Bit", $K855)), "", INDEX(F:F,MAX(IF(OFFSET(F855,-25,0,24,1)&lt;&gt;"",ROW(OFFSET(F855,-25,0,24,1)))),)+2)</f>
        <v/>
      </c>
      <c r="G855" s="82"/>
      <c r="H855" s="82"/>
      <c r="I855" s="82"/>
      <c r="J855" s="82"/>
      <c r="K855" s="89" t="s">
        <v>35</v>
      </c>
      <c r="L855" s="89"/>
      <c r="M855" s="90" t="s">
        <v>795</v>
      </c>
      <c r="N855" s="91"/>
      <c r="Q855" s="19"/>
      <c r="R855" s="19"/>
    </row>
    <row r="856" spans="1:18" s="18" customFormat="1" ht="33.75" hidden="1" outlineLevel="1" x14ac:dyDescent="0.25">
      <c r="A856" s="106"/>
      <c r="B856" s="80"/>
      <c r="C856" s="81"/>
      <c r="D856" s="82"/>
      <c r="E856" s="82" t="str">
        <f t="shared" ca="1" si="177"/>
        <v/>
      </c>
      <c r="F856" s="102" t="str">
        <f t="array" aca="1" ref="F856" ca="1">IF(ISNUMBER(SEARCH("Bit", $K856)), "", INDEX(F:F,MAX(IF(OFFSET(F856,-25,0,24,1)&lt;&gt;"",ROW(OFFSET(F856,-25,0,24,1)))),)+2)</f>
        <v/>
      </c>
      <c r="G856" s="82"/>
      <c r="H856" s="82"/>
      <c r="I856" s="82"/>
      <c r="J856" s="82"/>
      <c r="K856" s="89" t="s">
        <v>36</v>
      </c>
      <c r="L856" s="89"/>
      <c r="M856" s="90" t="s">
        <v>796</v>
      </c>
      <c r="N856" s="91" t="s">
        <v>797</v>
      </c>
      <c r="Q856" s="19"/>
      <c r="R856" s="19"/>
    </row>
    <row r="857" spans="1:18" s="18" customFormat="1" ht="15.75" hidden="1" outlineLevel="1" x14ac:dyDescent="0.25">
      <c r="A857" s="106"/>
      <c r="B857" s="80"/>
      <c r="C857" s="81"/>
      <c r="D857" s="82"/>
      <c r="E857" s="82" t="str">
        <f t="shared" ca="1" si="177"/>
        <v/>
      </c>
      <c r="F857" s="102" t="str">
        <f t="array" aca="1" ref="F857" ca="1">IF(ISNUMBER(SEARCH("Bit", $K857)), "", INDEX(F:F,MAX(IF(OFFSET(F857,-25,0,24,1)&lt;&gt;"",ROW(OFFSET(F857,-25,0,24,1)))),)+2)</f>
        <v/>
      </c>
      <c r="G857" s="82"/>
      <c r="H857" s="82"/>
      <c r="I857" s="82"/>
      <c r="J857" s="82"/>
      <c r="K857" s="89" t="s">
        <v>37</v>
      </c>
      <c r="L857" s="89"/>
      <c r="M857" s="90" t="s">
        <v>798</v>
      </c>
      <c r="N857" s="91"/>
      <c r="Q857" s="19"/>
      <c r="R857" s="19"/>
    </row>
    <row r="858" spans="1:18" s="18" customFormat="1" ht="33.75" hidden="1" outlineLevel="1" x14ac:dyDescent="0.25">
      <c r="A858" s="106"/>
      <c r="B858" s="80"/>
      <c r="C858" s="81"/>
      <c r="D858" s="82"/>
      <c r="E858" s="82" t="str">
        <f t="shared" ca="1" si="177"/>
        <v/>
      </c>
      <c r="F858" s="102" t="str">
        <f t="array" aca="1" ref="F858" ca="1">IF(ISNUMBER(SEARCH("Bit", $K858)), "", INDEX(F:F,MAX(IF(OFFSET(F858,-25,0,24,1)&lt;&gt;"",ROW(OFFSET(F858,-25,0,24,1)))),)+2)</f>
        <v/>
      </c>
      <c r="G858" s="82"/>
      <c r="H858" s="82"/>
      <c r="I858" s="82"/>
      <c r="J858" s="82"/>
      <c r="K858" s="89" t="s">
        <v>38</v>
      </c>
      <c r="L858" s="89"/>
      <c r="M858" s="90" t="s">
        <v>799</v>
      </c>
      <c r="N858" s="91" t="s">
        <v>800</v>
      </c>
      <c r="Q858" s="19"/>
      <c r="R858" s="19"/>
    </row>
    <row r="859" spans="1:18" s="18" customFormat="1" ht="15.75" hidden="1" outlineLevel="1" x14ac:dyDescent="0.25">
      <c r="A859" s="106"/>
      <c r="B859" s="80"/>
      <c r="C859" s="81"/>
      <c r="D859" s="82"/>
      <c r="E859" s="82" t="str">
        <f t="shared" ca="1" si="177"/>
        <v/>
      </c>
      <c r="F859" s="102" t="str">
        <f t="array" aca="1" ref="F859" ca="1">IF(ISNUMBER(SEARCH("Bit", $K859)), "", INDEX(F:F,MAX(IF(OFFSET(F859,-25,0,24,1)&lt;&gt;"",ROW(OFFSET(F859,-25,0,24,1)))),)+2)</f>
        <v/>
      </c>
      <c r="G859" s="82"/>
      <c r="H859" s="82"/>
      <c r="I859" s="82"/>
      <c r="J859" s="82"/>
      <c r="K859" s="89" t="s">
        <v>39</v>
      </c>
      <c r="L859" s="89"/>
      <c r="M859" s="90" t="s">
        <v>801</v>
      </c>
      <c r="N859" s="91"/>
      <c r="Q859" s="19"/>
      <c r="R859" s="19"/>
    </row>
    <row r="860" spans="1:18" s="18" customFormat="1" ht="33.75" hidden="1" outlineLevel="1" x14ac:dyDescent="0.25">
      <c r="A860" s="106"/>
      <c r="B860" s="80"/>
      <c r="C860" s="81"/>
      <c r="D860" s="82"/>
      <c r="E860" s="82" t="str">
        <f t="shared" ca="1" si="177"/>
        <v/>
      </c>
      <c r="F860" s="102" t="str">
        <f t="array" aca="1" ref="F860" ca="1">IF(ISNUMBER(SEARCH("Bit", $K860)), "", INDEX(F:F,MAX(IF(OFFSET(F860,-25,0,24,1)&lt;&gt;"",ROW(OFFSET(F860,-25,0,24,1)))),)+2)</f>
        <v/>
      </c>
      <c r="G860" s="82"/>
      <c r="H860" s="82"/>
      <c r="I860" s="82"/>
      <c r="J860" s="82"/>
      <c r="K860" s="89" t="s">
        <v>88</v>
      </c>
      <c r="L860" s="89"/>
      <c r="M860" s="90" t="s">
        <v>802</v>
      </c>
      <c r="N860" s="91" t="s">
        <v>803</v>
      </c>
      <c r="Q860" s="19"/>
      <c r="R860" s="19"/>
    </row>
    <row r="861" spans="1:18" s="18" customFormat="1" ht="15.75" hidden="1" outlineLevel="1" x14ac:dyDescent="0.25">
      <c r="A861" s="106"/>
      <c r="B861" s="80"/>
      <c r="C861" s="81"/>
      <c r="D861" s="82"/>
      <c r="E861" s="82" t="str">
        <f t="shared" ca="1" si="177"/>
        <v/>
      </c>
      <c r="F861" s="102" t="str">
        <f t="array" aca="1" ref="F861" ca="1">IF(ISNUMBER(SEARCH("Bit", $K861)), "", INDEX(F:F,MAX(IF(OFFSET(F861,-25,0,24,1)&lt;&gt;"",ROW(OFFSET(F861,-25,0,24,1)))),)+2)</f>
        <v/>
      </c>
      <c r="G861" s="82"/>
      <c r="H861" s="82"/>
      <c r="I861" s="82"/>
      <c r="J861" s="82"/>
      <c r="K861" s="89" t="s">
        <v>90</v>
      </c>
      <c r="L861" s="89"/>
      <c r="M861" s="90" t="s">
        <v>804</v>
      </c>
      <c r="N861" s="91"/>
      <c r="Q861" s="19"/>
      <c r="R861" s="19"/>
    </row>
    <row r="862" spans="1:18" s="18" customFormat="1" ht="15.75" collapsed="1" x14ac:dyDescent="0.25">
      <c r="A862" s="106"/>
      <c r="B862" s="100" t="s">
        <v>40</v>
      </c>
      <c r="C862" s="101"/>
      <c r="D862" s="102" t="s">
        <v>42</v>
      </c>
      <c r="E862" s="102" t="str">
        <f t="shared" ref="E862:E867" ca="1" si="178">IF(F862&lt;&gt;"","0x"&amp;DEC2HEX(F862,3),"")</f>
        <v>0x1C8</v>
      </c>
      <c r="F862" s="102">
        <f t="array" aca="1" ref="F862" ca="1">IF(ISNUMBER(SEARCH("Bit", $K862)), "", INDEX(F:F,MAX(IF(OFFSET(F862,-25,0,24,1)&lt;&gt;"",ROW(OFFSET(F862,-25,0,24,1)))),)+2)</f>
        <v>456</v>
      </c>
      <c r="G862" s="102" t="s">
        <v>43</v>
      </c>
      <c r="H862" s="102">
        <v>16</v>
      </c>
      <c r="I862" s="102"/>
      <c r="J862" s="102"/>
      <c r="K862" s="103" t="s">
        <v>45</v>
      </c>
      <c r="L862" s="103"/>
      <c r="M862" s="104"/>
      <c r="N862" s="105"/>
      <c r="Q862" s="19"/>
      <c r="R862" s="19"/>
    </row>
    <row r="863" spans="1:18" s="18" customFormat="1" ht="15.75" hidden="1" outlineLevel="1" x14ac:dyDescent="0.25">
      <c r="A863" s="106"/>
      <c r="B863" s="100"/>
      <c r="C863" s="101"/>
      <c r="D863" s="102"/>
      <c r="E863" s="102" t="str">
        <f t="shared" ca="1" si="178"/>
        <v/>
      </c>
      <c r="F863" s="102" t="str">
        <f t="array" aca="1" ref="F863" ca="1">IF(ISNUMBER(SEARCH("Bit", $K863)), "", INDEX(F:F,MAX(IF(OFFSET(F863,-25,0,24,1)&lt;&gt;"",ROW(OFFSET(F863,-25,0,24,1)))),)+2)</f>
        <v/>
      </c>
      <c r="G863" s="102"/>
      <c r="H863" s="102"/>
      <c r="I863" s="102"/>
      <c r="J863" s="102"/>
      <c r="K863" s="103" t="s">
        <v>112</v>
      </c>
      <c r="L863" s="103"/>
      <c r="M863" s="104" t="s">
        <v>70</v>
      </c>
      <c r="N863" s="105"/>
      <c r="Q863" s="19"/>
      <c r="R863" s="19"/>
    </row>
    <row r="864" spans="1:18" s="18" customFormat="1" ht="15.75" collapsed="1" x14ac:dyDescent="0.25">
      <c r="A864" s="106"/>
      <c r="B864" s="100" t="s">
        <v>40</v>
      </c>
      <c r="C864" s="101"/>
      <c r="D864" s="102" t="s">
        <v>42</v>
      </c>
      <c r="E864" s="102" t="str">
        <f t="shared" ca="1" si="178"/>
        <v>0x1CA</v>
      </c>
      <c r="F864" s="102">
        <f t="array" aca="1" ref="F864" ca="1">IF(ISNUMBER(SEARCH("Bit", $K864)), "", INDEX(F:F,MAX(IF(OFFSET(F864,-25,0,24,1)&lt;&gt;"",ROW(OFFSET(F864,-25,0,24,1)))),)+2)</f>
        <v>458</v>
      </c>
      <c r="G864" s="102" t="s">
        <v>43</v>
      </c>
      <c r="H864" s="102">
        <v>16</v>
      </c>
      <c r="I864" s="102"/>
      <c r="J864" s="102"/>
      <c r="K864" s="103" t="s">
        <v>45</v>
      </c>
      <c r="L864" s="103"/>
      <c r="M864" s="104"/>
      <c r="N864" s="105"/>
      <c r="Q864" s="19"/>
      <c r="R864" s="19"/>
    </row>
    <row r="865" spans="1:18" s="18" customFormat="1" ht="15.75" hidden="1" outlineLevel="1" x14ac:dyDescent="0.25">
      <c r="A865" s="106"/>
      <c r="B865" s="100"/>
      <c r="C865" s="101"/>
      <c r="D865" s="102"/>
      <c r="E865" s="102" t="str">
        <f t="shared" ca="1" si="178"/>
        <v/>
      </c>
      <c r="F865" s="102" t="str">
        <f t="array" aca="1" ref="F865" ca="1">IF(ISNUMBER(SEARCH("Bit", $K865)), "", INDEX(F:F,MAX(IF(OFFSET(F865,-25,0,24,1)&lt;&gt;"",ROW(OFFSET(F865,-25,0,24,1)))),)+2)</f>
        <v/>
      </c>
      <c r="G865" s="102"/>
      <c r="H865" s="102"/>
      <c r="I865" s="102"/>
      <c r="J865" s="102"/>
      <c r="K865" s="103" t="s">
        <v>112</v>
      </c>
      <c r="L865" s="103"/>
      <c r="M865" s="104" t="s">
        <v>70</v>
      </c>
      <c r="N865" s="105"/>
      <c r="Q865" s="19"/>
      <c r="R865" s="19"/>
    </row>
    <row r="866" spans="1:18" s="18" customFormat="1" ht="15.75" collapsed="1" x14ac:dyDescent="0.25">
      <c r="A866" s="106"/>
      <c r="B866" s="100" t="s">
        <v>40</v>
      </c>
      <c r="C866" s="101"/>
      <c r="D866" s="102" t="s">
        <v>42</v>
      </c>
      <c r="E866" s="102" t="str">
        <f t="shared" ca="1" si="178"/>
        <v>0x1CC</v>
      </c>
      <c r="F866" s="102">
        <f t="array" aca="1" ref="F866" ca="1">IF(ISNUMBER(SEARCH("Bit", $K866)), "", INDEX(F:F,MAX(IF(OFFSET(F866,-25,0,24,1)&lt;&gt;"",ROW(OFFSET(F866,-25,0,24,1)))),)+2)</f>
        <v>460</v>
      </c>
      <c r="G866" s="102" t="s">
        <v>43</v>
      </c>
      <c r="H866" s="102">
        <v>16</v>
      </c>
      <c r="I866" s="102"/>
      <c r="J866" s="102"/>
      <c r="K866" s="103" t="s">
        <v>45</v>
      </c>
      <c r="L866" s="103"/>
      <c r="M866" s="104"/>
      <c r="N866" s="105"/>
      <c r="Q866" s="19"/>
      <c r="R866" s="19"/>
    </row>
    <row r="867" spans="1:18" s="18" customFormat="1" ht="15.75" hidden="1" outlineLevel="1" x14ac:dyDescent="0.25">
      <c r="A867" s="106"/>
      <c r="B867" s="100"/>
      <c r="C867" s="101"/>
      <c r="D867" s="102"/>
      <c r="E867" s="102" t="str">
        <f t="shared" ca="1" si="178"/>
        <v/>
      </c>
      <c r="F867" s="102" t="str">
        <f t="array" aca="1" ref="F867" ca="1">IF(ISNUMBER(SEARCH("Bit", $K867)), "", INDEX(F:F,MAX(IF(OFFSET(F867,-25,0,24,1)&lt;&gt;"",ROW(OFFSET(F867,-25,0,24,1)))),)+2)</f>
        <v/>
      </c>
      <c r="G867" s="102"/>
      <c r="H867" s="102"/>
      <c r="I867" s="102"/>
      <c r="J867" s="102"/>
      <c r="K867" s="103" t="s">
        <v>112</v>
      </c>
      <c r="L867" s="103"/>
      <c r="M867" s="104" t="s">
        <v>70</v>
      </c>
      <c r="N867" s="105"/>
      <c r="Q867" s="19"/>
      <c r="R867" s="19"/>
    </row>
    <row r="868" spans="1:18" s="18" customFormat="1" ht="15.75" collapsed="1" x14ac:dyDescent="0.25">
      <c r="A868" s="106"/>
      <c r="B868" s="100" t="s">
        <v>40</v>
      </c>
      <c r="C868" s="101" t="str">
        <f ca="1">"PARITY_"&amp;((F868+2)/8)&amp;"_64"</f>
        <v>PARITY_58_64</v>
      </c>
      <c r="D868" s="102" t="s">
        <v>42</v>
      </c>
      <c r="E868" s="102" t="str">
        <f ca="1">IF(F868&lt;&gt;"","0x"&amp;DEC2HEX(F868,3),"")</f>
        <v>0x1CE</v>
      </c>
      <c r="F868" s="102">
        <f t="array" aca="1" ref="F868" ca="1">IF(ISNUMBER(SEARCH("Bit", $K868)), "", INDEX(F:F,MAX(IF(OFFSET(F868,-25,0,24,1)&lt;&gt;"",ROW(OFFSET(F868,-25,0,24,1)))),)+2)</f>
        <v>462</v>
      </c>
      <c r="G868" s="102" t="s">
        <v>43</v>
      </c>
      <c r="H868" s="102">
        <v>16</v>
      </c>
      <c r="I868" s="102"/>
      <c r="J868" s="102"/>
      <c r="K868" s="103" t="s">
        <v>45</v>
      </c>
      <c r="L868" s="103"/>
      <c r="M868" s="104"/>
      <c r="N868" s="105"/>
      <c r="Q868" s="19"/>
      <c r="R868" s="19"/>
    </row>
    <row r="869" spans="1:18" s="18" customFormat="1" ht="15.75" hidden="1" outlineLevel="1" x14ac:dyDescent="0.25">
      <c r="A869" s="106"/>
      <c r="B869" s="100"/>
      <c r="C869" s="101"/>
      <c r="D869" s="102"/>
      <c r="E869" s="102" t="str">
        <f ca="1">IF(F869&lt;&gt;"","0x"&amp;DEC2HEX(F869,3),"")</f>
        <v/>
      </c>
      <c r="F869" s="102" t="str">
        <f t="array" aca="1" ref="F869" ca="1">IF(ISNUMBER(SEARCH("Bit", $K869)), "", INDEX(F:F,MAX(IF(OFFSET(F869,-25,0,24,1)&lt;&gt;"",ROW(OFFSET(F869,-25,0,24,1)))),)+2)</f>
        <v/>
      </c>
      <c r="G869" s="102"/>
      <c r="H869" s="102"/>
      <c r="I869" s="102"/>
      <c r="J869" s="102"/>
      <c r="K869" s="103" t="s">
        <v>67</v>
      </c>
      <c r="L869" s="103"/>
      <c r="M869" s="104" t="s">
        <v>68</v>
      </c>
      <c r="N869" s="105"/>
      <c r="Q869" s="19"/>
      <c r="R869" s="19"/>
    </row>
    <row r="870" spans="1:18" s="18" customFormat="1" ht="15.75" hidden="1" outlineLevel="1" x14ac:dyDescent="0.25">
      <c r="A870" s="106"/>
      <c r="B870" s="100"/>
      <c r="C870" s="101"/>
      <c r="D870" s="102"/>
      <c r="E870" s="102" t="str">
        <f ca="1">IF(F870&lt;&gt;"","0x"&amp;DEC2HEX(F870,3),"")</f>
        <v/>
      </c>
      <c r="F870" s="102" t="str">
        <f t="array" aca="1" ref="F870" ca="1">IF(ISNUMBER(SEARCH("Bit", $K870)), "", INDEX(F:F,MAX(IF(OFFSET(F870,-25,0,24,1)&lt;&gt;"",ROW(OFFSET(F870,-25,0,24,1)))),)+2)</f>
        <v/>
      </c>
      <c r="G870" s="102"/>
      <c r="H870" s="102"/>
      <c r="I870" s="102"/>
      <c r="J870" s="102"/>
      <c r="K870" s="89" t="s">
        <v>805</v>
      </c>
      <c r="L870" s="103"/>
      <c r="M870" s="104" t="s">
        <v>70</v>
      </c>
      <c r="N870" s="105"/>
      <c r="Q870" s="19"/>
      <c r="R870" s="19"/>
    </row>
    <row r="871" spans="1:18" s="18" customFormat="1" ht="15.75" collapsed="1" x14ac:dyDescent="0.25">
      <c r="A871" s="106"/>
      <c r="B871" s="100" t="s">
        <v>40</v>
      </c>
      <c r="C871" s="101"/>
      <c r="D871" s="102" t="s">
        <v>42</v>
      </c>
      <c r="E871" s="102" t="str">
        <f t="shared" ref="E871:E876" ca="1" si="179">IF(F871&lt;&gt;"","0x"&amp;DEC2HEX(F871,3),"")</f>
        <v>0x1D0</v>
      </c>
      <c r="F871" s="102">
        <f t="array" aca="1" ref="F871" ca="1">IF(ISNUMBER(SEARCH("Bit", $K871)), "", INDEX(F:F,MAX(IF(OFFSET(F871,-25,0,24,1)&lt;&gt;"",ROW(OFFSET(F871,-25,0,24,1)))),)+2)</f>
        <v>464</v>
      </c>
      <c r="G871" s="102" t="s">
        <v>43</v>
      </c>
      <c r="H871" s="102">
        <v>16</v>
      </c>
      <c r="I871" s="102"/>
      <c r="J871" s="102"/>
      <c r="K871" s="103" t="s">
        <v>45</v>
      </c>
      <c r="L871" s="103"/>
      <c r="M871" s="104"/>
      <c r="N871" s="105"/>
      <c r="Q871" s="19"/>
      <c r="R871" s="19"/>
    </row>
    <row r="872" spans="1:18" s="18" customFormat="1" ht="15.75" hidden="1" outlineLevel="1" x14ac:dyDescent="0.25">
      <c r="A872" s="106"/>
      <c r="B872" s="100"/>
      <c r="C872" s="101"/>
      <c r="D872" s="102"/>
      <c r="E872" s="102" t="str">
        <f t="shared" ca="1" si="179"/>
        <v/>
      </c>
      <c r="F872" s="102" t="str">
        <f t="array" aca="1" ref="F872" ca="1">IF(ISNUMBER(SEARCH("Bit", $K872)), "", INDEX(F:F,MAX(IF(OFFSET(F872,-25,0,24,1)&lt;&gt;"",ROW(OFFSET(F872,-25,0,24,1)))),)+2)</f>
        <v/>
      </c>
      <c r="G872" s="102"/>
      <c r="H872" s="102"/>
      <c r="I872" s="102"/>
      <c r="J872" s="102"/>
      <c r="K872" s="103" t="s">
        <v>112</v>
      </c>
      <c r="L872" s="103"/>
      <c r="M872" s="104" t="s">
        <v>70</v>
      </c>
      <c r="N872" s="105"/>
      <c r="Q872" s="19"/>
      <c r="R872" s="19"/>
    </row>
    <row r="873" spans="1:18" s="18" customFormat="1" ht="15.75" collapsed="1" x14ac:dyDescent="0.25">
      <c r="A873" s="106"/>
      <c r="B873" s="100" t="s">
        <v>40</v>
      </c>
      <c r="C873" s="101"/>
      <c r="D873" s="102" t="s">
        <v>42</v>
      </c>
      <c r="E873" s="102" t="str">
        <f t="shared" ca="1" si="179"/>
        <v>0x1D2</v>
      </c>
      <c r="F873" s="102">
        <f t="array" aca="1" ref="F873" ca="1">IF(ISNUMBER(SEARCH("Bit", $K873)), "", INDEX(F:F,MAX(IF(OFFSET(F873,-25,0,24,1)&lt;&gt;"",ROW(OFFSET(F873,-25,0,24,1)))),)+2)</f>
        <v>466</v>
      </c>
      <c r="G873" s="102" t="s">
        <v>43</v>
      </c>
      <c r="H873" s="102">
        <v>16</v>
      </c>
      <c r="I873" s="102"/>
      <c r="J873" s="102"/>
      <c r="K873" s="103" t="s">
        <v>45</v>
      </c>
      <c r="L873" s="103"/>
      <c r="M873" s="104"/>
      <c r="N873" s="105"/>
      <c r="Q873" s="19"/>
      <c r="R873" s="19"/>
    </row>
    <row r="874" spans="1:18" s="18" customFormat="1" ht="15.75" hidden="1" outlineLevel="1" x14ac:dyDescent="0.25">
      <c r="A874" s="106"/>
      <c r="B874" s="100"/>
      <c r="C874" s="101"/>
      <c r="D874" s="102"/>
      <c r="E874" s="102" t="str">
        <f t="shared" ca="1" si="179"/>
        <v/>
      </c>
      <c r="F874" s="102" t="str">
        <f t="array" aca="1" ref="F874" ca="1">IF(ISNUMBER(SEARCH("Bit", $K874)), "", INDEX(F:F,MAX(IF(OFFSET(F874,-25,0,24,1)&lt;&gt;"",ROW(OFFSET(F874,-25,0,24,1)))),)+2)</f>
        <v/>
      </c>
      <c r="G874" s="102"/>
      <c r="H874" s="102"/>
      <c r="I874" s="102"/>
      <c r="J874" s="102"/>
      <c r="K874" s="103" t="s">
        <v>112</v>
      </c>
      <c r="L874" s="103"/>
      <c r="M874" s="104" t="s">
        <v>70</v>
      </c>
      <c r="N874" s="105"/>
      <c r="Q874" s="19"/>
      <c r="R874" s="19"/>
    </row>
    <row r="875" spans="1:18" s="18" customFormat="1" ht="15.75" collapsed="1" x14ac:dyDescent="0.25">
      <c r="A875" s="106"/>
      <c r="B875" s="100" t="s">
        <v>40</v>
      </c>
      <c r="C875" s="101"/>
      <c r="D875" s="102" t="s">
        <v>42</v>
      </c>
      <c r="E875" s="102" t="str">
        <f t="shared" ca="1" si="179"/>
        <v>0x1D4</v>
      </c>
      <c r="F875" s="102">
        <f t="array" aca="1" ref="F875" ca="1">IF(ISNUMBER(SEARCH("Bit", $K875)), "", INDEX(F:F,MAX(IF(OFFSET(F875,-25,0,24,1)&lt;&gt;"",ROW(OFFSET(F875,-25,0,24,1)))),)+2)</f>
        <v>468</v>
      </c>
      <c r="G875" s="102" t="s">
        <v>43</v>
      </c>
      <c r="H875" s="102">
        <v>16</v>
      </c>
      <c r="I875" s="102"/>
      <c r="J875" s="102"/>
      <c r="K875" s="103" t="s">
        <v>45</v>
      </c>
      <c r="L875" s="103"/>
      <c r="M875" s="104"/>
      <c r="N875" s="105"/>
      <c r="Q875" s="19"/>
      <c r="R875" s="19"/>
    </row>
    <row r="876" spans="1:18" s="18" customFormat="1" ht="15.75" hidden="1" outlineLevel="1" x14ac:dyDescent="0.25">
      <c r="A876" s="106"/>
      <c r="B876" s="100"/>
      <c r="C876" s="101"/>
      <c r="D876" s="102"/>
      <c r="E876" s="102" t="str">
        <f t="shared" ca="1" si="179"/>
        <v/>
      </c>
      <c r="F876" s="102" t="str">
        <f t="array" aca="1" ref="F876" ca="1">IF(ISNUMBER(SEARCH("Bit", $K876)), "", INDEX(F:F,MAX(IF(OFFSET(F876,-25,0,24,1)&lt;&gt;"",ROW(OFFSET(F876,-25,0,24,1)))),)+2)</f>
        <v/>
      </c>
      <c r="G876" s="102"/>
      <c r="H876" s="102"/>
      <c r="I876" s="102"/>
      <c r="J876" s="102"/>
      <c r="K876" s="103" t="s">
        <v>112</v>
      </c>
      <c r="L876" s="103"/>
      <c r="M876" s="104" t="s">
        <v>70</v>
      </c>
      <c r="N876" s="105"/>
      <c r="Q876" s="19"/>
      <c r="R876" s="19"/>
    </row>
    <row r="877" spans="1:18" s="18" customFormat="1" ht="15.75" collapsed="1" x14ac:dyDescent="0.25">
      <c r="A877" s="106"/>
      <c r="B877" s="100" t="s">
        <v>40</v>
      </c>
      <c r="C877" s="101" t="str">
        <f ca="1">"PARITY_"&amp;((F877+2)/8)&amp;"_64"</f>
        <v>PARITY_59_64</v>
      </c>
      <c r="D877" s="102" t="s">
        <v>42</v>
      </c>
      <c r="E877" s="102" t="str">
        <f ca="1">IF(F877&lt;&gt;"","0x"&amp;DEC2HEX(F877,3),"")</f>
        <v>0x1D6</v>
      </c>
      <c r="F877" s="102">
        <f t="array" aca="1" ref="F877" ca="1">IF(ISNUMBER(SEARCH("Bit", $K877)), "", INDEX(F:F,MAX(IF(OFFSET(F877,-25,0,24,1)&lt;&gt;"",ROW(OFFSET(F877,-25,0,24,1)))),)+2)</f>
        <v>470</v>
      </c>
      <c r="G877" s="102" t="s">
        <v>43</v>
      </c>
      <c r="H877" s="102">
        <v>16</v>
      </c>
      <c r="I877" s="102"/>
      <c r="J877" s="102"/>
      <c r="K877" s="103" t="s">
        <v>45</v>
      </c>
      <c r="L877" s="103"/>
      <c r="M877" s="104"/>
      <c r="N877" s="105"/>
      <c r="Q877" s="19"/>
      <c r="R877" s="19"/>
    </row>
    <row r="878" spans="1:18" s="18" customFormat="1" ht="15.75" hidden="1" outlineLevel="1" x14ac:dyDescent="0.25">
      <c r="A878" s="106"/>
      <c r="B878" s="100"/>
      <c r="C878" s="101"/>
      <c r="D878" s="102"/>
      <c r="E878" s="102" t="str">
        <f ca="1">IF(F878&lt;&gt;"","0x"&amp;DEC2HEX(F878,3),"")</f>
        <v/>
      </c>
      <c r="F878" s="102" t="str">
        <f t="array" aca="1" ref="F878" ca="1">IF(ISNUMBER(SEARCH("Bit", $K878)), "", INDEX(F:F,MAX(IF(OFFSET(F878,-25,0,24,1)&lt;&gt;"",ROW(OFFSET(F878,-25,0,24,1)))),)+2)</f>
        <v/>
      </c>
      <c r="G878" s="102"/>
      <c r="H878" s="102"/>
      <c r="I878" s="102"/>
      <c r="J878" s="102"/>
      <c r="K878" s="103" t="s">
        <v>67</v>
      </c>
      <c r="L878" s="103"/>
      <c r="M878" s="104" t="s">
        <v>68</v>
      </c>
      <c r="N878" s="105"/>
      <c r="Q878" s="19"/>
      <c r="R878" s="19"/>
    </row>
    <row r="879" spans="1:18" s="18" customFormat="1" ht="15.75" hidden="1" outlineLevel="1" x14ac:dyDescent="0.25">
      <c r="A879" s="106"/>
      <c r="B879" s="100"/>
      <c r="C879" s="101"/>
      <c r="D879" s="102"/>
      <c r="E879" s="102" t="str">
        <f ca="1">IF(F879&lt;&gt;"","0x"&amp;DEC2HEX(F879,3),"")</f>
        <v/>
      </c>
      <c r="F879" s="102" t="str">
        <f t="array" aca="1" ref="F879" ca="1">IF(ISNUMBER(SEARCH("Bit", $K879)), "", INDEX(F:F,MAX(IF(OFFSET(F879,-25,0,24,1)&lt;&gt;"",ROW(OFFSET(F879,-25,0,24,1)))),)+2)</f>
        <v/>
      </c>
      <c r="G879" s="102"/>
      <c r="H879" s="102"/>
      <c r="I879" s="102"/>
      <c r="J879" s="102"/>
      <c r="K879" s="89" t="s">
        <v>805</v>
      </c>
      <c r="L879" s="103"/>
      <c r="M879" s="104" t="s">
        <v>70</v>
      </c>
      <c r="N879" s="105"/>
      <c r="Q879" s="19"/>
      <c r="R879" s="19"/>
    </row>
    <row r="880" spans="1:18" s="18" customFormat="1" ht="15.75" collapsed="1" x14ac:dyDescent="0.25">
      <c r="A880" s="106"/>
      <c r="B880" s="100" t="s">
        <v>40</v>
      </c>
      <c r="C880" s="101"/>
      <c r="D880" s="102" t="s">
        <v>42</v>
      </c>
      <c r="E880" s="102" t="str">
        <f t="shared" ref="E880:E885" ca="1" si="180">IF(F880&lt;&gt;"","0x"&amp;DEC2HEX(F880,3),"")</f>
        <v>0x1D8</v>
      </c>
      <c r="F880" s="102">
        <f t="array" aca="1" ref="F880" ca="1">IF(ISNUMBER(SEARCH("Bit", $K880)), "", INDEX(F:F,MAX(IF(OFFSET(F880,-25,0,24,1)&lt;&gt;"",ROW(OFFSET(F880,-25,0,24,1)))),)+2)</f>
        <v>472</v>
      </c>
      <c r="G880" s="102" t="s">
        <v>43</v>
      </c>
      <c r="H880" s="102">
        <v>16</v>
      </c>
      <c r="I880" s="102"/>
      <c r="J880" s="102"/>
      <c r="K880" s="103" t="s">
        <v>45</v>
      </c>
      <c r="L880" s="103"/>
      <c r="M880" s="104"/>
      <c r="N880" s="105"/>
      <c r="Q880" s="19"/>
      <c r="R880" s="19"/>
    </row>
    <row r="881" spans="1:18" s="18" customFormat="1" ht="15.75" hidden="1" outlineLevel="1" x14ac:dyDescent="0.25">
      <c r="A881" s="106"/>
      <c r="B881" s="100"/>
      <c r="C881" s="101"/>
      <c r="D881" s="102"/>
      <c r="E881" s="102" t="str">
        <f t="shared" ca="1" si="180"/>
        <v/>
      </c>
      <c r="F881" s="102" t="str">
        <f t="array" aca="1" ref="F881" ca="1">IF(ISNUMBER(SEARCH("Bit", $K881)), "", INDEX(F:F,MAX(IF(OFFSET(F881,-25,0,24,1)&lt;&gt;"",ROW(OFFSET(F881,-25,0,24,1)))),)+2)</f>
        <v/>
      </c>
      <c r="G881" s="102"/>
      <c r="H881" s="102"/>
      <c r="I881" s="102"/>
      <c r="J881" s="102"/>
      <c r="K881" s="103" t="s">
        <v>112</v>
      </c>
      <c r="L881" s="103"/>
      <c r="M881" s="104" t="s">
        <v>70</v>
      </c>
      <c r="N881" s="105"/>
      <c r="Q881" s="19"/>
      <c r="R881" s="19"/>
    </row>
    <row r="882" spans="1:18" s="18" customFormat="1" ht="15.75" collapsed="1" x14ac:dyDescent="0.25">
      <c r="A882" s="106"/>
      <c r="B882" s="100" t="s">
        <v>40</v>
      </c>
      <c r="C882" s="101"/>
      <c r="D882" s="102" t="s">
        <v>42</v>
      </c>
      <c r="E882" s="102" t="str">
        <f t="shared" ca="1" si="180"/>
        <v>0x1DA</v>
      </c>
      <c r="F882" s="102">
        <f t="array" aca="1" ref="F882" ca="1">IF(ISNUMBER(SEARCH("Bit", $K882)), "", INDEX(F:F,MAX(IF(OFFSET(F882,-25,0,24,1)&lt;&gt;"",ROW(OFFSET(F882,-25,0,24,1)))),)+2)</f>
        <v>474</v>
      </c>
      <c r="G882" s="102" t="s">
        <v>43</v>
      </c>
      <c r="H882" s="102">
        <v>16</v>
      </c>
      <c r="I882" s="102"/>
      <c r="J882" s="102"/>
      <c r="K882" s="103" t="s">
        <v>45</v>
      </c>
      <c r="L882" s="103"/>
      <c r="M882" s="104"/>
      <c r="N882" s="105"/>
      <c r="Q882" s="19"/>
      <c r="R882" s="19"/>
    </row>
    <row r="883" spans="1:18" s="18" customFormat="1" ht="15.75" hidden="1" outlineLevel="1" x14ac:dyDescent="0.25">
      <c r="A883" s="106"/>
      <c r="B883" s="100"/>
      <c r="C883" s="101"/>
      <c r="D883" s="102"/>
      <c r="E883" s="102" t="str">
        <f t="shared" ca="1" si="180"/>
        <v/>
      </c>
      <c r="F883" s="102" t="str">
        <f t="array" aca="1" ref="F883" ca="1">IF(ISNUMBER(SEARCH("Bit", $K883)), "", INDEX(F:F,MAX(IF(OFFSET(F883,-25,0,24,1)&lt;&gt;"",ROW(OFFSET(F883,-25,0,24,1)))),)+2)</f>
        <v/>
      </c>
      <c r="G883" s="102"/>
      <c r="H883" s="102"/>
      <c r="I883" s="102"/>
      <c r="J883" s="102"/>
      <c r="K883" s="103" t="s">
        <v>112</v>
      </c>
      <c r="L883" s="103"/>
      <c r="M883" s="104" t="s">
        <v>70</v>
      </c>
      <c r="N883" s="105"/>
      <c r="Q883" s="19"/>
      <c r="R883" s="19"/>
    </row>
    <row r="884" spans="1:18" s="18" customFormat="1" ht="15.75" collapsed="1" x14ac:dyDescent="0.25">
      <c r="A884" s="106"/>
      <c r="B884" s="100" t="s">
        <v>40</v>
      </c>
      <c r="C884" s="101"/>
      <c r="D884" s="102" t="s">
        <v>42</v>
      </c>
      <c r="E884" s="102" t="str">
        <f t="shared" ca="1" si="180"/>
        <v>0x1DC</v>
      </c>
      <c r="F884" s="102">
        <f t="array" aca="1" ref="F884" ca="1">IF(ISNUMBER(SEARCH("Bit", $K884)), "", INDEX(F:F,MAX(IF(OFFSET(F884,-25,0,24,1)&lt;&gt;"",ROW(OFFSET(F884,-25,0,24,1)))),)+2)</f>
        <v>476</v>
      </c>
      <c r="G884" s="102" t="s">
        <v>43</v>
      </c>
      <c r="H884" s="102">
        <v>16</v>
      </c>
      <c r="I884" s="102"/>
      <c r="J884" s="102"/>
      <c r="K884" s="103" t="s">
        <v>45</v>
      </c>
      <c r="L884" s="103"/>
      <c r="M884" s="104"/>
      <c r="N884" s="105"/>
      <c r="Q884" s="19"/>
      <c r="R884" s="19"/>
    </row>
    <row r="885" spans="1:18" s="18" customFormat="1" ht="15.75" hidden="1" outlineLevel="1" x14ac:dyDescent="0.25">
      <c r="A885" s="106"/>
      <c r="B885" s="100"/>
      <c r="C885" s="101"/>
      <c r="D885" s="102"/>
      <c r="E885" s="102" t="str">
        <f t="shared" ca="1" si="180"/>
        <v/>
      </c>
      <c r="F885" s="102" t="str">
        <f t="array" aca="1" ref="F885" ca="1">IF(ISNUMBER(SEARCH("Bit", $K885)), "", INDEX(F:F,MAX(IF(OFFSET(F885,-25,0,24,1)&lt;&gt;"",ROW(OFFSET(F885,-25,0,24,1)))),)+2)</f>
        <v/>
      </c>
      <c r="G885" s="102"/>
      <c r="H885" s="102"/>
      <c r="I885" s="102"/>
      <c r="J885" s="102"/>
      <c r="K885" s="103" t="s">
        <v>112</v>
      </c>
      <c r="L885" s="103"/>
      <c r="M885" s="104" t="s">
        <v>70</v>
      </c>
      <c r="N885" s="105"/>
      <c r="Q885" s="19"/>
      <c r="R885" s="19"/>
    </row>
    <row r="886" spans="1:18" s="18" customFormat="1" ht="15.75" collapsed="1" x14ac:dyDescent="0.25">
      <c r="A886" s="106"/>
      <c r="B886" s="100" t="s">
        <v>40</v>
      </c>
      <c r="C886" s="101" t="str">
        <f ca="1">"PARITY_"&amp;((F886+2)/8)&amp;"_64"</f>
        <v>PARITY_60_64</v>
      </c>
      <c r="D886" s="102" t="s">
        <v>42</v>
      </c>
      <c r="E886" s="102" t="str">
        <f ca="1">IF(F886&lt;&gt;"","0x"&amp;DEC2HEX(F886,3),"")</f>
        <v>0x1DE</v>
      </c>
      <c r="F886" s="102">
        <f t="array" aca="1" ref="F886" ca="1">IF(ISNUMBER(SEARCH("Bit", $K886)), "", INDEX(F:F,MAX(IF(OFFSET(F886,-25,0,24,1)&lt;&gt;"",ROW(OFFSET(F886,-25,0,24,1)))),)+2)</f>
        <v>478</v>
      </c>
      <c r="G886" s="102" t="s">
        <v>43</v>
      </c>
      <c r="H886" s="102">
        <v>16</v>
      </c>
      <c r="I886" s="102"/>
      <c r="J886" s="102"/>
      <c r="K886" s="103" t="s">
        <v>45</v>
      </c>
      <c r="L886" s="103"/>
      <c r="M886" s="104"/>
      <c r="N886" s="105"/>
      <c r="Q886" s="19"/>
      <c r="R886" s="19"/>
    </row>
    <row r="887" spans="1:18" s="18" customFormat="1" ht="15.75" hidden="1" outlineLevel="1" x14ac:dyDescent="0.25">
      <c r="A887" s="106"/>
      <c r="B887" s="100"/>
      <c r="C887" s="101"/>
      <c r="D887" s="102"/>
      <c r="E887" s="102" t="str">
        <f ca="1">IF(F887&lt;&gt;"","0x"&amp;DEC2HEX(F887,3),"")</f>
        <v/>
      </c>
      <c r="F887" s="102" t="str">
        <f t="array" aca="1" ref="F887" ca="1">IF(ISNUMBER(SEARCH("Bit", $K887)), "", INDEX(F:F,MAX(IF(OFFSET(F887,-25,0,24,1)&lt;&gt;"",ROW(OFFSET(F887,-25,0,24,1)))),)+2)</f>
        <v/>
      </c>
      <c r="G887" s="102"/>
      <c r="H887" s="102"/>
      <c r="I887" s="102"/>
      <c r="J887" s="102"/>
      <c r="K887" s="103" t="s">
        <v>67</v>
      </c>
      <c r="L887" s="103"/>
      <c r="M887" s="104" t="s">
        <v>68</v>
      </c>
      <c r="N887" s="105"/>
      <c r="Q887" s="19"/>
      <c r="R887" s="19"/>
    </row>
    <row r="888" spans="1:18" s="18" customFormat="1" ht="15.75" hidden="1" outlineLevel="1" x14ac:dyDescent="0.25">
      <c r="A888" s="106"/>
      <c r="B888" s="100"/>
      <c r="C888" s="101"/>
      <c r="D888" s="102"/>
      <c r="E888" s="102" t="str">
        <f ca="1">IF(F888&lt;&gt;"","0x"&amp;DEC2HEX(F888,3),"")</f>
        <v/>
      </c>
      <c r="F888" s="102" t="str">
        <f t="array" aca="1" ref="F888" ca="1">IF(ISNUMBER(SEARCH("Bit", $K888)), "", INDEX(F:F,MAX(IF(OFFSET(F888,-25,0,24,1)&lt;&gt;"",ROW(OFFSET(F888,-25,0,24,1)))),)+2)</f>
        <v/>
      </c>
      <c r="G888" s="102"/>
      <c r="H888" s="102"/>
      <c r="I888" s="102"/>
      <c r="J888" s="102"/>
      <c r="K888" s="89" t="s">
        <v>805</v>
      </c>
      <c r="L888" s="103"/>
      <c r="M888" s="104" t="s">
        <v>70</v>
      </c>
      <c r="N888" s="105"/>
      <c r="Q888" s="19"/>
      <c r="R888" s="19"/>
    </row>
    <row r="889" spans="1:18" s="18" customFormat="1" ht="15.75" collapsed="1" x14ac:dyDescent="0.25">
      <c r="A889" s="106"/>
      <c r="B889" s="100" t="s">
        <v>40</v>
      </c>
      <c r="C889" s="101"/>
      <c r="D889" s="102" t="s">
        <v>42</v>
      </c>
      <c r="E889" s="102" t="str">
        <f t="shared" ref="E889:E890" ca="1" si="181">IF(F889&lt;&gt;"","0x"&amp;DEC2HEX(F889,3),"")</f>
        <v>0x1E0</v>
      </c>
      <c r="F889" s="102">
        <f t="array" aca="1" ref="F889" ca="1">IF(ISNUMBER(SEARCH("Bit", $K889)), "", INDEX(F:F,MAX(IF(OFFSET(F889,-25,0,24,1)&lt;&gt;"",ROW(OFFSET(F889,-25,0,24,1)))),)+2)</f>
        <v>480</v>
      </c>
      <c r="G889" s="102" t="s">
        <v>43</v>
      </c>
      <c r="H889" s="102">
        <v>16</v>
      </c>
      <c r="I889" s="102"/>
      <c r="J889" s="102"/>
      <c r="K889" s="103" t="s">
        <v>45</v>
      </c>
      <c r="L889" s="103"/>
      <c r="M889" s="104"/>
      <c r="N889" s="105"/>
      <c r="Q889" s="19"/>
      <c r="R889" s="19"/>
    </row>
    <row r="890" spans="1:18" s="18" customFormat="1" ht="15.75" hidden="1" outlineLevel="1" x14ac:dyDescent="0.25">
      <c r="A890" s="106"/>
      <c r="B890" s="100"/>
      <c r="C890" s="101"/>
      <c r="D890" s="102"/>
      <c r="E890" s="102" t="str">
        <f t="shared" ca="1" si="181"/>
        <v/>
      </c>
      <c r="F890" s="102" t="str">
        <f t="array" aca="1" ref="F890" ca="1">IF(ISNUMBER(SEARCH("Bit", $K890)), "", INDEX(F:F,MAX(IF(OFFSET(F890,-25,0,24,1)&lt;&gt;"",ROW(OFFSET(F890,-25,0,24,1)))),)+2)</f>
        <v/>
      </c>
      <c r="G890" s="102"/>
      <c r="H890" s="102"/>
      <c r="I890" s="102"/>
      <c r="J890" s="102"/>
      <c r="K890" s="103" t="s">
        <v>112</v>
      </c>
      <c r="L890" s="103"/>
      <c r="M890" s="104"/>
      <c r="N890" s="105"/>
      <c r="Q890" s="19"/>
      <c r="R890" s="19"/>
    </row>
    <row r="891" spans="1:18" s="18" customFormat="1" ht="15.75" collapsed="1" x14ac:dyDescent="0.25">
      <c r="A891" s="106"/>
      <c r="B891" s="100" t="s">
        <v>40</v>
      </c>
      <c r="C891" s="101"/>
      <c r="D891" s="102" t="s">
        <v>42</v>
      </c>
      <c r="E891" s="102" t="str">
        <f t="shared" ref="E891:E892" ca="1" si="182">IF(F891&lt;&gt;"","0x"&amp;DEC2HEX(F891,3),"")</f>
        <v>0x1E2</v>
      </c>
      <c r="F891" s="102">
        <f t="array" aca="1" ref="F891" ca="1">IF(ISNUMBER(SEARCH("Bit", $K891)), "", INDEX(F:F,MAX(IF(OFFSET(F891,-25,0,24,1)&lt;&gt;"",ROW(OFFSET(F891,-25,0,24,1)))),)+2)</f>
        <v>482</v>
      </c>
      <c r="G891" s="102" t="s">
        <v>43</v>
      </c>
      <c r="H891" s="102">
        <v>16</v>
      </c>
      <c r="I891" s="102"/>
      <c r="J891" s="102"/>
      <c r="K891" s="103" t="s">
        <v>45</v>
      </c>
      <c r="L891" s="103"/>
      <c r="M891" s="104"/>
      <c r="N891" s="105"/>
      <c r="Q891" s="19"/>
      <c r="R891" s="19"/>
    </row>
    <row r="892" spans="1:18" s="18" customFormat="1" ht="15.75" hidden="1" outlineLevel="1" x14ac:dyDescent="0.25">
      <c r="A892" s="106"/>
      <c r="B892" s="100"/>
      <c r="C892" s="101"/>
      <c r="D892" s="102"/>
      <c r="E892" s="102" t="str">
        <f t="shared" ca="1" si="182"/>
        <v/>
      </c>
      <c r="F892" s="102" t="str">
        <f t="array" aca="1" ref="F892" ca="1">IF(ISNUMBER(SEARCH("Bit", $K892)), "", INDEX(F:F,MAX(IF(OFFSET(F892,-25,0,24,1)&lt;&gt;"",ROW(OFFSET(F892,-25,0,24,1)))),)+2)</f>
        <v/>
      </c>
      <c r="G892" s="102"/>
      <c r="H892" s="102"/>
      <c r="I892" s="102"/>
      <c r="J892" s="102"/>
      <c r="K892" s="103" t="s">
        <v>112</v>
      </c>
      <c r="L892" s="103"/>
      <c r="M892" s="104"/>
      <c r="N892" s="105"/>
      <c r="Q892" s="19"/>
      <c r="R892" s="19"/>
    </row>
    <row r="893" spans="1:18" s="18" customFormat="1" ht="15.75" collapsed="1" x14ac:dyDescent="0.25">
      <c r="A893" s="106"/>
      <c r="B893" s="100" t="s">
        <v>40</v>
      </c>
      <c r="C893" s="101"/>
      <c r="D893" s="102" t="s">
        <v>42</v>
      </c>
      <c r="E893" s="102" t="str">
        <f t="shared" ref="E893:E894" ca="1" si="183">IF(F893&lt;&gt;"","0x"&amp;DEC2HEX(F893,3),"")</f>
        <v>0x1E4</v>
      </c>
      <c r="F893" s="102">
        <f t="array" aca="1" ref="F893" ca="1">IF(ISNUMBER(SEARCH("Bit", $K893)), "", INDEX(F:F,MAX(IF(OFFSET(F893,-25,0,24,1)&lt;&gt;"",ROW(OFFSET(F893,-25,0,24,1)))),)+2)</f>
        <v>484</v>
      </c>
      <c r="G893" s="102" t="s">
        <v>43</v>
      </c>
      <c r="H893" s="102">
        <v>16</v>
      </c>
      <c r="I893" s="102"/>
      <c r="J893" s="102"/>
      <c r="K893" s="103" t="s">
        <v>45</v>
      </c>
      <c r="L893" s="103"/>
      <c r="M893" s="104"/>
      <c r="N893" s="105"/>
      <c r="Q893" s="19"/>
      <c r="R893" s="19"/>
    </row>
    <row r="894" spans="1:18" s="18" customFormat="1" ht="15.75" hidden="1" outlineLevel="1" x14ac:dyDescent="0.25">
      <c r="A894" s="106"/>
      <c r="B894" s="100"/>
      <c r="C894" s="101"/>
      <c r="D894" s="102"/>
      <c r="E894" s="102" t="str">
        <f t="shared" ca="1" si="183"/>
        <v/>
      </c>
      <c r="F894" s="102" t="str">
        <f t="array" aca="1" ref="F894" ca="1">IF(ISNUMBER(SEARCH("Bit", $K894)), "", INDEX(F:F,MAX(IF(OFFSET(F894,-25,0,24,1)&lt;&gt;"",ROW(OFFSET(F894,-25,0,24,1)))),)+2)</f>
        <v/>
      </c>
      <c r="G894" s="102"/>
      <c r="H894" s="102"/>
      <c r="I894" s="102"/>
      <c r="J894" s="102"/>
      <c r="K894" s="103" t="s">
        <v>112</v>
      </c>
      <c r="L894" s="103"/>
      <c r="M894" s="104"/>
      <c r="N894" s="105"/>
      <c r="Q894" s="19"/>
      <c r="R894" s="19"/>
    </row>
    <row r="895" spans="1:18" s="18" customFormat="1" ht="15.75" collapsed="1" x14ac:dyDescent="0.25">
      <c r="A895" s="106"/>
      <c r="B895" s="100" t="s">
        <v>40</v>
      </c>
      <c r="C895" s="101" t="str">
        <f ca="1">"PARITY_"&amp;((F895+2)/8)&amp;"_64"</f>
        <v>PARITY_61_64</v>
      </c>
      <c r="D895" s="102" t="s">
        <v>42</v>
      </c>
      <c r="E895" s="102" t="str">
        <f ca="1">IF(F895&lt;&gt;"","0x"&amp;DEC2HEX(F895,3),"")</f>
        <v>0x1E6</v>
      </c>
      <c r="F895" s="102">
        <f t="array" aca="1" ref="F895" ca="1">IF(ISNUMBER(SEARCH("Bit", $K895)), "", INDEX(F:F,MAX(IF(OFFSET(F895,-25,0,24,1)&lt;&gt;"",ROW(OFFSET(F895,-25,0,24,1)))),)+2)</f>
        <v>486</v>
      </c>
      <c r="G895" s="102" t="s">
        <v>43</v>
      </c>
      <c r="H895" s="102">
        <v>16</v>
      </c>
      <c r="I895" s="102"/>
      <c r="J895" s="102"/>
      <c r="K895" s="103" t="s">
        <v>45</v>
      </c>
      <c r="L895" s="103"/>
      <c r="M895" s="104"/>
      <c r="N895" s="105"/>
      <c r="Q895" s="19"/>
      <c r="R895" s="19"/>
    </row>
    <row r="896" spans="1:18" s="18" customFormat="1" ht="15.75" hidden="1" outlineLevel="1" x14ac:dyDescent="0.25">
      <c r="A896" s="106"/>
      <c r="B896" s="100"/>
      <c r="C896" s="101"/>
      <c r="D896" s="102"/>
      <c r="E896" s="102" t="str">
        <f ca="1">IF(F896&lt;&gt;"","0x"&amp;DEC2HEX(F896,3),"")</f>
        <v/>
      </c>
      <c r="F896" s="102" t="str">
        <f t="array" aca="1" ref="F896" ca="1">IF(ISNUMBER(SEARCH("Bit", $K896)), "", INDEX(F:F,MAX(IF(OFFSET(F896,-25,0,24,1)&lt;&gt;"",ROW(OFFSET(F896,-25,0,24,1)))),)+2)</f>
        <v/>
      </c>
      <c r="G896" s="102"/>
      <c r="H896" s="102"/>
      <c r="I896" s="102"/>
      <c r="J896" s="102"/>
      <c r="K896" s="103" t="s">
        <v>67</v>
      </c>
      <c r="L896" s="103"/>
      <c r="M896" s="104" t="s">
        <v>68</v>
      </c>
      <c r="N896" s="105"/>
      <c r="Q896" s="19"/>
      <c r="R896" s="19"/>
    </row>
    <row r="897" spans="1:18" s="18" customFormat="1" ht="15.75" hidden="1" outlineLevel="1" x14ac:dyDescent="0.25">
      <c r="A897" s="106"/>
      <c r="B897" s="100"/>
      <c r="C897" s="101"/>
      <c r="D897" s="102"/>
      <c r="E897" s="102" t="str">
        <f ca="1">IF(F897&lt;&gt;"","0x"&amp;DEC2HEX(F897,3),"")</f>
        <v/>
      </c>
      <c r="F897" s="102" t="str">
        <f t="array" aca="1" ref="F897" ca="1">IF(ISNUMBER(SEARCH("Bit", $K897)), "", INDEX(F:F,MAX(IF(OFFSET(F897,-25,0,24,1)&lt;&gt;"",ROW(OFFSET(F897,-25,0,24,1)))),)+2)</f>
        <v/>
      </c>
      <c r="G897" s="102"/>
      <c r="H897" s="102"/>
      <c r="I897" s="102"/>
      <c r="J897" s="102"/>
      <c r="K897" s="89" t="s">
        <v>805</v>
      </c>
      <c r="L897" s="103"/>
      <c r="M897" s="104" t="s">
        <v>70</v>
      </c>
      <c r="N897" s="105"/>
      <c r="Q897" s="19"/>
      <c r="R897" s="19"/>
    </row>
    <row r="898" spans="1:18" s="18" customFormat="1" ht="15.75" collapsed="1" x14ac:dyDescent="0.25">
      <c r="A898" s="106"/>
      <c r="B898" s="100" t="s">
        <v>40</v>
      </c>
      <c r="C898" s="101" t="s">
        <v>1830</v>
      </c>
      <c r="D898" s="102" t="s">
        <v>42</v>
      </c>
      <c r="E898" s="102" t="str">
        <f t="shared" ref="E898:E899" ca="1" si="184">IF(F898&lt;&gt;"","0x"&amp;DEC2HEX(F898,3),"")</f>
        <v>0x1E8</v>
      </c>
      <c r="F898" s="102">
        <f t="array" aca="1" ref="F898" ca="1">IF(ISNUMBER(SEARCH("Bit", $K898)), "", INDEX(F:F,MAX(IF(OFFSET(F898,-25,0,24,1)&lt;&gt;"",ROW(OFFSET(F898,-25,0,24,1)))),)+2)</f>
        <v>488</v>
      </c>
      <c r="G898" s="102" t="s">
        <v>43</v>
      </c>
      <c r="H898" s="102">
        <v>16</v>
      </c>
      <c r="I898" s="102" t="s">
        <v>44</v>
      </c>
      <c r="J898" s="102"/>
      <c r="K898" s="103" t="s">
        <v>45</v>
      </c>
      <c r="L898" s="103"/>
      <c r="M898" s="104" t="s">
        <v>131</v>
      </c>
      <c r="N898" s="105"/>
      <c r="Q898" s="19"/>
      <c r="R898" s="19"/>
    </row>
    <row r="899" spans="1:18" s="18" customFormat="1" ht="112.5" hidden="1" outlineLevel="1" x14ac:dyDescent="0.25">
      <c r="A899" s="106"/>
      <c r="B899" s="100"/>
      <c r="C899" s="101"/>
      <c r="D899" s="102"/>
      <c r="E899" s="102" t="str">
        <f t="shared" ca="1" si="184"/>
        <v/>
      </c>
      <c r="F899" s="102" t="str">
        <f t="array" aca="1" ref="F899" ca="1">IF(ISNUMBER(SEARCH("Bit", $K899)), "", INDEX(F:F,MAX(IF(OFFSET(F899,-25,0,24,1)&lt;&gt;"",ROW(OFFSET(F899,-25,0,24,1)))),)+2)</f>
        <v/>
      </c>
      <c r="G899" s="102"/>
      <c r="H899" s="102"/>
      <c r="I899" s="102"/>
      <c r="J899" s="102"/>
      <c r="K899" s="103" t="s">
        <v>112</v>
      </c>
      <c r="L899" s="103"/>
      <c r="M899" s="104" t="s">
        <v>1832</v>
      </c>
      <c r="N899" s="105" t="s">
        <v>1831</v>
      </c>
      <c r="Q899" s="19"/>
      <c r="R899" s="19"/>
    </row>
    <row r="900" spans="1:18" s="18" customFormat="1" ht="15.75" collapsed="1" x14ac:dyDescent="0.25">
      <c r="A900" s="106"/>
      <c r="B900" s="100" t="s">
        <v>40</v>
      </c>
      <c r="C900" s="101" t="s">
        <v>1758</v>
      </c>
      <c r="D900" s="102" t="s">
        <v>42</v>
      </c>
      <c r="E900" s="102" t="str">
        <f t="shared" ref="E900:E901" ca="1" si="185">IF(F900&lt;&gt;"","0x"&amp;DEC2HEX(F900,3),"")</f>
        <v>0x1EA</v>
      </c>
      <c r="F900" s="102">
        <f t="array" aca="1" ref="F900" ca="1">IF(ISNUMBER(SEARCH("Bit", $K900)), "", INDEX(F:F,MAX(IF(OFFSET(F900,-25,0,24,1)&lt;&gt;"",ROW(OFFSET(F900,-25,0,24,1)))),)+2)</f>
        <v>490</v>
      </c>
      <c r="G900" s="102" t="s">
        <v>43</v>
      </c>
      <c r="H900" s="102">
        <v>16</v>
      </c>
      <c r="I900" s="102" t="s">
        <v>44</v>
      </c>
      <c r="J900" s="102"/>
      <c r="K900" s="103" t="s">
        <v>45</v>
      </c>
      <c r="L900" s="103"/>
      <c r="M900" s="104" t="s">
        <v>131</v>
      </c>
      <c r="N900" s="105"/>
      <c r="Q900" s="19"/>
      <c r="R900" s="19"/>
    </row>
    <row r="901" spans="1:18" s="18" customFormat="1" ht="112.5" hidden="1" outlineLevel="1" x14ac:dyDescent="0.25">
      <c r="A901" s="106"/>
      <c r="B901" s="100"/>
      <c r="C901" s="101"/>
      <c r="D901" s="102"/>
      <c r="E901" s="102" t="str">
        <f t="shared" ca="1" si="185"/>
        <v/>
      </c>
      <c r="F901" s="102" t="str">
        <f t="array" aca="1" ref="F901" ca="1">IF(ISNUMBER(SEARCH("Bit", $K901)), "", INDEX(F:F,MAX(IF(OFFSET(F901,-25,0,24,1)&lt;&gt;"",ROW(OFFSET(F901,-25,0,24,1)))),)+2)</f>
        <v/>
      </c>
      <c r="G901" s="102"/>
      <c r="H901" s="102"/>
      <c r="I901" s="102"/>
      <c r="J901" s="102"/>
      <c r="K901" s="103" t="s">
        <v>112</v>
      </c>
      <c r="L901" s="103"/>
      <c r="M901" s="104" t="s">
        <v>1759</v>
      </c>
      <c r="N901" s="105" t="s">
        <v>1760</v>
      </c>
      <c r="Q901" s="19"/>
      <c r="R901" s="19"/>
    </row>
    <row r="902" spans="1:18" s="18" customFormat="1" ht="15.75" collapsed="1" x14ac:dyDescent="0.25">
      <c r="A902" s="106"/>
      <c r="B902" s="100" t="s">
        <v>40</v>
      </c>
      <c r="C902" s="101"/>
      <c r="D902" s="102" t="s">
        <v>42</v>
      </c>
      <c r="E902" s="102" t="str">
        <f t="shared" ref="E902:E903" ca="1" si="186">IF(F902&lt;&gt;"","0x"&amp;DEC2HEX(F902,3),"")</f>
        <v>0x1EC</v>
      </c>
      <c r="F902" s="102">
        <f t="array" aca="1" ref="F902" ca="1">IF(ISNUMBER(SEARCH("Bit", $K902)), "", INDEX(F:F,MAX(IF(OFFSET(F902,-25,0,24,1)&lt;&gt;"",ROW(OFFSET(F902,-25,0,24,1)))),)+2)</f>
        <v>492</v>
      </c>
      <c r="G902" s="102" t="s">
        <v>43</v>
      </c>
      <c r="H902" s="102">
        <v>16</v>
      </c>
      <c r="I902" s="102"/>
      <c r="J902" s="102"/>
      <c r="K902" s="103" t="s">
        <v>45</v>
      </c>
      <c r="L902" s="103"/>
      <c r="M902" s="104"/>
      <c r="N902" s="105"/>
      <c r="Q902" s="19"/>
      <c r="R902" s="19"/>
    </row>
    <row r="903" spans="1:18" s="18" customFormat="1" ht="15.75" hidden="1" outlineLevel="1" x14ac:dyDescent="0.25">
      <c r="A903" s="106"/>
      <c r="B903" s="100"/>
      <c r="C903" s="101"/>
      <c r="D903" s="102"/>
      <c r="E903" s="102" t="str">
        <f t="shared" ca="1" si="186"/>
        <v/>
      </c>
      <c r="F903" s="102" t="str">
        <f t="array" aca="1" ref="F903" ca="1">IF(ISNUMBER(SEARCH("Bit", $K903)), "", INDEX(F:F,MAX(IF(OFFSET(F903,-25,0,24,1)&lt;&gt;"",ROW(OFFSET(F903,-25,0,24,1)))),)+2)</f>
        <v/>
      </c>
      <c r="G903" s="102"/>
      <c r="H903" s="102"/>
      <c r="I903" s="102"/>
      <c r="J903" s="102"/>
      <c r="K903" s="103" t="s">
        <v>112</v>
      </c>
      <c r="L903" s="103"/>
      <c r="M903" s="104" t="s">
        <v>70</v>
      </c>
      <c r="N903" s="105"/>
      <c r="Q903" s="19"/>
      <c r="R903" s="19"/>
    </row>
    <row r="904" spans="1:18" s="18" customFormat="1" ht="15.75" collapsed="1" x14ac:dyDescent="0.25">
      <c r="A904" s="106"/>
      <c r="B904" s="100" t="s">
        <v>40</v>
      </c>
      <c r="C904" s="101" t="str">
        <f ca="1">"PARITY_"&amp;((F904+2)/8)&amp;"_64"</f>
        <v>PARITY_62_64</v>
      </c>
      <c r="D904" s="102" t="s">
        <v>42</v>
      </c>
      <c r="E904" s="102" t="str">
        <f ca="1">IF(F904&lt;&gt;"","0x"&amp;DEC2HEX(F904,3),"")</f>
        <v>0x1EE</v>
      </c>
      <c r="F904" s="102">
        <f t="array" aca="1" ref="F904" ca="1">IF(ISNUMBER(SEARCH("Bit", $K904)), "", INDEX(F:F,MAX(IF(OFFSET(F904,-25,0,24,1)&lt;&gt;"",ROW(OFFSET(F904,-25,0,24,1)))),)+2)</f>
        <v>494</v>
      </c>
      <c r="G904" s="102" t="s">
        <v>43</v>
      </c>
      <c r="H904" s="102">
        <v>16</v>
      </c>
      <c r="I904" s="102"/>
      <c r="J904" s="102"/>
      <c r="K904" s="103" t="s">
        <v>45</v>
      </c>
      <c r="L904" s="103"/>
      <c r="M904" s="104"/>
      <c r="N904" s="105"/>
      <c r="Q904" s="19"/>
      <c r="R904" s="19"/>
    </row>
    <row r="905" spans="1:18" s="18" customFormat="1" ht="15.75" hidden="1" outlineLevel="1" x14ac:dyDescent="0.25">
      <c r="A905" s="106"/>
      <c r="B905" s="100"/>
      <c r="C905" s="101"/>
      <c r="D905" s="102"/>
      <c r="E905" s="102" t="str">
        <f ca="1">IF(F905&lt;&gt;"","0x"&amp;DEC2HEX(F905,3),"")</f>
        <v/>
      </c>
      <c r="F905" s="102" t="str">
        <f t="array" aca="1" ref="F905" ca="1">IF(ISNUMBER(SEARCH("Bit", $K905)), "", INDEX(F:F,MAX(IF(OFFSET(F905,-25,0,24,1)&lt;&gt;"",ROW(OFFSET(F905,-25,0,24,1)))),)+2)</f>
        <v/>
      </c>
      <c r="G905" s="102"/>
      <c r="H905" s="102"/>
      <c r="I905" s="102"/>
      <c r="J905" s="102"/>
      <c r="K905" s="103" t="s">
        <v>67</v>
      </c>
      <c r="L905" s="103"/>
      <c r="M905" s="104" t="s">
        <v>68</v>
      </c>
      <c r="N905" s="105"/>
      <c r="Q905" s="19"/>
      <c r="R905" s="19"/>
    </row>
    <row r="906" spans="1:18" s="18" customFormat="1" ht="15.75" hidden="1" outlineLevel="1" x14ac:dyDescent="0.25">
      <c r="A906" s="106"/>
      <c r="B906" s="100"/>
      <c r="C906" s="101"/>
      <c r="D906" s="102"/>
      <c r="E906" s="102" t="str">
        <f ca="1">IF(F906&lt;&gt;"","0x"&amp;DEC2HEX(F906,3),"")</f>
        <v/>
      </c>
      <c r="F906" s="102" t="str">
        <f t="array" aca="1" ref="F906" ca="1">IF(ISNUMBER(SEARCH("Bit", $K906)), "", INDEX(F:F,MAX(IF(OFFSET(F906,-25,0,24,1)&lt;&gt;"",ROW(OFFSET(F906,-25,0,24,1)))),)+2)</f>
        <v/>
      </c>
      <c r="G906" s="102"/>
      <c r="H906" s="102"/>
      <c r="I906" s="102"/>
      <c r="J906" s="102"/>
      <c r="K906" s="89" t="s">
        <v>805</v>
      </c>
      <c r="L906" s="103"/>
      <c r="M906" s="104" t="s">
        <v>70</v>
      </c>
      <c r="N906" s="105"/>
      <c r="Q906" s="19"/>
      <c r="R906" s="19"/>
    </row>
    <row r="907" spans="1:18" s="18" customFormat="1" ht="15.75" collapsed="1" x14ac:dyDescent="0.25">
      <c r="A907" s="106"/>
      <c r="B907" s="100" t="s">
        <v>40</v>
      </c>
      <c r="C907" s="101" t="s">
        <v>806</v>
      </c>
      <c r="D907" s="102" t="s">
        <v>42</v>
      </c>
      <c r="E907" s="102" t="str">
        <f t="shared" ref="E907:E908" ca="1" si="187">IF(F907&lt;&gt;"","0x"&amp;DEC2HEX(F907,3),"")</f>
        <v>0x1F0</v>
      </c>
      <c r="F907" s="102">
        <f t="array" aca="1" ref="F907" ca="1">IF(ISNUMBER(SEARCH("Bit", $K907)), "", INDEX(F:F,MAX(IF(OFFSET(F907,-25,0,24,1)&lt;&gt;"",ROW(OFFSET(F907,-25,0,24,1)))),)+2)</f>
        <v>496</v>
      </c>
      <c r="G907" s="102" t="s">
        <v>43</v>
      </c>
      <c r="H907" s="102">
        <v>16</v>
      </c>
      <c r="I907" s="102" t="s">
        <v>697</v>
      </c>
      <c r="J907" s="102"/>
      <c r="K907" s="103" t="s">
        <v>45</v>
      </c>
      <c r="L907" s="103"/>
      <c r="M907" s="104" t="s">
        <v>131</v>
      </c>
      <c r="N907" s="105"/>
      <c r="Q907" s="19"/>
      <c r="R907" s="19"/>
    </row>
    <row r="908" spans="1:18" s="18" customFormat="1" ht="78.75" hidden="1" outlineLevel="1" x14ac:dyDescent="0.25">
      <c r="A908" s="106"/>
      <c r="B908" s="100"/>
      <c r="C908" s="101"/>
      <c r="D908" s="102"/>
      <c r="E908" s="102" t="str">
        <f t="shared" ca="1" si="187"/>
        <v/>
      </c>
      <c r="F908" s="102" t="str">
        <f t="array" aca="1" ref="F908" ca="1">IF(ISNUMBER(SEARCH("Bit", $K908)), "", INDEX(F:F,MAX(IF(OFFSET(F908,-25,0,24,1)&lt;&gt;"",ROW(OFFSET(F908,-25,0,24,1)))),)+2)</f>
        <v/>
      </c>
      <c r="G908" s="102"/>
      <c r="H908" s="102"/>
      <c r="I908" s="102"/>
      <c r="J908" s="102"/>
      <c r="K908" s="103" t="s">
        <v>112</v>
      </c>
      <c r="L908" s="103"/>
      <c r="M908" s="104" t="s">
        <v>806</v>
      </c>
      <c r="N908" s="105" t="s">
        <v>1754</v>
      </c>
      <c r="Q908" s="19"/>
      <c r="R908" s="19"/>
    </row>
    <row r="909" spans="1:18" s="18" customFormat="1" ht="15.75" collapsed="1" x14ac:dyDescent="0.25">
      <c r="A909" s="106"/>
      <c r="B909" s="100" t="s">
        <v>40</v>
      </c>
      <c r="C909" s="101" t="s">
        <v>808</v>
      </c>
      <c r="D909" s="102" t="s">
        <v>42</v>
      </c>
      <c r="E909" s="102" t="str">
        <f t="shared" ref="E909:E910" ca="1" si="188">IF(F909&lt;&gt;"","0x"&amp;DEC2HEX(F909,3),"")</f>
        <v>0x1F2</v>
      </c>
      <c r="F909" s="102">
        <f t="array" aca="1" ref="F909" ca="1">IF(ISNUMBER(SEARCH("Bit", $K909)), "", INDEX(F:F,MAX(IF(OFFSET(F909,-25,0,24,1)&lt;&gt;"",ROW(OFFSET(F909,-25,0,24,1)))),)+2)</f>
        <v>498</v>
      </c>
      <c r="G909" s="102" t="s">
        <v>43</v>
      </c>
      <c r="H909" s="102">
        <v>16</v>
      </c>
      <c r="I909" s="102" t="s">
        <v>697</v>
      </c>
      <c r="J909" s="102"/>
      <c r="K909" s="103" t="s">
        <v>45</v>
      </c>
      <c r="L909" s="103"/>
      <c r="M909" s="104" t="s">
        <v>131</v>
      </c>
      <c r="N909" s="105"/>
      <c r="Q909" s="19"/>
      <c r="R909" s="19"/>
    </row>
    <row r="910" spans="1:18" s="18" customFormat="1" ht="78.75" hidden="1" outlineLevel="1" x14ac:dyDescent="0.25">
      <c r="A910" s="106"/>
      <c r="B910" s="100"/>
      <c r="C910" s="101"/>
      <c r="D910" s="102"/>
      <c r="E910" s="102" t="str">
        <f t="shared" ca="1" si="188"/>
        <v/>
      </c>
      <c r="F910" s="102" t="str">
        <f t="array" aca="1" ref="F910" ca="1">IF(ISNUMBER(SEARCH("Bit", $K910)), "", INDEX(F:F,MAX(IF(OFFSET(F910,-25,0,24,1)&lt;&gt;"",ROW(OFFSET(F910,-25,0,24,1)))),)+2)</f>
        <v/>
      </c>
      <c r="G910" s="102"/>
      <c r="H910" s="102"/>
      <c r="I910" s="102"/>
      <c r="J910" s="102"/>
      <c r="K910" s="103" t="s">
        <v>112</v>
      </c>
      <c r="L910" s="103"/>
      <c r="M910" s="104" t="s">
        <v>808</v>
      </c>
      <c r="N910" s="105" t="s">
        <v>1753</v>
      </c>
      <c r="Q910" s="19"/>
      <c r="R910" s="19"/>
    </row>
    <row r="911" spans="1:18" s="18" customFormat="1" ht="15.75" collapsed="1" x14ac:dyDescent="0.25">
      <c r="A911" s="106"/>
      <c r="B911" s="100" t="s">
        <v>40</v>
      </c>
      <c r="C911" s="101" t="s">
        <v>810</v>
      </c>
      <c r="D911" s="102" t="s">
        <v>42</v>
      </c>
      <c r="E911" s="102" t="str">
        <f t="shared" ref="E911:E912" ca="1" si="189">IF(F911&lt;&gt;"","0x"&amp;DEC2HEX(F911,3),"")</f>
        <v>0x1F4</v>
      </c>
      <c r="F911" s="102">
        <f t="array" aca="1" ref="F911" ca="1">IF(ISNUMBER(SEARCH("Bit", $K911)), "", INDEX(F:F,MAX(IF(OFFSET(F911,-25,0,24,1)&lt;&gt;"",ROW(OFFSET(F911,-25,0,24,1)))),)+2)</f>
        <v>500</v>
      </c>
      <c r="G911" s="102" t="s">
        <v>43</v>
      </c>
      <c r="H911" s="102">
        <v>16</v>
      </c>
      <c r="I911" s="102" t="s">
        <v>697</v>
      </c>
      <c r="J911" s="102"/>
      <c r="K911" s="103" t="s">
        <v>45</v>
      </c>
      <c r="L911" s="103"/>
      <c r="M911" s="104" t="s">
        <v>131</v>
      </c>
      <c r="N911" s="105"/>
      <c r="Q911" s="19"/>
      <c r="R911" s="19"/>
    </row>
    <row r="912" spans="1:18" s="18" customFormat="1" ht="78.75" hidden="1" outlineLevel="1" x14ac:dyDescent="0.25">
      <c r="A912" s="106"/>
      <c r="B912" s="100"/>
      <c r="C912" s="101"/>
      <c r="D912" s="102"/>
      <c r="E912" s="102" t="str">
        <f t="shared" ca="1" si="189"/>
        <v/>
      </c>
      <c r="F912" s="102" t="str">
        <f t="array" aca="1" ref="F912" ca="1">IF(ISNUMBER(SEARCH("Bit", $K912)), "", INDEX(F:F,MAX(IF(OFFSET(F912,-25,0,24,1)&lt;&gt;"",ROW(OFFSET(F912,-25,0,24,1)))),)+2)</f>
        <v/>
      </c>
      <c r="G912" s="102"/>
      <c r="H912" s="102"/>
      <c r="I912" s="102"/>
      <c r="J912" s="102"/>
      <c r="K912" s="103" t="s">
        <v>112</v>
      </c>
      <c r="L912" s="103"/>
      <c r="M912" s="104" t="s">
        <v>810</v>
      </c>
      <c r="N912" s="105" t="s">
        <v>1755</v>
      </c>
      <c r="Q912" s="19"/>
      <c r="R912" s="19"/>
    </row>
    <row r="913" spans="1:18" s="18" customFormat="1" ht="15.75" collapsed="1" x14ac:dyDescent="0.25">
      <c r="A913" s="106"/>
      <c r="B913" s="100" t="s">
        <v>40</v>
      </c>
      <c r="C913" s="101" t="str">
        <f ca="1">"PARITY_"&amp;((F913+2)/8)&amp;"_64"</f>
        <v>PARITY_63_64</v>
      </c>
      <c r="D913" s="102" t="s">
        <v>42</v>
      </c>
      <c r="E913" s="102" t="str">
        <f ca="1">IF(F913&lt;&gt;"","0x"&amp;DEC2HEX(F913,3),"")</f>
        <v>0x1F6</v>
      </c>
      <c r="F913" s="102">
        <f t="array" aca="1" ref="F913" ca="1">IF(ISNUMBER(SEARCH("Bit", $K913)), "", INDEX(F:F,MAX(IF(OFFSET(F913,-25,0,24,1)&lt;&gt;"",ROW(OFFSET(F913,-25,0,24,1)))),)+2)</f>
        <v>502</v>
      </c>
      <c r="G913" s="102" t="s">
        <v>43</v>
      </c>
      <c r="H913" s="102">
        <v>16</v>
      </c>
      <c r="I913" s="102"/>
      <c r="J913" s="102"/>
      <c r="K913" s="103" t="s">
        <v>45</v>
      </c>
      <c r="L913" s="103"/>
      <c r="M913" s="104"/>
      <c r="N913" s="105"/>
      <c r="Q913" s="19"/>
      <c r="R913" s="19"/>
    </row>
    <row r="914" spans="1:18" s="18" customFormat="1" ht="15.75" hidden="1" outlineLevel="1" x14ac:dyDescent="0.25">
      <c r="A914" s="106"/>
      <c r="B914" s="100"/>
      <c r="C914" s="101"/>
      <c r="D914" s="102"/>
      <c r="E914" s="102" t="str">
        <f ca="1">IF(F914&lt;&gt;"","0x"&amp;DEC2HEX(F914,3),"")</f>
        <v/>
      </c>
      <c r="F914" s="102" t="str">
        <f t="array" aca="1" ref="F914" ca="1">IF(ISNUMBER(SEARCH("Bit", $K914)), "", INDEX(F:F,MAX(IF(OFFSET(F914,-25,0,24,1)&lt;&gt;"",ROW(OFFSET(F914,-25,0,24,1)))),)+2)</f>
        <v/>
      </c>
      <c r="G914" s="102"/>
      <c r="H914" s="102"/>
      <c r="I914" s="102"/>
      <c r="J914" s="102"/>
      <c r="K914" s="103" t="s">
        <v>67</v>
      </c>
      <c r="L914" s="103"/>
      <c r="M914" s="104" t="s">
        <v>68</v>
      </c>
      <c r="N914" s="105"/>
      <c r="Q914" s="19"/>
      <c r="R914" s="19"/>
    </row>
    <row r="915" spans="1:18" s="18" customFormat="1" ht="15.75" hidden="1" outlineLevel="1" x14ac:dyDescent="0.25">
      <c r="A915" s="106"/>
      <c r="B915" s="100"/>
      <c r="C915" s="101"/>
      <c r="D915" s="102"/>
      <c r="E915" s="102" t="str">
        <f ca="1">IF(F915&lt;&gt;"","0x"&amp;DEC2HEX(F915,3),"")</f>
        <v/>
      </c>
      <c r="F915" s="102" t="str">
        <f t="array" aca="1" ref="F915" ca="1">IF(ISNUMBER(SEARCH("Bit", $K915)), "", INDEX(F:F,MAX(IF(OFFSET(F915,-25,0,24,1)&lt;&gt;"",ROW(OFFSET(F915,-25,0,24,1)))),)+2)</f>
        <v/>
      </c>
      <c r="G915" s="102"/>
      <c r="H915" s="102"/>
      <c r="I915" s="102"/>
      <c r="J915" s="102"/>
      <c r="K915" s="89" t="s">
        <v>805</v>
      </c>
      <c r="L915" s="103"/>
      <c r="M915" s="104" t="s">
        <v>70</v>
      </c>
      <c r="N915" s="105"/>
      <c r="Q915" s="19"/>
      <c r="R915" s="19"/>
    </row>
    <row r="916" spans="1:18" s="18" customFormat="1" ht="15.75" collapsed="1" x14ac:dyDescent="0.25">
      <c r="A916" s="106"/>
      <c r="B916" s="100" t="s">
        <v>40</v>
      </c>
      <c r="C916" s="101" t="s">
        <v>812</v>
      </c>
      <c r="D916" s="102" t="s">
        <v>42</v>
      </c>
      <c r="E916" s="102" t="str">
        <f t="shared" ref="E916:E917" ca="1" si="190">IF(F916&lt;&gt;"","0x"&amp;DEC2HEX(F916,3),"")</f>
        <v>0x1F8</v>
      </c>
      <c r="F916" s="102">
        <f t="array" aca="1" ref="F916" ca="1">IF(ISNUMBER(SEARCH("Bit", $K916)), "", INDEX(F:F,MAX(IF(OFFSET(F916,-25,0,24,1)&lt;&gt;"",ROW(OFFSET(F916,-25,0,24,1)))),)+2)</f>
        <v>504</v>
      </c>
      <c r="G916" s="102" t="s">
        <v>43</v>
      </c>
      <c r="H916" s="102">
        <v>16</v>
      </c>
      <c r="I916" s="102" t="s">
        <v>697</v>
      </c>
      <c r="J916" s="102"/>
      <c r="K916" s="103" t="s">
        <v>45</v>
      </c>
      <c r="L916" s="103"/>
      <c r="M916" s="104" t="s">
        <v>131</v>
      </c>
      <c r="N916" s="105"/>
      <c r="Q916" s="19"/>
      <c r="R916" s="19"/>
    </row>
    <row r="917" spans="1:18" s="18" customFormat="1" ht="78.75" hidden="1" outlineLevel="1" x14ac:dyDescent="0.25">
      <c r="A917" s="106"/>
      <c r="B917" s="100"/>
      <c r="C917" s="101"/>
      <c r="D917" s="102"/>
      <c r="E917" s="102" t="str">
        <f t="shared" ca="1" si="190"/>
        <v/>
      </c>
      <c r="F917" s="102" t="str">
        <f t="array" aca="1" ref="F917" ca="1">IF(ISNUMBER(SEARCH("Bit", $K917)), "", INDEX(F:F,MAX(IF(OFFSET(F917,-25,0,24,1)&lt;&gt;"",ROW(OFFSET(F917,-25,0,24,1)))),)+2)</f>
        <v/>
      </c>
      <c r="G917" s="102"/>
      <c r="H917" s="102"/>
      <c r="I917" s="102"/>
      <c r="J917" s="102"/>
      <c r="K917" s="103" t="s">
        <v>112</v>
      </c>
      <c r="L917" s="103"/>
      <c r="M917" s="104" t="s">
        <v>812</v>
      </c>
      <c r="N917" s="105" t="s">
        <v>1756</v>
      </c>
      <c r="Q917" s="19"/>
      <c r="R917" s="19"/>
    </row>
    <row r="918" spans="1:18" s="18" customFormat="1" ht="15.75" collapsed="1" x14ac:dyDescent="0.25">
      <c r="A918" s="106"/>
      <c r="B918" s="100" t="s">
        <v>40</v>
      </c>
      <c r="C918" s="101" t="s">
        <v>814</v>
      </c>
      <c r="D918" s="102" t="s">
        <v>42</v>
      </c>
      <c r="E918" s="102" t="str">
        <f t="shared" ref="E918:E919" ca="1" si="191">IF(F918&lt;&gt;"","0x"&amp;DEC2HEX(F918,3),"")</f>
        <v>0x1FA</v>
      </c>
      <c r="F918" s="102">
        <f t="array" aca="1" ref="F918" ca="1">IF(ISNUMBER(SEARCH("Bit", $K918)), "", INDEX(F:F,MAX(IF(OFFSET(F918,-25,0,24,1)&lt;&gt;"",ROW(OFFSET(F918,-25,0,24,1)))),)+2)</f>
        <v>506</v>
      </c>
      <c r="G918" s="102" t="s">
        <v>43</v>
      </c>
      <c r="H918" s="102">
        <v>16</v>
      </c>
      <c r="I918" s="102" t="s">
        <v>697</v>
      </c>
      <c r="J918" s="102"/>
      <c r="K918" s="103" t="s">
        <v>45</v>
      </c>
      <c r="L918" s="103"/>
      <c r="M918" s="104" t="s">
        <v>131</v>
      </c>
      <c r="N918" s="105"/>
      <c r="Q918" s="19"/>
      <c r="R918" s="19"/>
    </row>
    <row r="919" spans="1:18" s="18" customFormat="1" ht="78.75" hidden="1" outlineLevel="1" x14ac:dyDescent="0.25">
      <c r="A919" s="106"/>
      <c r="B919" s="100"/>
      <c r="C919" s="101"/>
      <c r="D919" s="102"/>
      <c r="E919" s="102" t="str">
        <f t="shared" ca="1" si="191"/>
        <v/>
      </c>
      <c r="F919" s="102" t="str">
        <f t="array" aca="1" ref="F919" ca="1">IF(ISNUMBER(SEARCH("Bit", $K919)), "", INDEX(F:F,MAX(IF(OFFSET(F919,-25,0,24,1)&lt;&gt;"",ROW(OFFSET(F919,-25,0,24,1)))),)+2)</f>
        <v/>
      </c>
      <c r="G919" s="102"/>
      <c r="H919" s="102"/>
      <c r="I919" s="102"/>
      <c r="J919" s="102"/>
      <c r="K919" s="103" t="s">
        <v>112</v>
      </c>
      <c r="L919" s="103"/>
      <c r="M919" s="104" t="s">
        <v>814</v>
      </c>
      <c r="N919" s="105" t="s">
        <v>1752</v>
      </c>
      <c r="Q919" s="19"/>
      <c r="R919" s="19"/>
    </row>
    <row r="920" spans="1:18" s="18" customFormat="1" ht="22.5" collapsed="1" x14ac:dyDescent="0.25">
      <c r="A920" s="106"/>
      <c r="B920" s="100" t="s">
        <v>40</v>
      </c>
      <c r="C920" s="101" t="s">
        <v>2150</v>
      </c>
      <c r="D920" s="102" t="s">
        <v>42</v>
      </c>
      <c r="E920" s="102" t="str">
        <f t="shared" ref="E920:E936" ca="1" si="192">IF(F920&lt;&gt;"","0x"&amp;DEC2HEX(F920,3),"")</f>
        <v>0x1FC</v>
      </c>
      <c r="F920" s="102">
        <f t="array" aca="1" ref="F920" ca="1">IF(ISNUMBER(SEARCH("Bit", $K920)), "", INDEX(F:F,MAX(IF(OFFSET(F920,-25,0,24,1)&lt;&gt;"",ROW(OFFSET(F920,-25,0,24,1)))),)+2)</f>
        <v>508</v>
      </c>
      <c r="G920" s="102" t="s">
        <v>43</v>
      </c>
      <c r="H920" s="102">
        <v>16</v>
      </c>
      <c r="I920" s="102" t="s">
        <v>44</v>
      </c>
      <c r="J920" s="102"/>
      <c r="K920" s="103" t="s">
        <v>45</v>
      </c>
      <c r="L920" s="103"/>
      <c r="M920" s="104" t="s">
        <v>211</v>
      </c>
      <c r="N920" s="105" t="s">
        <v>2151</v>
      </c>
      <c r="Q920" s="19"/>
      <c r="R920" s="19"/>
    </row>
    <row r="921" spans="1:18" s="18" customFormat="1" ht="15.75" hidden="1" outlineLevel="1" x14ac:dyDescent="0.25">
      <c r="A921" s="106"/>
      <c r="B921" s="80"/>
      <c r="C921" s="81"/>
      <c r="D921" s="82"/>
      <c r="E921" s="82" t="str">
        <f t="shared" ca="1" si="192"/>
        <v/>
      </c>
      <c r="F921" s="82" t="str">
        <f t="array" aca="1" ref="F921" ca="1">IF(ISNUMBER(SEARCH("Bit", $K921)), "", INDEX(F:F,MAX(IF(OFFSET(F921,-25,0,24,1)&lt;&gt;"",ROW(OFFSET(F921,-25,0,24,1)))),)+1)</f>
        <v/>
      </c>
      <c r="G921" s="82"/>
      <c r="H921" s="82"/>
      <c r="I921" s="82"/>
      <c r="J921" s="82"/>
      <c r="K921" s="103" t="s">
        <v>607</v>
      </c>
      <c r="L921" s="103"/>
      <c r="M921" s="104" t="s">
        <v>966</v>
      </c>
      <c r="N921" s="105"/>
      <c r="Q921" s="19"/>
      <c r="R921" s="19"/>
    </row>
    <row r="922" spans="1:18" s="18" customFormat="1" ht="15.75" hidden="1" outlineLevel="1" x14ac:dyDescent="0.25">
      <c r="A922" s="106"/>
      <c r="B922" s="80"/>
      <c r="C922" s="81"/>
      <c r="D922" s="82"/>
      <c r="E922" s="82" t="str">
        <f t="shared" ca="1" si="192"/>
        <v/>
      </c>
      <c r="F922" s="82" t="str">
        <f t="array" aca="1" ref="F922" ca="1">IF(ISNUMBER(SEARCH("Bit", $K922)), "", INDEX(F:F,MAX(IF(OFFSET(F922,-25,0,24,1)&lt;&gt;"",ROW(OFFSET(F922,-25,0,24,1)))),)+1)</f>
        <v/>
      </c>
      <c r="G922" s="82"/>
      <c r="H922" s="82"/>
      <c r="I922" s="82"/>
      <c r="J922" s="82"/>
      <c r="K922" s="103" t="s">
        <v>608</v>
      </c>
      <c r="L922" s="103"/>
      <c r="M922" s="104" t="s">
        <v>968</v>
      </c>
      <c r="N922" s="105"/>
      <c r="Q922" s="19"/>
      <c r="R922" s="19"/>
    </row>
    <row r="923" spans="1:18" s="18" customFormat="1" ht="15.75" hidden="1" outlineLevel="1" x14ac:dyDescent="0.25">
      <c r="A923" s="106"/>
      <c r="B923" s="80"/>
      <c r="C923" s="81"/>
      <c r="D923" s="82"/>
      <c r="E923" s="82" t="str">
        <f t="shared" ca="1" si="192"/>
        <v/>
      </c>
      <c r="F923" s="82" t="str">
        <f t="array" aca="1" ref="F923" ca="1">IF(ISNUMBER(SEARCH("Bit", $K923)), "", INDEX(F:F,MAX(IF(OFFSET(F923,-25,0,24,1)&lt;&gt;"",ROW(OFFSET(F923,-25,0,24,1)))),)+1)</f>
        <v/>
      </c>
      <c r="G923" s="82"/>
      <c r="H923" s="82"/>
      <c r="I923" s="82"/>
      <c r="J923" s="82"/>
      <c r="K923" s="103" t="s">
        <v>756</v>
      </c>
      <c r="L923" s="103"/>
      <c r="M923" s="104" t="s">
        <v>970</v>
      </c>
      <c r="N923" s="105"/>
      <c r="Q923" s="19"/>
      <c r="R923" s="19"/>
    </row>
    <row r="924" spans="1:18" s="18" customFormat="1" ht="15.75" hidden="1" outlineLevel="1" x14ac:dyDescent="0.25">
      <c r="A924" s="106"/>
      <c r="B924" s="80"/>
      <c r="C924" s="81"/>
      <c r="D924" s="82"/>
      <c r="E924" s="82" t="str">
        <f t="shared" ca="1" si="192"/>
        <v/>
      </c>
      <c r="F924" s="82" t="str">
        <f t="array" aca="1" ref="F924" ca="1">IF(ISNUMBER(SEARCH("Bit", $K924)), "", INDEX(F:F,MAX(IF(OFFSET(F924,-25,0,24,1)&lt;&gt;"",ROW(OFFSET(F924,-25,0,24,1)))),)+1)</f>
        <v/>
      </c>
      <c r="G924" s="82"/>
      <c r="H924" s="82"/>
      <c r="I924" s="82"/>
      <c r="J924" s="82"/>
      <c r="K924" s="103" t="s">
        <v>759</v>
      </c>
      <c r="L924" s="103"/>
      <c r="M924" s="104" t="s">
        <v>2158</v>
      </c>
      <c r="N924" s="105"/>
      <c r="Q924" s="19"/>
      <c r="R924" s="19"/>
    </row>
    <row r="925" spans="1:18" s="18" customFormat="1" ht="15.75" hidden="1" outlineLevel="1" x14ac:dyDescent="0.25">
      <c r="A925" s="106"/>
      <c r="B925" s="80"/>
      <c r="C925" s="81"/>
      <c r="D925" s="82"/>
      <c r="E925" s="82" t="str">
        <f t="shared" ca="1" si="192"/>
        <v/>
      </c>
      <c r="F925" s="82" t="str">
        <f t="array" aca="1" ref="F925" ca="1">IF(ISNUMBER(SEARCH("Bit", $K925)), "", INDEX(F:F,MAX(IF(OFFSET(F925,-25,0,24,1)&lt;&gt;"",ROW(OFFSET(F925,-25,0,24,1)))),)+1)</f>
        <v/>
      </c>
      <c r="G925" s="82"/>
      <c r="H925" s="82"/>
      <c r="I925" s="82"/>
      <c r="J925" s="82"/>
      <c r="K925" s="103" t="s">
        <v>244</v>
      </c>
      <c r="L925" s="103"/>
      <c r="M925" s="104" t="s">
        <v>2157</v>
      </c>
      <c r="N925" s="105"/>
      <c r="Q925" s="19"/>
      <c r="R925" s="19"/>
    </row>
    <row r="926" spans="1:18" s="18" customFormat="1" ht="15.75" hidden="1" outlineLevel="1" x14ac:dyDescent="0.25">
      <c r="A926" s="106"/>
      <c r="B926" s="80"/>
      <c r="C926" s="81"/>
      <c r="D926" s="82"/>
      <c r="E926" s="82" t="str">
        <f t="shared" ca="1" si="192"/>
        <v/>
      </c>
      <c r="F926" s="82" t="str">
        <f t="array" aca="1" ref="F926" ca="1">IF(ISNUMBER(SEARCH("Bit", $K926)), "", INDEX(F:F,MAX(IF(OFFSET(F926,-25,0,24,1)&lt;&gt;"",ROW(OFFSET(F926,-25,0,24,1)))),)+1)</f>
        <v/>
      </c>
      <c r="G926" s="82"/>
      <c r="H926" s="82"/>
      <c r="I926" s="82"/>
      <c r="J926" s="82"/>
      <c r="K926" s="103" t="s">
        <v>50</v>
      </c>
      <c r="L926" s="103"/>
      <c r="M926" s="104" t="s">
        <v>976</v>
      </c>
      <c r="N926" s="105"/>
      <c r="Q926" s="19"/>
      <c r="R926" s="19"/>
    </row>
    <row r="927" spans="1:18" s="18" customFormat="1" ht="15.75" hidden="1" outlineLevel="1" x14ac:dyDescent="0.25">
      <c r="A927" s="106"/>
      <c r="B927" s="80"/>
      <c r="C927" s="81"/>
      <c r="D927" s="82"/>
      <c r="E927" s="82" t="str">
        <f t="shared" ca="1" si="192"/>
        <v/>
      </c>
      <c r="F927" s="82" t="str">
        <f t="array" aca="1" ref="F927" ca="1">IF(ISNUMBER(SEARCH("Bit", $K927)), "", INDEX(F:F,MAX(IF(OFFSET(F927,-25,0,24,1)&lt;&gt;"",ROW(OFFSET(F927,-25,0,24,1)))),)+1)</f>
        <v/>
      </c>
      <c r="G927" s="82"/>
      <c r="H927" s="82"/>
      <c r="I927" s="82"/>
      <c r="J927" s="82"/>
      <c r="K927" s="103" t="s">
        <v>249</v>
      </c>
      <c r="L927" s="103"/>
      <c r="M927" s="104" t="s">
        <v>978</v>
      </c>
      <c r="N927" s="105"/>
      <c r="Q927" s="19"/>
      <c r="R927" s="19"/>
    </row>
    <row r="928" spans="1:18" s="18" customFormat="1" ht="15.75" hidden="1" outlineLevel="1" x14ac:dyDescent="0.25">
      <c r="A928" s="106"/>
      <c r="B928" s="80"/>
      <c r="C928" s="81"/>
      <c r="D928" s="82"/>
      <c r="E928" s="82" t="str">
        <f t="shared" ca="1" si="192"/>
        <v/>
      </c>
      <c r="F928" s="82" t="str">
        <f t="array" aca="1" ref="F928" ca="1">IF(ISNUMBER(SEARCH("Bit", $K928)), "", INDEX(F:F,MAX(IF(OFFSET(F928,-25,0,24,1)&lt;&gt;"",ROW(OFFSET(F928,-25,0,24,1)))),)+1)</f>
        <v/>
      </c>
      <c r="G928" s="82"/>
      <c r="H928" s="82"/>
      <c r="I928" s="82"/>
      <c r="J928" s="82"/>
      <c r="K928" s="103" t="s">
        <v>69</v>
      </c>
      <c r="L928" s="103"/>
      <c r="M928" s="104" t="s">
        <v>980</v>
      </c>
      <c r="N928" s="105"/>
      <c r="Q928" s="19"/>
      <c r="R928" s="19"/>
    </row>
    <row r="929" spans="1:18" s="18" customFormat="1" ht="15.75" hidden="1" outlineLevel="1" x14ac:dyDescent="0.25">
      <c r="A929" s="106"/>
      <c r="B929" s="80"/>
      <c r="C929" s="81"/>
      <c r="D929" s="82"/>
      <c r="E929" s="82" t="str">
        <f t="shared" ca="1" si="192"/>
        <v/>
      </c>
      <c r="F929" s="82" t="str">
        <f t="array" aca="1" ref="F929" ca="1">IF(ISNUMBER(SEARCH("Bit", $K929)), "", INDEX(F:F,MAX(IF(OFFSET(F929,-25,0,24,1)&lt;&gt;"",ROW(OFFSET(F929,-25,0,24,1)))),)+1)</f>
        <v/>
      </c>
      <c r="G929" s="82"/>
      <c r="H929" s="82"/>
      <c r="I929" s="82"/>
      <c r="J929" s="82"/>
      <c r="K929" s="103" t="s">
        <v>34</v>
      </c>
      <c r="L929" s="103"/>
      <c r="M929" s="104" t="s">
        <v>982</v>
      </c>
      <c r="N929" s="105"/>
      <c r="Q929" s="19"/>
      <c r="R929" s="19"/>
    </row>
    <row r="930" spans="1:18" s="18" customFormat="1" ht="15.75" hidden="1" outlineLevel="1" x14ac:dyDescent="0.25">
      <c r="A930" s="106"/>
      <c r="B930" s="80"/>
      <c r="C930" s="81"/>
      <c r="D930" s="82"/>
      <c r="E930" s="82" t="str">
        <f t="shared" ca="1" si="192"/>
        <v/>
      </c>
      <c r="F930" s="82" t="str">
        <f t="array" aca="1" ref="F930" ca="1">IF(ISNUMBER(SEARCH("Bit", $K930)), "", INDEX(F:F,MAX(IF(OFFSET(F930,-25,0,24,1)&lt;&gt;"",ROW(OFFSET(F930,-25,0,24,1)))),)+1)</f>
        <v/>
      </c>
      <c r="G930" s="82"/>
      <c r="H930" s="82"/>
      <c r="I930" s="82"/>
      <c r="J930" s="82"/>
      <c r="K930" s="103" t="s">
        <v>35</v>
      </c>
      <c r="L930" s="103"/>
      <c r="M930" s="104" t="s">
        <v>984</v>
      </c>
      <c r="N930" s="105"/>
      <c r="Q930" s="19"/>
      <c r="R930" s="19"/>
    </row>
    <row r="931" spans="1:18" s="18" customFormat="1" ht="15.75" hidden="1" outlineLevel="1" x14ac:dyDescent="0.25">
      <c r="A931" s="106"/>
      <c r="B931" s="80"/>
      <c r="C931" s="81"/>
      <c r="D931" s="82"/>
      <c r="E931" s="82" t="str">
        <f t="shared" ca="1" si="192"/>
        <v/>
      </c>
      <c r="F931" s="82" t="str">
        <f t="array" aca="1" ref="F931" ca="1">IF(ISNUMBER(SEARCH("Bit", $K931)), "", INDEX(F:F,MAX(IF(OFFSET(F931,-25,0,24,1)&lt;&gt;"",ROW(OFFSET(F931,-25,0,24,1)))),)+1)</f>
        <v/>
      </c>
      <c r="G931" s="82"/>
      <c r="H931" s="82"/>
      <c r="I931" s="82"/>
      <c r="J931" s="82"/>
      <c r="K931" s="103" t="s">
        <v>36</v>
      </c>
      <c r="L931" s="103"/>
      <c r="M931" s="104" t="s">
        <v>2156</v>
      </c>
      <c r="N931" s="105"/>
      <c r="Q931" s="19"/>
      <c r="R931" s="19"/>
    </row>
    <row r="932" spans="1:18" s="18" customFormat="1" ht="15.75" hidden="1" outlineLevel="1" x14ac:dyDescent="0.25">
      <c r="A932" s="106"/>
      <c r="B932" s="80"/>
      <c r="C932" s="81"/>
      <c r="D932" s="82"/>
      <c r="E932" s="82" t="str">
        <f t="shared" ca="1" si="192"/>
        <v/>
      </c>
      <c r="F932" s="82" t="str">
        <f t="array" aca="1" ref="F932" ca="1">IF(ISNUMBER(SEARCH("Bit", $K932)), "", INDEX(F:F,MAX(IF(OFFSET(F932,-25,0,24,1)&lt;&gt;"",ROW(OFFSET(F932,-25,0,24,1)))),)+1)</f>
        <v/>
      </c>
      <c r="G932" s="82"/>
      <c r="H932" s="82"/>
      <c r="I932" s="82"/>
      <c r="J932" s="82"/>
      <c r="K932" s="103" t="s">
        <v>37</v>
      </c>
      <c r="L932" s="103"/>
      <c r="M932" s="104" t="s">
        <v>2155</v>
      </c>
      <c r="N932" s="105"/>
      <c r="Q932" s="19"/>
      <c r="R932" s="19"/>
    </row>
    <row r="933" spans="1:18" s="18" customFormat="1" ht="15.75" hidden="1" outlineLevel="1" x14ac:dyDescent="0.25">
      <c r="A933" s="106"/>
      <c r="B933" s="80"/>
      <c r="C933" s="81"/>
      <c r="D933" s="82"/>
      <c r="E933" s="82" t="str">
        <f t="shared" ca="1" si="192"/>
        <v/>
      </c>
      <c r="F933" s="82" t="str">
        <f t="array" aca="1" ref="F933" ca="1">IF(ISNUMBER(SEARCH("Bit", $K933)), "", INDEX(F:F,MAX(IF(OFFSET(F933,-25,0,24,1)&lt;&gt;"",ROW(OFFSET(F933,-25,0,24,1)))),)+1)</f>
        <v/>
      </c>
      <c r="G933" s="82"/>
      <c r="H933" s="82"/>
      <c r="I933" s="82"/>
      <c r="J933" s="82"/>
      <c r="K933" s="103" t="s">
        <v>38</v>
      </c>
      <c r="L933" s="103"/>
      <c r="M933" s="104" t="s">
        <v>737</v>
      </c>
      <c r="N933" s="105"/>
      <c r="Q933" s="19"/>
      <c r="R933" s="19"/>
    </row>
    <row r="934" spans="1:18" s="18" customFormat="1" ht="15.75" hidden="1" outlineLevel="1" x14ac:dyDescent="0.25">
      <c r="A934" s="106"/>
      <c r="B934" s="80"/>
      <c r="C934" s="81"/>
      <c r="D934" s="82"/>
      <c r="E934" s="82" t="str">
        <f t="shared" ca="1" si="192"/>
        <v/>
      </c>
      <c r="F934" s="82" t="str">
        <f t="array" aca="1" ref="F934" ca="1">IF(ISNUMBER(SEARCH("Bit", $K934)), "", INDEX(F:F,MAX(IF(OFFSET(F934,-25,0,24,1)&lt;&gt;"",ROW(OFFSET(F934,-25,0,24,1)))),)+1)</f>
        <v/>
      </c>
      <c r="G934" s="82"/>
      <c r="H934" s="82"/>
      <c r="I934" s="82"/>
      <c r="J934" s="82"/>
      <c r="K934" s="103" t="s">
        <v>39</v>
      </c>
      <c r="L934" s="103"/>
      <c r="M934" s="104" t="s">
        <v>2154</v>
      </c>
      <c r="N934" s="105"/>
      <c r="Q934" s="19"/>
      <c r="R934" s="19"/>
    </row>
    <row r="935" spans="1:18" s="18" customFormat="1" ht="15.75" hidden="1" outlineLevel="1" x14ac:dyDescent="0.25">
      <c r="A935" s="106"/>
      <c r="B935" s="80"/>
      <c r="C935" s="81"/>
      <c r="D935" s="82"/>
      <c r="E935" s="82" t="str">
        <f t="shared" ca="1" si="192"/>
        <v/>
      </c>
      <c r="F935" s="82" t="str">
        <f t="array" aca="1" ref="F935" ca="1">IF(ISNUMBER(SEARCH("Bit", $K935)), "", INDEX(F:F,MAX(IF(OFFSET(F935,-25,0,24,1)&lt;&gt;"",ROW(OFFSET(F935,-25,0,24,1)))),)+1)</f>
        <v/>
      </c>
      <c r="G935" s="82"/>
      <c r="H935" s="82"/>
      <c r="I935" s="82"/>
      <c r="J935" s="82"/>
      <c r="K935" s="103" t="s">
        <v>88</v>
      </c>
      <c r="L935" s="103"/>
      <c r="M935" s="104" t="s">
        <v>994</v>
      </c>
      <c r="N935" s="105"/>
      <c r="Q935" s="19"/>
      <c r="R935" s="19"/>
    </row>
    <row r="936" spans="1:18" s="18" customFormat="1" ht="15.75" hidden="1" outlineLevel="1" x14ac:dyDescent="0.25">
      <c r="A936" s="106"/>
      <c r="B936" s="80"/>
      <c r="C936" s="81"/>
      <c r="D936" s="82"/>
      <c r="E936" s="82" t="str">
        <f t="shared" ca="1" si="192"/>
        <v/>
      </c>
      <c r="F936" s="82" t="str">
        <f t="array" aca="1" ref="F936" ca="1">IF(ISNUMBER(SEARCH("Bit", $K936)), "", INDEX(F:F,MAX(IF(OFFSET(F936,-25,0,24,1)&lt;&gt;"",ROW(OFFSET(F936,-25,0,24,1)))),)+1)</f>
        <v/>
      </c>
      <c r="G936" s="82"/>
      <c r="H936" s="82"/>
      <c r="I936" s="82"/>
      <c r="J936" s="82"/>
      <c r="K936" s="103" t="s">
        <v>90</v>
      </c>
      <c r="L936" s="103"/>
      <c r="M936" s="104" t="s">
        <v>996</v>
      </c>
      <c r="N936" s="105"/>
      <c r="Q936" s="19"/>
      <c r="R936" s="19"/>
    </row>
    <row r="937" spans="1:18" s="18" customFormat="1" ht="15.75" collapsed="1" x14ac:dyDescent="0.25">
      <c r="A937" s="106"/>
      <c r="B937" s="100" t="s">
        <v>40</v>
      </c>
      <c r="C937" s="101" t="s">
        <v>2029</v>
      </c>
      <c r="D937" s="102" t="s">
        <v>42</v>
      </c>
      <c r="E937" s="102" t="str">
        <f ca="1">IF(F937&lt;&gt;"","0x"&amp;DEC2HEX(F937,3),"")</f>
        <v>0x1FE</v>
      </c>
      <c r="F937" s="102">
        <f t="array" aca="1" ref="F937" ca="1">IF(ISNUMBER(SEARCH("Bit", $K937)), "", INDEX(F:F,MAX(IF(OFFSET(F937,-25,0,24,1)&lt;&gt;"",ROW(OFFSET(F937,-25,0,24,1)))),)+2)</f>
        <v>510</v>
      </c>
      <c r="G937" s="102" t="s">
        <v>43</v>
      </c>
      <c r="H937" s="102">
        <v>16</v>
      </c>
      <c r="I937" s="82" t="s">
        <v>2223</v>
      </c>
      <c r="J937" s="102"/>
      <c r="K937" s="103" t="s">
        <v>45</v>
      </c>
      <c r="L937" s="103"/>
      <c r="M937" s="104" t="s">
        <v>189</v>
      </c>
      <c r="N937" s="105"/>
      <c r="Q937" s="19"/>
      <c r="R937" s="19"/>
    </row>
    <row r="938" spans="1:18" s="18" customFormat="1" ht="15.75" hidden="1" outlineLevel="1" x14ac:dyDescent="0.25">
      <c r="A938" s="106"/>
      <c r="B938" s="100"/>
      <c r="C938" s="101"/>
      <c r="D938" s="102"/>
      <c r="E938" s="102" t="str">
        <f ca="1">IF(F938&lt;&gt;"","0x"&amp;DEC2HEX(F938,3),"")</f>
        <v/>
      </c>
      <c r="F938" s="102" t="str">
        <f t="array" aca="1" ref="F938" ca="1">IF(ISNUMBER(SEARCH("Bit", $K938)), "", INDEX(F:F,MAX(IF(OFFSET(F938,-25,0,24,1)&lt;&gt;"",ROW(OFFSET(F938,-25,0,24,1)))),)+2)</f>
        <v/>
      </c>
      <c r="G938" s="102"/>
      <c r="H938" s="102"/>
      <c r="I938" s="102"/>
      <c r="J938" s="102"/>
      <c r="K938" s="103" t="s">
        <v>67</v>
      </c>
      <c r="L938" s="103"/>
      <c r="M938" s="104" t="s">
        <v>68</v>
      </c>
      <c r="N938" s="105"/>
      <c r="Q938" s="19"/>
      <c r="R938" s="19"/>
    </row>
    <row r="939" spans="1:18" s="18" customFormat="1" ht="15.75" hidden="1" outlineLevel="1" x14ac:dyDescent="0.25">
      <c r="A939" s="106"/>
      <c r="B939" s="100"/>
      <c r="C939" s="101"/>
      <c r="D939" s="102"/>
      <c r="E939" s="102"/>
      <c r="F939" s="102"/>
      <c r="G939" s="102"/>
      <c r="H939" s="102"/>
      <c r="I939" s="102"/>
      <c r="J939" s="102"/>
      <c r="K939" s="103" t="s">
        <v>69</v>
      </c>
      <c r="L939" s="103"/>
      <c r="M939" s="104" t="s">
        <v>70</v>
      </c>
      <c r="N939" s="105"/>
      <c r="Q939" s="19"/>
      <c r="R939" s="19"/>
    </row>
    <row r="940" spans="1:18" s="18" customFormat="1" ht="33.75" hidden="1" outlineLevel="1" x14ac:dyDescent="0.25">
      <c r="A940" s="106"/>
      <c r="B940" s="100"/>
      <c r="C940" s="101"/>
      <c r="D940" s="102"/>
      <c r="E940" s="102" t="str">
        <f ca="1">IF(F940&lt;&gt;"","0x"&amp;DEC2HEX(F940,3),"")</f>
        <v/>
      </c>
      <c r="F940" s="102" t="str">
        <f t="array" aca="1" ref="F940" ca="1">IF(ISNUMBER(SEARCH("Bit", $K940)), "", INDEX(F:F,MAX(IF(OFFSET(F940,-25,0,24,1)&lt;&gt;"",ROW(OFFSET(F940,-25,0,24,1)))),)+2)</f>
        <v/>
      </c>
      <c r="G940" s="102"/>
      <c r="H940" s="102"/>
      <c r="I940" s="102"/>
      <c r="J940" s="102"/>
      <c r="K940" s="103" t="s">
        <v>34</v>
      </c>
      <c r="L940" s="103"/>
      <c r="M940" s="104" t="s">
        <v>2031</v>
      </c>
      <c r="N940" s="105" t="s">
        <v>2032</v>
      </c>
      <c r="Q940" s="19"/>
      <c r="R940" s="19"/>
    </row>
    <row r="941" spans="1:18" s="18" customFormat="1" ht="22.5" hidden="1" outlineLevel="1" x14ac:dyDescent="0.25">
      <c r="A941" s="106"/>
      <c r="B941" s="100"/>
      <c r="C941" s="101"/>
      <c r="D941" s="102"/>
      <c r="E941" s="102" t="str">
        <f ca="1">IF(F941&lt;&gt;"","0x"&amp;DEC2HEX(F941,3),"")</f>
        <v/>
      </c>
      <c r="F941" s="102" t="str">
        <f t="array" aca="1" ref="F941" ca="1">IF(ISNUMBER(SEARCH("Bit", $K941)), "", INDEX(F:F,MAX(IF(OFFSET(F941,-25,0,24,1)&lt;&gt;"",ROW(OFFSET(F941,-25,0,24,1)))),)+2)</f>
        <v/>
      </c>
      <c r="G941" s="102"/>
      <c r="H941" s="102"/>
      <c r="I941" s="102"/>
      <c r="J941" s="102"/>
      <c r="K941" s="103" t="s">
        <v>2188</v>
      </c>
      <c r="L941" s="103"/>
      <c r="M941" s="104" t="s">
        <v>2030</v>
      </c>
      <c r="N941" s="105" t="s">
        <v>2222</v>
      </c>
      <c r="Q941" s="19"/>
      <c r="R941" s="19"/>
    </row>
    <row r="942" spans="1:18" s="18" customFormat="1" ht="15.75" collapsed="1" x14ac:dyDescent="0.25">
      <c r="A942" s="106"/>
      <c r="B942" s="100" t="s">
        <v>40</v>
      </c>
      <c r="C942" s="101" t="s">
        <v>2080</v>
      </c>
      <c r="D942" s="102" t="s">
        <v>817</v>
      </c>
      <c r="E942" s="102" t="str">
        <f>IF(F942&lt;&gt;"","0x"&amp;DEC2HEX(F942,3),"")</f>
        <v>0x200</v>
      </c>
      <c r="F942" s="102">
        <f>512</f>
        <v>512</v>
      </c>
      <c r="G942" s="102" t="s">
        <v>824</v>
      </c>
      <c r="H942" s="102">
        <v>16</v>
      </c>
      <c r="I942" s="102"/>
      <c r="J942" s="102"/>
      <c r="K942" s="103" t="s">
        <v>45</v>
      </c>
      <c r="L942" s="103" t="s">
        <v>818</v>
      </c>
      <c r="M942" s="104"/>
      <c r="N942" s="105" t="s">
        <v>2090</v>
      </c>
      <c r="Q942" s="19"/>
      <c r="R942" s="19"/>
    </row>
    <row r="943" spans="1:18" s="18" customFormat="1" ht="15.75" hidden="1" outlineLevel="1" x14ac:dyDescent="0.25">
      <c r="A943" s="106"/>
      <c r="B943" s="100"/>
      <c r="C943" s="101"/>
      <c r="D943" s="102"/>
      <c r="E943" s="102" t="str">
        <f ca="1">IF(F943&lt;&gt;"","0x"&amp;DEC2HEX(F943,3),"")</f>
        <v/>
      </c>
      <c r="F943" s="82" t="str">
        <f t="array" aca="1" ref="F943" ca="1">IF(ISNUMBER(SEARCH("Bit", $K943)), "", INDEX(F:F,MAX(IF(OFFSET(F943,-25,0,24,1)&lt;&gt;"",ROW(OFFSET(F943,-25,0,24,1)))),)+1)</f>
        <v/>
      </c>
      <c r="G943" s="102"/>
      <c r="H943" s="102"/>
      <c r="I943" s="102"/>
      <c r="J943" s="102"/>
      <c r="K943" s="103" t="s">
        <v>112</v>
      </c>
      <c r="L943" s="103"/>
      <c r="M943" s="104" t="s">
        <v>816</v>
      </c>
      <c r="N943" s="105" t="s">
        <v>132</v>
      </c>
      <c r="Q943" s="19"/>
      <c r="R943" s="19"/>
    </row>
    <row r="944" spans="1:18" s="18" customFormat="1" ht="15.75" collapsed="1" x14ac:dyDescent="0.25">
      <c r="A944" s="106"/>
      <c r="B944" s="80" t="s">
        <v>40</v>
      </c>
      <c r="C944" s="81" t="s">
        <v>2081</v>
      </c>
      <c r="D944" s="82" t="s">
        <v>817</v>
      </c>
      <c r="E944" s="82" t="str">
        <f t="shared" ref="E944:E965" ca="1" si="193">IF(F944&lt;&gt;"","0x"&amp;DEC2HEX(F944,3),"")</f>
        <v>0x201</v>
      </c>
      <c r="F944" s="82">
        <f t="array" aca="1" ref="F944" ca="1">IF(ISNUMBER(SEARCH("Bit", $K944)), "", INDEX(F:F,MAX(IF(OFFSET(F944,-25,0,24,1)&lt;&gt;"",ROW(OFFSET(F944,-25,0,24,1)))),)+1)</f>
        <v>513</v>
      </c>
      <c r="G944" s="82" t="s">
        <v>824</v>
      </c>
      <c r="H944" s="82">
        <v>16</v>
      </c>
      <c r="I944" s="82"/>
      <c r="J944" s="82"/>
      <c r="K944" s="89" t="s">
        <v>45</v>
      </c>
      <c r="L944" s="89" t="s">
        <v>818</v>
      </c>
      <c r="M944" s="90"/>
      <c r="N944" s="105" t="s">
        <v>2091</v>
      </c>
      <c r="Q944" s="19"/>
      <c r="R944" s="19"/>
    </row>
    <row r="945" spans="1:18" s="18" customFormat="1" ht="15.75" hidden="1" outlineLevel="1" x14ac:dyDescent="0.25">
      <c r="A945" s="106"/>
      <c r="B945" s="80"/>
      <c r="C945" s="81"/>
      <c r="D945" s="82"/>
      <c r="E945" s="82" t="str">
        <f t="shared" ca="1" si="193"/>
        <v/>
      </c>
      <c r="F945" s="82" t="str">
        <f t="array" aca="1" ref="F945" ca="1">IF(ISNUMBER(SEARCH("Bit", $K945)), "", INDEX(F:F,MAX(IF(OFFSET(F945,-25,0,24,1)&lt;&gt;"",ROW(OFFSET(F945,-25,0,24,1)))),)+1)</f>
        <v/>
      </c>
      <c r="G945" s="82"/>
      <c r="H945" s="82"/>
      <c r="I945" s="82"/>
      <c r="J945" s="82"/>
      <c r="K945" s="89" t="s">
        <v>112</v>
      </c>
      <c r="L945" s="89"/>
      <c r="M945" s="90" t="s">
        <v>819</v>
      </c>
      <c r="N945" s="91"/>
      <c r="Q945" s="19"/>
      <c r="R945" s="19"/>
    </row>
    <row r="946" spans="1:18" s="18" customFormat="1" ht="15.75" collapsed="1" x14ac:dyDescent="0.25">
      <c r="A946" s="106"/>
      <c r="B946" s="80" t="s">
        <v>40</v>
      </c>
      <c r="C946" s="81" t="s">
        <v>2082</v>
      </c>
      <c r="D946" s="82" t="s">
        <v>817</v>
      </c>
      <c r="E946" s="82" t="str">
        <f t="shared" ca="1" si="193"/>
        <v>0x202</v>
      </c>
      <c r="F946" s="82">
        <f t="array" aca="1" ref="F946" ca="1">IF(ISNUMBER(SEARCH("Bit", $K946)), "", INDEX(F:F,MAX(IF(OFFSET(F946,-25,0,24,1)&lt;&gt;"",ROW(OFFSET(F946,-25,0,24,1)))),)+1)</f>
        <v>514</v>
      </c>
      <c r="G946" s="82" t="s">
        <v>824</v>
      </c>
      <c r="H946" s="82">
        <v>16</v>
      </c>
      <c r="I946" s="82"/>
      <c r="J946" s="82"/>
      <c r="K946" s="89" t="s">
        <v>45</v>
      </c>
      <c r="L946" s="89" t="s">
        <v>818</v>
      </c>
      <c r="M946" s="90"/>
      <c r="N946" s="105" t="s">
        <v>2092</v>
      </c>
      <c r="Q946" s="19"/>
      <c r="R946" s="19"/>
    </row>
    <row r="947" spans="1:18" s="18" customFormat="1" ht="15.75" hidden="1" outlineLevel="1" x14ac:dyDescent="0.25">
      <c r="A947" s="106"/>
      <c r="B947" s="80"/>
      <c r="C947" s="81"/>
      <c r="D947" s="82"/>
      <c r="E947" s="82" t="str">
        <f t="shared" ca="1" si="193"/>
        <v/>
      </c>
      <c r="F947" s="82" t="str">
        <f t="array" aca="1" ref="F947" ca="1">IF(ISNUMBER(SEARCH("Bit", $K947)), "", INDEX(F:F,MAX(IF(OFFSET(F947,-25,0,24,1)&lt;&gt;"",ROW(OFFSET(F947,-25,0,24,1)))),)+1)</f>
        <v/>
      </c>
      <c r="G947" s="82"/>
      <c r="H947" s="82"/>
      <c r="I947" s="82"/>
      <c r="J947" s="82"/>
      <c r="K947" s="89" t="s">
        <v>112</v>
      </c>
      <c r="L947" s="89"/>
      <c r="M947" s="90" t="s">
        <v>820</v>
      </c>
      <c r="N947" s="91"/>
      <c r="Q947" s="19"/>
      <c r="R947" s="19"/>
    </row>
    <row r="948" spans="1:18" s="18" customFormat="1" ht="15.75" collapsed="1" x14ac:dyDescent="0.25">
      <c r="A948" s="106"/>
      <c r="B948" s="80" t="s">
        <v>40</v>
      </c>
      <c r="C948" s="81" t="s">
        <v>2083</v>
      </c>
      <c r="D948" s="82" t="s">
        <v>817</v>
      </c>
      <c r="E948" s="82" t="str">
        <f t="shared" ca="1" si="193"/>
        <v>0x203</v>
      </c>
      <c r="F948" s="82">
        <f t="array" aca="1" ref="F948" ca="1">IF(ISNUMBER(SEARCH("Bit", $K948)), "", INDEX(F:F,MAX(IF(OFFSET(F948,-25,0,24,1)&lt;&gt;"",ROW(OFFSET(F948,-25,0,24,1)))),)+1)</f>
        <v>515</v>
      </c>
      <c r="G948" s="82" t="s">
        <v>824</v>
      </c>
      <c r="H948" s="82">
        <v>16</v>
      </c>
      <c r="I948" s="82"/>
      <c r="J948" s="82"/>
      <c r="K948" s="89" t="s">
        <v>45</v>
      </c>
      <c r="L948" s="89" t="s">
        <v>818</v>
      </c>
      <c r="M948" s="90"/>
      <c r="N948" s="105" t="s">
        <v>2093</v>
      </c>
      <c r="Q948" s="19"/>
      <c r="R948" s="19"/>
    </row>
    <row r="949" spans="1:18" s="18" customFormat="1" ht="15.75" hidden="1" outlineLevel="1" x14ac:dyDescent="0.25">
      <c r="A949" s="106"/>
      <c r="B949" s="80"/>
      <c r="C949" s="81"/>
      <c r="D949" s="82"/>
      <c r="E949" s="82" t="str">
        <f t="shared" ca="1" si="193"/>
        <v/>
      </c>
      <c r="F949" s="82" t="str">
        <f t="array" aca="1" ref="F949" ca="1">IF(ISNUMBER(SEARCH("Bit", $K949)), "", INDEX(F:F,MAX(IF(OFFSET(F949,-25,0,24,1)&lt;&gt;"",ROW(OFFSET(F949,-25,0,24,1)))),)+1)</f>
        <v/>
      </c>
      <c r="G949" s="82"/>
      <c r="H949" s="82"/>
      <c r="I949" s="82"/>
      <c r="J949" s="82"/>
      <c r="K949" s="89" t="s">
        <v>112</v>
      </c>
      <c r="L949" s="89"/>
      <c r="M949" s="90" t="s">
        <v>821</v>
      </c>
      <c r="N949" s="91"/>
      <c r="Q949" s="19"/>
      <c r="R949" s="19"/>
    </row>
    <row r="950" spans="1:18" s="18" customFormat="1" ht="15.75" collapsed="1" x14ac:dyDescent="0.25">
      <c r="A950" s="106"/>
      <c r="B950" s="80" t="s">
        <v>40</v>
      </c>
      <c r="C950" s="81" t="s">
        <v>2084</v>
      </c>
      <c r="D950" s="82" t="s">
        <v>817</v>
      </c>
      <c r="E950" s="82" t="str">
        <f t="shared" ca="1" si="193"/>
        <v>0x204</v>
      </c>
      <c r="F950" s="82">
        <f t="array" aca="1" ref="F950" ca="1">IF(ISNUMBER(SEARCH("Bit", $K950)), "", INDEX(F:F,MAX(IF(OFFSET(F950,-25,0,24,1)&lt;&gt;"",ROW(OFFSET(F950,-25,0,24,1)))),)+1)</f>
        <v>516</v>
      </c>
      <c r="G950" s="82" t="s">
        <v>824</v>
      </c>
      <c r="H950" s="82">
        <v>16</v>
      </c>
      <c r="I950" s="82"/>
      <c r="J950" s="82"/>
      <c r="K950" s="89" t="s">
        <v>45</v>
      </c>
      <c r="L950" s="89" t="s">
        <v>818</v>
      </c>
      <c r="M950" s="90"/>
      <c r="N950" s="105" t="s">
        <v>2094</v>
      </c>
      <c r="Q950" s="19"/>
      <c r="R950" s="19"/>
    </row>
    <row r="951" spans="1:18" s="18" customFormat="1" ht="15.75" hidden="1" outlineLevel="1" x14ac:dyDescent="0.25">
      <c r="A951" s="106"/>
      <c r="B951" s="80"/>
      <c r="C951" s="81"/>
      <c r="D951" s="82"/>
      <c r="E951" s="82" t="str">
        <f t="shared" ca="1" si="193"/>
        <v/>
      </c>
      <c r="F951" s="82" t="str">
        <f t="array" aca="1" ref="F951" ca="1">IF(ISNUMBER(SEARCH("Bit", $K951)), "", INDEX(F:F,MAX(IF(OFFSET(F951,-25,0,24,1)&lt;&gt;"",ROW(OFFSET(F951,-25,0,24,1)))),)+1)</f>
        <v/>
      </c>
      <c r="G951" s="82"/>
      <c r="H951" s="82"/>
      <c r="I951" s="82"/>
      <c r="J951" s="82"/>
      <c r="K951" s="89" t="s">
        <v>112</v>
      </c>
      <c r="L951" s="89"/>
      <c r="M951" s="90" t="s">
        <v>822</v>
      </c>
      <c r="N951" s="91"/>
      <c r="Q951" s="19"/>
      <c r="R951" s="19"/>
    </row>
    <row r="952" spans="1:18" s="18" customFormat="1" ht="15.75" collapsed="1" x14ac:dyDescent="0.25">
      <c r="A952" s="106"/>
      <c r="B952" s="80" t="s">
        <v>40</v>
      </c>
      <c r="C952" s="81" t="s">
        <v>2085</v>
      </c>
      <c r="D952" s="82" t="s">
        <v>817</v>
      </c>
      <c r="E952" s="82" t="str">
        <f t="shared" ca="1" si="193"/>
        <v>0x205</v>
      </c>
      <c r="F952" s="82">
        <f t="array" aca="1" ref="F952" ca="1">IF(ISNUMBER(SEARCH("Bit", $K952)), "", INDEX(F:F,MAX(IF(OFFSET(F952,-25,0,24,1)&lt;&gt;"",ROW(OFFSET(F952,-25,0,24,1)))),)+1)</f>
        <v>517</v>
      </c>
      <c r="G952" s="82" t="s">
        <v>824</v>
      </c>
      <c r="H952" s="82">
        <v>16</v>
      </c>
      <c r="I952" s="82"/>
      <c r="J952" s="82"/>
      <c r="K952" s="89" t="s">
        <v>45</v>
      </c>
      <c r="L952" s="89" t="s">
        <v>818</v>
      </c>
      <c r="M952" s="90"/>
      <c r="N952" s="105" t="s">
        <v>2095</v>
      </c>
      <c r="Q952" s="19"/>
      <c r="R952" s="19"/>
    </row>
    <row r="953" spans="1:18" s="18" customFormat="1" ht="15.75" hidden="1" outlineLevel="1" x14ac:dyDescent="0.25">
      <c r="A953" s="106"/>
      <c r="B953" s="80"/>
      <c r="C953" s="81"/>
      <c r="D953" s="82"/>
      <c r="E953" s="82" t="str">
        <f t="shared" ca="1" si="193"/>
        <v/>
      </c>
      <c r="F953" s="82" t="str">
        <f t="array" aca="1" ref="F953" ca="1">IF(ISNUMBER(SEARCH("Bit", $K953)), "", INDEX(F:F,MAX(IF(OFFSET(F953,-25,0,24,1)&lt;&gt;"",ROW(OFFSET(F953,-25,0,24,1)))),)+1)</f>
        <v/>
      </c>
      <c r="G953" s="82"/>
      <c r="H953" s="82"/>
      <c r="I953" s="82"/>
      <c r="J953" s="82"/>
      <c r="K953" s="103" t="s">
        <v>47</v>
      </c>
      <c r="L953" s="89"/>
      <c r="M953" s="104" t="s">
        <v>48</v>
      </c>
      <c r="N953" s="105" t="s">
        <v>145</v>
      </c>
      <c r="Q953" s="19"/>
      <c r="R953" s="19"/>
    </row>
    <row r="954" spans="1:18" s="18" customFormat="1" ht="15.75" hidden="1" outlineLevel="1" x14ac:dyDescent="0.25">
      <c r="A954" s="106"/>
      <c r="B954" s="80"/>
      <c r="C954" s="81"/>
      <c r="D954" s="82"/>
      <c r="E954" s="82" t="str">
        <f t="shared" ca="1" si="193"/>
        <v/>
      </c>
      <c r="F954" s="82" t="str">
        <f t="array" aca="1" ref="F954" ca="1">IF(ISNUMBER(SEARCH("Bit", $K954)), "", INDEX(F:F,MAX(IF(OFFSET(F954,-25,0,24,1)&lt;&gt;"",ROW(OFFSET(F954,-25,0,24,1)))),)+1)</f>
        <v/>
      </c>
      <c r="G954" s="82"/>
      <c r="H954" s="82"/>
      <c r="I954" s="82"/>
      <c r="J954" s="82"/>
      <c r="K954" s="103" t="s">
        <v>50</v>
      </c>
      <c r="L954" s="89"/>
      <c r="M954" s="104" t="s">
        <v>51</v>
      </c>
      <c r="N954" s="105" t="s">
        <v>825</v>
      </c>
      <c r="Q954" s="19"/>
      <c r="R954" s="19"/>
    </row>
    <row r="955" spans="1:18" s="18" customFormat="1" ht="15.75" hidden="1" outlineLevel="1" x14ac:dyDescent="0.25">
      <c r="A955" s="106"/>
      <c r="B955" s="80"/>
      <c r="C955" s="81"/>
      <c r="D955" s="82"/>
      <c r="E955" s="82" t="str">
        <f t="shared" ca="1" si="193"/>
        <v/>
      </c>
      <c r="F955" s="82" t="str">
        <f t="array" aca="1" ref="F955" ca="1">IF(ISNUMBER(SEARCH("Bit", $K955)), "", INDEX(F:F,MAX(IF(OFFSET(F955,-25,0,24,1)&lt;&gt;"",ROW(OFFSET(F955,-25,0,24,1)))),)+1)</f>
        <v/>
      </c>
      <c r="G955" s="82"/>
      <c r="H955" s="82"/>
      <c r="I955" s="82"/>
      <c r="J955" s="82"/>
      <c r="K955" s="103" t="s">
        <v>53</v>
      </c>
      <c r="L955" s="89"/>
      <c r="M955" s="104" t="s">
        <v>54</v>
      </c>
      <c r="N955" s="105" t="s">
        <v>147</v>
      </c>
      <c r="Q955" s="19"/>
      <c r="R955" s="19"/>
    </row>
    <row r="956" spans="1:18" s="18" customFormat="1" ht="15.75" collapsed="1" x14ac:dyDescent="0.25">
      <c r="A956" s="106"/>
      <c r="B956" s="80" t="s">
        <v>40</v>
      </c>
      <c r="C956" s="81" t="s">
        <v>2086</v>
      </c>
      <c r="D956" s="82" t="s">
        <v>817</v>
      </c>
      <c r="E956" s="82" t="str">
        <f t="shared" ca="1" si="193"/>
        <v>0x206</v>
      </c>
      <c r="F956" s="82">
        <f t="array" aca="1" ref="F956" ca="1">IF(ISNUMBER(SEARCH("Bit", $K956)), "", INDEX(F:F,MAX(IF(OFFSET(F956,-25,0,24,1)&lt;&gt;"",ROW(OFFSET(F956,-25,0,24,1)))),)+1)</f>
        <v>518</v>
      </c>
      <c r="G956" s="82" t="s">
        <v>824</v>
      </c>
      <c r="H956" s="82">
        <v>16</v>
      </c>
      <c r="I956" s="82"/>
      <c r="J956" s="82"/>
      <c r="K956" s="89" t="s">
        <v>45</v>
      </c>
      <c r="L956" s="89" t="s">
        <v>818</v>
      </c>
      <c r="M956" s="90"/>
      <c r="N956" s="105" t="s">
        <v>2096</v>
      </c>
      <c r="Q956" s="19"/>
      <c r="R956" s="19"/>
    </row>
    <row r="957" spans="1:18" s="18" customFormat="1" ht="15.75" hidden="1" outlineLevel="1" x14ac:dyDescent="0.25">
      <c r="A957" s="106"/>
      <c r="B957" s="80"/>
      <c r="C957" s="81"/>
      <c r="D957" s="82"/>
      <c r="E957" s="82" t="str">
        <f t="shared" ca="1" si="193"/>
        <v/>
      </c>
      <c r="F957" s="82" t="str">
        <f t="array" aca="1" ref="F957" ca="1">IF(ISNUMBER(SEARCH("Bit", $K957)), "", INDEX(F:F,MAX(IF(OFFSET(F957,-25,0,24,1)&lt;&gt;"",ROW(OFFSET(F957,-25,0,24,1)))),)+1)</f>
        <v/>
      </c>
      <c r="G957" s="82"/>
      <c r="H957" s="82"/>
      <c r="I957" s="82"/>
      <c r="J957" s="82"/>
      <c r="K957" s="103" t="s">
        <v>47</v>
      </c>
      <c r="L957" s="89"/>
      <c r="M957" s="104" t="s">
        <v>48</v>
      </c>
      <c r="N957" s="105" t="s">
        <v>145</v>
      </c>
      <c r="Q957" s="19"/>
      <c r="R957" s="19"/>
    </row>
    <row r="958" spans="1:18" s="18" customFormat="1" ht="15.75" hidden="1" outlineLevel="1" x14ac:dyDescent="0.25">
      <c r="A958" s="106"/>
      <c r="B958" s="80"/>
      <c r="C958" s="81"/>
      <c r="D958" s="82"/>
      <c r="E958" s="82" t="str">
        <f t="shared" ca="1" si="193"/>
        <v/>
      </c>
      <c r="F958" s="82" t="str">
        <f t="array" aca="1" ref="F958" ca="1">IF(ISNUMBER(SEARCH("Bit", $K958)), "", INDEX(F:F,MAX(IF(OFFSET(F958,-25,0,24,1)&lt;&gt;"",ROW(OFFSET(F958,-25,0,24,1)))),)+1)</f>
        <v/>
      </c>
      <c r="G958" s="82"/>
      <c r="H958" s="82"/>
      <c r="I958" s="82"/>
      <c r="J958" s="82"/>
      <c r="K958" s="103" t="s">
        <v>50</v>
      </c>
      <c r="L958" s="89"/>
      <c r="M958" s="104" t="s">
        <v>51</v>
      </c>
      <c r="N958" s="105" t="s">
        <v>827</v>
      </c>
      <c r="Q958" s="19"/>
      <c r="R958" s="19"/>
    </row>
    <row r="959" spans="1:18" s="18" customFormat="1" ht="15.75" hidden="1" outlineLevel="1" x14ac:dyDescent="0.25">
      <c r="A959" s="106"/>
      <c r="B959" s="80"/>
      <c r="C959" s="81"/>
      <c r="D959" s="82"/>
      <c r="E959" s="82" t="str">
        <f t="shared" ca="1" si="193"/>
        <v/>
      </c>
      <c r="F959" s="82" t="str">
        <f t="array" aca="1" ref="F959" ca="1">IF(ISNUMBER(SEARCH("Bit", $K959)), "", INDEX(F:F,MAX(IF(OFFSET(F959,-25,0,24,1)&lt;&gt;"",ROW(OFFSET(F959,-25,0,24,1)))),)+1)</f>
        <v/>
      </c>
      <c r="G959" s="82"/>
      <c r="H959" s="82"/>
      <c r="I959" s="82"/>
      <c r="J959" s="82"/>
      <c r="K959" s="103" t="s">
        <v>53</v>
      </c>
      <c r="L959" s="89"/>
      <c r="M959" s="104" t="s">
        <v>54</v>
      </c>
      <c r="N959" s="105" t="s">
        <v>152</v>
      </c>
      <c r="Q959" s="19"/>
      <c r="R959" s="19"/>
    </row>
    <row r="960" spans="1:18" s="18" customFormat="1" ht="15.75" collapsed="1" x14ac:dyDescent="0.25">
      <c r="A960" s="106"/>
      <c r="B960" s="80" t="s">
        <v>40</v>
      </c>
      <c r="C960" s="81" t="s">
        <v>2087</v>
      </c>
      <c r="D960" s="82" t="s">
        <v>817</v>
      </c>
      <c r="E960" s="82" t="str">
        <f t="shared" ca="1" si="193"/>
        <v>0x207</v>
      </c>
      <c r="F960" s="82">
        <f t="array" aca="1" ref="F960" ca="1">IF(ISNUMBER(SEARCH("Bit", $K960)), "", INDEX(F:F,MAX(IF(OFFSET(F960,-25,0,24,1)&lt;&gt;"",ROW(OFFSET(F960,-25,0,24,1)))),)+1)</f>
        <v>519</v>
      </c>
      <c r="G960" s="82" t="s">
        <v>824</v>
      </c>
      <c r="H960" s="82">
        <v>16</v>
      </c>
      <c r="I960" s="82"/>
      <c r="J960" s="82"/>
      <c r="K960" s="89" t="s">
        <v>45</v>
      </c>
      <c r="L960" s="89" t="s">
        <v>818</v>
      </c>
      <c r="M960" s="90"/>
      <c r="N960" s="105" t="s">
        <v>2097</v>
      </c>
      <c r="Q960" s="19"/>
      <c r="R960" s="19"/>
    </row>
    <row r="961" spans="1:18" s="18" customFormat="1" ht="15.75" hidden="1" outlineLevel="1" x14ac:dyDescent="0.25">
      <c r="A961" s="106"/>
      <c r="B961" s="80"/>
      <c r="C961" s="81"/>
      <c r="D961" s="82"/>
      <c r="E961" s="82" t="str">
        <f t="shared" ca="1" si="193"/>
        <v/>
      </c>
      <c r="F961" s="82" t="str">
        <f t="array" aca="1" ref="F961" ca="1">IF(ISNUMBER(SEARCH("Bit", $K961)), "", INDEX(F:F,MAX(IF(OFFSET(F961,-25,0,24,1)&lt;&gt;"",ROW(OFFSET(F961,-25,0,24,1)))),)+1)</f>
        <v/>
      </c>
      <c r="G961" s="82"/>
      <c r="H961" s="82"/>
      <c r="I961" s="82"/>
      <c r="J961" s="82"/>
      <c r="K961" s="89" t="s">
        <v>112</v>
      </c>
      <c r="L961" s="89"/>
      <c r="M961" s="90" t="s">
        <v>828</v>
      </c>
      <c r="N961" s="91"/>
      <c r="Q961" s="19"/>
      <c r="R961" s="19"/>
    </row>
    <row r="962" spans="1:18" s="18" customFormat="1" ht="15.75" collapsed="1" x14ac:dyDescent="0.25">
      <c r="A962" s="106"/>
      <c r="B962" s="80" t="s">
        <v>40</v>
      </c>
      <c r="C962" s="81" t="s">
        <v>2088</v>
      </c>
      <c r="D962" s="82" t="s">
        <v>817</v>
      </c>
      <c r="E962" s="82" t="str">
        <f t="shared" ca="1" si="193"/>
        <v>0x208</v>
      </c>
      <c r="F962" s="82">
        <f t="array" aca="1" ref="F962" ca="1">IF(ISNUMBER(SEARCH("Bit", $K962)), "", INDEX(F:F,MAX(IF(OFFSET(F962,-25,0,24,1)&lt;&gt;"",ROW(OFFSET(F962,-25,0,24,1)))),)+1)</f>
        <v>520</v>
      </c>
      <c r="G962" s="82" t="s">
        <v>824</v>
      </c>
      <c r="H962" s="82">
        <v>16</v>
      </c>
      <c r="I962" s="82"/>
      <c r="J962" s="82"/>
      <c r="K962" s="89" t="s">
        <v>45</v>
      </c>
      <c r="L962" s="89" t="s">
        <v>818</v>
      </c>
      <c r="M962" s="90"/>
      <c r="N962" s="105" t="s">
        <v>2098</v>
      </c>
      <c r="Q962" s="19"/>
      <c r="R962" s="19"/>
    </row>
    <row r="963" spans="1:18" s="18" customFormat="1" ht="15.75" hidden="1" outlineLevel="1" x14ac:dyDescent="0.25">
      <c r="A963" s="106"/>
      <c r="B963" s="80"/>
      <c r="C963" s="81"/>
      <c r="D963" s="82"/>
      <c r="E963" s="82" t="str">
        <f t="shared" ca="1" si="193"/>
        <v/>
      </c>
      <c r="F963" s="82" t="str">
        <f t="array" aca="1" ref="F963" ca="1">IF(ISNUMBER(SEARCH("Bit", $K963)), "", INDEX(F:F,MAX(IF(OFFSET(F963,-25,0,24,1)&lt;&gt;"",ROW(OFFSET(F963,-25,0,24,1)))),)+1)</f>
        <v/>
      </c>
      <c r="G963" s="82"/>
      <c r="H963" s="82"/>
      <c r="I963" s="82"/>
      <c r="J963" s="82"/>
      <c r="K963" s="89" t="s">
        <v>112</v>
      </c>
      <c r="L963" s="89"/>
      <c r="M963" s="90" t="s">
        <v>829</v>
      </c>
      <c r="N963" s="91"/>
      <c r="Q963" s="19"/>
      <c r="R963" s="19"/>
    </row>
    <row r="964" spans="1:18" s="18" customFormat="1" ht="15.75" collapsed="1" x14ac:dyDescent="0.25">
      <c r="A964" s="106"/>
      <c r="B964" s="100" t="s">
        <v>40</v>
      </c>
      <c r="C964" s="101" t="s">
        <v>2089</v>
      </c>
      <c r="D964" s="82" t="s">
        <v>817</v>
      </c>
      <c r="E964" s="82" t="str">
        <f t="shared" ca="1" si="193"/>
        <v>0x209</v>
      </c>
      <c r="F964" s="82">
        <f t="array" aca="1" ref="F964" ca="1">IF(ISNUMBER(SEARCH("Bit", $K964)), "", INDEX(F:F,MAX(IF(OFFSET(F964,-25,0,24,1)&lt;&gt;"",ROW(OFFSET(F964,-25,0,24,1)))),)+1)</f>
        <v>521</v>
      </c>
      <c r="G964" s="102" t="s">
        <v>824</v>
      </c>
      <c r="H964" s="102">
        <v>16</v>
      </c>
      <c r="I964" s="102"/>
      <c r="J964" s="102"/>
      <c r="K964" s="103" t="s">
        <v>45</v>
      </c>
      <c r="L964" s="89" t="s">
        <v>818</v>
      </c>
      <c r="M964" s="104"/>
      <c r="N964" s="105" t="s">
        <v>2099</v>
      </c>
      <c r="Q964" s="19"/>
      <c r="R964" s="19"/>
    </row>
    <row r="965" spans="1:18" s="18" customFormat="1" ht="15.75" hidden="1" outlineLevel="1" x14ac:dyDescent="0.25">
      <c r="A965" s="106"/>
      <c r="B965" s="100"/>
      <c r="C965" s="101"/>
      <c r="D965" s="102"/>
      <c r="E965" s="82" t="str">
        <f t="shared" ca="1" si="193"/>
        <v/>
      </c>
      <c r="F965" s="82" t="str">
        <f t="array" aca="1" ref="F965" ca="1">IF(ISNUMBER(SEARCH("Bit", $K965)), "", INDEX(F:F,MAX(IF(OFFSET(F965,-25,0,24,1)&lt;&gt;"",ROW(OFFSET(F965,-25,0,24,1)))),)+1)</f>
        <v/>
      </c>
      <c r="G965" s="102"/>
      <c r="H965" s="102"/>
      <c r="I965" s="102"/>
      <c r="J965" s="102"/>
      <c r="K965" s="103" t="s">
        <v>112</v>
      </c>
      <c r="L965" s="103"/>
      <c r="M965" s="104" t="s">
        <v>806</v>
      </c>
      <c r="N965" s="105" t="s">
        <v>807</v>
      </c>
      <c r="Q965" s="19"/>
      <c r="R965" s="19"/>
    </row>
    <row r="966" spans="1:18" s="18" customFormat="1" ht="15.75" collapsed="1" x14ac:dyDescent="0.25">
      <c r="A966" s="106"/>
      <c r="B966" s="100" t="s">
        <v>40</v>
      </c>
      <c r="C966" s="101" t="s">
        <v>816</v>
      </c>
      <c r="D966" s="102" t="s">
        <v>817</v>
      </c>
      <c r="E966" s="102" t="str">
        <f ca="1">IF(F966&lt;&gt;"","0x"&amp;DEC2HEX(F966,3),"")</f>
        <v>0x20A</v>
      </c>
      <c r="F966" s="82">
        <f t="array" aca="1" ref="F966" ca="1">IF(ISNUMBER(SEARCH("Bit", $K966)), "", INDEX(F:F,MAX(IF(OFFSET(F966,-25,0,24,1)&lt;&gt;"",ROW(OFFSET(F966,-25,0,24,1)))),)+1)</f>
        <v>522</v>
      </c>
      <c r="G966" s="102" t="s">
        <v>824</v>
      </c>
      <c r="H966" s="102">
        <v>14</v>
      </c>
      <c r="I966" s="102"/>
      <c r="J966" s="102"/>
      <c r="K966" s="103" t="s">
        <v>45</v>
      </c>
      <c r="L966" s="103" t="s">
        <v>818</v>
      </c>
      <c r="M966" s="104"/>
      <c r="N966" s="105"/>
      <c r="Q966" s="19"/>
      <c r="R966" s="19"/>
    </row>
    <row r="967" spans="1:18" s="18" customFormat="1" ht="15.75" hidden="1" outlineLevel="1" x14ac:dyDescent="0.25">
      <c r="A967" s="106"/>
      <c r="B967" s="100"/>
      <c r="C967" s="101"/>
      <c r="D967" s="102"/>
      <c r="E967" s="102" t="str">
        <f ca="1">IF(F967&lt;&gt;"","0x"&amp;DEC2HEX(F967,3),"")</f>
        <v/>
      </c>
      <c r="F967" s="82" t="str">
        <f t="array" aca="1" ref="F967" ca="1">IF(ISNUMBER(SEARCH("Bit", $K967)), "", INDEX(F:F,MAX(IF(OFFSET(F967,-25,0,24,1)&lt;&gt;"",ROW(OFFSET(F967,-25,0,24,1)))),)+1)</f>
        <v/>
      </c>
      <c r="G967" s="102"/>
      <c r="H967" s="102"/>
      <c r="I967" s="102"/>
      <c r="J967" s="102"/>
      <c r="K967" s="103" t="s">
        <v>1823</v>
      </c>
      <c r="L967" s="103"/>
      <c r="M967" s="104" t="s">
        <v>816</v>
      </c>
      <c r="N967" s="105" t="s">
        <v>132</v>
      </c>
      <c r="Q967" s="19"/>
      <c r="R967" s="19"/>
    </row>
    <row r="968" spans="1:18" s="18" customFormat="1" ht="15.75" collapsed="1" x14ac:dyDescent="0.25">
      <c r="A968" s="106"/>
      <c r="B968" s="80" t="s">
        <v>40</v>
      </c>
      <c r="C968" s="81" t="s">
        <v>819</v>
      </c>
      <c r="D968" s="82" t="s">
        <v>817</v>
      </c>
      <c r="E968" s="82" t="str">
        <f t="shared" ref="E968:E979" ca="1" si="194">IF(F968&lt;&gt;"","0x"&amp;DEC2HEX(F968,3),"")</f>
        <v>0x20B</v>
      </c>
      <c r="F968" s="82">
        <f t="array" aca="1" ref="F968" ca="1">IF(ISNUMBER(SEARCH("Bit", $K968)), "", INDEX(F:F,MAX(IF(OFFSET(F968,-25,0,24,1)&lt;&gt;"",ROW(OFFSET(F968,-25,0,24,1)))),)+1)</f>
        <v>523</v>
      </c>
      <c r="G968" s="82" t="s">
        <v>824</v>
      </c>
      <c r="H968" s="82">
        <v>14</v>
      </c>
      <c r="I968" s="82"/>
      <c r="J968" s="82"/>
      <c r="K968" s="89" t="s">
        <v>45</v>
      </c>
      <c r="L968" s="89" t="s">
        <v>818</v>
      </c>
      <c r="M968" s="90"/>
      <c r="N968" s="91"/>
      <c r="Q968" s="19"/>
      <c r="R968" s="19"/>
    </row>
    <row r="969" spans="1:18" s="18" customFormat="1" ht="22.5" hidden="1" outlineLevel="1" x14ac:dyDescent="0.25">
      <c r="A969" s="106"/>
      <c r="B969" s="80"/>
      <c r="C969" s="81"/>
      <c r="D969" s="82"/>
      <c r="E969" s="82" t="str">
        <f t="shared" ca="1" si="194"/>
        <v/>
      </c>
      <c r="F969" s="82" t="str">
        <f t="array" aca="1" ref="F969" ca="1">IF(ISNUMBER(SEARCH("Bit", $K969)), "", INDEX(F:F,MAX(IF(OFFSET(F969,-25,0,24,1)&lt;&gt;"",ROW(OFFSET(F969,-25,0,24,1)))),)+1)</f>
        <v/>
      </c>
      <c r="G969" s="82"/>
      <c r="H969" s="82"/>
      <c r="I969" s="82"/>
      <c r="J969" s="82"/>
      <c r="K969" s="89" t="s">
        <v>1823</v>
      </c>
      <c r="L969" s="89"/>
      <c r="M969" s="90" t="s">
        <v>819</v>
      </c>
      <c r="N969" s="91" t="s">
        <v>2174</v>
      </c>
      <c r="Q969" s="19"/>
      <c r="R969" s="19"/>
    </row>
    <row r="970" spans="1:18" s="18" customFormat="1" ht="15.75" collapsed="1" x14ac:dyDescent="0.25">
      <c r="A970" s="106"/>
      <c r="B970" s="80" t="s">
        <v>40</v>
      </c>
      <c r="C970" s="81" t="s">
        <v>820</v>
      </c>
      <c r="D970" s="82" t="s">
        <v>817</v>
      </c>
      <c r="E970" s="82" t="str">
        <f t="shared" ca="1" si="194"/>
        <v>0x20C</v>
      </c>
      <c r="F970" s="82">
        <f t="array" aca="1" ref="F970" ca="1">IF(ISNUMBER(SEARCH("Bit", $K970)), "", INDEX(F:F,MAX(IF(OFFSET(F970,-25,0,24,1)&lt;&gt;"",ROW(OFFSET(F970,-25,0,24,1)))),)+1)</f>
        <v>524</v>
      </c>
      <c r="G970" s="82" t="s">
        <v>824</v>
      </c>
      <c r="H970" s="82">
        <v>14</v>
      </c>
      <c r="I970" s="82"/>
      <c r="J970" s="82"/>
      <c r="K970" s="89" t="s">
        <v>45</v>
      </c>
      <c r="L970" s="89" t="s">
        <v>818</v>
      </c>
      <c r="M970" s="90"/>
      <c r="N970" s="91"/>
      <c r="Q970" s="19"/>
      <c r="R970" s="19"/>
    </row>
    <row r="971" spans="1:18" s="18" customFormat="1" ht="22.5" hidden="1" outlineLevel="1" x14ac:dyDescent="0.25">
      <c r="A971" s="106"/>
      <c r="B971" s="80"/>
      <c r="C971" s="81"/>
      <c r="D971" s="82"/>
      <c r="E971" s="82" t="str">
        <f t="shared" ca="1" si="194"/>
        <v/>
      </c>
      <c r="F971" s="82" t="str">
        <f t="array" aca="1" ref="F971" ca="1">IF(ISNUMBER(SEARCH("Bit", $K971)), "", INDEX(F:F,MAX(IF(OFFSET(F971,-25,0,24,1)&lt;&gt;"",ROW(OFFSET(F971,-25,0,24,1)))),)+1)</f>
        <v/>
      </c>
      <c r="G971" s="82"/>
      <c r="H971" s="82"/>
      <c r="I971" s="82"/>
      <c r="J971" s="82"/>
      <c r="K971" s="89" t="s">
        <v>1823</v>
      </c>
      <c r="L971" s="89"/>
      <c r="M971" s="90" t="s">
        <v>820</v>
      </c>
      <c r="N971" s="91" t="s">
        <v>2174</v>
      </c>
      <c r="Q971" s="19"/>
      <c r="R971" s="19"/>
    </row>
    <row r="972" spans="1:18" s="18" customFormat="1" ht="15.75" collapsed="1" x14ac:dyDescent="0.25">
      <c r="A972" s="106"/>
      <c r="B972" s="80" t="s">
        <v>40</v>
      </c>
      <c r="C972" s="81" t="s">
        <v>821</v>
      </c>
      <c r="D972" s="82" t="s">
        <v>817</v>
      </c>
      <c r="E972" s="82" t="str">
        <f t="shared" ca="1" si="194"/>
        <v>0x20D</v>
      </c>
      <c r="F972" s="82">
        <f t="array" aca="1" ref="F972" ca="1">IF(ISNUMBER(SEARCH("Bit", $K972)), "", INDEX(F:F,MAX(IF(OFFSET(F972,-25,0,24,1)&lt;&gt;"",ROW(OFFSET(F972,-25,0,24,1)))),)+1)</f>
        <v>525</v>
      </c>
      <c r="G972" s="82" t="s">
        <v>824</v>
      </c>
      <c r="H972" s="82">
        <v>14</v>
      </c>
      <c r="I972" s="82"/>
      <c r="J972" s="82"/>
      <c r="K972" s="89" t="s">
        <v>45</v>
      </c>
      <c r="L972" s="89" t="s">
        <v>818</v>
      </c>
      <c r="M972" s="90"/>
      <c r="N972" s="91"/>
      <c r="Q972" s="19"/>
      <c r="R972" s="19"/>
    </row>
    <row r="973" spans="1:18" s="18" customFormat="1" ht="15.75" hidden="1" outlineLevel="1" x14ac:dyDescent="0.25">
      <c r="A973" s="106"/>
      <c r="B973" s="80"/>
      <c r="C973" s="81"/>
      <c r="D973" s="82"/>
      <c r="E973" s="82" t="str">
        <f t="shared" ca="1" si="194"/>
        <v/>
      </c>
      <c r="F973" s="82" t="str">
        <f t="array" aca="1" ref="F973" ca="1">IF(ISNUMBER(SEARCH("Bit", $K973)), "", INDEX(F:F,MAX(IF(OFFSET(F973,-25,0,24,1)&lt;&gt;"",ROW(OFFSET(F973,-25,0,24,1)))),)+1)</f>
        <v/>
      </c>
      <c r="G973" s="82"/>
      <c r="H973" s="82"/>
      <c r="I973" s="82"/>
      <c r="J973" s="82"/>
      <c r="K973" s="89" t="s">
        <v>1823</v>
      </c>
      <c r="L973" s="89"/>
      <c r="M973" s="90" t="s">
        <v>821</v>
      </c>
      <c r="N973" s="91"/>
      <c r="Q973" s="19"/>
      <c r="R973" s="19"/>
    </row>
    <row r="974" spans="1:18" s="18" customFormat="1" ht="15.75" collapsed="1" x14ac:dyDescent="0.25">
      <c r="A974" s="106"/>
      <c r="B974" s="80" t="s">
        <v>40</v>
      </c>
      <c r="C974" s="81" t="s">
        <v>822</v>
      </c>
      <c r="D974" s="82" t="s">
        <v>817</v>
      </c>
      <c r="E974" s="82" t="str">
        <f t="shared" ca="1" si="194"/>
        <v>0x20E</v>
      </c>
      <c r="F974" s="82">
        <f t="array" aca="1" ref="F974" ca="1">IF(ISNUMBER(SEARCH("Bit", $K974)), "", INDEX(F:F,MAX(IF(OFFSET(F974,-25,0,24,1)&lt;&gt;"",ROW(OFFSET(F974,-25,0,24,1)))),)+1)</f>
        <v>526</v>
      </c>
      <c r="G974" s="82" t="s">
        <v>824</v>
      </c>
      <c r="H974" s="82">
        <v>14</v>
      </c>
      <c r="I974" s="82"/>
      <c r="J974" s="82"/>
      <c r="K974" s="89" t="s">
        <v>45</v>
      </c>
      <c r="L974" s="89" t="s">
        <v>818</v>
      </c>
      <c r="M974" s="90"/>
      <c r="N974" s="91"/>
      <c r="Q974" s="19"/>
      <c r="R974" s="19"/>
    </row>
    <row r="975" spans="1:18" s="18" customFormat="1" ht="15.75" hidden="1" outlineLevel="1" x14ac:dyDescent="0.25">
      <c r="A975" s="106"/>
      <c r="B975" s="80"/>
      <c r="C975" s="81"/>
      <c r="D975" s="82"/>
      <c r="E975" s="82" t="str">
        <f t="shared" ca="1" si="194"/>
        <v/>
      </c>
      <c r="F975" s="82" t="str">
        <f t="array" aca="1" ref="F975" ca="1">IF(ISNUMBER(SEARCH("Bit", $K975)), "", INDEX(F:F,MAX(IF(OFFSET(F975,-25,0,24,1)&lt;&gt;"",ROW(OFFSET(F975,-25,0,24,1)))),)+1)</f>
        <v/>
      </c>
      <c r="G975" s="82"/>
      <c r="H975" s="82"/>
      <c r="I975" s="82"/>
      <c r="J975" s="82"/>
      <c r="K975" s="89" t="s">
        <v>1823</v>
      </c>
      <c r="L975" s="89"/>
      <c r="M975" s="90" t="s">
        <v>822</v>
      </c>
      <c r="N975" s="91"/>
      <c r="Q975" s="19"/>
      <c r="R975" s="19"/>
    </row>
    <row r="976" spans="1:18" s="18" customFormat="1" ht="15.75" collapsed="1" x14ac:dyDescent="0.25">
      <c r="A976" s="106"/>
      <c r="B976" s="80" t="s">
        <v>40</v>
      </c>
      <c r="C976" s="81" t="s">
        <v>823</v>
      </c>
      <c r="D976" s="82" t="s">
        <v>817</v>
      </c>
      <c r="E976" s="82" t="str">
        <f t="shared" ca="1" si="194"/>
        <v>0x20F</v>
      </c>
      <c r="F976" s="82">
        <f t="array" aca="1" ref="F976" ca="1">IF(ISNUMBER(SEARCH("Bit", $K976)), "", INDEX(F:F,MAX(IF(OFFSET(F976,-25,0,24,1)&lt;&gt;"",ROW(OFFSET(F976,-25,0,24,1)))),)+1)</f>
        <v>527</v>
      </c>
      <c r="G976" s="82" t="s">
        <v>824</v>
      </c>
      <c r="H976" s="82">
        <v>16</v>
      </c>
      <c r="I976" s="82"/>
      <c r="J976" s="82"/>
      <c r="K976" s="89" t="s">
        <v>45</v>
      </c>
      <c r="L976" s="89" t="s">
        <v>818</v>
      </c>
      <c r="M976" s="90"/>
      <c r="N976" s="91"/>
      <c r="Q976" s="19"/>
      <c r="R976" s="19"/>
    </row>
    <row r="977" spans="1:18" s="18" customFormat="1" ht="15.75" hidden="1" outlineLevel="1" x14ac:dyDescent="0.25">
      <c r="A977" s="106"/>
      <c r="B977" s="80"/>
      <c r="C977" s="81"/>
      <c r="D977" s="82"/>
      <c r="E977" s="82" t="str">
        <f t="shared" ca="1" si="194"/>
        <v/>
      </c>
      <c r="F977" s="82" t="str">
        <f t="array" aca="1" ref="F977" ca="1">IF(ISNUMBER(SEARCH("Bit", $K977)), "", INDEX(F:F,MAX(IF(OFFSET(F977,-25,0,24,1)&lt;&gt;"",ROW(OFFSET(F977,-25,0,24,1)))),)+1)</f>
        <v/>
      </c>
      <c r="G977" s="82"/>
      <c r="H977" s="82"/>
      <c r="I977" s="82"/>
      <c r="J977" s="82"/>
      <c r="K977" s="103" t="s">
        <v>47</v>
      </c>
      <c r="L977" s="89"/>
      <c r="M977" s="104" t="s">
        <v>48</v>
      </c>
      <c r="N977" s="105" t="s">
        <v>145</v>
      </c>
      <c r="Q977" s="19"/>
      <c r="R977" s="19"/>
    </row>
    <row r="978" spans="1:18" s="18" customFormat="1" ht="15.75" hidden="1" outlineLevel="1" x14ac:dyDescent="0.25">
      <c r="A978" s="106"/>
      <c r="B978" s="80"/>
      <c r="C978" s="81"/>
      <c r="D978" s="82"/>
      <c r="E978" s="82" t="str">
        <f t="shared" ref="E978" ca="1" si="195">IF(F978&lt;&gt;"","0x"&amp;DEC2HEX(F978,3),"")</f>
        <v/>
      </c>
      <c r="F978" s="82" t="str">
        <f t="array" aca="1" ref="F978" ca="1">IF(ISNUMBER(SEARCH("Bit", $K978)), "", INDEX(F:F,MAX(IF(OFFSET(F978,-25,0,24,1)&lt;&gt;"",ROW(OFFSET(F978,-25,0,24,1)))),)+1)</f>
        <v/>
      </c>
      <c r="G978" s="82"/>
      <c r="H978" s="82"/>
      <c r="I978" s="82"/>
      <c r="J978" s="82"/>
      <c r="K978" s="103" t="s">
        <v>50</v>
      </c>
      <c r="L978" s="89"/>
      <c r="M978" s="104" t="s">
        <v>51</v>
      </c>
      <c r="N978" s="105" t="s">
        <v>825</v>
      </c>
      <c r="Q978" s="19"/>
      <c r="R978" s="19"/>
    </row>
    <row r="979" spans="1:18" s="18" customFormat="1" ht="15.75" hidden="1" outlineLevel="1" x14ac:dyDescent="0.25">
      <c r="A979" s="106"/>
      <c r="B979" s="80"/>
      <c r="C979" s="81"/>
      <c r="D979" s="82"/>
      <c r="E979" s="82" t="str">
        <f t="shared" ca="1" si="194"/>
        <v/>
      </c>
      <c r="F979" s="82" t="str">
        <f t="array" aca="1" ref="F979" ca="1">IF(ISNUMBER(SEARCH("Bit", $K979)), "", INDEX(F:F,MAX(IF(OFFSET(F979,-25,0,24,1)&lt;&gt;"",ROW(OFFSET(F979,-25,0,24,1)))),)+1)</f>
        <v/>
      </c>
      <c r="G979" s="82"/>
      <c r="H979" s="82"/>
      <c r="I979" s="82"/>
      <c r="J979" s="82"/>
      <c r="K979" s="103" t="s">
        <v>53</v>
      </c>
      <c r="L979" s="89"/>
      <c r="M979" s="104" t="s">
        <v>54</v>
      </c>
      <c r="N979" s="105" t="s">
        <v>147</v>
      </c>
      <c r="Q979" s="19"/>
      <c r="R979" s="19"/>
    </row>
    <row r="980" spans="1:18" s="18" customFormat="1" ht="15.75" collapsed="1" x14ac:dyDescent="0.25">
      <c r="A980" s="106"/>
      <c r="B980" s="80" t="s">
        <v>40</v>
      </c>
      <c r="C980" s="81" t="s">
        <v>826</v>
      </c>
      <c r="D980" s="82" t="s">
        <v>817</v>
      </c>
      <c r="E980" s="82" t="str">
        <f t="shared" ref="E980:E983" ca="1" si="196">IF(F980&lt;&gt;"","0x"&amp;DEC2HEX(F980,3),"")</f>
        <v>0x210</v>
      </c>
      <c r="F980" s="82">
        <f t="array" aca="1" ref="F980" ca="1">IF(ISNUMBER(SEARCH("Bit", $K980)), "", INDEX(F:F,MAX(IF(OFFSET(F980,-25,0,24,1)&lt;&gt;"",ROW(OFFSET(F980,-25,0,24,1)))),)+1)</f>
        <v>528</v>
      </c>
      <c r="G980" s="82" t="s">
        <v>824</v>
      </c>
      <c r="H980" s="82">
        <v>16</v>
      </c>
      <c r="I980" s="82"/>
      <c r="J980" s="82"/>
      <c r="K980" s="89" t="s">
        <v>45</v>
      </c>
      <c r="L980" s="89" t="s">
        <v>818</v>
      </c>
      <c r="M980" s="90"/>
      <c r="N980" s="91"/>
      <c r="Q980" s="19"/>
      <c r="R980" s="19"/>
    </row>
    <row r="981" spans="1:18" s="18" customFormat="1" ht="15.75" hidden="1" outlineLevel="1" x14ac:dyDescent="0.25">
      <c r="A981" s="106"/>
      <c r="B981" s="80"/>
      <c r="C981" s="81"/>
      <c r="D981" s="82"/>
      <c r="E981" s="82" t="str">
        <f t="shared" ca="1" si="196"/>
        <v/>
      </c>
      <c r="F981" s="82" t="str">
        <f t="array" aca="1" ref="F981" ca="1">IF(ISNUMBER(SEARCH("Bit", $K981)), "", INDEX(F:F,MAX(IF(OFFSET(F981,-25,0,24,1)&lt;&gt;"",ROW(OFFSET(F981,-25,0,24,1)))),)+1)</f>
        <v/>
      </c>
      <c r="G981" s="82"/>
      <c r="H981" s="82"/>
      <c r="I981" s="82"/>
      <c r="J981" s="82"/>
      <c r="K981" s="103" t="s">
        <v>47</v>
      </c>
      <c r="L981" s="89"/>
      <c r="M981" s="104" t="s">
        <v>48</v>
      </c>
      <c r="N981" s="105" t="s">
        <v>145</v>
      </c>
      <c r="Q981" s="19"/>
      <c r="R981" s="19"/>
    </row>
    <row r="982" spans="1:18" s="18" customFormat="1" ht="15.75" hidden="1" outlineLevel="1" x14ac:dyDescent="0.25">
      <c r="A982" s="106"/>
      <c r="B982" s="80"/>
      <c r="C982" s="81"/>
      <c r="D982" s="82"/>
      <c r="E982" s="82" t="str">
        <f t="shared" ca="1" si="196"/>
        <v/>
      </c>
      <c r="F982" s="82" t="str">
        <f t="array" aca="1" ref="F982" ca="1">IF(ISNUMBER(SEARCH("Bit", $K982)), "", INDEX(F:F,MAX(IF(OFFSET(F982,-25,0,24,1)&lt;&gt;"",ROW(OFFSET(F982,-25,0,24,1)))),)+1)</f>
        <v/>
      </c>
      <c r="G982" s="82"/>
      <c r="H982" s="82"/>
      <c r="I982" s="82"/>
      <c r="J982" s="82"/>
      <c r="K982" s="103" t="s">
        <v>50</v>
      </c>
      <c r="L982" s="89"/>
      <c r="M982" s="104" t="s">
        <v>51</v>
      </c>
      <c r="N982" s="105" t="s">
        <v>827</v>
      </c>
      <c r="Q982" s="19"/>
      <c r="R982" s="19"/>
    </row>
    <row r="983" spans="1:18" s="18" customFormat="1" ht="15.75" hidden="1" outlineLevel="1" x14ac:dyDescent="0.25">
      <c r="A983" s="106"/>
      <c r="B983" s="80"/>
      <c r="C983" s="81"/>
      <c r="D983" s="82"/>
      <c r="E983" s="82" t="str">
        <f t="shared" ca="1" si="196"/>
        <v/>
      </c>
      <c r="F983" s="82" t="str">
        <f t="array" aca="1" ref="F983" ca="1">IF(ISNUMBER(SEARCH("Bit", $K983)), "", INDEX(F:F,MAX(IF(OFFSET(F983,-25,0,24,1)&lt;&gt;"",ROW(OFFSET(F983,-25,0,24,1)))),)+1)</f>
        <v/>
      </c>
      <c r="G983" s="82"/>
      <c r="H983" s="82"/>
      <c r="I983" s="82"/>
      <c r="J983" s="82"/>
      <c r="K983" s="103" t="s">
        <v>53</v>
      </c>
      <c r="L983" s="89"/>
      <c r="M983" s="104" t="s">
        <v>54</v>
      </c>
      <c r="N983" s="105" t="s">
        <v>152</v>
      </c>
      <c r="Q983" s="19"/>
      <c r="R983" s="19"/>
    </row>
    <row r="984" spans="1:18" s="18" customFormat="1" ht="15.75" collapsed="1" x14ac:dyDescent="0.25">
      <c r="A984" s="106"/>
      <c r="B984" s="80" t="s">
        <v>40</v>
      </c>
      <c r="C984" s="81" t="s">
        <v>828</v>
      </c>
      <c r="D984" s="82" t="s">
        <v>817</v>
      </c>
      <c r="E984" s="82" t="str">
        <f t="shared" ref="E984:E998" ca="1" si="197">IF(F984&lt;&gt;"","0x"&amp;DEC2HEX(F984,3),"")</f>
        <v>0x211</v>
      </c>
      <c r="F984" s="82">
        <f t="array" aca="1" ref="F984" ca="1">IF(ISNUMBER(SEARCH("Bit", $K984)), "", INDEX(F:F,MAX(IF(OFFSET(F984,-25,0,24,1)&lt;&gt;"",ROW(OFFSET(F984,-25,0,24,1)))),)+1)</f>
        <v>529</v>
      </c>
      <c r="G984" s="82" t="s">
        <v>824</v>
      </c>
      <c r="H984" s="82">
        <v>14</v>
      </c>
      <c r="I984" s="82"/>
      <c r="J984" s="82"/>
      <c r="K984" s="89" t="s">
        <v>45</v>
      </c>
      <c r="L984" s="89" t="s">
        <v>818</v>
      </c>
      <c r="M984" s="90"/>
      <c r="N984" s="91"/>
      <c r="Q984" s="19"/>
      <c r="R984" s="19"/>
    </row>
    <row r="985" spans="1:18" s="18" customFormat="1" ht="15.75" hidden="1" outlineLevel="1" x14ac:dyDescent="0.25">
      <c r="A985" s="106"/>
      <c r="B985" s="80"/>
      <c r="C985" s="81"/>
      <c r="D985" s="82"/>
      <c r="E985" s="82" t="str">
        <f t="shared" ca="1" si="197"/>
        <v/>
      </c>
      <c r="F985" s="82" t="str">
        <f t="array" aca="1" ref="F985" ca="1">IF(ISNUMBER(SEARCH("Bit", $K985)), "", INDEX(F:F,MAX(IF(OFFSET(F985,-25,0,24,1)&lt;&gt;"",ROW(OFFSET(F985,-25,0,24,1)))),)+1)</f>
        <v/>
      </c>
      <c r="G985" s="82"/>
      <c r="H985" s="82"/>
      <c r="I985" s="82"/>
      <c r="J985" s="82"/>
      <c r="K985" s="89" t="s">
        <v>1823</v>
      </c>
      <c r="L985" s="89"/>
      <c r="M985" s="90" t="s">
        <v>828</v>
      </c>
      <c r="N985" s="91"/>
      <c r="Q985" s="19"/>
      <c r="R985" s="19"/>
    </row>
    <row r="986" spans="1:18" s="18" customFormat="1" ht="15.75" collapsed="1" x14ac:dyDescent="0.25">
      <c r="A986" s="106"/>
      <c r="B986" s="80" t="s">
        <v>40</v>
      </c>
      <c r="C986" s="81" t="s">
        <v>829</v>
      </c>
      <c r="D986" s="82" t="s">
        <v>817</v>
      </c>
      <c r="E986" s="82" t="str">
        <f t="shared" ca="1" si="197"/>
        <v>0x212</v>
      </c>
      <c r="F986" s="82">
        <f t="array" aca="1" ref="F986" ca="1">IF(ISNUMBER(SEARCH("Bit", $K986)), "", INDEX(F:F,MAX(IF(OFFSET(F986,-25,0,24,1)&lt;&gt;"",ROW(OFFSET(F986,-25,0,24,1)))),)+1)</f>
        <v>530</v>
      </c>
      <c r="G986" s="82" t="s">
        <v>824</v>
      </c>
      <c r="H986" s="82">
        <v>14</v>
      </c>
      <c r="I986" s="82"/>
      <c r="J986" s="82"/>
      <c r="K986" s="89" t="s">
        <v>45</v>
      </c>
      <c r="L986" s="89" t="s">
        <v>818</v>
      </c>
      <c r="M986" s="90"/>
      <c r="N986" s="91"/>
      <c r="Q986" s="19"/>
      <c r="R986" s="19"/>
    </row>
    <row r="987" spans="1:18" s="18" customFormat="1" ht="15.75" hidden="1" outlineLevel="1" x14ac:dyDescent="0.25">
      <c r="A987" s="106"/>
      <c r="B987" s="80"/>
      <c r="C987" s="81"/>
      <c r="D987" s="82"/>
      <c r="E987" s="82" t="str">
        <f t="shared" ca="1" si="197"/>
        <v/>
      </c>
      <c r="F987" s="82" t="str">
        <f t="array" aca="1" ref="F987" ca="1">IF(ISNUMBER(SEARCH("Bit", $K987)), "", INDEX(F:F,MAX(IF(OFFSET(F987,-25,0,24,1)&lt;&gt;"",ROW(OFFSET(F987,-25,0,24,1)))),)+1)</f>
        <v/>
      </c>
      <c r="G987" s="82"/>
      <c r="H987" s="82"/>
      <c r="I987" s="82"/>
      <c r="J987" s="82"/>
      <c r="K987" s="89" t="s">
        <v>1823</v>
      </c>
      <c r="L987" s="89"/>
      <c r="M987" s="90" t="s">
        <v>829</v>
      </c>
      <c r="N987" s="91"/>
      <c r="Q987" s="19"/>
      <c r="R987" s="19"/>
    </row>
    <row r="988" spans="1:18" s="18" customFormat="1" ht="15.75" collapsed="1" x14ac:dyDescent="0.25">
      <c r="A988" s="106"/>
      <c r="B988" s="100" t="s">
        <v>40</v>
      </c>
      <c r="C988" s="101" t="s">
        <v>1833</v>
      </c>
      <c r="D988" s="102" t="s">
        <v>817</v>
      </c>
      <c r="E988" s="82" t="str">
        <f t="shared" ref="E988:E991" ca="1" si="198">IF(F988&lt;&gt;"","0x"&amp;DEC2HEX(F988,3),"")</f>
        <v>0x213</v>
      </c>
      <c r="F988" s="82">
        <f t="array" aca="1" ref="F988" ca="1">IF(ISNUMBER(SEARCH("Bit", $K988)), "", INDEX(F:F,MAX(IF(OFFSET(F988,-25,0,24,1)&lt;&gt;"",ROW(OFFSET(F988,-25,0,24,1)))),)+1)</f>
        <v>531</v>
      </c>
      <c r="G988" s="102" t="s">
        <v>43</v>
      </c>
      <c r="H988" s="102">
        <v>16</v>
      </c>
      <c r="I988" s="102"/>
      <c r="J988" s="102"/>
      <c r="K988" s="103" t="s">
        <v>45</v>
      </c>
      <c r="L988" s="103" t="s">
        <v>818</v>
      </c>
      <c r="M988" s="104"/>
      <c r="N988" s="105"/>
      <c r="Q988" s="19"/>
      <c r="R988" s="19"/>
    </row>
    <row r="989" spans="1:18" s="18" customFormat="1" ht="112.5" hidden="1" outlineLevel="1" x14ac:dyDescent="0.25">
      <c r="A989" s="106"/>
      <c r="B989" s="100"/>
      <c r="C989" s="101"/>
      <c r="D989" s="102"/>
      <c r="E989" s="82" t="str">
        <f t="shared" ca="1" si="198"/>
        <v/>
      </c>
      <c r="F989" s="82" t="str">
        <f t="array" aca="1" ref="F989" ca="1">IF(ISNUMBER(SEARCH("Bit", $K989)), "", INDEX(F:F,MAX(IF(OFFSET(F989,-25,0,24,1)&lt;&gt;"",ROW(OFFSET(F989,-25,0,24,1)))),)+1)</f>
        <v/>
      </c>
      <c r="G989" s="102"/>
      <c r="H989" s="102"/>
      <c r="I989" s="102"/>
      <c r="J989" s="102"/>
      <c r="K989" s="103" t="s">
        <v>112</v>
      </c>
      <c r="L989" s="103"/>
      <c r="M989" s="104" t="s">
        <v>1832</v>
      </c>
      <c r="N989" s="105" t="s">
        <v>1831</v>
      </c>
      <c r="Q989" s="19"/>
      <c r="R989" s="19"/>
    </row>
    <row r="990" spans="1:18" s="18" customFormat="1" ht="15.75" collapsed="1" x14ac:dyDescent="0.25">
      <c r="A990" s="106"/>
      <c r="B990" s="100" t="s">
        <v>40</v>
      </c>
      <c r="C990" s="101" t="s">
        <v>1761</v>
      </c>
      <c r="D990" s="102" t="s">
        <v>817</v>
      </c>
      <c r="E990" s="102" t="str">
        <f t="shared" ca="1" si="198"/>
        <v>0x214</v>
      </c>
      <c r="F990" s="82">
        <f t="array" aca="1" ref="F990" ca="1">IF(ISNUMBER(SEARCH("Bit", $K990)), "", INDEX(F:F,MAX(IF(OFFSET(F990,-25,0,24,1)&lt;&gt;"",ROW(OFFSET(F990,-25,0,24,1)))),)+1)</f>
        <v>532</v>
      </c>
      <c r="G990" s="102" t="s">
        <v>43</v>
      </c>
      <c r="H990" s="102">
        <v>16</v>
      </c>
      <c r="I990" s="102"/>
      <c r="J990" s="102"/>
      <c r="K990" s="103" t="s">
        <v>45</v>
      </c>
      <c r="L990" s="103" t="s">
        <v>818</v>
      </c>
      <c r="M990" s="104"/>
      <c r="N990" s="105"/>
      <c r="Q990" s="19"/>
      <c r="R990" s="19"/>
    </row>
    <row r="991" spans="1:18" s="18" customFormat="1" ht="112.5" hidden="1" outlineLevel="1" x14ac:dyDescent="0.25">
      <c r="A991" s="106"/>
      <c r="B991" s="100"/>
      <c r="C991" s="101"/>
      <c r="D991" s="102"/>
      <c r="E991" s="102" t="str">
        <f t="shared" ca="1" si="198"/>
        <v/>
      </c>
      <c r="F991" s="82" t="str">
        <f t="array" aca="1" ref="F991" ca="1">IF(ISNUMBER(SEARCH("Bit", $K991)), "", INDEX(F:F,MAX(IF(OFFSET(F991,-25,0,24,1)&lt;&gt;"",ROW(OFFSET(F991,-25,0,24,1)))),)+1)</f>
        <v/>
      </c>
      <c r="G991" s="102"/>
      <c r="H991" s="102"/>
      <c r="I991" s="102"/>
      <c r="J991" s="102"/>
      <c r="K991" s="103" t="s">
        <v>112</v>
      </c>
      <c r="L991" s="103"/>
      <c r="M991" s="104" t="s">
        <v>1759</v>
      </c>
      <c r="N991" s="105" t="s">
        <v>1760</v>
      </c>
      <c r="Q991" s="19"/>
      <c r="R991" s="19"/>
    </row>
    <row r="992" spans="1:18" s="18" customFormat="1" ht="15.75" collapsed="1" x14ac:dyDescent="0.25">
      <c r="A992" s="106"/>
      <c r="B992" s="100" t="s">
        <v>40</v>
      </c>
      <c r="C992" s="101" t="s">
        <v>830</v>
      </c>
      <c r="D992" s="82" t="s">
        <v>817</v>
      </c>
      <c r="E992" s="82" t="str">
        <f t="shared" ca="1" si="197"/>
        <v>0x215</v>
      </c>
      <c r="F992" s="82">
        <f t="array" aca="1" ref="F992" ca="1">IF(ISNUMBER(SEARCH("Bit", $K992)), "", INDEX(F:F,MAX(IF(OFFSET(F992,-25,0,24,1)&lt;&gt;"",ROW(OFFSET(F992,-25,0,24,1)))),)+1)</f>
        <v>533</v>
      </c>
      <c r="G992" s="102" t="s">
        <v>824</v>
      </c>
      <c r="H992" s="102">
        <v>16</v>
      </c>
      <c r="I992" s="102"/>
      <c r="J992" s="102"/>
      <c r="K992" s="103" t="s">
        <v>45</v>
      </c>
      <c r="L992" s="89" t="s">
        <v>818</v>
      </c>
      <c r="M992" s="104"/>
      <c r="N992" s="105"/>
      <c r="Q992" s="19"/>
      <c r="R992" s="19"/>
    </row>
    <row r="993" spans="1:18" s="18" customFormat="1" ht="15.75" hidden="1" outlineLevel="1" x14ac:dyDescent="0.25">
      <c r="A993" s="106"/>
      <c r="B993" s="100"/>
      <c r="C993" s="101"/>
      <c r="D993" s="102"/>
      <c r="E993" s="82" t="str">
        <f t="shared" ca="1" si="197"/>
        <v/>
      </c>
      <c r="F993" s="82" t="str">
        <f t="array" aca="1" ref="F993" ca="1">IF(ISNUMBER(SEARCH("Bit", $K993)), "", INDEX(F:F,MAX(IF(OFFSET(F993,-25,0,24,1)&lt;&gt;"",ROW(OFFSET(F993,-25,0,24,1)))),)+1)</f>
        <v/>
      </c>
      <c r="G993" s="102"/>
      <c r="H993" s="102"/>
      <c r="I993" s="102"/>
      <c r="J993" s="102"/>
      <c r="K993" s="103" t="s">
        <v>112</v>
      </c>
      <c r="L993" s="103"/>
      <c r="M993" s="104" t="s">
        <v>806</v>
      </c>
      <c r="N993" s="105" t="s">
        <v>807</v>
      </c>
      <c r="Q993" s="19"/>
      <c r="R993" s="19"/>
    </row>
    <row r="994" spans="1:18" s="18" customFormat="1" ht="15.75" collapsed="1" x14ac:dyDescent="0.25">
      <c r="A994" s="106"/>
      <c r="B994" s="100" t="s">
        <v>40</v>
      </c>
      <c r="C994" s="101" t="s">
        <v>831</v>
      </c>
      <c r="D994" s="102" t="s">
        <v>817</v>
      </c>
      <c r="E994" s="82" t="str">
        <f t="shared" ca="1" si="197"/>
        <v>0x216</v>
      </c>
      <c r="F994" s="82">
        <f t="array" aca="1" ref="F994" ca="1">IF(ISNUMBER(SEARCH("Bit", $K994)), "", INDEX(F:F,MAX(IF(OFFSET(F994,-25,0,24,1)&lt;&gt;"",ROW(OFFSET(F994,-25,0,24,1)))),)+1)</f>
        <v>534</v>
      </c>
      <c r="G994" s="102" t="s">
        <v>824</v>
      </c>
      <c r="H994" s="102">
        <v>14</v>
      </c>
      <c r="I994" s="102"/>
      <c r="J994" s="102"/>
      <c r="K994" s="103" t="s">
        <v>45</v>
      </c>
      <c r="L994" s="103" t="s">
        <v>818</v>
      </c>
      <c r="M994" s="104"/>
      <c r="N994" s="105"/>
      <c r="Q994" s="19"/>
      <c r="R994" s="19"/>
    </row>
    <row r="995" spans="1:18" s="18" customFormat="1" ht="15.75" hidden="1" outlineLevel="1" x14ac:dyDescent="0.25">
      <c r="A995" s="106"/>
      <c r="B995" s="100"/>
      <c r="C995" s="101"/>
      <c r="D995" s="102"/>
      <c r="E995" s="82" t="str">
        <f t="shared" ca="1" si="197"/>
        <v/>
      </c>
      <c r="F995" s="82" t="str">
        <f t="array" aca="1" ref="F995" ca="1">IF(ISNUMBER(SEARCH("Bit", $K995)), "", INDEX(F:F,MAX(IF(OFFSET(F995,-25,0,24,1)&lt;&gt;"",ROW(OFFSET(F995,-25,0,24,1)))),)+1)</f>
        <v/>
      </c>
      <c r="G995" s="102"/>
      <c r="H995" s="102"/>
      <c r="I995" s="102"/>
      <c r="J995" s="102"/>
      <c r="K995" s="103" t="s">
        <v>1823</v>
      </c>
      <c r="L995" s="103"/>
      <c r="M995" s="104" t="s">
        <v>831</v>
      </c>
      <c r="N995" s="105" t="s">
        <v>132</v>
      </c>
      <c r="Q995" s="19"/>
      <c r="R995" s="19"/>
    </row>
    <row r="996" spans="1:18" s="18" customFormat="1" ht="15.75" collapsed="1" x14ac:dyDescent="0.25">
      <c r="A996" s="106"/>
      <c r="B996" s="80" t="s">
        <v>40</v>
      </c>
      <c r="C996" s="81" t="s">
        <v>832</v>
      </c>
      <c r="D996" s="82" t="s">
        <v>817</v>
      </c>
      <c r="E996" s="82" t="str">
        <f t="shared" ca="1" si="197"/>
        <v>0x217</v>
      </c>
      <c r="F996" s="82">
        <f t="array" aca="1" ref="F996" ca="1">IF(ISNUMBER(SEARCH("Bit", $K996)), "", INDEX(F:F,MAX(IF(OFFSET(F996,-25,0,24,1)&lt;&gt;"",ROW(OFFSET(F996,-25,0,24,1)))),)+1)</f>
        <v>535</v>
      </c>
      <c r="G996" s="82" t="s">
        <v>824</v>
      </c>
      <c r="H996" s="82">
        <v>14</v>
      </c>
      <c r="I996" s="82"/>
      <c r="J996" s="82"/>
      <c r="K996" s="89" t="s">
        <v>45</v>
      </c>
      <c r="L996" s="89" t="s">
        <v>818</v>
      </c>
      <c r="M996" s="90"/>
      <c r="N996" s="91"/>
      <c r="Q996" s="19"/>
      <c r="R996" s="19"/>
    </row>
    <row r="997" spans="1:18" s="18" customFormat="1" ht="22.5" hidden="1" outlineLevel="1" x14ac:dyDescent="0.25">
      <c r="A997" s="106"/>
      <c r="B997" s="80"/>
      <c r="C997" s="81"/>
      <c r="D997" s="82"/>
      <c r="E997" s="82" t="str">
        <f t="shared" ca="1" si="197"/>
        <v/>
      </c>
      <c r="F997" s="82" t="str">
        <f t="array" aca="1" ref="F997" ca="1">IF(ISNUMBER(SEARCH("Bit", $K997)), "", INDEX(F:F,MAX(IF(OFFSET(F997,-25,0,24,1)&lt;&gt;"",ROW(OFFSET(F997,-25,0,24,1)))),)+1)</f>
        <v/>
      </c>
      <c r="G997" s="82"/>
      <c r="H997" s="82"/>
      <c r="I997" s="82"/>
      <c r="J997" s="82"/>
      <c r="K997" s="89" t="s">
        <v>1823</v>
      </c>
      <c r="L997" s="89"/>
      <c r="M997" s="90" t="s">
        <v>832</v>
      </c>
      <c r="N997" s="91" t="s">
        <v>2174</v>
      </c>
      <c r="Q997" s="19"/>
      <c r="R997" s="19"/>
    </row>
    <row r="998" spans="1:18" s="18" customFormat="1" ht="15.75" collapsed="1" x14ac:dyDescent="0.25">
      <c r="A998" s="106"/>
      <c r="B998" s="80" t="s">
        <v>40</v>
      </c>
      <c r="C998" s="81" t="s">
        <v>833</v>
      </c>
      <c r="D998" s="82" t="s">
        <v>817</v>
      </c>
      <c r="E998" s="82" t="str">
        <f t="shared" ca="1" si="197"/>
        <v>0x218</v>
      </c>
      <c r="F998" s="82">
        <f t="array" aca="1" ref="F998" ca="1">IF(ISNUMBER(SEARCH("Bit", $K998)), "", INDEX(F:F,MAX(IF(OFFSET(F998,-25,0,24,1)&lt;&gt;"",ROW(OFFSET(F998,-25,0,24,1)))),)+1)</f>
        <v>536</v>
      </c>
      <c r="G998" s="82" t="s">
        <v>824</v>
      </c>
      <c r="H998" s="82">
        <v>14</v>
      </c>
      <c r="I998" s="82"/>
      <c r="J998" s="82"/>
      <c r="K998" s="89" t="s">
        <v>45</v>
      </c>
      <c r="L998" s="89" t="s">
        <v>818</v>
      </c>
      <c r="M998" s="90"/>
      <c r="N998" s="91"/>
      <c r="Q998" s="19"/>
      <c r="R998" s="19"/>
    </row>
    <row r="999" spans="1:18" s="18" customFormat="1" ht="22.5" hidden="1" outlineLevel="1" x14ac:dyDescent="0.25">
      <c r="A999" s="106"/>
      <c r="B999" s="80"/>
      <c r="C999" s="81"/>
      <c r="D999" s="82"/>
      <c r="E999" s="82" t="str">
        <f t="shared" ref="E999:E1013" ca="1" si="199">IF(F999&lt;&gt;"","0x"&amp;DEC2HEX(F999,3),"")</f>
        <v/>
      </c>
      <c r="F999" s="82" t="str">
        <f t="array" aca="1" ref="F999" ca="1">IF(ISNUMBER(SEARCH("Bit", $K999)), "", INDEX(F:F,MAX(IF(OFFSET(F999,-25,0,24,1)&lt;&gt;"",ROW(OFFSET(F999,-25,0,24,1)))),)+1)</f>
        <v/>
      </c>
      <c r="G999" s="82"/>
      <c r="H999" s="82"/>
      <c r="I999" s="82"/>
      <c r="J999" s="82"/>
      <c r="K999" s="89" t="s">
        <v>1823</v>
      </c>
      <c r="L999" s="89"/>
      <c r="M999" s="90" t="s">
        <v>833</v>
      </c>
      <c r="N999" s="91" t="s">
        <v>2174</v>
      </c>
      <c r="Q999" s="19"/>
      <c r="R999" s="19"/>
    </row>
    <row r="1000" spans="1:18" s="18" customFormat="1" ht="15.75" collapsed="1" x14ac:dyDescent="0.25">
      <c r="A1000" s="106"/>
      <c r="B1000" s="80" t="s">
        <v>40</v>
      </c>
      <c r="C1000" s="81" t="s">
        <v>834</v>
      </c>
      <c r="D1000" s="82" t="s">
        <v>817</v>
      </c>
      <c r="E1000" s="82" t="str">
        <f t="shared" ca="1" si="199"/>
        <v>0x219</v>
      </c>
      <c r="F1000" s="82">
        <f t="array" aca="1" ref="F1000" ca="1">IF(ISNUMBER(SEARCH("Bit", $K1000)), "", INDEX(F:F,MAX(IF(OFFSET(F1000,-25,0,24,1)&lt;&gt;"",ROW(OFFSET(F1000,-25,0,24,1)))),)+1)</f>
        <v>537</v>
      </c>
      <c r="G1000" s="82" t="s">
        <v>824</v>
      </c>
      <c r="H1000" s="82">
        <v>14</v>
      </c>
      <c r="I1000" s="82"/>
      <c r="J1000" s="82"/>
      <c r="K1000" s="89" t="s">
        <v>45</v>
      </c>
      <c r="L1000" s="89" t="s">
        <v>818</v>
      </c>
      <c r="M1000" s="90"/>
      <c r="N1000" s="91"/>
      <c r="Q1000" s="19"/>
      <c r="R1000" s="19"/>
    </row>
    <row r="1001" spans="1:18" s="18" customFormat="1" ht="15.75" hidden="1" outlineLevel="1" x14ac:dyDescent="0.25">
      <c r="A1001" s="106"/>
      <c r="B1001" s="80"/>
      <c r="C1001" s="81"/>
      <c r="D1001" s="82"/>
      <c r="E1001" s="82" t="str">
        <f t="shared" ca="1" si="199"/>
        <v/>
      </c>
      <c r="F1001" s="82" t="str">
        <f t="array" aca="1" ref="F1001" ca="1">IF(ISNUMBER(SEARCH("Bit", $K1001)), "", INDEX(F:F,MAX(IF(OFFSET(F1001,-25,0,24,1)&lt;&gt;"",ROW(OFFSET(F1001,-25,0,24,1)))),)+1)</f>
        <v/>
      </c>
      <c r="G1001" s="82"/>
      <c r="H1001" s="82"/>
      <c r="I1001" s="82"/>
      <c r="J1001" s="82"/>
      <c r="K1001" s="89" t="s">
        <v>1823</v>
      </c>
      <c r="L1001" s="89"/>
      <c r="M1001" s="90" t="s">
        <v>834</v>
      </c>
      <c r="N1001" s="91"/>
      <c r="Q1001" s="19"/>
      <c r="R1001" s="19"/>
    </row>
    <row r="1002" spans="1:18" s="18" customFormat="1" ht="15.75" collapsed="1" x14ac:dyDescent="0.25">
      <c r="A1002" s="106"/>
      <c r="B1002" s="80" t="s">
        <v>40</v>
      </c>
      <c r="C1002" s="81" t="s">
        <v>835</v>
      </c>
      <c r="D1002" s="82" t="s">
        <v>817</v>
      </c>
      <c r="E1002" s="82" t="str">
        <f t="shared" ca="1" si="199"/>
        <v>0x21A</v>
      </c>
      <c r="F1002" s="82">
        <f t="array" aca="1" ref="F1002" ca="1">IF(ISNUMBER(SEARCH("Bit", $K1002)), "", INDEX(F:F,MAX(IF(OFFSET(F1002,-25,0,24,1)&lt;&gt;"",ROW(OFFSET(F1002,-25,0,24,1)))),)+1)</f>
        <v>538</v>
      </c>
      <c r="G1002" s="82" t="s">
        <v>824</v>
      </c>
      <c r="H1002" s="82">
        <v>14</v>
      </c>
      <c r="I1002" s="82"/>
      <c r="J1002" s="82"/>
      <c r="K1002" s="89" t="s">
        <v>45</v>
      </c>
      <c r="L1002" s="89" t="s">
        <v>818</v>
      </c>
      <c r="M1002" s="90"/>
      <c r="N1002" s="91"/>
      <c r="Q1002" s="19"/>
      <c r="R1002" s="19"/>
    </row>
    <row r="1003" spans="1:18" s="18" customFormat="1" ht="15.75" hidden="1" outlineLevel="1" x14ac:dyDescent="0.25">
      <c r="A1003" s="106"/>
      <c r="B1003" s="80"/>
      <c r="C1003" s="81"/>
      <c r="D1003" s="82"/>
      <c r="E1003" s="82" t="str">
        <f t="shared" ca="1" si="199"/>
        <v/>
      </c>
      <c r="F1003" s="82" t="str">
        <f t="array" aca="1" ref="F1003" ca="1">IF(ISNUMBER(SEARCH("Bit", $K1003)), "", INDEX(F:F,MAX(IF(OFFSET(F1003,-25,0,24,1)&lt;&gt;"",ROW(OFFSET(F1003,-25,0,24,1)))),)+1)</f>
        <v/>
      </c>
      <c r="G1003" s="82"/>
      <c r="H1003" s="82"/>
      <c r="I1003" s="82"/>
      <c r="J1003" s="82"/>
      <c r="K1003" s="89" t="s">
        <v>1823</v>
      </c>
      <c r="L1003" s="89"/>
      <c r="M1003" s="90" t="s">
        <v>835</v>
      </c>
      <c r="N1003" s="91"/>
      <c r="Q1003" s="19"/>
      <c r="R1003" s="19"/>
    </row>
    <row r="1004" spans="1:18" s="18" customFormat="1" ht="15.75" collapsed="1" x14ac:dyDescent="0.25">
      <c r="A1004" s="106"/>
      <c r="B1004" s="80" t="s">
        <v>40</v>
      </c>
      <c r="C1004" s="81" t="s">
        <v>836</v>
      </c>
      <c r="D1004" s="82" t="s">
        <v>817</v>
      </c>
      <c r="E1004" s="82" t="str">
        <f t="shared" ca="1" si="199"/>
        <v>0x21B</v>
      </c>
      <c r="F1004" s="82">
        <f t="array" aca="1" ref="F1004" ca="1">IF(ISNUMBER(SEARCH("Bit", $K1004)), "", INDEX(F:F,MAX(IF(OFFSET(F1004,-25,0,24,1)&lt;&gt;"",ROW(OFFSET(F1004,-25,0,24,1)))),)+1)</f>
        <v>539</v>
      </c>
      <c r="G1004" s="82" t="s">
        <v>824</v>
      </c>
      <c r="H1004" s="82">
        <v>16</v>
      </c>
      <c r="I1004" s="82"/>
      <c r="J1004" s="82"/>
      <c r="K1004" s="89" t="s">
        <v>45</v>
      </c>
      <c r="L1004" s="89" t="s">
        <v>818</v>
      </c>
      <c r="M1004" s="90"/>
      <c r="N1004" s="91"/>
      <c r="Q1004" s="19"/>
      <c r="R1004" s="19"/>
    </row>
    <row r="1005" spans="1:18" s="18" customFormat="1" ht="15.75" hidden="1" outlineLevel="1" x14ac:dyDescent="0.25">
      <c r="A1005" s="106"/>
      <c r="B1005" s="80"/>
      <c r="C1005" s="81"/>
      <c r="D1005" s="82"/>
      <c r="E1005" s="82" t="str">
        <f t="shared" ca="1" si="199"/>
        <v/>
      </c>
      <c r="F1005" s="82" t="str">
        <f t="array" aca="1" ref="F1005" ca="1">IF(ISNUMBER(SEARCH("Bit", $K1005)), "", INDEX(F:F,MAX(IF(OFFSET(F1005,-25,0,24,1)&lt;&gt;"",ROW(OFFSET(F1005,-25,0,24,1)))),)+1)</f>
        <v/>
      </c>
      <c r="G1005" s="82"/>
      <c r="H1005" s="82"/>
      <c r="I1005" s="82"/>
      <c r="J1005" s="82"/>
      <c r="K1005" s="103" t="s">
        <v>47</v>
      </c>
      <c r="L1005" s="89"/>
      <c r="M1005" s="104" t="s">
        <v>48</v>
      </c>
      <c r="N1005" s="105" t="s">
        <v>145</v>
      </c>
      <c r="Q1005" s="19"/>
      <c r="R1005" s="19"/>
    </row>
    <row r="1006" spans="1:18" s="18" customFormat="1" ht="15.75" hidden="1" outlineLevel="1" x14ac:dyDescent="0.25">
      <c r="A1006" s="106"/>
      <c r="B1006" s="80"/>
      <c r="C1006" s="81"/>
      <c r="D1006" s="82"/>
      <c r="E1006" s="82" t="str">
        <f t="shared" ref="E1006" ca="1" si="200">IF(F1006&lt;&gt;"","0x"&amp;DEC2HEX(F1006,3),"")</f>
        <v/>
      </c>
      <c r="F1006" s="82" t="str">
        <f t="array" aca="1" ref="F1006" ca="1">IF(ISNUMBER(SEARCH("Bit", $K1006)), "", INDEX(F:F,MAX(IF(OFFSET(F1006,-25,0,24,1)&lt;&gt;"",ROW(OFFSET(F1006,-25,0,24,1)))),)+1)</f>
        <v/>
      </c>
      <c r="G1006" s="82"/>
      <c r="H1006" s="82"/>
      <c r="I1006" s="82"/>
      <c r="J1006" s="82"/>
      <c r="K1006" s="103" t="s">
        <v>50</v>
      </c>
      <c r="L1006" s="89"/>
      <c r="M1006" s="104" t="s">
        <v>51</v>
      </c>
      <c r="N1006" s="105" t="s">
        <v>825</v>
      </c>
      <c r="Q1006" s="19"/>
      <c r="R1006" s="19"/>
    </row>
    <row r="1007" spans="1:18" s="18" customFormat="1" ht="15.75" hidden="1" outlineLevel="1" x14ac:dyDescent="0.25">
      <c r="A1007" s="106"/>
      <c r="B1007" s="80"/>
      <c r="C1007" s="81"/>
      <c r="D1007" s="82"/>
      <c r="E1007" s="82" t="str">
        <f t="shared" ca="1" si="199"/>
        <v/>
      </c>
      <c r="F1007" s="82" t="str">
        <f t="array" aca="1" ref="F1007" ca="1">IF(ISNUMBER(SEARCH("Bit", $K1007)), "", INDEX(F:F,MAX(IF(OFFSET(F1007,-25,0,24,1)&lt;&gt;"",ROW(OFFSET(F1007,-25,0,24,1)))),)+1)</f>
        <v/>
      </c>
      <c r="G1007" s="82"/>
      <c r="H1007" s="82"/>
      <c r="I1007" s="82"/>
      <c r="J1007" s="82"/>
      <c r="K1007" s="103" t="s">
        <v>53</v>
      </c>
      <c r="L1007" s="89"/>
      <c r="M1007" s="104" t="s">
        <v>54</v>
      </c>
      <c r="N1007" s="105" t="s">
        <v>147</v>
      </c>
      <c r="Q1007" s="19"/>
      <c r="R1007" s="19"/>
    </row>
    <row r="1008" spans="1:18" s="18" customFormat="1" ht="15.75" collapsed="1" x14ac:dyDescent="0.25">
      <c r="A1008" s="106"/>
      <c r="B1008" s="80" t="s">
        <v>40</v>
      </c>
      <c r="C1008" s="81" t="s">
        <v>837</v>
      </c>
      <c r="D1008" s="82" t="s">
        <v>817</v>
      </c>
      <c r="E1008" s="82" t="str">
        <f t="shared" ca="1" si="199"/>
        <v>0x21C</v>
      </c>
      <c r="F1008" s="82">
        <f t="array" aca="1" ref="F1008" ca="1">IF(ISNUMBER(SEARCH("Bit", $K1008)), "", INDEX(F:F,MAX(IF(OFFSET(F1008,-25,0,24,1)&lt;&gt;"",ROW(OFFSET(F1008,-25,0,24,1)))),)+1)</f>
        <v>540</v>
      </c>
      <c r="G1008" s="82" t="s">
        <v>824</v>
      </c>
      <c r="H1008" s="82">
        <v>16</v>
      </c>
      <c r="I1008" s="82"/>
      <c r="J1008" s="82"/>
      <c r="K1008" s="89" t="s">
        <v>45</v>
      </c>
      <c r="L1008" s="89" t="s">
        <v>818</v>
      </c>
      <c r="M1008" s="90"/>
      <c r="N1008" s="91"/>
      <c r="Q1008" s="19"/>
      <c r="R1008" s="19"/>
    </row>
    <row r="1009" spans="1:18" s="18" customFormat="1" ht="15.75" hidden="1" outlineLevel="1" x14ac:dyDescent="0.25">
      <c r="A1009" s="106"/>
      <c r="B1009" s="80"/>
      <c r="C1009" s="81"/>
      <c r="D1009" s="82"/>
      <c r="E1009" s="82" t="str">
        <f t="shared" ca="1" si="199"/>
        <v/>
      </c>
      <c r="F1009" s="82" t="str">
        <f t="array" aca="1" ref="F1009" ca="1">IF(ISNUMBER(SEARCH("Bit", $K1009)), "", INDEX(F:F,MAX(IF(OFFSET(F1009,-25,0,24,1)&lt;&gt;"",ROW(OFFSET(F1009,-25,0,24,1)))),)+1)</f>
        <v/>
      </c>
      <c r="G1009" s="82"/>
      <c r="H1009" s="82"/>
      <c r="I1009" s="82"/>
      <c r="J1009" s="82"/>
      <c r="K1009" s="103" t="s">
        <v>47</v>
      </c>
      <c r="L1009" s="89"/>
      <c r="M1009" s="104" t="s">
        <v>48</v>
      </c>
      <c r="N1009" s="105" t="s">
        <v>145</v>
      </c>
      <c r="Q1009" s="19"/>
      <c r="R1009" s="19"/>
    </row>
    <row r="1010" spans="1:18" s="18" customFormat="1" ht="15.75" hidden="1" outlineLevel="1" x14ac:dyDescent="0.25">
      <c r="A1010" s="106"/>
      <c r="B1010" s="80"/>
      <c r="C1010" s="81"/>
      <c r="D1010" s="82"/>
      <c r="E1010" s="82" t="str">
        <f t="shared" ca="1" si="199"/>
        <v/>
      </c>
      <c r="F1010" s="82" t="str">
        <f t="array" aca="1" ref="F1010" ca="1">IF(ISNUMBER(SEARCH("Bit", $K1010)), "", INDEX(F:F,MAX(IF(OFFSET(F1010,-25,0,24,1)&lt;&gt;"",ROW(OFFSET(F1010,-25,0,24,1)))),)+1)</f>
        <v/>
      </c>
      <c r="G1010" s="82"/>
      <c r="H1010" s="82"/>
      <c r="I1010" s="82"/>
      <c r="J1010" s="82"/>
      <c r="K1010" s="103" t="s">
        <v>50</v>
      </c>
      <c r="L1010" s="89"/>
      <c r="M1010" s="104" t="s">
        <v>51</v>
      </c>
      <c r="N1010" s="105" t="s">
        <v>827</v>
      </c>
      <c r="Q1010" s="19"/>
      <c r="R1010" s="19"/>
    </row>
    <row r="1011" spans="1:18" s="18" customFormat="1" ht="15.75" hidden="1" outlineLevel="1" x14ac:dyDescent="0.25">
      <c r="A1011" s="106"/>
      <c r="B1011" s="80"/>
      <c r="C1011" s="81"/>
      <c r="D1011" s="82"/>
      <c r="E1011" s="82" t="str">
        <f t="shared" ca="1" si="199"/>
        <v/>
      </c>
      <c r="F1011" s="82" t="str">
        <f t="array" aca="1" ref="F1011" ca="1">IF(ISNUMBER(SEARCH("Bit", $K1011)), "", INDEX(F:F,MAX(IF(OFFSET(F1011,-25,0,24,1)&lt;&gt;"",ROW(OFFSET(F1011,-25,0,24,1)))),)+1)</f>
        <v/>
      </c>
      <c r="G1011" s="82"/>
      <c r="H1011" s="82"/>
      <c r="I1011" s="82"/>
      <c r="J1011" s="82"/>
      <c r="K1011" s="103" t="s">
        <v>53</v>
      </c>
      <c r="L1011" s="89"/>
      <c r="M1011" s="104" t="s">
        <v>54</v>
      </c>
      <c r="N1011" s="105" t="s">
        <v>152</v>
      </c>
      <c r="Q1011" s="19"/>
      <c r="R1011" s="19"/>
    </row>
    <row r="1012" spans="1:18" s="18" customFormat="1" ht="15.75" collapsed="1" x14ac:dyDescent="0.25">
      <c r="A1012" s="106"/>
      <c r="B1012" s="80" t="s">
        <v>40</v>
      </c>
      <c r="C1012" s="81" t="s">
        <v>838</v>
      </c>
      <c r="D1012" s="82" t="s">
        <v>817</v>
      </c>
      <c r="E1012" s="82" t="str">
        <f t="shared" ca="1" si="199"/>
        <v>0x21D</v>
      </c>
      <c r="F1012" s="82">
        <f t="array" aca="1" ref="F1012" ca="1">IF(ISNUMBER(SEARCH("Bit", $K1012)), "", INDEX(F:F,MAX(IF(OFFSET(F1012,-25,0,24,1)&lt;&gt;"",ROW(OFFSET(F1012,-25,0,24,1)))),)+1)</f>
        <v>541</v>
      </c>
      <c r="G1012" s="82" t="s">
        <v>824</v>
      </c>
      <c r="H1012" s="82">
        <v>14</v>
      </c>
      <c r="I1012" s="82"/>
      <c r="J1012" s="82"/>
      <c r="K1012" s="89" t="s">
        <v>45</v>
      </c>
      <c r="L1012" s="89" t="s">
        <v>818</v>
      </c>
      <c r="M1012" s="90"/>
      <c r="N1012" s="91"/>
      <c r="Q1012" s="19"/>
      <c r="R1012" s="19"/>
    </row>
    <row r="1013" spans="1:18" s="18" customFormat="1" ht="15.75" hidden="1" outlineLevel="1" x14ac:dyDescent="0.25">
      <c r="A1013" s="106"/>
      <c r="B1013" s="80"/>
      <c r="C1013" s="81"/>
      <c r="D1013" s="82"/>
      <c r="E1013" s="82" t="str">
        <f t="shared" ca="1" si="199"/>
        <v/>
      </c>
      <c r="F1013" s="82" t="str">
        <f t="array" aca="1" ref="F1013" ca="1">IF(ISNUMBER(SEARCH("Bit", $K1013)), "", INDEX(F:F,MAX(IF(OFFSET(F1013,-25,0,24,1)&lt;&gt;"",ROW(OFFSET(F1013,-25,0,24,1)))),)+1)</f>
        <v/>
      </c>
      <c r="G1013" s="82"/>
      <c r="H1013" s="82"/>
      <c r="I1013" s="82"/>
      <c r="J1013" s="82"/>
      <c r="K1013" s="89" t="s">
        <v>1823</v>
      </c>
      <c r="L1013" s="89"/>
      <c r="M1013" s="90" t="s">
        <v>838</v>
      </c>
      <c r="N1013" s="91"/>
      <c r="Q1013" s="19"/>
      <c r="R1013" s="19"/>
    </row>
    <row r="1014" spans="1:18" s="18" customFormat="1" ht="15.75" collapsed="1" x14ac:dyDescent="0.25">
      <c r="A1014" s="106"/>
      <c r="B1014" s="80" t="s">
        <v>40</v>
      </c>
      <c r="C1014" s="81" t="s">
        <v>839</v>
      </c>
      <c r="D1014" s="82" t="s">
        <v>817</v>
      </c>
      <c r="E1014" s="82" t="str">
        <f t="shared" ref="E1014:E1019" ca="1" si="201">IF(F1014&lt;&gt;"","0x"&amp;DEC2HEX(F1014,3),"")</f>
        <v>0x21E</v>
      </c>
      <c r="F1014" s="82">
        <f t="array" aca="1" ref="F1014" ca="1">IF(ISNUMBER(SEARCH("Bit", $K1014)), "", INDEX(F:F,MAX(IF(OFFSET(F1014,-25,0,24,1)&lt;&gt;"",ROW(OFFSET(F1014,-25,0,24,1)))),)+1)</f>
        <v>542</v>
      </c>
      <c r="G1014" s="82" t="s">
        <v>824</v>
      </c>
      <c r="H1014" s="82">
        <v>14</v>
      </c>
      <c r="I1014" s="82"/>
      <c r="J1014" s="82"/>
      <c r="K1014" s="89" t="s">
        <v>45</v>
      </c>
      <c r="L1014" s="89" t="s">
        <v>818</v>
      </c>
      <c r="M1014" s="90"/>
      <c r="N1014" s="91"/>
      <c r="Q1014" s="19"/>
      <c r="R1014" s="19"/>
    </row>
    <row r="1015" spans="1:18" s="18" customFormat="1" ht="15.75" hidden="1" outlineLevel="1" x14ac:dyDescent="0.25">
      <c r="A1015" s="106"/>
      <c r="B1015" s="80"/>
      <c r="C1015" s="81"/>
      <c r="D1015" s="82"/>
      <c r="E1015" s="82" t="str">
        <f t="shared" ca="1" si="201"/>
        <v/>
      </c>
      <c r="F1015" s="82" t="str">
        <f t="array" aca="1" ref="F1015" ca="1">IF(ISNUMBER(SEARCH("Bit", $K1015)), "", INDEX(F:F,MAX(IF(OFFSET(F1015,-25,0,24,1)&lt;&gt;"",ROW(OFFSET(F1015,-25,0,24,1)))),)+1)</f>
        <v/>
      </c>
      <c r="G1015" s="82"/>
      <c r="H1015" s="82"/>
      <c r="I1015" s="82"/>
      <c r="J1015" s="82"/>
      <c r="K1015" s="89" t="s">
        <v>1823</v>
      </c>
      <c r="L1015" s="89"/>
      <c r="M1015" s="90" t="s">
        <v>839</v>
      </c>
      <c r="N1015" s="91"/>
      <c r="Q1015" s="19"/>
      <c r="R1015" s="19"/>
    </row>
    <row r="1016" spans="1:18" s="18" customFormat="1" ht="15.75" collapsed="1" x14ac:dyDescent="0.25">
      <c r="A1016" s="106"/>
      <c r="B1016" s="100" t="s">
        <v>40</v>
      </c>
      <c r="C1016" s="101" t="s">
        <v>840</v>
      </c>
      <c r="D1016" s="82" t="s">
        <v>817</v>
      </c>
      <c r="E1016" s="102" t="str">
        <f t="shared" ca="1" si="201"/>
        <v>0x21F</v>
      </c>
      <c r="F1016" s="82">
        <f t="array" aca="1" ref="F1016" ca="1">IF(ISNUMBER(SEARCH("Bit", $K1016)), "", INDEX(F:F,MAX(IF(OFFSET(F1016,-25,0,24,1)&lt;&gt;"",ROW(OFFSET(F1016,-25,0,24,1)))),)+1)</f>
        <v>543</v>
      </c>
      <c r="G1016" s="102" t="s">
        <v>824</v>
      </c>
      <c r="H1016" s="102">
        <v>16</v>
      </c>
      <c r="I1016" s="102"/>
      <c r="J1016" s="102"/>
      <c r="K1016" s="103" t="s">
        <v>45</v>
      </c>
      <c r="L1016" s="89" t="s">
        <v>818</v>
      </c>
      <c r="M1016" s="104"/>
      <c r="N1016" s="105"/>
      <c r="Q1016" s="19"/>
      <c r="R1016" s="19"/>
    </row>
    <row r="1017" spans="1:18" s="18" customFormat="1" ht="15.75" hidden="1" outlineLevel="1" x14ac:dyDescent="0.25">
      <c r="A1017" s="106"/>
      <c r="B1017" s="100"/>
      <c r="C1017" s="101"/>
      <c r="D1017" s="102"/>
      <c r="E1017" s="102" t="str">
        <f t="shared" ca="1" si="201"/>
        <v/>
      </c>
      <c r="F1017" s="82" t="str">
        <f t="array" aca="1" ref="F1017" ca="1">IF(ISNUMBER(SEARCH("Bit", $K1017)), "", INDEX(F:F,MAX(IF(OFFSET(F1017,-25,0,24,1)&lt;&gt;"",ROW(OFFSET(F1017,-25,0,24,1)))),)+1)</f>
        <v/>
      </c>
      <c r="G1017" s="102"/>
      <c r="H1017" s="102"/>
      <c r="I1017" s="102"/>
      <c r="J1017" s="102"/>
      <c r="K1017" s="103" t="s">
        <v>112</v>
      </c>
      <c r="L1017" s="103"/>
      <c r="M1017" s="104" t="s">
        <v>808</v>
      </c>
      <c r="N1017" s="105" t="s">
        <v>809</v>
      </c>
      <c r="Q1017" s="19"/>
      <c r="R1017" s="19"/>
    </row>
    <row r="1018" spans="1:18" s="18" customFormat="1" ht="15.75" collapsed="1" x14ac:dyDescent="0.25">
      <c r="A1018" s="106"/>
      <c r="B1018" s="100" t="s">
        <v>40</v>
      </c>
      <c r="C1018" s="101" t="s">
        <v>841</v>
      </c>
      <c r="D1018" s="102" t="s">
        <v>817</v>
      </c>
      <c r="E1018" s="102" t="str">
        <f t="shared" ca="1" si="201"/>
        <v>0x220</v>
      </c>
      <c r="F1018" s="82">
        <f t="array" aca="1" ref="F1018" ca="1">IF(ISNUMBER(SEARCH("Bit", $K1018)), "", INDEX(F:F,MAX(IF(OFFSET(F1018,-25,0,24,1)&lt;&gt;"",ROW(OFFSET(F1018,-25,0,24,1)))),)+1)</f>
        <v>544</v>
      </c>
      <c r="G1018" s="102" t="s">
        <v>824</v>
      </c>
      <c r="H1018" s="102">
        <v>14</v>
      </c>
      <c r="I1018" s="102"/>
      <c r="J1018" s="102"/>
      <c r="K1018" s="103" t="s">
        <v>45</v>
      </c>
      <c r="L1018" s="103" t="s">
        <v>818</v>
      </c>
      <c r="M1018" s="104"/>
      <c r="N1018" s="105"/>
      <c r="Q1018" s="19"/>
      <c r="R1018" s="19"/>
    </row>
    <row r="1019" spans="1:18" s="18" customFormat="1" ht="15.75" hidden="1" outlineLevel="1" x14ac:dyDescent="0.25">
      <c r="A1019" s="106"/>
      <c r="B1019" s="100"/>
      <c r="C1019" s="101"/>
      <c r="D1019" s="102"/>
      <c r="E1019" s="102" t="str">
        <f t="shared" ca="1" si="201"/>
        <v/>
      </c>
      <c r="F1019" s="82" t="str">
        <f t="array" aca="1" ref="F1019" ca="1">IF(ISNUMBER(SEARCH("Bit", $K1019)), "", INDEX(F:F,MAX(IF(OFFSET(F1019,-25,0,24,1)&lt;&gt;"",ROW(OFFSET(F1019,-25,0,24,1)))),)+1)</f>
        <v/>
      </c>
      <c r="G1019" s="102"/>
      <c r="H1019" s="102"/>
      <c r="I1019" s="102"/>
      <c r="J1019" s="102"/>
      <c r="K1019" s="103" t="s">
        <v>1823</v>
      </c>
      <c r="L1019" s="103"/>
      <c r="M1019" s="104" t="s">
        <v>841</v>
      </c>
      <c r="N1019" s="105" t="s">
        <v>132</v>
      </c>
      <c r="Q1019" s="19"/>
      <c r="R1019" s="19"/>
    </row>
    <row r="1020" spans="1:18" s="18" customFormat="1" ht="15.75" collapsed="1" x14ac:dyDescent="0.25">
      <c r="A1020" s="106"/>
      <c r="B1020" s="80" t="s">
        <v>40</v>
      </c>
      <c r="C1020" s="81" t="s">
        <v>842</v>
      </c>
      <c r="D1020" s="82" t="s">
        <v>817</v>
      </c>
      <c r="E1020" s="82" t="str">
        <f t="shared" ref="E1020:E1039" ca="1" si="202">IF(F1020&lt;&gt;"","0x"&amp;DEC2HEX(F1020,3),"")</f>
        <v>0x221</v>
      </c>
      <c r="F1020" s="82">
        <f t="array" aca="1" ref="F1020" ca="1">IF(ISNUMBER(SEARCH("Bit", $K1020)), "", INDEX(F:F,MAX(IF(OFFSET(F1020,-25,0,24,1)&lt;&gt;"",ROW(OFFSET(F1020,-25,0,24,1)))),)+1)</f>
        <v>545</v>
      </c>
      <c r="G1020" s="82" t="s">
        <v>824</v>
      </c>
      <c r="H1020" s="82">
        <v>14</v>
      </c>
      <c r="I1020" s="82"/>
      <c r="J1020" s="82"/>
      <c r="K1020" s="89" t="s">
        <v>45</v>
      </c>
      <c r="L1020" s="89" t="s">
        <v>818</v>
      </c>
      <c r="M1020" s="90"/>
      <c r="N1020" s="91"/>
      <c r="Q1020" s="19"/>
      <c r="R1020" s="19"/>
    </row>
    <row r="1021" spans="1:18" s="96" customFormat="1" ht="22.5" hidden="1" outlineLevel="1" x14ac:dyDescent="0.25">
      <c r="A1021" s="109"/>
      <c r="B1021" s="80"/>
      <c r="C1021" s="81"/>
      <c r="D1021" s="82"/>
      <c r="E1021" s="82" t="str">
        <f t="shared" ref="E1021" ca="1" si="203">IF(F1021&lt;&gt;"","0x"&amp;DEC2HEX(F1021,3),"")</f>
        <v/>
      </c>
      <c r="F1021" s="82" t="str">
        <f t="array" aca="1" ref="F1021" ca="1">IF(ISNUMBER(SEARCH("Bit", $K1021)), "", INDEX(F:F,MAX(IF(OFFSET(F1021,-25,0,24,1)&lt;&gt;"",ROW(OFFSET(F1021,-25,0,24,1)))),)+1)</f>
        <v/>
      </c>
      <c r="G1021" s="82"/>
      <c r="H1021" s="82"/>
      <c r="I1021" s="82"/>
      <c r="J1021" s="82"/>
      <c r="K1021" s="89" t="s">
        <v>1823</v>
      </c>
      <c r="L1021" s="89"/>
      <c r="M1021" s="90" t="s">
        <v>842</v>
      </c>
      <c r="N1021" s="91" t="s">
        <v>2174</v>
      </c>
      <c r="Q1021" s="97"/>
      <c r="R1021" s="97"/>
    </row>
    <row r="1022" spans="1:18" s="18" customFormat="1" ht="15.75" collapsed="1" x14ac:dyDescent="0.25">
      <c r="A1022" s="106"/>
      <c r="B1022" s="80" t="s">
        <v>40</v>
      </c>
      <c r="C1022" s="81" t="s">
        <v>843</v>
      </c>
      <c r="D1022" s="82" t="s">
        <v>817</v>
      </c>
      <c r="E1022" s="82" t="str">
        <f t="shared" ca="1" si="202"/>
        <v>0x222</v>
      </c>
      <c r="F1022" s="82">
        <f t="array" aca="1" ref="F1022" ca="1">IF(ISNUMBER(SEARCH("Bit", $K1022)), "", INDEX(F:F,MAX(IF(OFFSET(F1022,-25,0,24,1)&lt;&gt;"",ROW(OFFSET(F1022,-25,0,24,1)))),)+1)</f>
        <v>546</v>
      </c>
      <c r="G1022" s="82" t="s">
        <v>824</v>
      </c>
      <c r="H1022" s="82">
        <v>14</v>
      </c>
      <c r="I1022" s="82"/>
      <c r="J1022" s="82"/>
      <c r="K1022" s="89" t="s">
        <v>45</v>
      </c>
      <c r="L1022" s="89" t="s">
        <v>818</v>
      </c>
      <c r="M1022" s="90"/>
      <c r="N1022" s="91"/>
      <c r="Q1022" s="19"/>
      <c r="R1022" s="19"/>
    </row>
    <row r="1023" spans="1:18" s="18" customFormat="1" ht="22.5" hidden="1" outlineLevel="1" x14ac:dyDescent="0.25">
      <c r="A1023" s="106"/>
      <c r="B1023" s="80"/>
      <c r="C1023" s="81"/>
      <c r="D1023" s="82"/>
      <c r="E1023" s="82" t="str">
        <f t="shared" ca="1" si="202"/>
        <v/>
      </c>
      <c r="F1023" s="82" t="str">
        <f t="array" aca="1" ref="F1023" ca="1">IF(ISNUMBER(SEARCH("Bit", $K1023)), "", INDEX(F:F,MAX(IF(OFFSET(F1023,-25,0,24,1)&lt;&gt;"",ROW(OFFSET(F1023,-25,0,24,1)))),)+1)</f>
        <v/>
      </c>
      <c r="G1023" s="82"/>
      <c r="H1023" s="82"/>
      <c r="I1023" s="82"/>
      <c r="J1023" s="82"/>
      <c r="K1023" s="89" t="s">
        <v>1823</v>
      </c>
      <c r="L1023" s="89"/>
      <c r="M1023" s="90" t="s">
        <v>843</v>
      </c>
      <c r="N1023" s="91" t="s">
        <v>2174</v>
      </c>
      <c r="Q1023" s="19"/>
      <c r="R1023" s="19"/>
    </row>
    <row r="1024" spans="1:18" s="18" customFormat="1" ht="15.75" collapsed="1" x14ac:dyDescent="0.25">
      <c r="A1024" s="106"/>
      <c r="B1024" s="80" t="s">
        <v>40</v>
      </c>
      <c r="C1024" s="81" t="s">
        <v>844</v>
      </c>
      <c r="D1024" s="82" t="s">
        <v>817</v>
      </c>
      <c r="E1024" s="82" t="str">
        <f t="shared" ca="1" si="202"/>
        <v>0x223</v>
      </c>
      <c r="F1024" s="82">
        <f t="array" aca="1" ref="F1024" ca="1">IF(ISNUMBER(SEARCH("Bit", $K1024)), "", INDEX(F:F,MAX(IF(OFFSET(F1024,-25,0,24,1)&lt;&gt;"",ROW(OFFSET(F1024,-25,0,24,1)))),)+1)</f>
        <v>547</v>
      </c>
      <c r="G1024" s="82" t="s">
        <v>824</v>
      </c>
      <c r="H1024" s="82">
        <v>14</v>
      </c>
      <c r="I1024" s="82"/>
      <c r="J1024" s="82"/>
      <c r="K1024" s="89" t="s">
        <v>45</v>
      </c>
      <c r="L1024" s="89" t="s">
        <v>818</v>
      </c>
      <c r="M1024" s="90"/>
      <c r="N1024" s="91"/>
      <c r="Q1024" s="19"/>
      <c r="R1024" s="19"/>
    </row>
    <row r="1025" spans="1:18" s="18" customFormat="1" ht="15.75" hidden="1" outlineLevel="1" x14ac:dyDescent="0.25">
      <c r="A1025" s="106"/>
      <c r="B1025" s="80"/>
      <c r="C1025" s="81"/>
      <c r="D1025" s="82"/>
      <c r="E1025" s="82" t="str">
        <f t="shared" ca="1" si="202"/>
        <v/>
      </c>
      <c r="F1025" s="82" t="str">
        <f t="array" aca="1" ref="F1025" ca="1">IF(ISNUMBER(SEARCH("Bit", $K1025)), "", INDEX(F:F,MAX(IF(OFFSET(F1025,-25,0,24,1)&lt;&gt;"",ROW(OFFSET(F1025,-25,0,24,1)))),)+1)</f>
        <v/>
      </c>
      <c r="G1025" s="82"/>
      <c r="H1025" s="82"/>
      <c r="I1025" s="82"/>
      <c r="J1025" s="82"/>
      <c r="K1025" s="89" t="s">
        <v>1823</v>
      </c>
      <c r="L1025" s="89"/>
      <c r="M1025" s="90" t="s">
        <v>844</v>
      </c>
      <c r="N1025" s="91"/>
      <c r="Q1025" s="19"/>
      <c r="R1025" s="19"/>
    </row>
    <row r="1026" spans="1:18" s="18" customFormat="1" ht="15.75" collapsed="1" x14ac:dyDescent="0.25">
      <c r="A1026" s="106"/>
      <c r="B1026" s="80" t="s">
        <v>40</v>
      </c>
      <c r="C1026" s="81" t="s">
        <v>845</v>
      </c>
      <c r="D1026" s="82" t="s">
        <v>817</v>
      </c>
      <c r="E1026" s="82" t="str">
        <f t="shared" ca="1" si="202"/>
        <v>0x224</v>
      </c>
      <c r="F1026" s="82">
        <f t="array" aca="1" ref="F1026" ca="1">IF(ISNUMBER(SEARCH("Bit", $K1026)), "", INDEX(F:F,MAX(IF(OFFSET(F1026,-25,0,24,1)&lt;&gt;"",ROW(OFFSET(F1026,-25,0,24,1)))),)+1)</f>
        <v>548</v>
      </c>
      <c r="G1026" s="82" t="s">
        <v>824</v>
      </c>
      <c r="H1026" s="82">
        <v>14</v>
      </c>
      <c r="I1026" s="82"/>
      <c r="J1026" s="82"/>
      <c r="K1026" s="89" t="s">
        <v>45</v>
      </c>
      <c r="L1026" s="89" t="s">
        <v>818</v>
      </c>
      <c r="M1026" s="90"/>
      <c r="N1026" s="91"/>
      <c r="Q1026" s="19"/>
      <c r="R1026" s="19"/>
    </row>
    <row r="1027" spans="1:18" s="18" customFormat="1" ht="15.75" hidden="1" outlineLevel="1" x14ac:dyDescent="0.25">
      <c r="A1027" s="106"/>
      <c r="B1027" s="80"/>
      <c r="C1027" s="81"/>
      <c r="D1027" s="82"/>
      <c r="E1027" s="82" t="str">
        <f t="shared" ca="1" si="202"/>
        <v/>
      </c>
      <c r="F1027" s="82" t="str">
        <f t="array" aca="1" ref="F1027" ca="1">IF(ISNUMBER(SEARCH("Bit", $K1027)), "", INDEX(F:F,MAX(IF(OFFSET(F1027,-25,0,24,1)&lt;&gt;"",ROW(OFFSET(F1027,-25,0,24,1)))),)+1)</f>
        <v/>
      </c>
      <c r="G1027" s="82"/>
      <c r="H1027" s="82"/>
      <c r="I1027" s="82"/>
      <c r="J1027" s="82"/>
      <c r="K1027" s="89" t="s">
        <v>1823</v>
      </c>
      <c r="L1027" s="89"/>
      <c r="M1027" s="90" t="s">
        <v>845</v>
      </c>
      <c r="N1027" s="91"/>
      <c r="Q1027" s="19"/>
      <c r="R1027" s="19"/>
    </row>
    <row r="1028" spans="1:18" s="18" customFormat="1" ht="15.75" collapsed="1" x14ac:dyDescent="0.25">
      <c r="A1028" s="106"/>
      <c r="B1028" s="80" t="s">
        <v>40</v>
      </c>
      <c r="C1028" s="81" t="s">
        <v>846</v>
      </c>
      <c r="D1028" s="82" t="s">
        <v>817</v>
      </c>
      <c r="E1028" s="82" t="str">
        <f t="shared" ca="1" si="202"/>
        <v>0x225</v>
      </c>
      <c r="F1028" s="82">
        <f t="array" aca="1" ref="F1028" ca="1">IF(ISNUMBER(SEARCH("Bit", $K1028)), "", INDEX(F:F,MAX(IF(OFFSET(F1028,-25,0,24,1)&lt;&gt;"",ROW(OFFSET(F1028,-25,0,24,1)))),)+1)</f>
        <v>549</v>
      </c>
      <c r="G1028" s="82" t="s">
        <v>824</v>
      </c>
      <c r="H1028" s="82">
        <v>16</v>
      </c>
      <c r="I1028" s="82"/>
      <c r="J1028" s="82"/>
      <c r="K1028" s="89" t="s">
        <v>45</v>
      </c>
      <c r="L1028" s="89" t="s">
        <v>818</v>
      </c>
      <c r="M1028" s="90"/>
      <c r="N1028" s="91"/>
      <c r="Q1028" s="19"/>
      <c r="R1028" s="19"/>
    </row>
    <row r="1029" spans="1:18" s="18" customFormat="1" ht="15.75" hidden="1" outlineLevel="1" x14ac:dyDescent="0.25">
      <c r="A1029" s="106"/>
      <c r="B1029" s="80"/>
      <c r="C1029" s="81"/>
      <c r="D1029" s="82"/>
      <c r="E1029" s="82" t="str">
        <f t="shared" ca="1" si="202"/>
        <v/>
      </c>
      <c r="F1029" s="82" t="str">
        <f t="array" aca="1" ref="F1029" ca="1">IF(ISNUMBER(SEARCH("Bit", $K1029)), "", INDEX(F:F,MAX(IF(OFFSET(F1029,-25,0,24,1)&lt;&gt;"",ROW(OFFSET(F1029,-25,0,24,1)))),)+1)</f>
        <v/>
      </c>
      <c r="G1029" s="82"/>
      <c r="H1029" s="82"/>
      <c r="I1029" s="82"/>
      <c r="J1029" s="82"/>
      <c r="K1029" s="103" t="s">
        <v>47</v>
      </c>
      <c r="L1029" s="89"/>
      <c r="M1029" s="104" t="s">
        <v>48</v>
      </c>
      <c r="N1029" s="105" t="s">
        <v>145</v>
      </c>
      <c r="Q1029" s="19"/>
      <c r="R1029" s="19"/>
    </row>
    <row r="1030" spans="1:18" s="18" customFormat="1" ht="15.75" hidden="1" outlineLevel="1" x14ac:dyDescent="0.25">
      <c r="A1030" s="106"/>
      <c r="B1030" s="80"/>
      <c r="C1030" s="81"/>
      <c r="D1030" s="82"/>
      <c r="E1030" s="82" t="str">
        <f t="shared" ref="E1030" ca="1" si="204">IF(F1030&lt;&gt;"","0x"&amp;DEC2HEX(F1030,3),"")</f>
        <v/>
      </c>
      <c r="F1030" s="82" t="str">
        <f t="array" aca="1" ref="F1030" ca="1">IF(ISNUMBER(SEARCH("Bit", $K1030)), "", INDEX(F:F,MAX(IF(OFFSET(F1030,-25,0,24,1)&lt;&gt;"",ROW(OFFSET(F1030,-25,0,24,1)))),)+1)</f>
        <v/>
      </c>
      <c r="G1030" s="82"/>
      <c r="H1030" s="82"/>
      <c r="I1030" s="82"/>
      <c r="J1030" s="82"/>
      <c r="K1030" s="103" t="s">
        <v>50</v>
      </c>
      <c r="L1030" s="89"/>
      <c r="M1030" s="104" t="s">
        <v>51</v>
      </c>
      <c r="N1030" s="105" t="s">
        <v>825</v>
      </c>
      <c r="Q1030" s="19"/>
      <c r="R1030" s="19"/>
    </row>
    <row r="1031" spans="1:18" s="18" customFormat="1" ht="15.75" hidden="1" outlineLevel="1" x14ac:dyDescent="0.25">
      <c r="A1031" s="106"/>
      <c r="B1031" s="80"/>
      <c r="C1031" s="81"/>
      <c r="D1031" s="82"/>
      <c r="E1031" s="82" t="str">
        <f t="shared" ca="1" si="202"/>
        <v/>
      </c>
      <c r="F1031" s="82" t="str">
        <f t="array" aca="1" ref="F1031" ca="1">IF(ISNUMBER(SEARCH("Bit", $K1031)), "", INDEX(F:F,MAX(IF(OFFSET(F1031,-25,0,24,1)&lt;&gt;"",ROW(OFFSET(F1031,-25,0,24,1)))),)+1)</f>
        <v/>
      </c>
      <c r="G1031" s="82"/>
      <c r="H1031" s="82"/>
      <c r="I1031" s="82"/>
      <c r="J1031" s="82"/>
      <c r="K1031" s="103" t="s">
        <v>53</v>
      </c>
      <c r="L1031" s="89"/>
      <c r="M1031" s="104" t="s">
        <v>54</v>
      </c>
      <c r="N1031" s="105" t="s">
        <v>147</v>
      </c>
      <c r="Q1031" s="19"/>
      <c r="R1031" s="19"/>
    </row>
    <row r="1032" spans="1:18" s="18" customFormat="1" ht="15.75" collapsed="1" x14ac:dyDescent="0.25">
      <c r="A1032" s="106"/>
      <c r="B1032" s="80" t="s">
        <v>40</v>
      </c>
      <c r="C1032" s="81" t="s">
        <v>847</v>
      </c>
      <c r="D1032" s="82" t="s">
        <v>817</v>
      </c>
      <c r="E1032" s="82" t="str">
        <f t="shared" ca="1" si="202"/>
        <v>0x226</v>
      </c>
      <c r="F1032" s="82">
        <f t="array" aca="1" ref="F1032" ca="1">IF(ISNUMBER(SEARCH("Bit", $K1032)), "", INDEX(F:F,MAX(IF(OFFSET(F1032,-25,0,24,1)&lt;&gt;"",ROW(OFFSET(F1032,-25,0,24,1)))),)+1)</f>
        <v>550</v>
      </c>
      <c r="G1032" s="82" t="s">
        <v>824</v>
      </c>
      <c r="H1032" s="82">
        <v>16</v>
      </c>
      <c r="I1032" s="82"/>
      <c r="J1032" s="82"/>
      <c r="K1032" s="89" t="s">
        <v>45</v>
      </c>
      <c r="L1032" s="89" t="s">
        <v>818</v>
      </c>
      <c r="M1032" s="90"/>
      <c r="N1032" s="91"/>
      <c r="Q1032" s="19"/>
      <c r="R1032" s="19"/>
    </row>
    <row r="1033" spans="1:18" s="18" customFormat="1" ht="15.75" hidden="1" outlineLevel="1" x14ac:dyDescent="0.25">
      <c r="A1033" s="106"/>
      <c r="B1033" s="80"/>
      <c r="C1033" s="81"/>
      <c r="D1033" s="82"/>
      <c r="E1033" s="82" t="str">
        <f t="shared" ca="1" si="202"/>
        <v/>
      </c>
      <c r="F1033" s="82" t="str">
        <f t="array" aca="1" ref="F1033" ca="1">IF(ISNUMBER(SEARCH("Bit", $K1033)), "", INDEX(F:F,MAX(IF(OFFSET(F1033,-25,0,24,1)&lt;&gt;"",ROW(OFFSET(F1033,-25,0,24,1)))),)+1)</f>
        <v/>
      </c>
      <c r="G1033" s="82"/>
      <c r="H1033" s="82"/>
      <c r="I1033" s="82"/>
      <c r="J1033" s="82"/>
      <c r="K1033" s="103" t="s">
        <v>47</v>
      </c>
      <c r="L1033" s="89"/>
      <c r="M1033" s="104" t="s">
        <v>48</v>
      </c>
      <c r="N1033" s="105" t="s">
        <v>145</v>
      </c>
      <c r="Q1033" s="19"/>
      <c r="R1033" s="19"/>
    </row>
    <row r="1034" spans="1:18" s="18" customFormat="1" ht="15.75" hidden="1" outlineLevel="1" x14ac:dyDescent="0.25">
      <c r="A1034" s="106"/>
      <c r="B1034" s="80"/>
      <c r="C1034" s="81"/>
      <c r="D1034" s="82"/>
      <c r="E1034" s="82" t="str">
        <f t="shared" ca="1" si="202"/>
        <v/>
      </c>
      <c r="F1034" s="82" t="str">
        <f t="array" aca="1" ref="F1034" ca="1">IF(ISNUMBER(SEARCH("Bit", $K1034)), "", INDEX(F:F,MAX(IF(OFFSET(F1034,-25,0,24,1)&lt;&gt;"",ROW(OFFSET(F1034,-25,0,24,1)))),)+1)</f>
        <v/>
      </c>
      <c r="G1034" s="82"/>
      <c r="H1034" s="82"/>
      <c r="I1034" s="82"/>
      <c r="J1034" s="82"/>
      <c r="K1034" s="103" t="s">
        <v>50</v>
      </c>
      <c r="L1034" s="89"/>
      <c r="M1034" s="104" t="s">
        <v>51</v>
      </c>
      <c r="N1034" s="105" t="s">
        <v>827</v>
      </c>
      <c r="Q1034" s="19"/>
      <c r="R1034" s="19"/>
    </row>
    <row r="1035" spans="1:18" s="18" customFormat="1" ht="15.75" hidden="1" outlineLevel="1" x14ac:dyDescent="0.25">
      <c r="A1035" s="106"/>
      <c r="B1035" s="80"/>
      <c r="C1035" s="81"/>
      <c r="D1035" s="82"/>
      <c r="E1035" s="82" t="str">
        <f t="shared" ca="1" si="202"/>
        <v/>
      </c>
      <c r="F1035" s="82" t="str">
        <f t="array" aca="1" ref="F1035" ca="1">IF(ISNUMBER(SEARCH("Bit", $K1035)), "", INDEX(F:F,MAX(IF(OFFSET(F1035,-25,0,24,1)&lt;&gt;"",ROW(OFFSET(F1035,-25,0,24,1)))),)+1)</f>
        <v/>
      </c>
      <c r="G1035" s="82"/>
      <c r="H1035" s="82"/>
      <c r="I1035" s="82"/>
      <c r="J1035" s="82"/>
      <c r="K1035" s="103" t="s">
        <v>53</v>
      </c>
      <c r="L1035" s="89"/>
      <c r="M1035" s="104" t="s">
        <v>54</v>
      </c>
      <c r="N1035" s="105" t="s">
        <v>152</v>
      </c>
      <c r="Q1035" s="19"/>
      <c r="R1035" s="19"/>
    </row>
    <row r="1036" spans="1:18" s="18" customFormat="1" ht="15.75" collapsed="1" x14ac:dyDescent="0.25">
      <c r="A1036" s="106"/>
      <c r="B1036" s="80" t="s">
        <v>40</v>
      </c>
      <c r="C1036" s="81" t="s">
        <v>848</v>
      </c>
      <c r="D1036" s="82" t="s">
        <v>817</v>
      </c>
      <c r="E1036" s="82" t="str">
        <f t="shared" ca="1" si="202"/>
        <v>0x227</v>
      </c>
      <c r="F1036" s="82">
        <f t="array" aca="1" ref="F1036" ca="1">IF(ISNUMBER(SEARCH("Bit", $K1036)), "", INDEX(F:F,MAX(IF(OFFSET(F1036,-25,0,24,1)&lt;&gt;"",ROW(OFFSET(F1036,-25,0,24,1)))),)+1)</f>
        <v>551</v>
      </c>
      <c r="G1036" s="82" t="s">
        <v>824</v>
      </c>
      <c r="H1036" s="82">
        <v>14</v>
      </c>
      <c r="I1036" s="82"/>
      <c r="J1036" s="82"/>
      <c r="K1036" s="89" t="s">
        <v>45</v>
      </c>
      <c r="L1036" s="89" t="s">
        <v>818</v>
      </c>
      <c r="M1036" s="90"/>
      <c r="N1036" s="91"/>
      <c r="Q1036" s="19"/>
      <c r="R1036" s="19"/>
    </row>
    <row r="1037" spans="1:18" s="18" customFormat="1" ht="15.75" hidden="1" outlineLevel="1" x14ac:dyDescent="0.25">
      <c r="A1037" s="106"/>
      <c r="B1037" s="80"/>
      <c r="C1037" s="81"/>
      <c r="D1037" s="82"/>
      <c r="E1037" s="82" t="str">
        <f t="shared" ca="1" si="202"/>
        <v/>
      </c>
      <c r="F1037" s="82" t="str">
        <f t="array" aca="1" ref="F1037" ca="1">IF(ISNUMBER(SEARCH("Bit", $K1037)), "", INDEX(F:F,MAX(IF(OFFSET(F1037,-25,0,24,1)&lt;&gt;"",ROW(OFFSET(F1037,-25,0,24,1)))),)+1)</f>
        <v/>
      </c>
      <c r="G1037" s="82"/>
      <c r="H1037" s="82"/>
      <c r="I1037" s="82"/>
      <c r="J1037" s="82"/>
      <c r="K1037" s="89" t="s">
        <v>1823</v>
      </c>
      <c r="L1037" s="89"/>
      <c r="M1037" s="90" t="s">
        <v>848</v>
      </c>
      <c r="N1037" s="91"/>
      <c r="Q1037" s="19"/>
      <c r="R1037" s="19"/>
    </row>
    <row r="1038" spans="1:18" s="18" customFormat="1" ht="15.75" collapsed="1" x14ac:dyDescent="0.25">
      <c r="A1038" s="106"/>
      <c r="B1038" s="80" t="s">
        <v>40</v>
      </c>
      <c r="C1038" s="81" t="s">
        <v>849</v>
      </c>
      <c r="D1038" s="82" t="s">
        <v>817</v>
      </c>
      <c r="E1038" s="82" t="str">
        <f t="shared" ca="1" si="202"/>
        <v>0x228</v>
      </c>
      <c r="F1038" s="82">
        <f t="array" aca="1" ref="F1038" ca="1">IF(ISNUMBER(SEARCH("Bit", $K1038)), "", INDEX(F:F,MAX(IF(OFFSET(F1038,-25,0,24,1)&lt;&gt;"",ROW(OFFSET(F1038,-25,0,24,1)))),)+1)</f>
        <v>552</v>
      </c>
      <c r="G1038" s="82" t="s">
        <v>824</v>
      </c>
      <c r="H1038" s="82">
        <v>14</v>
      </c>
      <c r="I1038" s="82"/>
      <c r="J1038" s="82"/>
      <c r="K1038" s="89" t="s">
        <v>45</v>
      </c>
      <c r="L1038" s="89" t="s">
        <v>818</v>
      </c>
      <c r="M1038" s="90"/>
      <c r="N1038" s="91"/>
      <c r="Q1038" s="19"/>
      <c r="R1038" s="19"/>
    </row>
    <row r="1039" spans="1:18" s="18" customFormat="1" ht="15.75" hidden="1" outlineLevel="1" x14ac:dyDescent="0.25">
      <c r="A1039" s="106"/>
      <c r="B1039" s="80"/>
      <c r="C1039" s="81"/>
      <c r="D1039" s="82"/>
      <c r="E1039" s="82" t="str">
        <f t="shared" ca="1" si="202"/>
        <v/>
      </c>
      <c r="F1039" s="82" t="str">
        <f t="array" aca="1" ref="F1039" ca="1">IF(ISNUMBER(SEARCH("Bit", $K1039)), "", INDEX(F:F,MAX(IF(OFFSET(F1039,-25,0,24,1)&lt;&gt;"",ROW(OFFSET(F1039,-25,0,24,1)))),)+1)</f>
        <v/>
      </c>
      <c r="G1039" s="82"/>
      <c r="H1039" s="82"/>
      <c r="I1039" s="82"/>
      <c r="J1039" s="82"/>
      <c r="K1039" s="89" t="s">
        <v>1823</v>
      </c>
      <c r="L1039" s="89"/>
      <c r="M1039" s="90" t="s">
        <v>849</v>
      </c>
      <c r="N1039" s="91"/>
      <c r="Q1039" s="19"/>
      <c r="R1039" s="19"/>
    </row>
    <row r="1040" spans="1:18" s="18" customFormat="1" ht="15.75" collapsed="1" x14ac:dyDescent="0.25">
      <c r="A1040" s="106"/>
      <c r="B1040" s="100" t="s">
        <v>40</v>
      </c>
      <c r="C1040" s="101" t="s">
        <v>850</v>
      </c>
      <c r="D1040" s="82" t="s">
        <v>817</v>
      </c>
      <c r="E1040" s="102" t="str">
        <f t="shared" ref="E1040:E1043" ca="1" si="205">IF(F1040&lt;&gt;"","0x"&amp;DEC2HEX(F1040,3),"")</f>
        <v>0x229</v>
      </c>
      <c r="F1040" s="82">
        <f t="array" aca="1" ref="F1040" ca="1">IF(ISNUMBER(SEARCH("Bit", $K1040)), "", INDEX(F:F,MAX(IF(OFFSET(F1040,-25,0,24,1)&lt;&gt;"",ROW(OFFSET(F1040,-25,0,24,1)))),)+1)</f>
        <v>553</v>
      </c>
      <c r="G1040" s="102" t="s">
        <v>824</v>
      </c>
      <c r="H1040" s="102">
        <v>16</v>
      </c>
      <c r="I1040" s="102"/>
      <c r="J1040" s="102"/>
      <c r="K1040" s="103" t="s">
        <v>45</v>
      </c>
      <c r="L1040" s="89" t="s">
        <v>818</v>
      </c>
      <c r="M1040" s="104"/>
      <c r="N1040" s="105"/>
      <c r="Q1040" s="19"/>
      <c r="R1040" s="19"/>
    </row>
    <row r="1041" spans="1:18" s="18" customFormat="1" ht="15.75" hidden="1" outlineLevel="1" x14ac:dyDescent="0.25">
      <c r="A1041" s="106"/>
      <c r="B1041" s="100"/>
      <c r="C1041" s="101"/>
      <c r="D1041" s="102"/>
      <c r="E1041" s="102" t="str">
        <f t="shared" ca="1" si="205"/>
        <v/>
      </c>
      <c r="F1041" s="82" t="str">
        <f t="array" aca="1" ref="F1041" ca="1">IF(ISNUMBER(SEARCH("Bit", $K1041)), "", INDEX(F:F,MAX(IF(OFFSET(F1041,-25,0,24,1)&lt;&gt;"",ROW(OFFSET(F1041,-25,0,24,1)))),)+1)</f>
        <v/>
      </c>
      <c r="G1041" s="102"/>
      <c r="H1041" s="102"/>
      <c r="I1041" s="102"/>
      <c r="J1041" s="102"/>
      <c r="K1041" s="103" t="s">
        <v>112</v>
      </c>
      <c r="L1041" s="103"/>
      <c r="M1041" s="104" t="s">
        <v>810</v>
      </c>
      <c r="N1041" s="105" t="s">
        <v>811</v>
      </c>
      <c r="Q1041" s="19"/>
      <c r="R1041" s="19"/>
    </row>
    <row r="1042" spans="1:18" s="18" customFormat="1" ht="15.75" collapsed="1" x14ac:dyDescent="0.25">
      <c r="A1042" s="106"/>
      <c r="B1042" s="100" t="s">
        <v>40</v>
      </c>
      <c r="C1042" s="101" t="s">
        <v>851</v>
      </c>
      <c r="D1042" s="102" t="s">
        <v>817</v>
      </c>
      <c r="E1042" s="102" t="str">
        <f t="shared" ca="1" si="205"/>
        <v>0x22A</v>
      </c>
      <c r="F1042" s="82">
        <f t="array" aca="1" ref="F1042" ca="1">IF(ISNUMBER(SEARCH("Bit", $K1042)), "", INDEX(F:F,MAX(IF(OFFSET(F1042,-25,0,24,1)&lt;&gt;"",ROW(OFFSET(F1042,-25,0,24,1)))),)+1)</f>
        <v>554</v>
      </c>
      <c r="G1042" s="102" t="s">
        <v>824</v>
      </c>
      <c r="H1042" s="102">
        <v>14</v>
      </c>
      <c r="I1042" s="102"/>
      <c r="J1042" s="102"/>
      <c r="K1042" s="103" t="s">
        <v>45</v>
      </c>
      <c r="L1042" s="103" t="s">
        <v>818</v>
      </c>
      <c r="M1042" s="104"/>
      <c r="N1042" s="105"/>
      <c r="Q1042" s="19"/>
      <c r="R1042" s="19"/>
    </row>
    <row r="1043" spans="1:18" s="18" customFormat="1" ht="15.75" hidden="1" outlineLevel="1" x14ac:dyDescent="0.25">
      <c r="A1043" s="106"/>
      <c r="B1043" s="100"/>
      <c r="C1043" s="101"/>
      <c r="D1043" s="102"/>
      <c r="E1043" s="102" t="str">
        <f t="shared" ca="1" si="205"/>
        <v/>
      </c>
      <c r="F1043" s="82" t="str">
        <f t="array" aca="1" ref="F1043" ca="1">IF(ISNUMBER(SEARCH("Bit", $K1043)), "", INDEX(F:F,MAX(IF(OFFSET(F1043,-25,0,24,1)&lt;&gt;"",ROW(OFFSET(F1043,-25,0,24,1)))),)+1)</f>
        <v/>
      </c>
      <c r="G1043" s="102"/>
      <c r="H1043" s="102"/>
      <c r="I1043" s="102"/>
      <c r="J1043" s="102"/>
      <c r="K1043" s="103" t="s">
        <v>1823</v>
      </c>
      <c r="L1043" s="103"/>
      <c r="M1043" s="104" t="s">
        <v>851</v>
      </c>
      <c r="N1043" s="105" t="s">
        <v>132</v>
      </c>
      <c r="Q1043" s="19"/>
      <c r="R1043" s="19"/>
    </row>
    <row r="1044" spans="1:18" s="18" customFormat="1" ht="15.75" collapsed="1" x14ac:dyDescent="0.25">
      <c r="A1044" s="106"/>
      <c r="B1044" s="80" t="s">
        <v>40</v>
      </c>
      <c r="C1044" s="81" t="s">
        <v>852</v>
      </c>
      <c r="D1044" s="82" t="s">
        <v>817</v>
      </c>
      <c r="E1044" s="82" t="str">
        <f t="shared" ref="E1044:E1063" ca="1" si="206">IF(F1044&lt;&gt;"","0x"&amp;DEC2HEX(F1044,3),"")</f>
        <v>0x22B</v>
      </c>
      <c r="F1044" s="82">
        <f t="array" aca="1" ref="F1044" ca="1">IF(ISNUMBER(SEARCH("Bit", $K1044)), "", INDEX(F:F,MAX(IF(OFFSET(F1044,-25,0,24,1)&lt;&gt;"",ROW(OFFSET(F1044,-25,0,24,1)))),)+1)</f>
        <v>555</v>
      </c>
      <c r="G1044" s="82" t="s">
        <v>824</v>
      </c>
      <c r="H1044" s="82">
        <v>14</v>
      </c>
      <c r="I1044" s="82"/>
      <c r="J1044" s="82"/>
      <c r="K1044" s="89" t="s">
        <v>45</v>
      </c>
      <c r="L1044" s="89" t="s">
        <v>818</v>
      </c>
      <c r="M1044" s="90"/>
      <c r="N1044" s="91"/>
      <c r="Q1044" s="19"/>
      <c r="R1044" s="19"/>
    </row>
    <row r="1045" spans="1:18" s="18" customFormat="1" ht="22.5" hidden="1" outlineLevel="1" x14ac:dyDescent="0.25">
      <c r="A1045" s="106"/>
      <c r="B1045" s="80"/>
      <c r="C1045" s="81"/>
      <c r="D1045" s="82"/>
      <c r="E1045" s="82" t="str">
        <f t="shared" ca="1" si="206"/>
        <v/>
      </c>
      <c r="F1045" s="82" t="str">
        <f t="array" aca="1" ref="F1045" ca="1">IF(ISNUMBER(SEARCH("Bit", $K1045)), "", INDEX(F:F,MAX(IF(OFFSET(F1045,-25,0,24,1)&lt;&gt;"",ROW(OFFSET(F1045,-25,0,24,1)))),)+1)</f>
        <v/>
      </c>
      <c r="G1045" s="82"/>
      <c r="H1045" s="82"/>
      <c r="I1045" s="82"/>
      <c r="J1045" s="82"/>
      <c r="K1045" s="89" t="s">
        <v>1823</v>
      </c>
      <c r="L1045" s="89"/>
      <c r="M1045" s="90" t="s">
        <v>852</v>
      </c>
      <c r="N1045" s="91" t="s">
        <v>2174</v>
      </c>
      <c r="Q1045" s="19"/>
      <c r="R1045" s="19"/>
    </row>
    <row r="1046" spans="1:18" s="18" customFormat="1" ht="15.75" collapsed="1" x14ac:dyDescent="0.25">
      <c r="A1046" s="106"/>
      <c r="B1046" s="80" t="s">
        <v>40</v>
      </c>
      <c r="C1046" s="81" t="s">
        <v>853</v>
      </c>
      <c r="D1046" s="82" t="s">
        <v>817</v>
      </c>
      <c r="E1046" s="82" t="str">
        <f t="shared" ca="1" si="206"/>
        <v>0x22C</v>
      </c>
      <c r="F1046" s="82">
        <f t="array" aca="1" ref="F1046" ca="1">IF(ISNUMBER(SEARCH("Bit", $K1046)), "", INDEX(F:F,MAX(IF(OFFSET(F1046,-25,0,24,1)&lt;&gt;"",ROW(OFFSET(F1046,-25,0,24,1)))),)+1)</f>
        <v>556</v>
      </c>
      <c r="G1046" s="82" t="s">
        <v>824</v>
      </c>
      <c r="H1046" s="82">
        <v>14</v>
      </c>
      <c r="I1046" s="82"/>
      <c r="J1046" s="82"/>
      <c r="K1046" s="89" t="s">
        <v>45</v>
      </c>
      <c r="L1046" s="89" t="s">
        <v>818</v>
      </c>
      <c r="M1046" s="90"/>
      <c r="N1046" s="91"/>
      <c r="Q1046" s="19"/>
      <c r="R1046" s="19"/>
    </row>
    <row r="1047" spans="1:18" s="18" customFormat="1" ht="22.5" hidden="1" outlineLevel="1" x14ac:dyDescent="0.25">
      <c r="A1047" s="106"/>
      <c r="B1047" s="80"/>
      <c r="C1047" s="81"/>
      <c r="D1047" s="82"/>
      <c r="E1047" s="82" t="str">
        <f t="shared" ca="1" si="206"/>
        <v/>
      </c>
      <c r="F1047" s="82" t="str">
        <f t="array" aca="1" ref="F1047" ca="1">IF(ISNUMBER(SEARCH("Bit", $K1047)), "", INDEX(F:F,MAX(IF(OFFSET(F1047,-25,0,24,1)&lt;&gt;"",ROW(OFFSET(F1047,-25,0,24,1)))),)+1)</f>
        <v/>
      </c>
      <c r="G1047" s="82"/>
      <c r="H1047" s="82"/>
      <c r="I1047" s="82"/>
      <c r="J1047" s="82"/>
      <c r="K1047" s="89" t="s">
        <v>1823</v>
      </c>
      <c r="L1047" s="89"/>
      <c r="M1047" s="90" t="s">
        <v>853</v>
      </c>
      <c r="N1047" s="91" t="s">
        <v>2174</v>
      </c>
      <c r="Q1047" s="19"/>
      <c r="R1047" s="19"/>
    </row>
    <row r="1048" spans="1:18" s="18" customFormat="1" ht="15.75" collapsed="1" x14ac:dyDescent="0.25">
      <c r="A1048" s="106"/>
      <c r="B1048" s="80" t="s">
        <v>40</v>
      </c>
      <c r="C1048" s="81" t="s">
        <v>854</v>
      </c>
      <c r="D1048" s="82" t="s">
        <v>817</v>
      </c>
      <c r="E1048" s="82" t="str">
        <f t="shared" ca="1" si="206"/>
        <v>0x22D</v>
      </c>
      <c r="F1048" s="82">
        <f t="array" aca="1" ref="F1048" ca="1">IF(ISNUMBER(SEARCH("Bit", $K1048)), "", INDEX(F:F,MAX(IF(OFFSET(F1048,-25,0,24,1)&lt;&gt;"",ROW(OFFSET(F1048,-25,0,24,1)))),)+1)</f>
        <v>557</v>
      </c>
      <c r="G1048" s="82" t="s">
        <v>824</v>
      </c>
      <c r="H1048" s="82">
        <v>14</v>
      </c>
      <c r="I1048" s="82"/>
      <c r="J1048" s="82"/>
      <c r="K1048" s="89" t="s">
        <v>45</v>
      </c>
      <c r="L1048" s="89" t="s">
        <v>818</v>
      </c>
      <c r="M1048" s="90"/>
      <c r="N1048" s="91"/>
      <c r="Q1048" s="19"/>
      <c r="R1048" s="19"/>
    </row>
    <row r="1049" spans="1:18" s="18" customFormat="1" ht="15.75" hidden="1" outlineLevel="1" x14ac:dyDescent="0.25">
      <c r="A1049" s="106"/>
      <c r="B1049" s="80"/>
      <c r="C1049" s="81"/>
      <c r="D1049" s="82"/>
      <c r="E1049" s="82" t="str">
        <f t="shared" ca="1" si="206"/>
        <v/>
      </c>
      <c r="F1049" s="82" t="str">
        <f t="array" aca="1" ref="F1049" ca="1">IF(ISNUMBER(SEARCH("Bit", $K1049)), "", INDEX(F:F,MAX(IF(OFFSET(F1049,-25,0,24,1)&lt;&gt;"",ROW(OFFSET(F1049,-25,0,24,1)))),)+1)</f>
        <v/>
      </c>
      <c r="G1049" s="82"/>
      <c r="H1049" s="82"/>
      <c r="I1049" s="82"/>
      <c r="J1049" s="82"/>
      <c r="K1049" s="89" t="s">
        <v>1823</v>
      </c>
      <c r="L1049" s="89"/>
      <c r="M1049" s="90" t="s">
        <v>854</v>
      </c>
      <c r="N1049" s="91"/>
      <c r="Q1049" s="19"/>
      <c r="R1049" s="19"/>
    </row>
    <row r="1050" spans="1:18" s="18" customFormat="1" ht="15.75" collapsed="1" x14ac:dyDescent="0.25">
      <c r="A1050" s="106"/>
      <c r="B1050" s="80" t="s">
        <v>40</v>
      </c>
      <c r="C1050" s="81" t="s">
        <v>855</v>
      </c>
      <c r="D1050" s="82" t="s">
        <v>817</v>
      </c>
      <c r="E1050" s="82" t="str">
        <f t="shared" ca="1" si="206"/>
        <v>0x22E</v>
      </c>
      <c r="F1050" s="82">
        <f t="array" aca="1" ref="F1050" ca="1">IF(ISNUMBER(SEARCH("Bit", $K1050)), "", INDEX(F:F,MAX(IF(OFFSET(F1050,-25,0,24,1)&lt;&gt;"",ROW(OFFSET(F1050,-25,0,24,1)))),)+1)</f>
        <v>558</v>
      </c>
      <c r="G1050" s="82" t="s">
        <v>824</v>
      </c>
      <c r="H1050" s="82">
        <v>14</v>
      </c>
      <c r="I1050" s="82"/>
      <c r="J1050" s="82"/>
      <c r="K1050" s="89" t="s">
        <v>45</v>
      </c>
      <c r="L1050" s="89" t="s">
        <v>818</v>
      </c>
      <c r="M1050" s="90"/>
      <c r="N1050" s="91"/>
      <c r="Q1050" s="19"/>
      <c r="R1050" s="19"/>
    </row>
    <row r="1051" spans="1:18" s="18" customFormat="1" ht="15.75" hidden="1" outlineLevel="1" x14ac:dyDescent="0.25">
      <c r="A1051" s="106"/>
      <c r="B1051" s="80"/>
      <c r="C1051" s="81"/>
      <c r="D1051" s="82"/>
      <c r="E1051" s="82" t="str">
        <f t="shared" ca="1" si="206"/>
        <v/>
      </c>
      <c r="F1051" s="82" t="str">
        <f t="array" aca="1" ref="F1051" ca="1">IF(ISNUMBER(SEARCH("Bit", $K1051)), "", INDEX(F:F,MAX(IF(OFFSET(F1051,-25,0,24,1)&lt;&gt;"",ROW(OFFSET(F1051,-25,0,24,1)))),)+1)</f>
        <v/>
      </c>
      <c r="G1051" s="82"/>
      <c r="H1051" s="82"/>
      <c r="I1051" s="82"/>
      <c r="J1051" s="82"/>
      <c r="K1051" s="89" t="s">
        <v>1823</v>
      </c>
      <c r="L1051" s="89"/>
      <c r="M1051" s="90" t="s">
        <v>855</v>
      </c>
      <c r="N1051" s="91"/>
      <c r="Q1051" s="19"/>
      <c r="R1051" s="19"/>
    </row>
    <row r="1052" spans="1:18" s="18" customFormat="1" ht="15.75" collapsed="1" x14ac:dyDescent="0.25">
      <c r="A1052" s="106"/>
      <c r="B1052" s="80" t="s">
        <v>40</v>
      </c>
      <c r="C1052" s="81" t="s">
        <v>856</v>
      </c>
      <c r="D1052" s="82" t="s">
        <v>817</v>
      </c>
      <c r="E1052" s="82" t="str">
        <f t="shared" ca="1" si="206"/>
        <v>0x22F</v>
      </c>
      <c r="F1052" s="82">
        <f t="array" aca="1" ref="F1052" ca="1">IF(ISNUMBER(SEARCH("Bit", $K1052)), "", INDEX(F:F,MAX(IF(OFFSET(F1052,-25,0,24,1)&lt;&gt;"",ROW(OFFSET(F1052,-25,0,24,1)))),)+1)</f>
        <v>559</v>
      </c>
      <c r="G1052" s="82" t="s">
        <v>824</v>
      </c>
      <c r="H1052" s="82">
        <v>16</v>
      </c>
      <c r="I1052" s="82"/>
      <c r="J1052" s="82"/>
      <c r="K1052" s="89" t="s">
        <v>45</v>
      </c>
      <c r="L1052" s="89" t="s">
        <v>818</v>
      </c>
      <c r="M1052" s="90"/>
      <c r="N1052" s="91"/>
      <c r="Q1052" s="19"/>
      <c r="R1052" s="19"/>
    </row>
    <row r="1053" spans="1:18" s="18" customFormat="1" ht="15.75" hidden="1" outlineLevel="1" x14ac:dyDescent="0.25">
      <c r="A1053" s="106"/>
      <c r="B1053" s="80"/>
      <c r="C1053" s="81"/>
      <c r="D1053" s="82"/>
      <c r="E1053" s="82" t="str">
        <f t="shared" ca="1" si="206"/>
        <v/>
      </c>
      <c r="F1053" s="82" t="str">
        <f t="array" aca="1" ref="F1053" ca="1">IF(ISNUMBER(SEARCH("Bit", $K1053)), "", INDEX(F:F,MAX(IF(OFFSET(F1053,-25,0,24,1)&lt;&gt;"",ROW(OFFSET(F1053,-25,0,24,1)))),)+1)</f>
        <v/>
      </c>
      <c r="G1053" s="82"/>
      <c r="H1053" s="82"/>
      <c r="I1053" s="82"/>
      <c r="J1053" s="82"/>
      <c r="K1053" s="103" t="s">
        <v>47</v>
      </c>
      <c r="L1053" s="89"/>
      <c r="M1053" s="104" t="s">
        <v>48</v>
      </c>
      <c r="N1053" s="105" t="s">
        <v>145</v>
      </c>
      <c r="Q1053" s="19"/>
      <c r="R1053" s="19"/>
    </row>
    <row r="1054" spans="1:18" s="18" customFormat="1" ht="15.75" hidden="1" outlineLevel="1" x14ac:dyDescent="0.25">
      <c r="A1054" s="106"/>
      <c r="B1054" s="80"/>
      <c r="C1054" s="81"/>
      <c r="D1054" s="82"/>
      <c r="E1054" s="82" t="str">
        <f t="shared" ref="E1054" ca="1" si="207">IF(F1054&lt;&gt;"","0x"&amp;DEC2HEX(F1054,3),"")</f>
        <v/>
      </c>
      <c r="F1054" s="82" t="str">
        <f t="array" aca="1" ref="F1054" ca="1">IF(ISNUMBER(SEARCH("Bit", $K1054)), "", INDEX(F:F,MAX(IF(OFFSET(F1054,-25,0,24,1)&lt;&gt;"",ROW(OFFSET(F1054,-25,0,24,1)))),)+1)</f>
        <v/>
      </c>
      <c r="G1054" s="82"/>
      <c r="H1054" s="82"/>
      <c r="I1054" s="82"/>
      <c r="J1054" s="82"/>
      <c r="K1054" s="103" t="s">
        <v>50</v>
      </c>
      <c r="L1054" s="89"/>
      <c r="M1054" s="104" t="s">
        <v>51</v>
      </c>
      <c r="N1054" s="105" t="s">
        <v>825</v>
      </c>
      <c r="Q1054" s="19"/>
      <c r="R1054" s="19"/>
    </row>
    <row r="1055" spans="1:18" s="18" customFormat="1" ht="15.75" hidden="1" outlineLevel="1" x14ac:dyDescent="0.25">
      <c r="A1055" s="106"/>
      <c r="B1055" s="80"/>
      <c r="C1055" s="81"/>
      <c r="D1055" s="82"/>
      <c r="E1055" s="82" t="str">
        <f t="shared" ca="1" si="206"/>
        <v/>
      </c>
      <c r="F1055" s="82" t="str">
        <f t="array" aca="1" ref="F1055" ca="1">IF(ISNUMBER(SEARCH("Bit", $K1055)), "", INDEX(F:F,MAX(IF(OFFSET(F1055,-25,0,24,1)&lt;&gt;"",ROW(OFFSET(F1055,-25,0,24,1)))),)+1)</f>
        <v/>
      </c>
      <c r="G1055" s="82"/>
      <c r="H1055" s="82"/>
      <c r="I1055" s="82"/>
      <c r="J1055" s="82"/>
      <c r="K1055" s="103" t="s">
        <v>53</v>
      </c>
      <c r="L1055" s="89"/>
      <c r="M1055" s="104" t="s">
        <v>54</v>
      </c>
      <c r="N1055" s="105" t="s">
        <v>147</v>
      </c>
      <c r="Q1055" s="19"/>
      <c r="R1055" s="19"/>
    </row>
    <row r="1056" spans="1:18" s="18" customFormat="1" ht="15.75" collapsed="1" x14ac:dyDescent="0.25">
      <c r="A1056" s="106"/>
      <c r="B1056" s="80" t="s">
        <v>40</v>
      </c>
      <c r="C1056" s="81" t="s">
        <v>857</v>
      </c>
      <c r="D1056" s="82" t="s">
        <v>817</v>
      </c>
      <c r="E1056" s="82" t="str">
        <f t="shared" ca="1" si="206"/>
        <v>0x230</v>
      </c>
      <c r="F1056" s="82">
        <f t="array" aca="1" ref="F1056" ca="1">IF(ISNUMBER(SEARCH("Bit", $K1056)), "", INDEX(F:F,MAX(IF(OFFSET(F1056,-25,0,24,1)&lt;&gt;"",ROW(OFFSET(F1056,-25,0,24,1)))),)+1)</f>
        <v>560</v>
      </c>
      <c r="G1056" s="82" t="s">
        <v>824</v>
      </c>
      <c r="H1056" s="82">
        <v>16</v>
      </c>
      <c r="I1056" s="82"/>
      <c r="J1056" s="82"/>
      <c r="K1056" s="89" t="s">
        <v>45</v>
      </c>
      <c r="L1056" s="89" t="s">
        <v>818</v>
      </c>
      <c r="M1056" s="90"/>
      <c r="N1056" s="91"/>
      <c r="Q1056" s="19"/>
      <c r="R1056" s="19"/>
    </row>
    <row r="1057" spans="1:18" s="18" customFormat="1" ht="15.75" hidden="1" outlineLevel="1" x14ac:dyDescent="0.25">
      <c r="A1057" s="106"/>
      <c r="B1057" s="80"/>
      <c r="C1057" s="81"/>
      <c r="D1057" s="82"/>
      <c r="E1057" s="82" t="str">
        <f t="shared" ca="1" si="206"/>
        <v/>
      </c>
      <c r="F1057" s="82" t="str">
        <f t="array" aca="1" ref="F1057" ca="1">IF(ISNUMBER(SEARCH("Bit", $K1057)), "", INDEX(F:F,MAX(IF(OFFSET(F1057,-25,0,24,1)&lt;&gt;"",ROW(OFFSET(F1057,-25,0,24,1)))),)+1)</f>
        <v/>
      </c>
      <c r="G1057" s="82"/>
      <c r="H1057" s="82"/>
      <c r="I1057" s="82"/>
      <c r="J1057" s="82"/>
      <c r="K1057" s="103" t="s">
        <v>47</v>
      </c>
      <c r="L1057" s="89"/>
      <c r="M1057" s="104" t="s">
        <v>48</v>
      </c>
      <c r="N1057" s="105" t="s">
        <v>145</v>
      </c>
      <c r="Q1057" s="19"/>
      <c r="R1057" s="19"/>
    </row>
    <row r="1058" spans="1:18" s="18" customFormat="1" ht="15.75" hidden="1" outlineLevel="1" x14ac:dyDescent="0.25">
      <c r="A1058" s="106"/>
      <c r="B1058" s="80"/>
      <c r="C1058" s="81"/>
      <c r="D1058" s="82"/>
      <c r="E1058" s="82" t="str">
        <f t="shared" ca="1" si="206"/>
        <v/>
      </c>
      <c r="F1058" s="82" t="str">
        <f t="array" aca="1" ref="F1058" ca="1">IF(ISNUMBER(SEARCH("Bit", $K1058)), "", INDEX(F:F,MAX(IF(OFFSET(F1058,-25,0,24,1)&lt;&gt;"",ROW(OFFSET(F1058,-25,0,24,1)))),)+1)</f>
        <v/>
      </c>
      <c r="G1058" s="82"/>
      <c r="H1058" s="82"/>
      <c r="I1058" s="82"/>
      <c r="J1058" s="82"/>
      <c r="K1058" s="103" t="s">
        <v>50</v>
      </c>
      <c r="L1058" s="89"/>
      <c r="M1058" s="104" t="s">
        <v>51</v>
      </c>
      <c r="N1058" s="105" t="s">
        <v>827</v>
      </c>
      <c r="Q1058" s="19"/>
      <c r="R1058" s="19"/>
    </row>
    <row r="1059" spans="1:18" s="18" customFormat="1" ht="15.75" hidden="1" outlineLevel="1" x14ac:dyDescent="0.25">
      <c r="A1059" s="106"/>
      <c r="B1059" s="80"/>
      <c r="C1059" s="81"/>
      <c r="D1059" s="82"/>
      <c r="E1059" s="82" t="str">
        <f t="shared" ca="1" si="206"/>
        <v/>
      </c>
      <c r="F1059" s="82" t="str">
        <f t="array" aca="1" ref="F1059" ca="1">IF(ISNUMBER(SEARCH("Bit", $K1059)), "", INDEX(F:F,MAX(IF(OFFSET(F1059,-25,0,24,1)&lt;&gt;"",ROW(OFFSET(F1059,-25,0,24,1)))),)+1)</f>
        <v/>
      </c>
      <c r="G1059" s="82"/>
      <c r="H1059" s="82"/>
      <c r="I1059" s="82"/>
      <c r="J1059" s="82"/>
      <c r="K1059" s="103" t="s">
        <v>53</v>
      </c>
      <c r="L1059" s="89"/>
      <c r="M1059" s="104" t="s">
        <v>54</v>
      </c>
      <c r="N1059" s="105" t="s">
        <v>152</v>
      </c>
      <c r="Q1059" s="19"/>
      <c r="R1059" s="19"/>
    </row>
    <row r="1060" spans="1:18" s="18" customFormat="1" ht="15.75" collapsed="1" x14ac:dyDescent="0.25">
      <c r="A1060" s="106"/>
      <c r="B1060" s="80" t="s">
        <v>40</v>
      </c>
      <c r="C1060" s="81" t="s">
        <v>858</v>
      </c>
      <c r="D1060" s="82" t="s">
        <v>817</v>
      </c>
      <c r="E1060" s="82" t="str">
        <f t="shared" ca="1" si="206"/>
        <v>0x231</v>
      </c>
      <c r="F1060" s="82">
        <f t="array" aca="1" ref="F1060" ca="1">IF(ISNUMBER(SEARCH("Bit", $K1060)), "", INDEX(F:F,MAX(IF(OFFSET(F1060,-25,0,24,1)&lt;&gt;"",ROW(OFFSET(F1060,-25,0,24,1)))),)+1)</f>
        <v>561</v>
      </c>
      <c r="G1060" s="82" t="s">
        <v>824</v>
      </c>
      <c r="H1060" s="82">
        <v>14</v>
      </c>
      <c r="I1060" s="82"/>
      <c r="J1060" s="82"/>
      <c r="K1060" s="89" t="s">
        <v>45</v>
      </c>
      <c r="L1060" s="89" t="s">
        <v>818</v>
      </c>
      <c r="M1060" s="90"/>
      <c r="N1060" s="91"/>
      <c r="Q1060" s="19"/>
      <c r="R1060" s="19"/>
    </row>
    <row r="1061" spans="1:18" s="18" customFormat="1" ht="15.75" hidden="1" outlineLevel="1" x14ac:dyDescent="0.25">
      <c r="A1061" s="106"/>
      <c r="B1061" s="80"/>
      <c r="C1061" s="81"/>
      <c r="D1061" s="82"/>
      <c r="E1061" s="82" t="str">
        <f t="shared" ca="1" si="206"/>
        <v/>
      </c>
      <c r="F1061" s="82" t="str">
        <f t="array" aca="1" ref="F1061" ca="1">IF(ISNUMBER(SEARCH("Bit", $K1061)), "", INDEX(F:F,MAX(IF(OFFSET(F1061,-25,0,24,1)&lt;&gt;"",ROW(OFFSET(F1061,-25,0,24,1)))),)+1)</f>
        <v/>
      </c>
      <c r="G1061" s="82"/>
      <c r="H1061" s="82"/>
      <c r="I1061" s="82"/>
      <c r="J1061" s="82"/>
      <c r="K1061" s="89" t="s">
        <v>1823</v>
      </c>
      <c r="L1061" s="89"/>
      <c r="M1061" s="90" t="s">
        <v>858</v>
      </c>
      <c r="N1061" s="91"/>
      <c r="Q1061" s="19"/>
      <c r="R1061" s="19"/>
    </row>
    <row r="1062" spans="1:18" s="18" customFormat="1" ht="15.75" collapsed="1" x14ac:dyDescent="0.25">
      <c r="A1062" s="106"/>
      <c r="B1062" s="80" t="s">
        <v>40</v>
      </c>
      <c r="C1062" s="81" t="s">
        <v>859</v>
      </c>
      <c r="D1062" s="82" t="s">
        <v>817</v>
      </c>
      <c r="E1062" s="82" t="str">
        <f t="shared" ca="1" si="206"/>
        <v>0x232</v>
      </c>
      <c r="F1062" s="82">
        <f t="array" aca="1" ref="F1062" ca="1">IF(ISNUMBER(SEARCH("Bit", $K1062)), "", INDEX(F:F,MAX(IF(OFFSET(F1062,-25,0,24,1)&lt;&gt;"",ROW(OFFSET(F1062,-25,0,24,1)))),)+1)</f>
        <v>562</v>
      </c>
      <c r="G1062" s="82" t="s">
        <v>824</v>
      </c>
      <c r="H1062" s="82">
        <v>14</v>
      </c>
      <c r="I1062" s="82"/>
      <c r="J1062" s="82"/>
      <c r="K1062" s="89" t="s">
        <v>45</v>
      </c>
      <c r="L1062" s="89" t="s">
        <v>818</v>
      </c>
      <c r="M1062" s="90"/>
      <c r="N1062" s="91"/>
      <c r="Q1062" s="19"/>
      <c r="R1062" s="19"/>
    </row>
    <row r="1063" spans="1:18" s="18" customFormat="1" ht="15.75" hidden="1" outlineLevel="1" x14ac:dyDescent="0.25">
      <c r="A1063" s="106"/>
      <c r="B1063" s="80"/>
      <c r="C1063" s="81"/>
      <c r="D1063" s="82"/>
      <c r="E1063" s="82" t="str">
        <f t="shared" ca="1" si="206"/>
        <v/>
      </c>
      <c r="F1063" s="82" t="str">
        <f t="array" aca="1" ref="F1063" ca="1">IF(ISNUMBER(SEARCH("Bit", $K1063)), "", INDEX(F:F,MAX(IF(OFFSET(F1063,-25,0,24,1)&lt;&gt;"",ROW(OFFSET(F1063,-25,0,24,1)))),)+1)</f>
        <v/>
      </c>
      <c r="G1063" s="82"/>
      <c r="H1063" s="82"/>
      <c r="I1063" s="82"/>
      <c r="J1063" s="82"/>
      <c r="K1063" s="89" t="s">
        <v>1823</v>
      </c>
      <c r="L1063" s="89"/>
      <c r="M1063" s="90" t="s">
        <v>859</v>
      </c>
      <c r="N1063" s="91"/>
      <c r="Q1063" s="19"/>
      <c r="R1063" s="19"/>
    </row>
    <row r="1064" spans="1:18" s="18" customFormat="1" ht="15.75" collapsed="1" x14ac:dyDescent="0.25">
      <c r="A1064" s="106"/>
      <c r="B1064" s="100" t="s">
        <v>40</v>
      </c>
      <c r="C1064" s="101" t="s">
        <v>860</v>
      </c>
      <c r="D1064" s="82" t="s">
        <v>817</v>
      </c>
      <c r="E1064" s="102" t="str">
        <f t="shared" ref="E1064:E1071" ca="1" si="208">IF(F1064&lt;&gt;"","0x"&amp;DEC2HEX(F1064,3),"")</f>
        <v>0x233</v>
      </c>
      <c r="F1064" s="82">
        <f t="array" aca="1" ref="F1064" ca="1">IF(ISNUMBER(SEARCH("Bit", $K1064)), "", INDEX(F:F,MAX(IF(OFFSET(F1064,-25,0,24,1)&lt;&gt;"",ROW(OFFSET(F1064,-25,0,24,1)))),)+1)</f>
        <v>563</v>
      </c>
      <c r="G1064" s="102" t="s">
        <v>824</v>
      </c>
      <c r="H1064" s="102">
        <v>16</v>
      </c>
      <c r="I1064" s="102"/>
      <c r="J1064" s="102"/>
      <c r="K1064" s="103" t="s">
        <v>45</v>
      </c>
      <c r="L1064" s="89" t="s">
        <v>818</v>
      </c>
      <c r="M1064" s="104"/>
      <c r="N1064" s="105"/>
      <c r="Q1064" s="19"/>
      <c r="R1064" s="19"/>
    </row>
    <row r="1065" spans="1:18" s="18" customFormat="1" ht="15.75" hidden="1" outlineLevel="1" x14ac:dyDescent="0.25">
      <c r="A1065" s="106"/>
      <c r="B1065" s="100"/>
      <c r="C1065" s="101"/>
      <c r="D1065" s="102"/>
      <c r="E1065" s="102" t="str">
        <f t="shared" ca="1" si="208"/>
        <v/>
      </c>
      <c r="F1065" s="82" t="str">
        <f t="array" aca="1" ref="F1065" ca="1">IF(ISNUMBER(SEARCH("Bit", $K1065)), "", INDEX(F:F,MAX(IF(OFFSET(F1065,-25,0,24,1)&lt;&gt;"",ROW(OFFSET(F1065,-25,0,24,1)))),)+1)</f>
        <v/>
      </c>
      <c r="G1065" s="102"/>
      <c r="H1065" s="102"/>
      <c r="I1065" s="102"/>
      <c r="J1065" s="102"/>
      <c r="K1065" s="103" t="s">
        <v>112</v>
      </c>
      <c r="L1065" s="103"/>
      <c r="M1065" s="104" t="s">
        <v>812</v>
      </c>
      <c r="N1065" s="105" t="s">
        <v>813</v>
      </c>
      <c r="Q1065" s="19"/>
      <c r="R1065" s="19"/>
    </row>
    <row r="1066" spans="1:18" s="18" customFormat="1" ht="22.5" collapsed="1" x14ac:dyDescent="0.25">
      <c r="A1066" s="106"/>
      <c r="B1066" s="80" t="s">
        <v>40</v>
      </c>
      <c r="C1066" s="81" t="s">
        <v>2100</v>
      </c>
      <c r="D1066" s="82" t="s">
        <v>817</v>
      </c>
      <c r="E1066" s="82" t="str">
        <f t="shared" ca="1" si="208"/>
        <v>0x234</v>
      </c>
      <c r="F1066" s="82">
        <f t="array" aca="1" ref="F1066" ca="1">IF(ISNUMBER(SEARCH("Bit", $K1066)), "", INDEX(F:F,MAX(IF(OFFSET(F1066,-25,0,24,1)&lt;&gt;"",ROW(OFFSET(F1066,-25,0,24,1)))),)+1)</f>
        <v>564</v>
      </c>
      <c r="G1066" s="82" t="s">
        <v>824</v>
      </c>
      <c r="H1066" s="82">
        <v>16</v>
      </c>
      <c r="I1066" s="82"/>
      <c r="J1066" s="82"/>
      <c r="K1066" s="89" t="s">
        <v>45</v>
      </c>
      <c r="L1066" s="89" t="s">
        <v>818</v>
      </c>
      <c r="M1066" s="90"/>
      <c r="N1066" s="105" t="s">
        <v>2102</v>
      </c>
      <c r="Q1066" s="19"/>
      <c r="R1066" s="19"/>
    </row>
    <row r="1067" spans="1:18" s="18" customFormat="1" ht="15.75" hidden="1" outlineLevel="1" x14ac:dyDescent="0.25">
      <c r="A1067" s="106"/>
      <c r="B1067" s="80"/>
      <c r="C1067" s="81"/>
      <c r="D1067" s="82"/>
      <c r="E1067" s="82" t="str">
        <f t="shared" ca="1" si="208"/>
        <v/>
      </c>
      <c r="F1067" s="82" t="str">
        <f t="array" aca="1" ref="F1067" ca="1">IF(ISNUMBER(SEARCH("Bit", $K1067)), "", INDEX(F:F,MAX(IF(OFFSET(F1067,-25,0,24,1)&lt;&gt;"",ROW(OFFSET(F1067,-25,0,24,1)))),)+1)</f>
        <v/>
      </c>
      <c r="G1067" s="82"/>
      <c r="H1067" s="82"/>
      <c r="I1067" s="82"/>
      <c r="J1067" s="82"/>
      <c r="K1067" s="89" t="s">
        <v>112</v>
      </c>
      <c r="L1067" s="89"/>
      <c r="M1067" s="90" t="s">
        <v>862</v>
      </c>
      <c r="N1067" s="91"/>
      <c r="Q1067" s="19"/>
      <c r="R1067" s="19"/>
    </row>
    <row r="1068" spans="1:18" s="18" customFormat="1" ht="22.5" collapsed="1" x14ac:dyDescent="0.25">
      <c r="A1068" s="106"/>
      <c r="B1068" s="80" t="s">
        <v>40</v>
      </c>
      <c r="C1068" s="81" t="s">
        <v>2101</v>
      </c>
      <c r="D1068" s="82" t="s">
        <v>817</v>
      </c>
      <c r="E1068" s="82" t="str">
        <f t="shared" ca="1" si="208"/>
        <v>0x235</v>
      </c>
      <c r="F1068" s="82">
        <f t="array" aca="1" ref="F1068" ca="1">IF(ISNUMBER(SEARCH("Bit", $K1068)), "", INDEX(F:F,MAX(IF(OFFSET(F1068,-25,0,24,1)&lt;&gt;"",ROW(OFFSET(F1068,-25,0,24,1)))),)+1)</f>
        <v>565</v>
      </c>
      <c r="G1068" s="82" t="s">
        <v>824</v>
      </c>
      <c r="H1068" s="82">
        <v>16</v>
      </c>
      <c r="I1068" s="82"/>
      <c r="J1068" s="82"/>
      <c r="K1068" s="89" t="s">
        <v>45</v>
      </c>
      <c r="L1068" s="89" t="s">
        <v>818</v>
      </c>
      <c r="M1068" s="90"/>
      <c r="N1068" s="105" t="s">
        <v>2103</v>
      </c>
      <c r="Q1068" s="19"/>
      <c r="R1068" s="19"/>
    </row>
    <row r="1069" spans="1:18" s="18" customFormat="1" ht="15.75" hidden="1" outlineLevel="1" x14ac:dyDescent="0.25">
      <c r="A1069" s="106"/>
      <c r="B1069" s="80"/>
      <c r="C1069" s="81"/>
      <c r="D1069" s="82"/>
      <c r="E1069" s="82" t="str">
        <f t="shared" ca="1" si="208"/>
        <v/>
      </c>
      <c r="F1069" s="82" t="str">
        <f t="array" aca="1" ref="F1069" ca="1">IF(ISNUMBER(SEARCH("Bit", $K1069)), "", INDEX(F:F,MAX(IF(OFFSET(F1069,-25,0,24,1)&lt;&gt;"",ROW(OFFSET(F1069,-25,0,24,1)))),)+1)</f>
        <v/>
      </c>
      <c r="G1069" s="82"/>
      <c r="H1069" s="82"/>
      <c r="I1069" s="82"/>
      <c r="J1069" s="82"/>
      <c r="K1069" s="103" t="s">
        <v>47</v>
      </c>
      <c r="L1069" s="89"/>
      <c r="M1069" s="104" t="s">
        <v>48</v>
      </c>
      <c r="N1069" s="105" t="s">
        <v>145</v>
      </c>
      <c r="Q1069" s="19"/>
      <c r="R1069" s="19"/>
    </row>
    <row r="1070" spans="1:18" s="18" customFormat="1" ht="15.75" hidden="1" outlineLevel="1" x14ac:dyDescent="0.25">
      <c r="A1070" s="106"/>
      <c r="B1070" s="80"/>
      <c r="C1070" s="81"/>
      <c r="D1070" s="82"/>
      <c r="E1070" s="82" t="str">
        <f t="shared" ca="1" si="208"/>
        <v/>
      </c>
      <c r="F1070" s="82" t="str">
        <f t="array" aca="1" ref="F1070" ca="1">IF(ISNUMBER(SEARCH("Bit", $K1070)), "", INDEX(F:F,MAX(IF(OFFSET(F1070,-25,0,24,1)&lt;&gt;"",ROW(OFFSET(F1070,-25,0,24,1)))),)+1)</f>
        <v/>
      </c>
      <c r="G1070" s="82"/>
      <c r="H1070" s="82"/>
      <c r="I1070" s="82"/>
      <c r="J1070" s="82"/>
      <c r="K1070" s="103" t="s">
        <v>50</v>
      </c>
      <c r="L1070" s="89"/>
      <c r="M1070" s="104" t="s">
        <v>51</v>
      </c>
      <c r="N1070" s="105" t="s">
        <v>864</v>
      </c>
      <c r="Q1070" s="19"/>
      <c r="R1070" s="19"/>
    </row>
    <row r="1071" spans="1:18" s="18" customFormat="1" ht="15.75" hidden="1" outlineLevel="1" x14ac:dyDescent="0.25">
      <c r="A1071" s="106"/>
      <c r="B1071" s="80"/>
      <c r="C1071" s="81"/>
      <c r="D1071" s="82"/>
      <c r="E1071" s="82" t="str">
        <f t="shared" ca="1" si="208"/>
        <v/>
      </c>
      <c r="F1071" s="82" t="str">
        <f t="array" aca="1" ref="F1071" ca="1">IF(ISNUMBER(SEARCH("Bit", $K1071)), "", INDEX(F:F,MAX(IF(OFFSET(F1071,-25,0,24,1)&lt;&gt;"",ROW(OFFSET(F1071,-25,0,24,1)))),)+1)</f>
        <v/>
      </c>
      <c r="G1071" s="82"/>
      <c r="H1071" s="82"/>
      <c r="I1071" s="82"/>
      <c r="J1071" s="82"/>
      <c r="K1071" s="103" t="s">
        <v>53</v>
      </c>
      <c r="L1071" s="89"/>
      <c r="M1071" s="104" t="s">
        <v>54</v>
      </c>
      <c r="N1071" s="91" t="s">
        <v>865</v>
      </c>
      <c r="Q1071" s="19"/>
      <c r="R1071" s="19"/>
    </row>
    <row r="1072" spans="1:18" s="18" customFormat="1" ht="15.75" collapsed="1" x14ac:dyDescent="0.25">
      <c r="A1072" s="106"/>
      <c r="B1072" s="80" t="s">
        <v>40</v>
      </c>
      <c r="C1072" s="81" t="s">
        <v>861</v>
      </c>
      <c r="D1072" s="82" t="s">
        <v>817</v>
      </c>
      <c r="E1072" s="82" t="str">
        <f t="shared" ref="E1072:E1077" ca="1" si="209">IF(F1072&lt;&gt;"","0x"&amp;DEC2HEX(F1072,3),"")</f>
        <v>0x236</v>
      </c>
      <c r="F1072" s="82">
        <f t="array" aca="1" ref="F1072" ca="1">IF(ISNUMBER(SEARCH("Bit", $K1072)), "", INDEX(F:F,MAX(IF(OFFSET(F1072,-25,0,24,1)&lt;&gt;"",ROW(OFFSET(F1072,-25,0,24,1)))),)+1)</f>
        <v>566</v>
      </c>
      <c r="G1072" s="82" t="s">
        <v>824</v>
      </c>
      <c r="H1072" s="82">
        <v>16</v>
      </c>
      <c r="I1072" s="82"/>
      <c r="J1072" s="82"/>
      <c r="K1072" s="89" t="s">
        <v>45</v>
      </c>
      <c r="L1072" s="89" t="s">
        <v>818</v>
      </c>
      <c r="M1072" s="90"/>
      <c r="N1072" s="91"/>
      <c r="Q1072" s="19"/>
      <c r="R1072" s="19"/>
    </row>
    <row r="1073" spans="1:18" s="18" customFormat="1" ht="15.75" hidden="1" outlineLevel="1" x14ac:dyDescent="0.25">
      <c r="A1073" s="106"/>
      <c r="B1073" s="80"/>
      <c r="C1073" s="81"/>
      <c r="D1073" s="82"/>
      <c r="E1073" s="82" t="str">
        <f t="shared" ca="1" si="209"/>
        <v/>
      </c>
      <c r="F1073" s="82" t="str">
        <f t="array" aca="1" ref="F1073" ca="1">IF(ISNUMBER(SEARCH("Bit", $K1073)), "", INDEX(F:F,MAX(IF(OFFSET(F1073,-25,0,24,1)&lt;&gt;"",ROW(OFFSET(F1073,-25,0,24,1)))),)+1)</f>
        <v/>
      </c>
      <c r="G1073" s="82"/>
      <c r="H1073" s="82"/>
      <c r="I1073" s="82"/>
      <c r="J1073" s="82"/>
      <c r="K1073" s="89" t="s">
        <v>112</v>
      </c>
      <c r="L1073" s="89"/>
      <c r="M1073" s="90" t="s">
        <v>862</v>
      </c>
      <c r="N1073" s="91"/>
      <c r="Q1073" s="19"/>
      <c r="R1073" s="19"/>
    </row>
    <row r="1074" spans="1:18" s="18" customFormat="1" ht="15.75" collapsed="1" x14ac:dyDescent="0.25">
      <c r="A1074" s="106"/>
      <c r="B1074" s="80" t="s">
        <v>40</v>
      </c>
      <c r="C1074" s="81" t="s">
        <v>863</v>
      </c>
      <c r="D1074" s="82" t="s">
        <v>817</v>
      </c>
      <c r="E1074" s="82" t="str">
        <f t="shared" ca="1" si="209"/>
        <v>0x237</v>
      </c>
      <c r="F1074" s="82">
        <f t="array" aca="1" ref="F1074" ca="1">IF(ISNUMBER(SEARCH("Bit", $K1074)), "", INDEX(F:F,MAX(IF(OFFSET(F1074,-25,0,24,1)&lt;&gt;"",ROW(OFFSET(F1074,-25,0,24,1)))),)+1)</f>
        <v>567</v>
      </c>
      <c r="G1074" s="82" t="s">
        <v>824</v>
      </c>
      <c r="H1074" s="82">
        <v>16</v>
      </c>
      <c r="I1074" s="82"/>
      <c r="J1074" s="82"/>
      <c r="K1074" s="89" t="s">
        <v>45</v>
      </c>
      <c r="L1074" s="89" t="s">
        <v>818</v>
      </c>
      <c r="M1074" s="90"/>
      <c r="N1074" s="91"/>
      <c r="Q1074" s="19"/>
      <c r="R1074" s="19"/>
    </row>
    <row r="1075" spans="1:18" s="18" customFormat="1" ht="15.75" hidden="1" outlineLevel="1" x14ac:dyDescent="0.25">
      <c r="A1075" s="106"/>
      <c r="B1075" s="80"/>
      <c r="C1075" s="81"/>
      <c r="D1075" s="82"/>
      <c r="E1075" s="82" t="str">
        <f t="shared" ca="1" si="209"/>
        <v/>
      </c>
      <c r="F1075" s="82" t="str">
        <f t="array" aca="1" ref="F1075" ca="1">IF(ISNUMBER(SEARCH("Bit", $K1075)), "", INDEX(F:F,MAX(IF(OFFSET(F1075,-25,0,24,1)&lt;&gt;"",ROW(OFFSET(F1075,-25,0,24,1)))),)+1)</f>
        <v/>
      </c>
      <c r="G1075" s="82"/>
      <c r="H1075" s="82"/>
      <c r="I1075" s="82"/>
      <c r="J1075" s="82"/>
      <c r="K1075" s="103" t="s">
        <v>47</v>
      </c>
      <c r="L1075" s="89"/>
      <c r="M1075" s="104" t="s">
        <v>48</v>
      </c>
      <c r="N1075" s="105" t="s">
        <v>145</v>
      </c>
      <c r="Q1075" s="19"/>
      <c r="R1075" s="19"/>
    </row>
    <row r="1076" spans="1:18" s="18" customFormat="1" ht="15.75" hidden="1" outlineLevel="1" x14ac:dyDescent="0.25">
      <c r="A1076" s="106"/>
      <c r="B1076" s="80"/>
      <c r="C1076" s="81"/>
      <c r="D1076" s="82"/>
      <c r="E1076" s="82" t="str">
        <f t="shared" ca="1" si="209"/>
        <v/>
      </c>
      <c r="F1076" s="82" t="str">
        <f t="array" aca="1" ref="F1076" ca="1">IF(ISNUMBER(SEARCH("Bit", $K1076)), "", INDEX(F:F,MAX(IF(OFFSET(F1076,-25,0,24,1)&lt;&gt;"",ROW(OFFSET(F1076,-25,0,24,1)))),)+1)</f>
        <v/>
      </c>
      <c r="G1076" s="82"/>
      <c r="H1076" s="82"/>
      <c r="I1076" s="82"/>
      <c r="J1076" s="82"/>
      <c r="K1076" s="103" t="s">
        <v>50</v>
      </c>
      <c r="L1076" s="89"/>
      <c r="M1076" s="104" t="s">
        <v>51</v>
      </c>
      <c r="N1076" s="105" t="s">
        <v>864</v>
      </c>
      <c r="Q1076" s="19"/>
      <c r="R1076" s="19"/>
    </row>
    <row r="1077" spans="1:18" s="18" customFormat="1" ht="15.75" hidden="1" outlineLevel="1" x14ac:dyDescent="0.25">
      <c r="A1077" s="106"/>
      <c r="B1077" s="80"/>
      <c r="C1077" s="81"/>
      <c r="D1077" s="82"/>
      <c r="E1077" s="82" t="str">
        <f t="shared" ca="1" si="209"/>
        <v/>
      </c>
      <c r="F1077" s="82" t="str">
        <f t="array" aca="1" ref="F1077" ca="1">IF(ISNUMBER(SEARCH("Bit", $K1077)), "", INDEX(F:F,MAX(IF(OFFSET(F1077,-25,0,24,1)&lt;&gt;"",ROW(OFFSET(F1077,-25,0,24,1)))),)+1)</f>
        <v/>
      </c>
      <c r="G1077" s="82"/>
      <c r="H1077" s="82"/>
      <c r="I1077" s="82"/>
      <c r="J1077" s="82"/>
      <c r="K1077" s="103" t="s">
        <v>53</v>
      </c>
      <c r="L1077" s="89"/>
      <c r="M1077" s="104" t="s">
        <v>54</v>
      </c>
      <c r="N1077" s="91" t="s">
        <v>865</v>
      </c>
      <c r="Q1077" s="19"/>
      <c r="R1077" s="19"/>
    </row>
    <row r="1078" spans="1:18" s="18" customFormat="1" ht="15.75" collapsed="1" x14ac:dyDescent="0.25">
      <c r="A1078" s="106"/>
      <c r="B1078" s="80" t="s">
        <v>40</v>
      </c>
      <c r="C1078" s="81" t="s">
        <v>866</v>
      </c>
      <c r="D1078" s="82" t="s">
        <v>817</v>
      </c>
      <c r="E1078" s="82" t="str">
        <f t="shared" ref="E1078:E1083" ca="1" si="210">IF(F1078&lt;&gt;"","0x"&amp;DEC2HEX(F1078,3),"")</f>
        <v>0x238</v>
      </c>
      <c r="F1078" s="82">
        <f t="array" aca="1" ref="F1078" ca="1">IF(ISNUMBER(SEARCH("Bit", $K1078)), "", INDEX(F:F,MAX(IF(OFFSET(F1078,-25,0,24,1)&lt;&gt;"",ROW(OFFSET(F1078,-25,0,24,1)))),)+1)</f>
        <v>568</v>
      </c>
      <c r="G1078" s="82" t="s">
        <v>824</v>
      </c>
      <c r="H1078" s="82">
        <v>16</v>
      </c>
      <c r="I1078" s="82"/>
      <c r="J1078" s="82"/>
      <c r="K1078" s="89" t="s">
        <v>45</v>
      </c>
      <c r="L1078" s="89" t="s">
        <v>818</v>
      </c>
      <c r="M1078" s="90"/>
      <c r="N1078" s="91"/>
      <c r="Q1078" s="19"/>
      <c r="R1078" s="19"/>
    </row>
    <row r="1079" spans="1:18" s="18" customFormat="1" ht="15.75" hidden="1" outlineLevel="1" x14ac:dyDescent="0.25">
      <c r="A1079" s="106"/>
      <c r="B1079" s="80"/>
      <c r="C1079" s="81"/>
      <c r="D1079" s="82"/>
      <c r="E1079" s="82" t="str">
        <f t="shared" ca="1" si="210"/>
        <v/>
      </c>
      <c r="F1079" s="82" t="str">
        <f t="array" aca="1" ref="F1079" ca="1">IF(ISNUMBER(SEARCH("Bit", $K1079)), "", INDEX(F:F,MAX(IF(OFFSET(F1079,-25,0,24,1)&lt;&gt;"",ROW(OFFSET(F1079,-25,0,24,1)))),)+1)</f>
        <v/>
      </c>
      <c r="G1079" s="82"/>
      <c r="H1079" s="82"/>
      <c r="I1079" s="82"/>
      <c r="J1079" s="82"/>
      <c r="K1079" s="89" t="s">
        <v>112</v>
      </c>
      <c r="L1079" s="89"/>
      <c r="M1079" s="90" t="s">
        <v>867</v>
      </c>
      <c r="N1079" s="91"/>
      <c r="Q1079" s="19"/>
      <c r="R1079" s="19"/>
    </row>
    <row r="1080" spans="1:18" s="18" customFormat="1" ht="15.75" collapsed="1" x14ac:dyDescent="0.25">
      <c r="A1080" s="106"/>
      <c r="B1080" s="80" t="s">
        <v>40</v>
      </c>
      <c r="C1080" s="81" t="s">
        <v>868</v>
      </c>
      <c r="D1080" s="82" t="s">
        <v>817</v>
      </c>
      <c r="E1080" s="82" t="str">
        <f t="shared" ca="1" si="210"/>
        <v>0x239</v>
      </c>
      <c r="F1080" s="82">
        <f t="array" aca="1" ref="F1080" ca="1">IF(ISNUMBER(SEARCH("Bit", $K1080)), "", INDEX(F:F,MAX(IF(OFFSET(F1080,-25,0,24,1)&lt;&gt;"",ROW(OFFSET(F1080,-25,0,24,1)))),)+1)</f>
        <v>569</v>
      </c>
      <c r="G1080" s="82" t="s">
        <v>824</v>
      </c>
      <c r="H1080" s="82">
        <v>16</v>
      </c>
      <c r="I1080" s="82"/>
      <c r="J1080" s="82"/>
      <c r="K1080" s="89" t="s">
        <v>45</v>
      </c>
      <c r="L1080" s="89" t="s">
        <v>818</v>
      </c>
      <c r="M1080" s="90"/>
      <c r="N1080" s="91"/>
      <c r="Q1080" s="19"/>
      <c r="R1080" s="19"/>
    </row>
    <row r="1081" spans="1:18" s="18" customFormat="1" ht="15.75" hidden="1" outlineLevel="1" x14ac:dyDescent="0.25">
      <c r="A1081" s="106"/>
      <c r="B1081" s="80"/>
      <c r="C1081" s="81"/>
      <c r="D1081" s="82"/>
      <c r="E1081" s="82" t="str">
        <f t="shared" ca="1" si="210"/>
        <v/>
      </c>
      <c r="F1081" s="82" t="str">
        <f t="array" aca="1" ref="F1081" ca="1">IF(ISNUMBER(SEARCH("Bit", $K1081)), "", INDEX(F:F,MAX(IF(OFFSET(F1081,-25,0,24,1)&lt;&gt;"",ROW(OFFSET(F1081,-25,0,24,1)))),)+1)</f>
        <v/>
      </c>
      <c r="G1081" s="82"/>
      <c r="H1081" s="82"/>
      <c r="I1081" s="82"/>
      <c r="J1081" s="82"/>
      <c r="K1081" s="103" t="s">
        <v>47</v>
      </c>
      <c r="L1081" s="89"/>
      <c r="M1081" s="104" t="s">
        <v>48</v>
      </c>
      <c r="N1081" s="105" t="s">
        <v>145</v>
      </c>
      <c r="Q1081" s="19"/>
      <c r="R1081" s="19"/>
    </row>
    <row r="1082" spans="1:18" s="18" customFormat="1" ht="15.75" hidden="1" outlineLevel="1" x14ac:dyDescent="0.25">
      <c r="A1082" s="106"/>
      <c r="B1082" s="80"/>
      <c r="C1082" s="81"/>
      <c r="D1082" s="82"/>
      <c r="E1082" s="82" t="str">
        <f t="shared" ref="E1082" ca="1" si="211">IF(F1082&lt;&gt;"","0x"&amp;DEC2HEX(F1082,3),"")</f>
        <v/>
      </c>
      <c r="F1082" s="82" t="str">
        <f t="array" aca="1" ref="F1082" ca="1">IF(ISNUMBER(SEARCH("Bit", $K1082)), "", INDEX(F:F,MAX(IF(OFFSET(F1082,-25,0,24,1)&lt;&gt;"",ROW(OFFSET(F1082,-25,0,24,1)))),)+1)</f>
        <v/>
      </c>
      <c r="G1082" s="82"/>
      <c r="H1082" s="82"/>
      <c r="I1082" s="82"/>
      <c r="J1082" s="82"/>
      <c r="K1082" s="103" t="s">
        <v>50</v>
      </c>
      <c r="L1082" s="89"/>
      <c r="M1082" s="104" t="s">
        <v>51</v>
      </c>
      <c r="N1082" s="105" t="s">
        <v>864</v>
      </c>
      <c r="Q1082" s="19"/>
      <c r="R1082" s="19"/>
    </row>
    <row r="1083" spans="1:18" s="18" customFormat="1" ht="15.75" hidden="1" outlineLevel="1" x14ac:dyDescent="0.25">
      <c r="A1083" s="106"/>
      <c r="B1083" s="80"/>
      <c r="C1083" s="81"/>
      <c r="D1083" s="82"/>
      <c r="E1083" s="82" t="str">
        <f t="shared" ca="1" si="210"/>
        <v/>
      </c>
      <c r="F1083" s="82" t="str">
        <f t="array" aca="1" ref="F1083" ca="1">IF(ISNUMBER(SEARCH("Bit", $K1083)), "", INDEX(F:F,MAX(IF(OFFSET(F1083,-25,0,24,1)&lt;&gt;"",ROW(OFFSET(F1083,-25,0,24,1)))),)+1)</f>
        <v/>
      </c>
      <c r="G1083" s="82"/>
      <c r="H1083" s="82"/>
      <c r="I1083" s="82"/>
      <c r="J1083" s="82"/>
      <c r="K1083" s="103" t="s">
        <v>53</v>
      </c>
      <c r="L1083" s="89"/>
      <c r="M1083" s="104" t="s">
        <v>54</v>
      </c>
      <c r="N1083" s="91" t="s">
        <v>865</v>
      </c>
      <c r="Q1083" s="19"/>
      <c r="R1083" s="19"/>
    </row>
    <row r="1084" spans="1:18" s="18" customFormat="1" ht="15.75" collapsed="1" x14ac:dyDescent="0.25">
      <c r="A1084" s="106"/>
      <c r="B1084" s="80" t="s">
        <v>40</v>
      </c>
      <c r="C1084" s="81" t="s">
        <v>869</v>
      </c>
      <c r="D1084" s="82" t="s">
        <v>817</v>
      </c>
      <c r="E1084" s="82" t="str">
        <f t="shared" ref="E1084:E1089" ca="1" si="212">IF(F1084&lt;&gt;"","0x"&amp;DEC2HEX(F1084,3),"")</f>
        <v>0x23A</v>
      </c>
      <c r="F1084" s="82">
        <f t="array" aca="1" ref="F1084" ca="1">IF(ISNUMBER(SEARCH("Bit", $K1084)), "", INDEX(F:F,MAX(IF(OFFSET(F1084,-25,0,24,1)&lt;&gt;"",ROW(OFFSET(F1084,-25,0,24,1)))),)+1)</f>
        <v>570</v>
      </c>
      <c r="G1084" s="82" t="s">
        <v>824</v>
      </c>
      <c r="H1084" s="82">
        <v>16</v>
      </c>
      <c r="I1084" s="82"/>
      <c r="J1084" s="82"/>
      <c r="K1084" s="89" t="s">
        <v>45</v>
      </c>
      <c r="L1084" s="89" t="s">
        <v>818</v>
      </c>
      <c r="M1084" s="90"/>
      <c r="N1084" s="91"/>
      <c r="Q1084" s="19"/>
      <c r="R1084" s="19"/>
    </row>
    <row r="1085" spans="1:18" s="18" customFormat="1" ht="15.75" hidden="1" outlineLevel="1" x14ac:dyDescent="0.25">
      <c r="A1085" s="106"/>
      <c r="B1085" s="80"/>
      <c r="C1085" s="81"/>
      <c r="D1085" s="82"/>
      <c r="E1085" s="82" t="str">
        <f t="shared" ca="1" si="212"/>
        <v/>
      </c>
      <c r="F1085" s="82" t="str">
        <f t="array" aca="1" ref="F1085" ca="1">IF(ISNUMBER(SEARCH("Bit", $K1085)), "", INDEX(F:F,MAX(IF(OFFSET(F1085,-25,0,24,1)&lt;&gt;"",ROW(OFFSET(F1085,-25,0,24,1)))),)+1)</f>
        <v/>
      </c>
      <c r="G1085" s="82"/>
      <c r="H1085" s="82"/>
      <c r="I1085" s="82"/>
      <c r="J1085" s="82"/>
      <c r="K1085" s="89" t="s">
        <v>112</v>
      </c>
      <c r="L1085" s="89"/>
      <c r="M1085" s="90" t="s">
        <v>870</v>
      </c>
      <c r="N1085" s="91"/>
      <c r="Q1085" s="19"/>
      <c r="R1085" s="19"/>
    </row>
    <row r="1086" spans="1:18" s="18" customFormat="1" ht="15.75" collapsed="1" x14ac:dyDescent="0.25">
      <c r="A1086" s="106"/>
      <c r="B1086" s="80" t="s">
        <v>40</v>
      </c>
      <c r="C1086" s="81" t="s">
        <v>871</v>
      </c>
      <c r="D1086" s="82" t="s">
        <v>817</v>
      </c>
      <c r="E1086" s="82" t="str">
        <f t="shared" ca="1" si="212"/>
        <v>0x23B</v>
      </c>
      <c r="F1086" s="82">
        <f t="array" aca="1" ref="F1086" ca="1">IF(ISNUMBER(SEARCH("Bit", $K1086)), "", INDEX(F:F,MAX(IF(OFFSET(F1086,-25,0,24,1)&lt;&gt;"",ROW(OFFSET(F1086,-25,0,24,1)))),)+1)</f>
        <v>571</v>
      </c>
      <c r="G1086" s="82" t="s">
        <v>824</v>
      </c>
      <c r="H1086" s="82">
        <v>16</v>
      </c>
      <c r="I1086" s="82"/>
      <c r="J1086" s="82"/>
      <c r="K1086" s="89" t="s">
        <v>45</v>
      </c>
      <c r="L1086" s="89" t="s">
        <v>818</v>
      </c>
      <c r="M1086" s="90"/>
      <c r="N1086" s="91"/>
      <c r="Q1086" s="19"/>
      <c r="R1086" s="19"/>
    </row>
    <row r="1087" spans="1:18" s="18" customFormat="1" ht="15.75" hidden="1" outlineLevel="1" x14ac:dyDescent="0.25">
      <c r="A1087" s="106"/>
      <c r="B1087" s="80"/>
      <c r="C1087" s="81"/>
      <c r="D1087" s="82"/>
      <c r="E1087" s="82" t="str">
        <f t="shared" ca="1" si="212"/>
        <v/>
      </c>
      <c r="F1087" s="82" t="str">
        <f t="array" aca="1" ref="F1087" ca="1">IF(ISNUMBER(SEARCH("Bit", $K1087)), "", INDEX(F:F,MAX(IF(OFFSET(F1087,-25,0,24,1)&lt;&gt;"",ROW(OFFSET(F1087,-25,0,24,1)))),)+1)</f>
        <v/>
      </c>
      <c r="G1087" s="82"/>
      <c r="H1087" s="82"/>
      <c r="I1087" s="82"/>
      <c r="J1087" s="82"/>
      <c r="K1087" s="103" t="s">
        <v>47</v>
      </c>
      <c r="L1087" s="89"/>
      <c r="M1087" s="104" t="s">
        <v>48</v>
      </c>
      <c r="N1087" s="105" t="s">
        <v>145</v>
      </c>
      <c r="Q1087" s="19"/>
      <c r="R1087" s="19"/>
    </row>
    <row r="1088" spans="1:18" s="18" customFormat="1" ht="15.75" hidden="1" outlineLevel="1" x14ac:dyDescent="0.25">
      <c r="A1088" s="106"/>
      <c r="B1088" s="80"/>
      <c r="C1088" s="81"/>
      <c r="D1088" s="82"/>
      <c r="E1088" s="82" t="str">
        <f t="shared" ref="E1088" ca="1" si="213">IF(F1088&lt;&gt;"","0x"&amp;DEC2HEX(F1088,3),"")</f>
        <v/>
      </c>
      <c r="F1088" s="82" t="str">
        <f t="array" aca="1" ref="F1088" ca="1">IF(ISNUMBER(SEARCH("Bit", $K1088)), "", INDEX(F:F,MAX(IF(OFFSET(F1088,-25,0,24,1)&lt;&gt;"",ROW(OFFSET(F1088,-25,0,24,1)))),)+1)</f>
        <v/>
      </c>
      <c r="G1088" s="82"/>
      <c r="H1088" s="82"/>
      <c r="I1088" s="82"/>
      <c r="J1088" s="82"/>
      <c r="K1088" s="103" t="s">
        <v>50</v>
      </c>
      <c r="L1088" s="89"/>
      <c r="M1088" s="104" t="s">
        <v>51</v>
      </c>
      <c r="N1088" s="105" t="s">
        <v>864</v>
      </c>
      <c r="Q1088" s="19"/>
      <c r="R1088" s="19"/>
    </row>
    <row r="1089" spans="1:18" s="18" customFormat="1" ht="15.75" hidden="1" outlineLevel="1" x14ac:dyDescent="0.25">
      <c r="A1089" s="106"/>
      <c r="B1089" s="80"/>
      <c r="C1089" s="81"/>
      <c r="D1089" s="82"/>
      <c r="E1089" s="82" t="str">
        <f t="shared" ca="1" si="212"/>
        <v/>
      </c>
      <c r="F1089" s="82" t="str">
        <f t="array" aca="1" ref="F1089" ca="1">IF(ISNUMBER(SEARCH("Bit", $K1089)), "", INDEX(F:F,MAX(IF(OFFSET(F1089,-25,0,24,1)&lt;&gt;"",ROW(OFFSET(F1089,-25,0,24,1)))),)+1)</f>
        <v/>
      </c>
      <c r="G1089" s="82"/>
      <c r="H1089" s="82"/>
      <c r="I1089" s="82"/>
      <c r="J1089" s="82"/>
      <c r="K1089" s="103" t="s">
        <v>53</v>
      </c>
      <c r="L1089" s="89"/>
      <c r="M1089" s="104" t="s">
        <v>54</v>
      </c>
      <c r="N1089" s="91" t="s">
        <v>865</v>
      </c>
      <c r="Q1089" s="19"/>
      <c r="R1089" s="19"/>
    </row>
    <row r="1090" spans="1:18" s="18" customFormat="1" ht="15.75" collapsed="1" x14ac:dyDescent="0.25">
      <c r="A1090" s="106"/>
      <c r="B1090" s="80" t="s">
        <v>40</v>
      </c>
      <c r="C1090" s="81" t="s">
        <v>872</v>
      </c>
      <c r="D1090" s="82" t="s">
        <v>817</v>
      </c>
      <c r="E1090" s="82" t="str">
        <f t="shared" ref="E1090:E1095" ca="1" si="214">IF(F1090&lt;&gt;"","0x"&amp;DEC2HEX(F1090,3),"")</f>
        <v>0x23C</v>
      </c>
      <c r="F1090" s="82">
        <f t="array" aca="1" ref="F1090" ca="1">IF(ISNUMBER(SEARCH("Bit", $K1090)), "", INDEX(F:F,MAX(IF(OFFSET(F1090,-25,0,24,1)&lt;&gt;"",ROW(OFFSET(F1090,-25,0,24,1)))),)+1)</f>
        <v>572</v>
      </c>
      <c r="G1090" s="82" t="s">
        <v>824</v>
      </c>
      <c r="H1090" s="82">
        <v>16</v>
      </c>
      <c r="I1090" s="82"/>
      <c r="J1090" s="82"/>
      <c r="K1090" s="89" t="s">
        <v>45</v>
      </c>
      <c r="L1090" s="89" t="s">
        <v>818</v>
      </c>
      <c r="M1090" s="90"/>
      <c r="N1090" s="91"/>
      <c r="Q1090" s="19"/>
      <c r="R1090" s="19"/>
    </row>
    <row r="1091" spans="1:18" s="18" customFormat="1" ht="15.75" hidden="1" outlineLevel="1" x14ac:dyDescent="0.25">
      <c r="A1091" s="106"/>
      <c r="B1091" s="80"/>
      <c r="C1091" s="81"/>
      <c r="D1091" s="82"/>
      <c r="E1091" s="82" t="str">
        <f t="shared" ca="1" si="214"/>
        <v/>
      </c>
      <c r="F1091" s="82" t="str">
        <f t="array" aca="1" ref="F1091" ca="1">IF(ISNUMBER(SEARCH("Bit", $K1091)), "", INDEX(F:F,MAX(IF(OFFSET(F1091,-25,0,24,1)&lt;&gt;"",ROW(OFFSET(F1091,-25,0,24,1)))),)+1)</f>
        <v/>
      </c>
      <c r="G1091" s="82"/>
      <c r="H1091" s="82"/>
      <c r="I1091" s="82"/>
      <c r="J1091" s="82"/>
      <c r="K1091" s="89" t="s">
        <v>112</v>
      </c>
      <c r="L1091" s="89"/>
      <c r="M1091" s="90" t="s">
        <v>873</v>
      </c>
      <c r="N1091" s="91"/>
      <c r="Q1091" s="19"/>
      <c r="R1091" s="19"/>
    </row>
    <row r="1092" spans="1:18" s="18" customFormat="1" ht="15.75" collapsed="1" x14ac:dyDescent="0.25">
      <c r="A1092" s="106"/>
      <c r="B1092" s="80" t="s">
        <v>40</v>
      </c>
      <c r="C1092" s="81" t="s">
        <v>874</v>
      </c>
      <c r="D1092" s="82" t="s">
        <v>817</v>
      </c>
      <c r="E1092" s="82" t="str">
        <f t="shared" ca="1" si="214"/>
        <v>0x23D</v>
      </c>
      <c r="F1092" s="82">
        <f t="array" aca="1" ref="F1092" ca="1">IF(ISNUMBER(SEARCH("Bit", $K1092)), "", INDEX(F:F,MAX(IF(OFFSET(F1092,-25,0,24,1)&lt;&gt;"",ROW(OFFSET(F1092,-25,0,24,1)))),)+1)</f>
        <v>573</v>
      </c>
      <c r="G1092" s="82" t="s">
        <v>824</v>
      </c>
      <c r="H1092" s="82">
        <v>16</v>
      </c>
      <c r="I1092" s="82"/>
      <c r="J1092" s="82"/>
      <c r="K1092" s="89" t="s">
        <v>45</v>
      </c>
      <c r="L1092" s="89" t="s">
        <v>818</v>
      </c>
      <c r="M1092" s="90"/>
      <c r="N1092" s="91"/>
      <c r="Q1092" s="19"/>
      <c r="R1092" s="19"/>
    </row>
    <row r="1093" spans="1:18" s="18" customFormat="1" ht="15.75" hidden="1" outlineLevel="1" x14ac:dyDescent="0.25">
      <c r="A1093" s="106"/>
      <c r="B1093" s="80"/>
      <c r="C1093" s="81"/>
      <c r="D1093" s="82"/>
      <c r="E1093" s="82" t="str">
        <f t="shared" ca="1" si="214"/>
        <v/>
      </c>
      <c r="F1093" s="82" t="str">
        <f t="array" aca="1" ref="F1093" ca="1">IF(ISNUMBER(SEARCH("Bit", $K1093)), "", INDEX(F:F,MAX(IF(OFFSET(F1093,-25,0,24,1)&lt;&gt;"",ROW(OFFSET(F1093,-25,0,24,1)))),)+1)</f>
        <v/>
      </c>
      <c r="G1093" s="82"/>
      <c r="H1093" s="82"/>
      <c r="I1093" s="82"/>
      <c r="J1093" s="82"/>
      <c r="K1093" s="103" t="s">
        <v>47</v>
      </c>
      <c r="L1093" s="89"/>
      <c r="M1093" s="104" t="s">
        <v>48</v>
      </c>
      <c r="N1093" s="105" t="s">
        <v>145</v>
      </c>
      <c r="Q1093" s="19"/>
      <c r="R1093" s="19"/>
    </row>
    <row r="1094" spans="1:18" s="18" customFormat="1" ht="15.75" hidden="1" outlineLevel="1" x14ac:dyDescent="0.25">
      <c r="A1094" s="106"/>
      <c r="B1094" s="80"/>
      <c r="C1094" s="81"/>
      <c r="D1094" s="82"/>
      <c r="E1094" s="82" t="str">
        <f t="shared" ref="E1094" ca="1" si="215">IF(F1094&lt;&gt;"","0x"&amp;DEC2HEX(F1094,3),"")</f>
        <v/>
      </c>
      <c r="F1094" s="82" t="str">
        <f t="array" aca="1" ref="F1094" ca="1">IF(ISNUMBER(SEARCH("Bit", $K1094)), "", INDEX(F:F,MAX(IF(OFFSET(F1094,-25,0,24,1)&lt;&gt;"",ROW(OFFSET(F1094,-25,0,24,1)))),)+1)</f>
        <v/>
      </c>
      <c r="G1094" s="82"/>
      <c r="H1094" s="82"/>
      <c r="I1094" s="82"/>
      <c r="J1094" s="82"/>
      <c r="K1094" s="103" t="s">
        <v>50</v>
      </c>
      <c r="L1094" s="89"/>
      <c r="M1094" s="104" t="s">
        <v>51</v>
      </c>
      <c r="N1094" s="105" t="s">
        <v>864</v>
      </c>
      <c r="Q1094" s="19"/>
      <c r="R1094" s="19"/>
    </row>
    <row r="1095" spans="1:18" s="18" customFormat="1" ht="15.75" hidden="1" outlineLevel="1" x14ac:dyDescent="0.25">
      <c r="A1095" s="106"/>
      <c r="B1095" s="80"/>
      <c r="C1095" s="81"/>
      <c r="D1095" s="82"/>
      <c r="E1095" s="82" t="str">
        <f t="shared" ca="1" si="214"/>
        <v/>
      </c>
      <c r="F1095" s="82" t="str">
        <f t="array" aca="1" ref="F1095" ca="1">IF(ISNUMBER(SEARCH("Bit", $K1095)), "", INDEX(F:F,MAX(IF(OFFSET(F1095,-25,0,24,1)&lt;&gt;"",ROW(OFFSET(F1095,-25,0,24,1)))),)+1)</f>
        <v/>
      </c>
      <c r="G1095" s="82"/>
      <c r="H1095" s="82"/>
      <c r="I1095" s="82"/>
      <c r="J1095" s="82"/>
      <c r="K1095" s="103" t="s">
        <v>53</v>
      </c>
      <c r="L1095" s="89"/>
      <c r="M1095" s="104" t="s">
        <v>54</v>
      </c>
      <c r="N1095" s="91" t="s">
        <v>865</v>
      </c>
      <c r="Q1095" s="19"/>
      <c r="R1095" s="19"/>
    </row>
    <row r="1096" spans="1:18" s="18" customFormat="1" ht="15.75" collapsed="1" x14ac:dyDescent="0.25">
      <c r="A1096" s="106"/>
      <c r="B1096" s="80" t="s">
        <v>40</v>
      </c>
      <c r="C1096" s="81" t="s">
        <v>875</v>
      </c>
      <c r="D1096" s="82" t="s">
        <v>817</v>
      </c>
      <c r="E1096" s="82" t="str">
        <f t="shared" ref="E1096:E1097" ca="1" si="216">IF(F1096&lt;&gt;"","0x"&amp;DEC2HEX(F1096,3),"")</f>
        <v>0x23E</v>
      </c>
      <c r="F1096" s="82">
        <f t="array" aca="1" ref="F1096" ca="1">IF(ISNUMBER(SEARCH("Bit", $K1096)), "", INDEX(F:F,MAX(IF(OFFSET(F1096,-25,0,24,1)&lt;&gt;"",ROW(OFFSET(F1096,-25,0,24,1)))),)+1)</f>
        <v>574</v>
      </c>
      <c r="G1096" s="82" t="s">
        <v>43</v>
      </c>
      <c r="H1096" s="82">
        <v>16</v>
      </c>
      <c r="I1096" s="82"/>
      <c r="J1096" s="82"/>
      <c r="K1096" s="89" t="s">
        <v>45</v>
      </c>
      <c r="L1096" s="89" t="s">
        <v>818</v>
      </c>
      <c r="M1096" s="90"/>
      <c r="N1096" s="91"/>
      <c r="Q1096" s="19"/>
      <c r="R1096" s="19"/>
    </row>
    <row r="1097" spans="1:18" s="18" customFormat="1" ht="15.75" hidden="1" outlineLevel="1" x14ac:dyDescent="0.25">
      <c r="A1097" s="106"/>
      <c r="B1097" s="80"/>
      <c r="C1097" s="81"/>
      <c r="D1097" s="82"/>
      <c r="E1097" s="82" t="str">
        <f t="shared" ca="1" si="216"/>
        <v/>
      </c>
      <c r="F1097" s="82" t="str">
        <f t="array" aca="1" ref="F1097" ca="1">IF(ISNUMBER(SEARCH("Bit", $K1097)), "", INDEX(F:F,MAX(IF(OFFSET(F1097,-25,0,24,1)&lt;&gt;"",ROW(OFFSET(F1097,-25,0,24,1)))),)+1)</f>
        <v/>
      </c>
      <c r="G1097" s="82"/>
      <c r="H1097" s="82"/>
      <c r="I1097" s="82"/>
      <c r="J1097" s="82"/>
      <c r="K1097" s="89" t="s">
        <v>112</v>
      </c>
      <c r="L1097" s="89"/>
      <c r="M1097" s="90" t="s">
        <v>875</v>
      </c>
      <c r="N1097" s="91"/>
      <c r="Q1097" s="19"/>
      <c r="R1097" s="19"/>
    </row>
    <row r="1098" spans="1:18" s="18" customFormat="1" ht="15.75" collapsed="1" x14ac:dyDescent="0.25">
      <c r="A1098" s="106"/>
      <c r="B1098" s="80" t="s">
        <v>40</v>
      </c>
      <c r="C1098" s="81" t="s">
        <v>876</v>
      </c>
      <c r="D1098" s="82" t="s">
        <v>817</v>
      </c>
      <c r="E1098" s="82" t="str">
        <f t="shared" ref="E1098:E1105" ca="1" si="217">IF(F1098&lt;&gt;"","0x"&amp;DEC2HEX(F1098,3),"")</f>
        <v>0x23F</v>
      </c>
      <c r="F1098" s="82">
        <f t="array" aca="1" ref="F1098" ca="1">IF(ISNUMBER(SEARCH("Bit", $K1098)), "", INDEX(F:F,MAX(IF(OFFSET(F1098,-25,0,24,1)&lt;&gt;"",ROW(OFFSET(F1098,-25,0,24,1)))),)+1)</f>
        <v>575</v>
      </c>
      <c r="G1098" s="82" t="s">
        <v>824</v>
      </c>
      <c r="H1098" s="82">
        <v>16</v>
      </c>
      <c r="I1098" s="82"/>
      <c r="J1098" s="82"/>
      <c r="K1098" s="89" t="s">
        <v>45</v>
      </c>
      <c r="L1098" s="89" t="s">
        <v>818</v>
      </c>
      <c r="M1098" s="90"/>
      <c r="N1098" s="91"/>
      <c r="Q1098" s="19"/>
      <c r="R1098" s="19"/>
    </row>
    <row r="1099" spans="1:18" s="18" customFormat="1" ht="15.75" hidden="1" outlineLevel="1" x14ac:dyDescent="0.25">
      <c r="A1099" s="106"/>
      <c r="B1099" s="80"/>
      <c r="C1099" s="81"/>
      <c r="D1099" s="82"/>
      <c r="E1099" s="82" t="str">
        <f t="shared" ca="1" si="217"/>
        <v/>
      </c>
      <c r="F1099" s="82" t="str">
        <f t="array" aca="1" ref="F1099" ca="1">IF(ISNUMBER(SEARCH("Bit", $K1099)), "", INDEX(F:F,MAX(IF(OFFSET(F1099,-25,0,24,1)&lt;&gt;"",ROW(OFFSET(F1099,-25,0,24,1)))),)+1)</f>
        <v/>
      </c>
      <c r="G1099" s="82"/>
      <c r="H1099" s="82"/>
      <c r="I1099" s="82"/>
      <c r="J1099" s="82"/>
      <c r="K1099" s="103" t="s">
        <v>47</v>
      </c>
      <c r="L1099" s="89"/>
      <c r="M1099" s="104" t="s">
        <v>48</v>
      </c>
      <c r="N1099" s="105" t="s">
        <v>145</v>
      </c>
      <c r="Q1099" s="19"/>
      <c r="R1099" s="19"/>
    </row>
    <row r="1100" spans="1:18" s="18" customFormat="1" ht="15.75" hidden="1" outlineLevel="1" x14ac:dyDescent="0.25">
      <c r="A1100" s="106"/>
      <c r="B1100" s="80"/>
      <c r="C1100" s="81"/>
      <c r="D1100" s="82"/>
      <c r="E1100" s="82" t="str">
        <f t="shared" ref="E1100" ca="1" si="218">IF(F1100&lt;&gt;"","0x"&amp;DEC2HEX(F1100,3),"")</f>
        <v/>
      </c>
      <c r="F1100" s="82" t="str">
        <f t="array" aca="1" ref="F1100" ca="1">IF(ISNUMBER(SEARCH("Bit", $K1100)), "", INDEX(F:F,MAX(IF(OFFSET(F1100,-25,0,24,1)&lt;&gt;"",ROW(OFFSET(F1100,-25,0,24,1)))),)+1)</f>
        <v/>
      </c>
      <c r="G1100" s="82"/>
      <c r="H1100" s="82"/>
      <c r="I1100" s="82"/>
      <c r="J1100" s="82"/>
      <c r="K1100" s="103" t="s">
        <v>50</v>
      </c>
      <c r="L1100" s="89"/>
      <c r="M1100" s="104" t="s">
        <v>51</v>
      </c>
      <c r="N1100" s="105" t="s">
        <v>877</v>
      </c>
      <c r="Q1100" s="19"/>
      <c r="R1100" s="19"/>
    </row>
    <row r="1101" spans="1:18" s="18" customFormat="1" ht="15.75" hidden="1" outlineLevel="1" x14ac:dyDescent="0.25">
      <c r="A1101" s="106"/>
      <c r="B1101" s="80"/>
      <c r="C1101" s="81"/>
      <c r="D1101" s="82"/>
      <c r="E1101" s="82" t="str">
        <f t="shared" ca="1" si="217"/>
        <v/>
      </c>
      <c r="F1101" s="82" t="str">
        <f t="array" aca="1" ref="F1101" ca="1">IF(ISNUMBER(SEARCH("Bit", $K1101)), "", INDEX(F:F,MAX(IF(OFFSET(F1101,-25,0,24,1)&lt;&gt;"",ROW(OFFSET(F1101,-25,0,24,1)))),)+1)</f>
        <v/>
      </c>
      <c r="G1101" s="82"/>
      <c r="H1101" s="82"/>
      <c r="I1101" s="82"/>
      <c r="J1101" s="82"/>
      <c r="K1101" s="103" t="s">
        <v>53</v>
      </c>
      <c r="L1101" s="89"/>
      <c r="M1101" s="104" t="s">
        <v>54</v>
      </c>
      <c r="N1101" s="105" t="s">
        <v>878</v>
      </c>
      <c r="Q1101" s="19"/>
      <c r="R1101" s="19"/>
    </row>
    <row r="1102" spans="1:18" s="18" customFormat="1" ht="15.75" collapsed="1" x14ac:dyDescent="0.25">
      <c r="A1102" s="106"/>
      <c r="B1102" s="80" t="s">
        <v>40</v>
      </c>
      <c r="C1102" s="81" t="s">
        <v>879</v>
      </c>
      <c r="D1102" s="82" t="s">
        <v>817</v>
      </c>
      <c r="E1102" s="82" t="str">
        <f t="shared" ca="1" si="217"/>
        <v>0x240</v>
      </c>
      <c r="F1102" s="82">
        <f t="array" aca="1" ref="F1102" ca="1">IF(ISNUMBER(SEARCH("Bit", $K1102)), "", INDEX(F:F,MAX(IF(OFFSET(F1102,-25,0,24,1)&lt;&gt;"",ROW(OFFSET(F1102,-25,0,24,1)))),)+1)</f>
        <v>576</v>
      </c>
      <c r="G1102" s="82" t="s">
        <v>824</v>
      </c>
      <c r="H1102" s="82">
        <v>16</v>
      </c>
      <c r="I1102" s="82"/>
      <c r="J1102" s="82"/>
      <c r="K1102" s="89" t="s">
        <v>45</v>
      </c>
      <c r="L1102" s="89" t="s">
        <v>818</v>
      </c>
      <c r="M1102" s="90"/>
      <c r="N1102" s="91"/>
      <c r="Q1102" s="19"/>
      <c r="R1102" s="19"/>
    </row>
    <row r="1103" spans="1:18" s="18" customFormat="1" ht="15.75" hidden="1" outlineLevel="1" x14ac:dyDescent="0.25">
      <c r="A1103" s="106"/>
      <c r="B1103" s="80"/>
      <c r="C1103" s="81"/>
      <c r="D1103" s="82"/>
      <c r="E1103" s="82" t="str">
        <f t="shared" ca="1" si="217"/>
        <v/>
      </c>
      <c r="F1103" s="82" t="str">
        <f t="array" aca="1" ref="F1103" ca="1">IF(ISNUMBER(SEARCH("Bit", $K1103)), "", INDEX(F:F,MAX(IF(OFFSET(F1103,-25,0,24,1)&lt;&gt;"",ROW(OFFSET(F1103,-25,0,24,1)))),)+1)</f>
        <v/>
      </c>
      <c r="G1103" s="82"/>
      <c r="H1103" s="82"/>
      <c r="I1103" s="82"/>
      <c r="J1103" s="82"/>
      <c r="K1103" s="103" t="s">
        <v>47</v>
      </c>
      <c r="L1103" s="89"/>
      <c r="M1103" s="104" t="s">
        <v>48</v>
      </c>
      <c r="N1103" s="105" t="s">
        <v>215</v>
      </c>
      <c r="Q1103" s="19"/>
      <c r="R1103" s="19"/>
    </row>
    <row r="1104" spans="1:18" s="18" customFormat="1" ht="15.75" hidden="1" outlineLevel="1" x14ac:dyDescent="0.25">
      <c r="A1104" s="106"/>
      <c r="B1104" s="80"/>
      <c r="C1104" s="81"/>
      <c r="D1104" s="82"/>
      <c r="E1104" s="82" t="str">
        <f t="shared" ref="E1104" ca="1" si="219">IF(F1104&lt;&gt;"","0x"&amp;DEC2HEX(F1104,3),"")</f>
        <v/>
      </c>
      <c r="F1104" s="82" t="str">
        <f t="array" aca="1" ref="F1104" ca="1">IF(ISNUMBER(SEARCH("Bit", $K1104)), "", INDEX(F:F,MAX(IF(OFFSET(F1104,-25,0,24,1)&lt;&gt;"",ROW(OFFSET(F1104,-25,0,24,1)))),)+1)</f>
        <v/>
      </c>
      <c r="G1104" s="82"/>
      <c r="H1104" s="82"/>
      <c r="I1104" s="82"/>
      <c r="J1104" s="82"/>
      <c r="K1104" s="103" t="s">
        <v>50</v>
      </c>
      <c r="L1104" s="89"/>
      <c r="M1104" s="104" t="s">
        <v>51</v>
      </c>
      <c r="N1104" s="105" t="s">
        <v>880</v>
      </c>
      <c r="Q1104" s="19"/>
      <c r="R1104" s="19"/>
    </row>
    <row r="1105" spans="1:18" s="18" customFormat="1" ht="15.75" hidden="1" outlineLevel="1" x14ac:dyDescent="0.25">
      <c r="A1105" s="106"/>
      <c r="B1105" s="80"/>
      <c r="C1105" s="81"/>
      <c r="D1105" s="82"/>
      <c r="E1105" s="82" t="str">
        <f t="shared" ca="1" si="217"/>
        <v/>
      </c>
      <c r="F1105" s="82" t="str">
        <f t="array" aca="1" ref="F1105" ca="1">IF(ISNUMBER(SEARCH("Bit", $K1105)), "", INDEX(F:F,MAX(IF(OFFSET(F1105,-25,0,24,1)&lt;&gt;"",ROW(OFFSET(F1105,-25,0,24,1)))),)+1)</f>
        <v/>
      </c>
      <c r="G1105" s="82"/>
      <c r="H1105" s="82"/>
      <c r="I1105" s="82"/>
      <c r="J1105" s="82"/>
      <c r="K1105" s="103" t="s">
        <v>53</v>
      </c>
      <c r="L1105" s="89"/>
      <c r="M1105" s="104" t="s">
        <v>54</v>
      </c>
      <c r="N1105" s="105" t="s">
        <v>881</v>
      </c>
      <c r="Q1105" s="19"/>
      <c r="R1105" s="19"/>
    </row>
    <row r="1106" spans="1:18" s="18" customFormat="1" ht="15.75" collapsed="1" x14ac:dyDescent="0.25">
      <c r="A1106" s="106"/>
      <c r="B1106" s="80" t="s">
        <v>40</v>
      </c>
      <c r="C1106" s="81" t="s">
        <v>882</v>
      </c>
      <c r="D1106" s="82" t="s">
        <v>817</v>
      </c>
      <c r="E1106" s="82" t="str">
        <f t="shared" ref="E1106:E1107" ca="1" si="220">IF(F1106&lt;&gt;"","0x"&amp;DEC2HEX(F1106,3),"")</f>
        <v>0x241</v>
      </c>
      <c r="F1106" s="82">
        <f t="array" aca="1" ref="F1106" ca="1">IF(ISNUMBER(SEARCH("Bit", $K1106)), "", INDEX(F:F,MAX(IF(OFFSET(F1106,-25,0,24,1)&lt;&gt;"",ROW(OFFSET(F1106,-25,0,24,1)))),)+1)</f>
        <v>577</v>
      </c>
      <c r="G1106" s="82" t="s">
        <v>43</v>
      </c>
      <c r="H1106" s="82">
        <v>11</v>
      </c>
      <c r="I1106" s="82"/>
      <c r="J1106" s="82"/>
      <c r="K1106" s="89" t="s">
        <v>45</v>
      </c>
      <c r="L1106" s="89" t="s">
        <v>818</v>
      </c>
      <c r="M1106" s="90"/>
      <c r="N1106" s="91"/>
      <c r="Q1106" s="19"/>
      <c r="R1106" s="19"/>
    </row>
    <row r="1107" spans="1:18" s="18" customFormat="1" ht="33.75" hidden="1" outlineLevel="1" x14ac:dyDescent="0.25">
      <c r="A1107" s="106"/>
      <c r="B1107" s="80"/>
      <c r="C1107" s="81"/>
      <c r="D1107" s="82"/>
      <c r="E1107" s="82" t="str">
        <f t="shared" ca="1" si="220"/>
        <v/>
      </c>
      <c r="F1107" s="82" t="str">
        <f t="array" aca="1" ref="F1107" ca="1">IF(ISNUMBER(SEARCH("Bit", $K1107)), "", INDEX(F:F,MAX(IF(OFFSET(F1107,-25,0,24,1)&lt;&gt;"",ROW(OFFSET(F1107,-25,0,24,1)))),)+1)</f>
        <v/>
      </c>
      <c r="G1107" s="82"/>
      <c r="H1107" s="82"/>
      <c r="I1107" s="82"/>
      <c r="J1107" s="82"/>
      <c r="K1107" s="103" t="s">
        <v>159</v>
      </c>
      <c r="L1107" s="89"/>
      <c r="M1107" s="104" t="s">
        <v>54</v>
      </c>
      <c r="N1107" s="105" t="s">
        <v>883</v>
      </c>
      <c r="Q1107" s="19"/>
      <c r="R1107" s="19"/>
    </row>
    <row r="1108" spans="1:18" s="18" customFormat="1" ht="15.75" collapsed="1" x14ac:dyDescent="0.25">
      <c r="A1108" s="106"/>
      <c r="B1108" s="80" t="s">
        <v>40</v>
      </c>
      <c r="C1108" s="81" t="s">
        <v>1829</v>
      </c>
      <c r="D1108" s="82" t="s">
        <v>817</v>
      </c>
      <c r="E1108" s="82" t="str">
        <f ca="1">IF(F1108&lt;&gt;"","0x"&amp;DEC2HEX(F1108,3),"")</f>
        <v>0x242</v>
      </c>
      <c r="F1108" s="82">
        <f t="array" aca="1" ref="F1108" ca="1">IF(ISNUMBER(SEARCH("Bit", $K1108)), "", INDEX(F:F,MAX(IF(OFFSET(F1108,-25,0,24,1)&lt;&gt;"",ROW(OFFSET(F1108,-25,0,24,1)))),)+1)</f>
        <v>578</v>
      </c>
      <c r="G1108" s="82" t="s">
        <v>43</v>
      </c>
      <c r="H1108" s="82">
        <v>11</v>
      </c>
      <c r="I1108" s="82"/>
      <c r="J1108" s="82"/>
      <c r="K1108" s="89" t="s">
        <v>45</v>
      </c>
      <c r="L1108" s="89" t="s">
        <v>818</v>
      </c>
      <c r="M1108" s="90"/>
      <c r="N1108" s="91"/>
      <c r="Q1108" s="19"/>
      <c r="R1108" s="19"/>
    </row>
    <row r="1109" spans="1:18" s="18" customFormat="1" ht="15.75" hidden="1" outlineLevel="1" x14ac:dyDescent="0.25">
      <c r="A1109" s="106"/>
      <c r="B1109" s="80"/>
      <c r="C1109" s="81"/>
      <c r="D1109" s="82"/>
      <c r="E1109" s="82" t="str">
        <f ca="1">IF(F1109&lt;&gt;"","0x"&amp;DEC2HEX(F1109,3),"")</f>
        <v/>
      </c>
      <c r="F1109" s="82" t="str">
        <f t="array" aca="1" ref="F1109" ca="1">IF(ISNUMBER(SEARCH("Bit", $K1109)), "", INDEX(F:F,MAX(IF(OFFSET(F1109,-25,0,24,1)&lt;&gt;"",ROW(OFFSET(F1109,-25,0,24,1)))),)+1)</f>
        <v/>
      </c>
      <c r="G1109" s="82"/>
      <c r="H1109" s="82"/>
      <c r="I1109" s="82"/>
      <c r="J1109" s="82"/>
      <c r="K1109" s="89" t="s">
        <v>159</v>
      </c>
      <c r="L1109" s="89"/>
      <c r="M1109" s="90" t="s">
        <v>1829</v>
      </c>
      <c r="N1109" s="91"/>
      <c r="Q1109" s="19"/>
      <c r="R1109" s="19"/>
    </row>
    <row r="1110" spans="1:18" s="18" customFormat="1" ht="15.75" collapsed="1" x14ac:dyDescent="0.25">
      <c r="A1110" s="106"/>
      <c r="B1110" s="80" t="s">
        <v>40</v>
      </c>
      <c r="C1110" s="81" t="s">
        <v>884</v>
      </c>
      <c r="D1110" s="82" t="s">
        <v>817</v>
      </c>
      <c r="E1110" s="82" t="str">
        <f t="shared" ref="E1110:E1111" ca="1" si="221">IF(F1110&lt;&gt;"","0x"&amp;DEC2HEX(F1110,3),"")</f>
        <v>0x243</v>
      </c>
      <c r="F1110" s="82">
        <f t="array" aca="1" ref="F1110" ca="1">IF(ISNUMBER(SEARCH("Bit", $K1110)), "", INDEX(F:F,MAX(IF(OFFSET(F1110,-25,0,24,1)&lt;&gt;"",ROW(OFFSET(F1110,-25,0,24,1)))),)+1)</f>
        <v>579</v>
      </c>
      <c r="G1110" s="82" t="s">
        <v>43</v>
      </c>
      <c r="H1110" s="82">
        <v>16</v>
      </c>
      <c r="I1110" s="82"/>
      <c r="J1110" s="82"/>
      <c r="K1110" s="89" t="s">
        <v>45</v>
      </c>
      <c r="L1110" s="89" t="s">
        <v>818</v>
      </c>
      <c r="M1110" s="90"/>
      <c r="N1110" s="91"/>
      <c r="Q1110" s="19"/>
      <c r="R1110" s="19"/>
    </row>
    <row r="1111" spans="1:18" s="18" customFormat="1" ht="15.75" hidden="1" outlineLevel="1" x14ac:dyDescent="0.25">
      <c r="A1111" s="106"/>
      <c r="B1111" s="80"/>
      <c r="C1111" s="81"/>
      <c r="D1111" s="82"/>
      <c r="E1111" s="82" t="str">
        <f t="shared" ca="1" si="221"/>
        <v/>
      </c>
      <c r="F1111" s="82" t="str">
        <f t="array" aca="1" ref="F1111" ca="1">IF(ISNUMBER(SEARCH("Bit", $K1111)), "", INDEX(F:F,MAX(IF(OFFSET(F1111,-25,0,24,1)&lt;&gt;"",ROW(OFFSET(F1111,-25,0,24,1)))),)+1)</f>
        <v/>
      </c>
      <c r="G1111" s="82"/>
      <c r="H1111" s="82"/>
      <c r="I1111" s="82"/>
      <c r="J1111" s="82"/>
      <c r="K1111" s="89" t="s">
        <v>112</v>
      </c>
      <c r="L1111" s="89"/>
      <c r="M1111" s="90" t="s">
        <v>884</v>
      </c>
      <c r="N1111" s="91"/>
      <c r="Q1111" s="19"/>
      <c r="R1111" s="19"/>
    </row>
    <row r="1112" spans="1:18" s="18" customFormat="1" ht="15.75" collapsed="1" x14ac:dyDescent="0.25">
      <c r="A1112" s="106"/>
      <c r="B1112" s="80" t="s">
        <v>40</v>
      </c>
      <c r="C1112" s="81" t="s">
        <v>885</v>
      </c>
      <c r="D1112" s="82" t="s">
        <v>817</v>
      </c>
      <c r="E1112" s="82" t="str">
        <f ca="1">IF(F1112&lt;&gt;"","0x"&amp;DEC2HEX(F1112,3),"")</f>
        <v>0x244</v>
      </c>
      <c r="F1112" s="82">
        <f t="array" aca="1" ref="F1112" ca="1">IF(ISNUMBER(SEARCH("Bit", $K1112)), "", INDEX(F:F,MAX(IF(OFFSET(F1112,-25,0,24,1)&lt;&gt;"",ROW(OFFSET(F1112,-25,0,24,1)))),)+1)</f>
        <v>580</v>
      </c>
      <c r="G1112" s="82" t="s">
        <v>43</v>
      </c>
      <c r="H1112" s="82">
        <v>16</v>
      </c>
      <c r="I1112" s="82"/>
      <c r="J1112" s="82"/>
      <c r="K1112" s="89" t="s">
        <v>45</v>
      </c>
      <c r="L1112" s="89" t="s">
        <v>818</v>
      </c>
      <c r="M1112" s="90"/>
      <c r="N1112" s="91"/>
      <c r="Q1112" s="19"/>
      <c r="R1112" s="19"/>
    </row>
    <row r="1113" spans="1:18" s="18" customFormat="1" ht="15.75" hidden="1" outlineLevel="1" x14ac:dyDescent="0.25">
      <c r="A1113" s="106"/>
      <c r="B1113" s="80"/>
      <c r="C1113" s="81"/>
      <c r="D1113" s="82"/>
      <c r="E1113" s="82" t="str">
        <f ca="1">IF(F1113&lt;&gt;"","0x"&amp;DEC2HEX(F1113,3),"")</f>
        <v/>
      </c>
      <c r="F1113" s="82" t="str">
        <f t="array" aca="1" ref="F1113" ca="1">IF(ISNUMBER(SEARCH("Bit", $K1113)), "", INDEX(F:F,MAX(IF(OFFSET(F1113,-25,0,24,1)&lt;&gt;"",ROW(OFFSET(F1113,-25,0,24,1)))),)+1)</f>
        <v/>
      </c>
      <c r="G1113" s="82"/>
      <c r="H1113" s="82"/>
      <c r="I1113" s="82"/>
      <c r="J1113" s="82"/>
      <c r="K1113" s="89" t="s">
        <v>112</v>
      </c>
      <c r="L1113" s="89"/>
      <c r="M1113" s="90" t="s">
        <v>885</v>
      </c>
      <c r="N1113" s="91"/>
      <c r="Q1113" s="19"/>
      <c r="R1113" s="19"/>
    </row>
    <row r="1114" spans="1:18" s="18" customFormat="1" ht="15.75" collapsed="1" x14ac:dyDescent="0.25">
      <c r="A1114" s="106"/>
      <c r="B1114" s="80" t="s">
        <v>40</v>
      </c>
      <c r="C1114" s="81" t="s">
        <v>886</v>
      </c>
      <c r="D1114" s="82" t="s">
        <v>817</v>
      </c>
      <c r="E1114" s="82" t="str">
        <f t="shared" ref="E1114:E1117" ca="1" si="222">IF(F1114&lt;&gt;"","0x"&amp;DEC2HEX(F1114,3),"")</f>
        <v>0x245</v>
      </c>
      <c r="F1114" s="82">
        <f t="array" aca="1" ref="F1114" ca="1">IF(ISNUMBER(SEARCH("Bit", $K1114)), "", INDEX(F:F,MAX(IF(OFFSET(F1114,-25,0,24,1)&lt;&gt;"",ROW(OFFSET(F1114,-25,0,24,1)))),)+1)</f>
        <v>581</v>
      </c>
      <c r="G1114" s="82" t="s">
        <v>824</v>
      </c>
      <c r="H1114" s="82">
        <v>16</v>
      </c>
      <c r="I1114" s="82"/>
      <c r="J1114" s="82"/>
      <c r="K1114" s="89" t="s">
        <v>45</v>
      </c>
      <c r="L1114" s="89" t="s">
        <v>818</v>
      </c>
      <c r="M1114" s="90"/>
      <c r="N1114" s="91"/>
      <c r="Q1114" s="19"/>
      <c r="R1114" s="19"/>
    </row>
    <row r="1115" spans="1:18" s="18" customFormat="1" ht="15.75" hidden="1" outlineLevel="1" x14ac:dyDescent="0.25">
      <c r="A1115" s="106"/>
      <c r="B1115" s="80"/>
      <c r="C1115" s="81"/>
      <c r="D1115" s="82"/>
      <c r="E1115" s="82" t="str">
        <f t="shared" ca="1" si="222"/>
        <v/>
      </c>
      <c r="F1115" s="82" t="str">
        <f t="array" aca="1" ref="F1115" ca="1">IF(ISNUMBER(SEARCH("Bit", $K1115)), "", INDEX(F:F,MAX(IF(OFFSET(F1115,-25,0,24,1)&lt;&gt;"",ROW(OFFSET(F1115,-25,0,24,1)))),)+1)</f>
        <v/>
      </c>
      <c r="G1115" s="82"/>
      <c r="H1115" s="82"/>
      <c r="I1115" s="82"/>
      <c r="J1115" s="82"/>
      <c r="K1115" s="103" t="s">
        <v>47</v>
      </c>
      <c r="L1115" s="89"/>
      <c r="M1115" s="104" t="s">
        <v>48</v>
      </c>
      <c r="N1115" s="105" t="s">
        <v>215</v>
      </c>
      <c r="Q1115" s="19"/>
      <c r="R1115" s="19"/>
    </row>
    <row r="1116" spans="1:18" s="18" customFormat="1" ht="15.75" hidden="1" outlineLevel="1" x14ac:dyDescent="0.25">
      <c r="A1116" s="106"/>
      <c r="B1116" s="80"/>
      <c r="C1116" s="81"/>
      <c r="D1116" s="82"/>
      <c r="E1116" s="82" t="str">
        <f t="shared" ref="E1116" ca="1" si="223">IF(F1116&lt;&gt;"","0x"&amp;DEC2HEX(F1116,3),"")</f>
        <v/>
      </c>
      <c r="F1116" s="82" t="str">
        <f t="array" aca="1" ref="F1116" ca="1">IF(ISNUMBER(SEARCH("Bit", $K1116)), "", INDEX(F:F,MAX(IF(OFFSET(F1116,-25,0,24,1)&lt;&gt;"",ROW(OFFSET(F1116,-25,0,24,1)))),)+1)</f>
        <v/>
      </c>
      <c r="G1116" s="82"/>
      <c r="H1116" s="82"/>
      <c r="I1116" s="82"/>
      <c r="J1116" s="82"/>
      <c r="K1116" s="103" t="s">
        <v>50</v>
      </c>
      <c r="L1116" s="89"/>
      <c r="M1116" s="104" t="s">
        <v>51</v>
      </c>
      <c r="N1116" s="105" t="s">
        <v>216</v>
      </c>
      <c r="Q1116" s="19"/>
      <c r="R1116" s="19"/>
    </row>
    <row r="1117" spans="1:18" s="18" customFormat="1" ht="15.75" hidden="1" outlineLevel="1" x14ac:dyDescent="0.25">
      <c r="A1117" s="106"/>
      <c r="B1117" s="80"/>
      <c r="C1117" s="81"/>
      <c r="D1117" s="82"/>
      <c r="E1117" s="82" t="str">
        <f t="shared" ca="1" si="222"/>
        <v/>
      </c>
      <c r="F1117" s="82" t="str">
        <f t="array" aca="1" ref="F1117" ca="1">IF(ISNUMBER(SEARCH("Bit", $K1117)), "", INDEX(F:F,MAX(IF(OFFSET(F1117,-25,0,24,1)&lt;&gt;"",ROW(OFFSET(F1117,-25,0,24,1)))),)+1)</f>
        <v/>
      </c>
      <c r="G1117" s="82"/>
      <c r="H1117" s="82"/>
      <c r="I1117" s="82"/>
      <c r="J1117" s="82"/>
      <c r="K1117" s="103" t="s">
        <v>53</v>
      </c>
      <c r="L1117" s="89"/>
      <c r="M1117" s="104" t="s">
        <v>54</v>
      </c>
      <c r="N1117" s="105" t="s">
        <v>217</v>
      </c>
      <c r="Q1117" s="19"/>
      <c r="R1117" s="19"/>
    </row>
    <row r="1118" spans="1:18" s="18" customFormat="1" ht="15.75" collapsed="1" x14ac:dyDescent="0.25">
      <c r="A1118" s="106"/>
      <c r="B1118" s="80" t="s">
        <v>40</v>
      </c>
      <c r="C1118" s="81" t="s">
        <v>887</v>
      </c>
      <c r="D1118" s="82" t="s">
        <v>817</v>
      </c>
      <c r="E1118" s="82" t="str">
        <f ca="1">IF(F1118&lt;&gt;"","0x"&amp;DEC2HEX(F1118,3),"")</f>
        <v>0x246</v>
      </c>
      <c r="F1118" s="82">
        <f t="array" aca="1" ref="F1118" ca="1">IF(ISNUMBER(SEARCH("Bit", $K1118)), "", INDEX(F:F,MAX(IF(OFFSET(F1118,-25,0,24,1)&lt;&gt;"",ROW(OFFSET(F1118,-25,0,24,1)))),)+1)</f>
        <v>582</v>
      </c>
      <c r="G1118" s="82" t="s">
        <v>43</v>
      </c>
      <c r="H1118" s="82">
        <v>16</v>
      </c>
      <c r="I1118" s="82"/>
      <c r="J1118" s="82"/>
      <c r="K1118" s="89" t="s">
        <v>45</v>
      </c>
      <c r="L1118" s="89" t="s">
        <v>818</v>
      </c>
      <c r="M1118" s="90"/>
      <c r="N1118" s="91"/>
      <c r="Q1118" s="19"/>
      <c r="R1118" s="19"/>
    </row>
    <row r="1119" spans="1:18" s="18" customFormat="1" ht="15.75" hidden="1" outlineLevel="1" x14ac:dyDescent="0.25">
      <c r="A1119" s="106"/>
      <c r="B1119" s="80"/>
      <c r="C1119" s="81"/>
      <c r="D1119" s="82"/>
      <c r="E1119" s="82" t="str">
        <f ca="1">IF(F1119&lt;&gt;"","0x"&amp;DEC2HEX(F1119,3),"")</f>
        <v/>
      </c>
      <c r="F1119" s="82" t="str">
        <f t="array" aca="1" ref="F1119" ca="1">IF(ISNUMBER(SEARCH("Bit", $K1119)), "", INDEX(F:F,MAX(IF(OFFSET(F1119,-25,0,24,1)&lt;&gt;"",ROW(OFFSET(F1119,-25,0,24,1)))),)+1)</f>
        <v/>
      </c>
      <c r="G1119" s="82"/>
      <c r="H1119" s="82"/>
      <c r="I1119" s="82"/>
      <c r="J1119" s="82"/>
      <c r="K1119" s="89" t="s">
        <v>112</v>
      </c>
      <c r="L1119" s="89"/>
      <c r="M1119" s="90" t="s">
        <v>887</v>
      </c>
      <c r="N1119" s="91"/>
      <c r="Q1119" s="19"/>
      <c r="R1119" s="19"/>
    </row>
    <row r="1120" spans="1:18" s="18" customFormat="1" ht="15.75" collapsed="1" x14ac:dyDescent="0.25">
      <c r="A1120" s="106"/>
      <c r="B1120" s="80" t="s">
        <v>40</v>
      </c>
      <c r="C1120" s="81" t="s">
        <v>888</v>
      </c>
      <c r="D1120" s="82" t="s">
        <v>817</v>
      </c>
      <c r="E1120" s="82" t="str">
        <f t="shared" ref="E1120:E1121" ca="1" si="224">IF(F1120&lt;&gt;"","0x"&amp;DEC2HEX(F1120,3),"")</f>
        <v>0x247</v>
      </c>
      <c r="F1120" s="82">
        <f t="array" aca="1" ref="F1120" ca="1">IF(ISNUMBER(SEARCH("Bit", $K1120)), "", INDEX(F:F,MAX(IF(OFFSET(F1120,-25,0,24,1)&lt;&gt;"",ROW(OFFSET(F1120,-25,0,24,1)))),)+1)</f>
        <v>583</v>
      </c>
      <c r="G1120" s="82" t="s">
        <v>43</v>
      </c>
      <c r="H1120" s="82">
        <v>16</v>
      </c>
      <c r="I1120" s="82"/>
      <c r="J1120" s="82"/>
      <c r="K1120" s="89" t="s">
        <v>45</v>
      </c>
      <c r="L1120" s="89" t="s">
        <v>818</v>
      </c>
      <c r="M1120" s="90"/>
      <c r="N1120" s="91"/>
      <c r="Q1120" s="19"/>
      <c r="R1120" s="19"/>
    </row>
    <row r="1121" spans="1:18" s="18" customFormat="1" ht="15.75" hidden="1" outlineLevel="1" x14ac:dyDescent="0.25">
      <c r="A1121" s="106"/>
      <c r="B1121" s="80"/>
      <c r="C1121" s="81"/>
      <c r="D1121" s="82"/>
      <c r="E1121" s="82" t="str">
        <f t="shared" ca="1" si="224"/>
        <v/>
      </c>
      <c r="F1121" s="82" t="str">
        <f t="array" aca="1" ref="F1121" ca="1">IF(ISNUMBER(SEARCH("Bit", $K1121)), "", INDEX(F:F,MAX(IF(OFFSET(F1121,-25,0,24,1)&lt;&gt;"",ROW(OFFSET(F1121,-25,0,24,1)))),)+1)</f>
        <v/>
      </c>
      <c r="G1121" s="82"/>
      <c r="H1121" s="82"/>
      <c r="I1121" s="82"/>
      <c r="J1121" s="82"/>
      <c r="K1121" s="89" t="s">
        <v>112</v>
      </c>
      <c r="L1121" s="89"/>
      <c r="M1121" s="90" t="s">
        <v>888</v>
      </c>
      <c r="N1121" s="91"/>
      <c r="Q1121" s="19"/>
      <c r="R1121" s="19"/>
    </row>
    <row r="1122" spans="1:18" s="18" customFormat="1" ht="15.75" collapsed="1" x14ac:dyDescent="0.25">
      <c r="A1122" s="106"/>
      <c r="B1122" s="80" t="s">
        <v>40</v>
      </c>
      <c r="C1122" s="81" t="s">
        <v>889</v>
      </c>
      <c r="D1122" s="82" t="s">
        <v>817</v>
      </c>
      <c r="E1122" s="82" t="str">
        <f t="shared" ref="E1122:E1127" ca="1" si="225">IF(F1122&lt;&gt;"","0x"&amp;DEC2HEX(F1122,3),"")</f>
        <v>0x248</v>
      </c>
      <c r="F1122" s="82">
        <f t="array" aca="1" ref="F1122" ca="1">IF(ISNUMBER(SEARCH("Bit", $K1122)), "", INDEX(F:F,MAX(IF(OFFSET(F1122,-25,0,24,1)&lt;&gt;"",ROW(OFFSET(F1122,-25,0,24,1)))),)+1)</f>
        <v>584</v>
      </c>
      <c r="G1122" s="82" t="s">
        <v>824</v>
      </c>
      <c r="H1122" s="82">
        <v>16</v>
      </c>
      <c r="I1122" s="82"/>
      <c r="J1122" s="82"/>
      <c r="K1122" s="89" t="s">
        <v>45</v>
      </c>
      <c r="L1122" s="89" t="s">
        <v>818</v>
      </c>
      <c r="M1122" s="90"/>
      <c r="N1122" s="91"/>
      <c r="Q1122" s="19"/>
      <c r="R1122" s="19"/>
    </row>
    <row r="1123" spans="1:18" s="18" customFormat="1" ht="15.75" hidden="1" outlineLevel="1" x14ac:dyDescent="0.25">
      <c r="A1123" s="106"/>
      <c r="B1123" s="80"/>
      <c r="C1123" s="81"/>
      <c r="D1123" s="82"/>
      <c r="E1123" s="82" t="str">
        <f t="shared" ca="1" si="225"/>
        <v/>
      </c>
      <c r="F1123" s="82" t="str">
        <f t="array" aca="1" ref="F1123" ca="1">IF(ISNUMBER(SEARCH("Bit", $K1123)), "", INDEX(F:F,MAX(IF(OFFSET(F1123,-25,0,24,1)&lt;&gt;"",ROW(OFFSET(F1123,-25,0,24,1)))),)+1)</f>
        <v/>
      </c>
      <c r="G1123" s="82"/>
      <c r="H1123" s="82"/>
      <c r="I1123" s="82"/>
      <c r="J1123" s="82"/>
      <c r="K1123" s="103" t="s">
        <v>47</v>
      </c>
      <c r="L1123" s="89"/>
      <c r="M1123" s="104" t="s">
        <v>48</v>
      </c>
      <c r="N1123" s="91"/>
      <c r="Q1123" s="19"/>
      <c r="R1123" s="19"/>
    </row>
    <row r="1124" spans="1:18" s="18" customFormat="1" ht="15.75" hidden="1" outlineLevel="1" x14ac:dyDescent="0.25">
      <c r="A1124" s="106"/>
      <c r="B1124" s="80"/>
      <c r="C1124" s="81"/>
      <c r="D1124" s="82"/>
      <c r="E1124" s="82" t="str">
        <f t="shared" ca="1" si="225"/>
        <v/>
      </c>
      <c r="F1124" s="82" t="str">
        <f t="array" aca="1" ref="F1124" ca="1">IF(ISNUMBER(SEARCH("Bit", $K1124)), "", INDEX(F:F,MAX(IF(OFFSET(F1124,-25,0,24,1)&lt;&gt;"",ROW(OFFSET(F1124,-25,0,24,1)))),)+1)</f>
        <v/>
      </c>
      <c r="G1124" s="82"/>
      <c r="H1124" s="82"/>
      <c r="I1124" s="82"/>
      <c r="J1124" s="82"/>
      <c r="K1124" s="103" t="s">
        <v>50</v>
      </c>
      <c r="L1124" s="89"/>
      <c r="M1124" s="104" t="s">
        <v>51</v>
      </c>
      <c r="N1124" s="91"/>
      <c r="Q1124" s="19"/>
      <c r="R1124" s="19"/>
    </row>
    <row r="1125" spans="1:18" s="18" customFormat="1" ht="15.75" hidden="1" outlineLevel="1" x14ac:dyDescent="0.25">
      <c r="A1125" s="106"/>
      <c r="B1125" s="80"/>
      <c r="C1125" s="81"/>
      <c r="D1125" s="82"/>
      <c r="E1125" s="82" t="str">
        <f t="shared" ca="1" si="225"/>
        <v/>
      </c>
      <c r="F1125" s="82" t="str">
        <f t="array" aca="1" ref="F1125" ca="1">IF(ISNUMBER(SEARCH("Bit", $K1125)), "", INDEX(F:F,MAX(IF(OFFSET(F1125,-25,0,24,1)&lt;&gt;"",ROW(OFFSET(F1125,-25,0,24,1)))),)+1)</f>
        <v/>
      </c>
      <c r="G1125" s="82"/>
      <c r="H1125" s="82"/>
      <c r="I1125" s="82"/>
      <c r="J1125" s="82"/>
      <c r="K1125" s="103" t="s">
        <v>53</v>
      </c>
      <c r="L1125" s="89"/>
      <c r="M1125" s="104" t="s">
        <v>54</v>
      </c>
      <c r="N1125" s="91"/>
      <c r="Q1125" s="19"/>
      <c r="R1125" s="19"/>
    </row>
    <row r="1126" spans="1:18" s="18" customFormat="1" ht="15.75" collapsed="1" x14ac:dyDescent="0.25">
      <c r="A1126" s="106"/>
      <c r="B1126" s="100" t="s">
        <v>40</v>
      </c>
      <c r="C1126" s="101" t="s">
        <v>890</v>
      </c>
      <c r="D1126" s="82" t="s">
        <v>817</v>
      </c>
      <c r="E1126" s="102" t="str">
        <f t="shared" ca="1" si="225"/>
        <v>0x249</v>
      </c>
      <c r="F1126" s="82">
        <f t="array" aca="1" ref="F1126" ca="1">IF(ISNUMBER(SEARCH("Bit", $K1126)), "", INDEX(F:F,MAX(IF(OFFSET(F1126,-25,0,24,1)&lt;&gt;"",ROW(OFFSET(F1126,-25,0,24,1)))),)+1)</f>
        <v>585</v>
      </c>
      <c r="G1126" s="102" t="s">
        <v>43</v>
      </c>
      <c r="H1126" s="102">
        <v>16</v>
      </c>
      <c r="I1126" s="102"/>
      <c r="J1126" s="102"/>
      <c r="K1126" s="103" t="s">
        <v>45</v>
      </c>
      <c r="L1126" s="89" t="s">
        <v>818</v>
      </c>
      <c r="M1126" s="104"/>
      <c r="N1126" s="105"/>
      <c r="Q1126" s="19"/>
      <c r="R1126" s="19"/>
    </row>
    <row r="1127" spans="1:18" s="18" customFormat="1" ht="15.75" hidden="1" outlineLevel="1" x14ac:dyDescent="0.25">
      <c r="A1127" s="106"/>
      <c r="B1127" s="100"/>
      <c r="C1127" s="101"/>
      <c r="D1127" s="102"/>
      <c r="E1127" s="102" t="str">
        <f t="shared" ca="1" si="225"/>
        <v/>
      </c>
      <c r="F1127" s="82" t="str">
        <f t="array" aca="1" ref="F1127" ca="1">IF(ISNUMBER(SEARCH("Bit", $K1127)), "", INDEX(F:F,MAX(IF(OFFSET(F1127,-25,0,24,1)&lt;&gt;"",ROW(OFFSET(F1127,-25,0,24,1)))),)+1)</f>
        <v/>
      </c>
      <c r="G1127" s="102"/>
      <c r="H1127" s="102"/>
      <c r="I1127" s="102"/>
      <c r="J1127" s="102"/>
      <c r="K1127" s="103" t="s">
        <v>112</v>
      </c>
      <c r="L1127" s="103"/>
      <c r="M1127" s="104" t="s">
        <v>814</v>
      </c>
      <c r="N1127" s="105" t="s">
        <v>815</v>
      </c>
      <c r="Q1127" s="19"/>
      <c r="R1127" s="19"/>
    </row>
    <row r="1128" spans="1:18" s="18" customFormat="1" ht="15.75" collapsed="1" x14ac:dyDescent="0.25">
      <c r="A1128" s="106"/>
      <c r="B1128" s="100" t="s">
        <v>40</v>
      </c>
      <c r="C1128" s="101" t="s">
        <v>891</v>
      </c>
      <c r="D1128" s="82" t="s">
        <v>817</v>
      </c>
      <c r="E1128" s="102" t="str">
        <f t="shared" ref="E1128:E1129" ca="1" si="226">IF(F1128&lt;&gt;"","0x"&amp;DEC2HEX(F1128,3),"")</f>
        <v>0x24A</v>
      </c>
      <c r="F1128" s="82">
        <f t="array" aca="1" ref="F1128" ca="1">IF(ISNUMBER(SEARCH("Bit", $K1128)), "", INDEX(F:F,MAX(IF(OFFSET(F1128,-25,0,24,1)&lt;&gt;"",ROW(OFFSET(F1128,-25,0,24,1)))),)+1)</f>
        <v>586</v>
      </c>
      <c r="G1128" s="102" t="s">
        <v>43</v>
      </c>
      <c r="H1128" s="102">
        <v>16</v>
      </c>
      <c r="I1128" s="102"/>
      <c r="J1128" s="102"/>
      <c r="K1128" s="103" t="s">
        <v>45</v>
      </c>
      <c r="L1128" s="89" t="s">
        <v>818</v>
      </c>
      <c r="M1128" s="104"/>
      <c r="N1128" s="105"/>
      <c r="Q1128" s="19"/>
      <c r="R1128" s="19"/>
    </row>
    <row r="1129" spans="1:18" s="18" customFormat="1" ht="22.5" hidden="1" outlineLevel="1" x14ac:dyDescent="0.25">
      <c r="A1129" s="106"/>
      <c r="B1129" s="100"/>
      <c r="C1129" s="101"/>
      <c r="D1129" s="102"/>
      <c r="E1129" s="102" t="str">
        <f t="shared" ca="1" si="226"/>
        <v/>
      </c>
      <c r="F1129" s="82" t="str">
        <f t="array" aca="1" ref="F1129" ca="1">IF(ISNUMBER(SEARCH("Bit", $K1129)), "", INDEX(F:F,MAX(IF(OFFSET(F1129,-25,0,24,1)&lt;&gt;"",ROW(OFFSET(F1129,-25,0,24,1)))),)+1)</f>
        <v/>
      </c>
      <c r="G1129" s="102"/>
      <c r="H1129" s="102"/>
      <c r="I1129" s="102"/>
      <c r="J1129" s="102"/>
      <c r="K1129" s="103" t="s">
        <v>112</v>
      </c>
      <c r="L1129" s="103"/>
      <c r="M1129" s="104" t="s">
        <v>892</v>
      </c>
      <c r="N1129" s="105" t="s">
        <v>893</v>
      </c>
      <c r="Q1129" s="19"/>
      <c r="R1129" s="19"/>
    </row>
    <row r="1130" spans="1:18" s="18" customFormat="1" ht="15.75" collapsed="1" x14ac:dyDescent="0.25">
      <c r="A1130" s="106"/>
      <c r="B1130" s="100" t="s">
        <v>40</v>
      </c>
      <c r="C1130" s="101" t="s">
        <v>894</v>
      </c>
      <c r="D1130" s="82" t="s">
        <v>817</v>
      </c>
      <c r="E1130" s="102" t="str">
        <f t="shared" ref="E1130:E1131" ca="1" si="227">IF(F1130&lt;&gt;"","0x"&amp;DEC2HEX(F1130,3),"")</f>
        <v>0x24B</v>
      </c>
      <c r="F1130" s="82">
        <f t="array" aca="1" ref="F1130" ca="1">IF(ISNUMBER(SEARCH("Bit", $K1130)), "", INDEX(F:F,MAX(IF(OFFSET(F1130,-25,0,24,1)&lt;&gt;"",ROW(OFFSET(F1130,-25,0,24,1)))),)+1)</f>
        <v>587</v>
      </c>
      <c r="G1130" s="102" t="s">
        <v>43</v>
      </c>
      <c r="H1130" s="102">
        <v>16</v>
      </c>
      <c r="I1130" s="102"/>
      <c r="J1130" s="102"/>
      <c r="K1130" s="103" t="s">
        <v>45</v>
      </c>
      <c r="L1130" s="89" t="s">
        <v>818</v>
      </c>
      <c r="M1130" s="104"/>
      <c r="N1130" s="105"/>
      <c r="Q1130" s="19"/>
      <c r="R1130" s="19"/>
    </row>
    <row r="1131" spans="1:18" s="18" customFormat="1" ht="22.5" hidden="1" outlineLevel="1" x14ac:dyDescent="0.25">
      <c r="A1131" s="106"/>
      <c r="B1131" s="100"/>
      <c r="C1131" s="101"/>
      <c r="D1131" s="102"/>
      <c r="E1131" s="102" t="str">
        <f t="shared" ca="1" si="227"/>
        <v/>
      </c>
      <c r="F1131" s="82" t="str">
        <f t="array" aca="1" ref="F1131" ca="1">IF(ISNUMBER(SEARCH("Bit", $K1131)), "", INDEX(F:F,MAX(IF(OFFSET(F1131,-25,0,24,1)&lt;&gt;"",ROW(OFFSET(F1131,-25,0,24,1)))),)+1)</f>
        <v/>
      </c>
      <c r="G1131" s="102"/>
      <c r="H1131" s="102"/>
      <c r="I1131" s="102"/>
      <c r="J1131" s="102"/>
      <c r="K1131" s="103" t="s">
        <v>112</v>
      </c>
      <c r="L1131" s="103"/>
      <c r="M1131" s="104" t="s">
        <v>892</v>
      </c>
      <c r="N1131" s="105" t="s">
        <v>895</v>
      </c>
      <c r="Q1131" s="19"/>
      <c r="R1131" s="19"/>
    </row>
    <row r="1132" spans="1:18" s="18" customFormat="1" ht="15.75" collapsed="1" x14ac:dyDescent="0.25">
      <c r="A1132" s="106"/>
      <c r="B1132" s="100" t="s">
        <v>40</v>
      </c>
      <c r="C1132" s="101" t="s">
        <v>896</v>
      </c>
      <c r="D1132" s="82" t="s">
        <v>817</v>
      </c>
      <c r="E1132" s="102" t="str">
        <f t="shared" ref="E1132:E1133" ca="1" si="228">IF(F1132&lt;&gt;"","0x"&amp;DEC2HEX(F1132,3),"")</f>
        <v>0x24C</v>
      </c>
      <c r="F1132" s="82">
        <f t="array" aca="1" ref="F1132" ca="1">IF(ISNUMBER(SEARCH("Bit", $K1132)), "", INDEX(F:F,MAX(IF(OFFSET(F1132,-25,0,24,1)&lt;&gt;"",ROW(OFFSET(F1132,-25,0,24,1)))),)+1)</f>
        <v>588</v>
      </c>
      <c r="G1132" s="102" t="s">
        <v>43</v>
      </c>
      <c r="H1132" s="102">
        <v>16</v>
      </c>
      <c r="I1132" s="102"/>
      <c r="J1132" s="102"/>
      <c r="K1132" s="103" t="s">
        <v>45</v>
      </c>
      <c r="L1132" s="89" t="s">
        <v>818</v>
      </c>
      <c r="M1132" s="104"/>
      <c r="N1132" s="105"/>
      <c r="Q1132" s="19"/>
      <c r="R1132" s="19"/>
    </row>
    <row r="1133" spans="1:18" s="18" customFormat="1" ht="22.5" hidden="1" outlineLevel="1" x14ac:dyDescent="0.25">
      <c r="A1133" s="106"/>
      <c r="B1133" s="100"/>
      <c r="C1133" s="101"/>
      <c r="D1133" s="102"/>
      <c r="E1133" s="102" t="str">
        <f t="shared" ca="1" si="228"/>
        <v/>
      </c>
      <c r="F1133" s="82" t="str">
        <f t="array" aca="1" ref="F1133" ca="1">IF(ISNUMBER(SEARCH("Bit", $K1133)), "", INDEX(F:F,MAX(IF(OFFSET(F1133,-25,0,24,1)&lt;&gt;"",ROW(OFFSET(F1133,-25,0,24,1)))),)+1)</f>
        <v/>
      </c>
      <c r="G1133" s="102"/>
      <c r="H1133" s="102"/>
      <c r="I1133" s="102"/>
      <c r="J1133" s="102"/>
      <c r="K1133" s="103" t="s">
        <v>112</v>
      </c>
      <c r="L1133" s="103"/>
      <c r="M1133" s="104" t="s">
        <v>892</v>
      </c>
      <c r="N1133" s="105" t="s">
        <v>897</v>
      </c>
      <c r="Q1133" s="19"/>
      <c r="R1133" s="19"/>
    </row>
    <row r="1134" spans="1:18" s="18" customFormat="1" ht="15.75" collapsed="1" x14ac:dyDescent="0.25">
      <c r="A1134" s="106"/>
      <c r="B1134" s="100" t="s">
        <v>40</v>
      </c>
      <c r="C1134" s="101" t="s">
        <v>898</v>
      </c>
      <c r="D1134" s="82" t="s">
        <v>817</v>
      </c>
      <c r="E1134" s="102" t="str">
        <f t="shared" ref="E1134:E1135" ca="1" si="229">IF(F1134&lt;&gt;"","0x"&amp;DEC2HEX(F1134,3),"")</f>
        <v>0x24D</v>
      </c>
      <c r="F1134" s="82">
        <f t="array" aca="1" ref="F1134" ca="1">IF(ISNUMBER(SEARCH("Bit", $K1134)), "", INDEX(F:F,MAX(IF(OFFSET(F1134,-25,0,24,1)&lt;&gt;"",ROW(OFFSET(F1134,-25,0,24,1)))),)+1)</f>
        <v>589</v>
      </c>
      <c r="G1134" s="102" t="s">
        <v>43</v>
      </c>
      <c r="H1134" s="102">
        <v>16</v>
      </c>
      <c r="I1134" s="102"/>
      <c r="J1134" s="102"/>
      <c r="K1134" s="103" t="s">
        <v>45</v>
      </c>
      <c r="L1134" s="89" t="s">
        <v>818</v>
      </c>
      <c r="M1134" s="104"/>
      <c r="N1134" s="105"/>
      <c r="Q1134" s="19"/>
      <c r="R1134" s="19"/>
    </row>
    <row r="1135" spans="1:18" s="18" customFormat="1" ht="22.5" hidden="1" outlineLevel="1" x14ac:dyDescent="0.25">
      <c r="A1135" s="106"/>
      <c r="B1135" s="100"/>
      <c r="C1135" s="101"/>
      <c r="D1135" s="102"/>
      <c r="E1135" s="102" t="str">
        <f t="shared" ca="1" si="229"/>
        <v/>
      </c>
      <c r="F1135" s="82" t="str">
        <f t="array" aca="1" ref="F1135" ca="1">IF(ISNUMBER(SEARCH("Bit", $K1135)), "", INDEX(F:F,MAX(IF(OFFSET(F1135,-25,0,24,1)&lt;&gt;"",ROW(OFFSET(F1135,-25,0,24,1)))),)+1)</f>
        <v/>
      </c>
      <c r="G1135" s="102"/>
      <c r="H1135" s="102"/>
      <c r="I1135" s="102"/>
      <c r="J1135" s="102"/>
      <c r="K1135" s="103" t="s">
        <v>112</v>
      </c>
      <c r="L1135" s="103"/>
      <c r="M1135" s="104" t="s">
        <v>892</v>
      </c>
      <c r="N1135" s="105" t="s">
        <v>899</v>
      </c>
      <c r="Q1135" s="19"/>
      <c r="R1135" s="19"/>
    </row>
    <row r="1136" spans="1:18" s="18" customFormat="1" ht="15.75" collapsed="1" x14ac:dyDescent="0.25">
      <c r="A1136" s="106"/>
      <c r="B1136" s="100" t="s">
        <v>40</v>
      </c>
      <c r="C1136" s="101" t="s">
        <v>900</v>
      </c>
      <c r="D1136" s="82" t="s">
        <v>817</v>
      </c>
      <c r="E1136" s="102" t="str">
        <f t="shared" ref="E1136:E1137" ca="1" si="230">IF(F1136&lt;&gt;"","0x"&amp;DEC2HEX(F1136,3),"")</f>
        <v>0x24E</v>
      </c>
      <c r="F1136" s="82">
        <f t="array" aca="1" ref="F1136" ca="1">IF(ISNUMBER(SEARCH("Bit", $K1136)), "", INDEX(F:F,MAX(IF(OFFSET(F1136,-25,0,24,1)&lt;&gt;"",ROW(OFFSET(F1136,-25,0,24,1)))),)+1)</f>
        <v>590</v>
      </c>
      <c r="G1136" s="102" t="s">
        <v>43</v>
      </c>
      <c r="H1136" s="102">
        <v>16</v>
      </c>
      <c r="I1136" s="102"/>
      <c r="J1136" s="102"/>
      <c r="K1136" s="103" t="s">
        <v>45</v>
      </c>
      <c r="L1136" s="89" t="s">
        <v>818</v>
      </c>
      <c r="M1136" s="104"/>
      <c r="N1136" s="105"/>
      <c r="Q1136" s="19"/>
      <c r="R1136" s="19"/>
    </row>
    <row r="1137" spans="1:18" s="18" customFormat="1" ht="22.5" hidden="1" outlineLevel="1" x14ac:dyDescent="0.25">
      <c r="A1137" s="106"/>
      <c r="B1137" s="100"/>
      <c r="C1137" s="101"/>
      <c r="D1137" s="102"/>
      <c r="E1137" s="102" t="str">
        <f t="shared" ca="1" si="230"/>
        <v/>
      </c>
      <c r="F1137" s="82" t="str">
        <f t="array" aca="1" ref="F1137" ca="1">IF(ISNUMBER(SEARCH("Bit", $K1137)), "", INDEX(F:F,MAX(IF(OFFSET(F1137,-25,0,24,1)&lt;&gt;"",ROW(OFFSET(F1137,-25,0,24,1)))),)+1)</f>
        <v/>
      </c>
      <c r="G1137" s="102"/>
      <c r="H1137" s="102"/>
      <c r="I1137" s="102"/>
      <c r="J1137" s="102"/>
      <c r="K1137" s="103" t="s">
        <v>112</v>
      </c>
      <c r="L1137" s="103"/>
      <c r="M1137" s="104" t="s">
        <v>892</v>
      </c>
      <c r="N1137" s="105" t="s">
        <v>901</v>
      </c>
      <c r="Q1137" s="19"/>
      <c r="R1137" s="19"/>
    </row>
    <row r="1138" spans="1:18" s="18" customFormat="1" ht="15.75" collapsed="1" x14ac:dyDescent="0.25">
      <c r="A1138" s="106"/>
      <c r="B1138" s="80" t="s">
        <v>40</v>
      </c>
      <c r="C1138" s="81" t="s">
        <v>902</v>
      </c>
      <c r="D1138" s="82" t="s">
        <v>817</v>
      </c>
      <c r="E1138" s="82" t="str">
        <f t="shared" ref="E1138:E1167" si="231">IF(F1138&lt;&gt;"","0x"&amp;DEC2HEX(F1138,3),"")</f>
        <v>0x280</v>
      </c>
      <c r="F1138" s="82">
        <f>640</f>
        <v>640</v>
      </c>
      <c r="G1138" s="82" t="s">
        <v>43</v>
      </c>
      <c r="H1138" s="82">
        <v>16</v>
      </c>
      <c r="I1138" s="82"/>
      <c r="J1138" s="82"/>
      <c r="K1138" s="89" t="s">
        <v>45</v>
      </c>
      <c r="L1138" s="89" t="s">
        <v>903</v>
      </c>
      <c r="M1138" s="90"/>
      <c r="N1138" s="91"/>
      <c r="Q1138" s="19"/>
      <c r="R1138" s="19"/>
    </row>
    <row r="1139" spans="1:18" s="18" customFormat="1" ht="15.75" hidden="1" outlineLevel="1" x14ac:dyDescent="0.25">
      <c r="A1139" s="106"/>
      <c r="B1139" s="80"/>
      <c r="C1139" s="81"/>
      <c r="D1139" s="82"/>
      <c r="E1139" s="82" t="str">
        <f t="shared" ca="1" si="231"/>
        <v/>
      </c>
      <c r="F1139" s="82" t="str">
        <f t="array" aca="1" ref="F1139" ca="1">IF(ISNUMBER(SEARCH("Bit", $K1139)), "", INDEX(F:F,MAX(IF(OFFSET(F1139,-25,0,24,1)&lt;&gt;"",ROW(OFFSET(F1139,-25,0,24,1)))),)+1)</f>
        <v/>
      </c>
      <c r="G1139" s="82"/>
      <c r="H1139" s="82"/>
      <c r="I1139" s="82"/>
      <c r="J1139" s="82"/>
      <c r="K1139" s="89" t="s">
        <v>112</v>
      </c>
      <c r="L1139" s="89"/>
      <c r="M1139" s="90" t="s">
        <v>526</v>
      </c>
      <c r="N1139" s="91" t="s">
        <v>527</v>
      </c>
      <c r="Q1139" s="19"/>
      <c r="R1139" s="19"/>
    </row>
    <row r="1140" spans="1:18" s="18" customFormat="1" ht="15.75" collapsed="1" x14ac:dyDescent="0.25">
      <c r="A1140" s="106"/>
      <c r="B1140" s="80" t="s">
        <v>40</v>
      </c>
      <c r="C1140" s="81" t="s">
        <v>904</v>
      </c>
      <c r="D1140" s="82" t="s">
        <v>817</v>
      </c>
      <c r="E1140" s="82" t="str">
        <f t="shared" ca="1" si="231"/>
        <v>0x281</v>
      </c>
      <c r="F1140" s="82">
        <f t="array" aca="1" ref="F1140" ca="1">IF(ISNUMBER(SEARCH("Bit", $K1140)), "", INDEX(F:F,MAX(IF(OFFSET(F1140,-25,0,24,1)&lt;&gt;"",ROW(OFFSET(F1140,-25,0,24,1)))),)+1)</f>
        <v>641</v>
      </c>
      <c r="G1140" s="82" t="s">
        <v>43</v>
      </c>
      <c r="H1140" s="82">
        <v>16</v>
      </c>
      <c r="I1140" s="82"/>
      <c r="J1140" s="82"/>
      <c r="K1140" s="89" t="s">
        <v>45</v>
      </c>
      <c r="L1140" s="89" t="s">
        <v>903</v>
      </c>
      <c r="M1140" s="90"/>
      <c r="N1140" s="91"/>
      <c r="Q1140" s="19"/>
      <c r="R1140" s="19"/>
    </row>
    <row r="1141" spans="1:18" s="18" customFormat="1" ht="15.75" outlineLevel="1" x14ac:dyDescent="0.25">
      <c r="A1141" s="106"/>
      <c r="B1141" s="80"/>
      <c r="C1141" s="81"/>
      <c r="D1141" s="82"/>
      <c r="E1141" s="82" t="str">
        <f t="shared" ca="1" si="231"/>
        <v/>
      </c>
      <c r="F1141" s="82" t="str">
        <f t="array" aca="1" ref="F1141" ca="1">IF(ISNUMBER(SEARCH("Bit", $K1141)), "", INDEX(F:F,MAX(IF(OFFSET(F1141,-25,0,24,1)&lt;&gt;"",ROW(OFFSET(F1141,-25,0,24,1)))),)+1)</f>
        <v/>
      </c>
      <c r="G1141" s="82"/>
      <c r="H1141" s="82"/>
      <c r="I1141" s="82"/>
      <c r="J1141" s="82"/>
      <c r="K1141" s="89" t="s">
        <v>112</v>
      </c>
      <c r="L1141" s="89"/>
      <c r="M1141" s="90" t="s">
        <v>529</v>
      </c>
      <c r="N1141" s="91" t="s">
        <v>530</v>
      </c>
      <c r="Q1141" s="19"/>
      <c r="R1141" s="19"/>
    </row>
    <row r="1142" spans="1:18" s="18" customFormat="1" ht="15.75" x14ac:dyDescent="0.25">
      <c r="A1142" s="106"/>
      <c r="B1142" s="80" t="s">
        <v>40</v>
      </c>
      <c r="C1142" s="81" t="s">
        <v>905</v>
      </c>
      <c r="D1142" s="82" t="s">
        <v>817</v>
      </c>
      <c r="E1142" s="82" t="str">
        <f t="shared" ref="E1142:E1143" ca="1" si="232">IF(F1142&lt;&gt;"","0x"&amp;DEC2HEX(F1142,3),"")</f>
        <v>0x282</v>
      </c>
      <c r="F1142" s="82">
        <f t="array" aca="1" ref="F1142" ca="1">IF(ISNUMBER(SEARCH("Bit", $K1142)), "", INDEX(F:F,MAX(IF(OFFSET(F1142,-25,0,24,1)&lt;&gt;"",ROW(OFFSET(F1142,-25,0,24,1)))),)+1)</f>
        <v>642</v>
      </c>
      <c r="G1142" s="82" t="s">
        <v>43</v>
      </c>
      <c r="H1142" s="82">
        <v>16</v>
      </c>
      <c r="I1142" s="82"/>
      <c r="J1142" s="82"/>
      <c r="K1142" s="89" t="s">
        <v>45</v>
      </c>
      <c r="L1142" s="89" t="s">
        <v>903</v>
      </c>
      <c r="M1142" s="90"/>
      <c r="N1142" s="91"/>
      <c r="Q1142" s="19"/>
      <c r="R1142" s="19"/>
    </row>
    <row r="1143" spans="1:18" s="18" customFormat="1" ht="15.75" hidden="1" outlineLevel="1" x14ac:dyDescent="0.25">
      <c r="A1143" s="106"/>
      <c r="B1143" s="80"/>
      <c r="C1143" s="81"/>
      <c r="D1143" s="82"/>
      <c r="E1143" s="82" t="str">
        <f t="shared" ca="1" si="232"/>
        <v/>
      </c>
      <c r="F1143" s="82" t="str">
        <f t="array" aca="1" ref="F1143" ca="1">IF(ISNUMBER(SEARCH("Bit", $K1143)), "", INDEX(F:F,MAX(IF(OFFSET(F1143,-25,0,24,1)&lt;&gt;"",ROW(OFFSET(F1143,-25,0,24,1)))),)+1)</f>
        <v/>
      </c>
      <c r="G1143" s="82"/>
      <c r="H1143" s="82"/>
      <c r="I1143" s="82"/>
      <c r="J1143" s="82"/>
      <c r="K1143" s="89" t="s">
        <v>112</v>
      </c>
      <c r="L1143" s="89"/>
      <c r="M1143" s="90" t="s">
        <v>526</v>
      </c>
      <c r="N1143" s="91" t="s">
        <v>532</v>
      </c>
      <c r="Q1143" s="19"/>
      <c r="R1143" s="19"/>
    </row>
    <row r="1144" spans="1:18" s="18" customFormat="1" ht="15.75" collapsed="1" x14ac:dyDescent="0.25">
      <c r="A1144" s="106"/>
      <c r="B1144" s="80" t="s">
        <v>40</v>
      </c>
      <c r="C1144" s="81" t="s">
        <v>906</v>
      </c>
      <c r="D1144" s="82" t="s">
        <v>817</v>
      </c>
      <c r="E1144" s="82" t="str">
        <f t="shared" ref="E1144:E1147" ca="1" si="233">IF(F1144&lt;&gt;"","0x"&amp;DEC2HEX(F1144,3),"")</f>
        <v>0x283</v>
      </c>
      <c r="F1144" s="82">
        <f t="array" aca="1" ref="F1144" ca="1">IF(ISNUMBER(SEARCH("Bit", $K1144)), "", INDEX(F:F,MAX(IF(OFFSET(F1144,-25,0,24,1)&lt;&gt;"",ROW(OFFSET(F1144,-25,0,24,1)))),)+1)</f>
        <v>643</v>
      </c>
      <c r="G1144" s="82" t="s">
        <v>43</v>
      </c>
      <c r="H1144" s="82">
        <v>16</v>
      </c>
      <c r="I1144" s="82"/>
      <c r="J1144" s="82"/>
      <c r="K1144" s="89" t="s">
        <v>45</v>
      </c>
      <c r="L1144" s="89" t="s">
        <v>903</v>
      </c>
      <c r="M1144" s="90"/>
      <c r="N1144" s="91"/>
      <c r="Q1144" s="19"/>
      <c r="R1144" s="19"/>
    </row>
    <row r="1145" spans="1:18" s="18" customFormat="1" ht="15.75" hidden="1" outlineLevel="1" x14ac:dyDescent="0.25">
      <c r="A1145" s="106"/>
      <c r="B1145" s="80"/>
      <c r="C1145" s="81"/>
      <c r="D1145" s="82"/>
      <c r="E1145" s="82" t="str">
        <f t="shared" ca="1" si="233"/>
        <v/>
      </c>
      <c r="F1145" s="82" t="str">
        <f t="array" aca="1" ref="F1145" ca="1">IF(ISNUMBER(SEARCH("Bit", $K1145)), "", INDEX(F:F,MAX(IF(OFFSET(F1145,-25,0,24,1)&lt;&gt;"",ROW(OFFSET(F1145,-25,0,24,1)))),)+1)</f>
        <v/>
      </c>
      <c r="G1145" s="82"/>
      <c r="H1145" s="82"/>
      <c r="I1145" s="82"/>
      <c r="J1145" s="82"/>
      <c r="K1145" s="89" t="s">
        <v>112</v>
      </c>
      <c r="L1145" s="89"/>
      <c r="M1145" s="90" t="s">
        <v>529</v>
      </c>
      <c r="N1145" s="91" t="s">
        <v>538</v>
      </c>
      <c r="Q1145" s="19"/>
      <c r="R1145" s="19"/>
    </row>
    <row r="1146" spans="1:18" s="18" customFormat="1" ht="15.75" collapsed="1" x14ac:dyDescent="0.25">
      <c r="A1146" s="106"/>
      <c r="B1146" s="80" t="s">
        <v>40</v>
      </c>
      <c r="C1146" s="81" t="s">
        <v>907</v>
      </c>
      <c r="D1146" s="82" t="s">
        <v>817</v>
      </c>
      <c r="E1146" s="82" t="str">
        <f t="shared" ca="1" si="233"/>
        <v>0x284</v>
      </c>
      <c r="F1146" s="82">
        <f t="array" aca="1" ref="F1146" ca="1">IF(ISNUMBER(SEARCH("Bit", $K1146)), "", INDEX(F:F,MAX(IF(OFFSET(F1146,-25,0,24,1)&lt;&gt;"",ROW(OFFSET(F1146,-25,0,24,1)))),)+1)</f>
        <v>644</v>
      </c>
      <c r="G1146" s="82" t="s">
        <v>43</v>
      </c>
      <c r="H1146" s="82">
        <v>16</v>
      </c>
      <c r="I1146" s="82"/>
      <c r="J1146" s="82"/>
      <c r="K1146" s="89" t="s">
        <v>45</v>
      </c>
      <c r="L1146" s="89" t="s">
        <v>903</v>
      </c>
      <c r="M1146" s="90"/>
      <c r="N1146" s="91"/>
      <c r="Q1146" s="19"/>
      <c r="R1146" s="19"/>
    </row>
    <row r="1147" spans="1:18" s="18" customFormat="1" ht="15.75" hidden="1" outlineLevel="1" x14ac:dyDescent="0.25">
      <c r="A1147" s="106"/>
      <c r="B1147" s="80"/>
      <c r="C1147" s="81"/>
      <c r="D1147" s="82"/>
      <c r="E1147" s="82" t="str">
        <f t="shared" ca="1" si="233"/>
        <v/>
      </c>
      <c r="F1147" s="82" t="str">
        <f t="array" aca="1" ref="F1147" ca="1">IF(ISNUMBER(SEARCH("Bit", $K1147)), "", INDEX(F:F,MAX(IF(OFFSET(F1147,-25,0,24,1)&lt;&gt;"",ROW(OFFSET(F1147,-25,0,24,1)))),)+1)</f>
        <v/>
      </c>
      <c r="G1147" s="82"/>
      <c r="H1147" s="82"/>
      <c r="I1147" s="82"/>
      <c r="J1147" s="82"/>
      <c r="K1147" s="89" t="s">
        <v>112</v>
      </c>
      <c r="L1147" s="89"/>
      <c r="M1147" s="90" t="s">
        <v>908</v>
      </c>
      <c r="N1147" s="91" t="s">
        <v>540</v>
      </c>
      <c r="Q1147" s="19"/>
      <c r="R1147" s="19"/>
    </row>
    <row r="1148" spans="1:18" s="18" customFormat="1" ht="15.75" collapsed="1" x14ac:dyDescent="0.25">
      <c r="A1148" s="106"/>
      <c r="B1148" s="80" t="s">
        <v>40</v>
      </c>
      <c r="C1148" s="81" t="s">
        <v>909</v>
      </c>
      <c r="D1148" s="82" t="s">
        <v>817</v>
      </c>
      <c r="E1148" s="82" t="str">
        <f t="shared" ref="E1148:E1149" ca="1" si="234">IF(F1148&lt;&gt;"","0x"&amp;DEC2HEX(F1148,3),"")</f>
        <v>0x285</v>
      </c>
      <c r="F1148" s="82">
        <f t="array" aca="1" ref="F1148" ca="1">IF(ISNUMBER(SEARCH("Bit", $K1148)), "", INDEX(F:F,MAX(IF(OFFSET(F1148,-25,0,24,1)&lt;&gt;"",ROW(OFFSET(F1148,-25,0,24,1)))),)+1)</f>
        <v>645</v>
      </c>
      <c r="G1148" s="82" t="s">
        <v>43</v>
      </c>
      <c r="H1148" s="82">
        <v>16</v>
      </c>
      <c r="I1148" s="82"/>
      <c r="J1148" s="82"/>
      <c r="K1148" s="89" t="s">
        <v>45</v>
      </c>
      <c r="L1148" s="89" t="s">
        <v>903</v>
      </c>
      <c r="M1148" s="90"/>
      <c r="N1148" s="91"/>
      <c r="Q1148" s="19"/>
      <c r="R1148" s="19"/>
    </row>
    <row r="1149" spans="1:18" s="18" customFormat="1" ht="15.75" hidden="1" outlineLevel="1" x14ac:dyDescent="0.25">
      <c r="A1149" s="106"/>
      <c r="B1149" s="80"/>
      <c r="C1149" s="81"/>
      <c r="D1149" s="82"/>
      <c r="E1149" s="82" t="str">
        <f t="shared" ca="1" si="234"/>
        <v/>
      </c>
      <c r="F1149" s="82" t="str">
        <f t="array" aca="1" ref="F1149" ca="1">IF(ISNUMBER(SEARCH("Bit", $K1149)), "", INDEX(F:F,MAX(IF(OFFSET(F1149,-25,0,24,1)&lt;&gt;"",ROW(OFFSET(F1149,-25,0,24,1)))),)+1)</f>
        <v/>
      </c>
      <c r="G1149" s="82"/>
      <c r="H1149" s="82"/>
      <c r="I1149" s="82"/>
      <c r="J1149" s="82"/>
      <c r="K1149" s="89" t="s">
        <v>112</v>
      </c>
      <c r="L1149" s="89"/>
      <c r="M1149" s="90" t="s">
        <v>910</v>
      </c>
      <c r="N1149" s="91" t="s">
        <v>542</v>
      </c>
      <c r="Q1149" s="19"/>
      <c r="R1149" s="19"/>
    </row>
    <row r="1150" spans="1:18" s="18" customFormat="1" ht="15.75" collapsed="1" x14ac:dyDescent="0.25">
      <c r="A1150" s="106"/>
      <c r="B1150" s="80" t="s">
        <v>40</v>
      </c>
      <c r="C1150" s="81" t="s">
        <v>911</v>
      </c>
      <c r="D1150" s="82" t="s">
        <v>817</v>
      </c>
      <c r="E1150" s="82" t="str">
        <f t="shared" ca="1" si="231"/>
        <v>0x286</v>
      </c>
      <c r="F1150" s="82">
        <f t="array" aca="1" ref="F1150" ca="1">IF(ISNUMBER(SEARCH("Bit", $K1150)), "", INDEX(F:F,MAX(IF(OFFSET(F1150,-25,0,24,1)&lt;&gt;"",ROW(OFFSET(F1150,-25,0,24,1)))),)+1)</f>
        <v>646</v>
      </c>
      <c r="G1150" s="82" t="s">
        <v>43</v>
      </c>
      <c r="H1150" s="82">
        <v>16</v>
      </c>
      <c r="I1150" s="82"/>
      <c r="J1150" s="82"/>
      <c r="K1150" s="89" t="s">
        <v>45</v>
      </c>
      <c r="L1150" s="89" t="s">
        <v>903</v>
      </c>
      <c r="M1150" s="90"/>
      <c r="N1150" s="91"/>
      <c r="Q1150" s="19"/>
      <c r="R1150" s="19"/>
    </row>
    <row r="1151" spans="1:18" s="18" customFormat="1" ht="15.75" hidden="1" outlineLevel="1" x14ac:dyDescent="0.25">
      <c r="A1151" s="106"/>
      <c r="B1151" s="80"/>
      <c r="C1151" s="81"/>
      <c r="D1151" s="82"/>
      <c r="E1151" s="82" t="str">
        <f t="shared" ca="1" si="231"/>
        <v/>
      </c>
      <c r="F1151" s="82" t="str">
        <f t="array" aca="1" ref="F1151" ca="1">IF(ISNUMBER(SEARCH("Bit", $K1151)), "", INDEX(F:F,MAX(IF(OFFSET(F1151,-25,0,24,1)&lt;&gt;"",ROW(OFFSET(F1151,-25,0,24,1)))),)+1)</f>
        <v/>
      </c>
      <c r="G1151" s="82"/>
      <c r="H1151" s="82"/>
      <c r="I1151" s="82"/>
      <c r="J1151" s="82"/>
      <c r="K1151" s="89" t="s">
        <v>112</v>
      </c>
      <c r="L1151" s="89"/>
      <c r="M1151" s="90" t="s">
        <v>547</v>
      </c>
      <c r="N1151" s="91" t="s">
        <v>548</v>
      </c>
      <c r="Q1151" s="19"/>
      <c r="R1151" s="19"/>
    </row>
    <row r="1152" spans="1:18" s="18" customFormat="1" ht="15.75" collapsed="1" x14ac:dyDescent="0.25">
      <c r="A1152" s="106"/>
      <c r="B1152" s="80" t="s">
        <v>40</v>
      </c>
      <c r="C1152" s="81" t="s">
        <v>912</v>
      </c>
      <c r="D1152" s="82" t="s">
        <v>817</v>
      </c>
      <c r="E1152" s="82" t="str">
        <f t="shared" ref="E1152:E1155" ca="1" si="235">IF(F1152&lt;&gt;"","0x"&amp;DEC2HEX(F1152,3),"")</f>
        <v>0x287</v>
      </c>
      <c r="F1152" s="82">
        <f t="array" aca="1" ref="F1152" ca="1">IF(ISNUMBER(SEARCH("Bit", $K1152)), "", INDEX(F:F,MAX(IF(OFFSET(F1152,-25,0,24,1)&lt;&gt;"",ROW(OFFSET(F1152,-25,0,24,1)))),)+1)</f>
        <v>647</v>
      </c>
      <c r="G1152" s="82" t="s">
        <v>43</v>
      </c>
      <c r="H1152" s="82">
        <v>16</v>
      </c>
      <c r="I1152" s="82"/>
      <c r="J1152" s="82"/>
      <c r="K1152" s="89" t="s">
        <v>45</v>
      </c>
      <c r="L1152" s="89" t="s">
        <v>903</v>
      </c>
      <c r="M1152" s="90"/>
      <c r="N1152" s="91"/>
      <c r="Q1152" s="19"/>
      <c r="R1152" s="19"/>
    </row>
    <row r="1153" spans="1:18" s="18" customFormat="1" ht="15.75" hidden="1" outlineLevel="1" x14ac:dyDescent="0.25">
      <c r="A1153" s="106"/>
      <c r="B1153" s="80"/>
      <c r="C1153" s="81"/>
      <c r="D1153" s="82"/>
      <c r="E1153" s="82" t="str">
        <f t="shared" ca="1" si="235"/>
        <v/>
      </c>
      <c r="F1153" s="82" t="str">
        <f t="array" aca="1" ref="F1153" ca="1">IF(ISNUMBER(SEARCH("Bit", $K1153)), "", INDEX(F:F,MAX(IF(OFFSET(F1153,-25,0,24,1)&lt;&gt;"",ROW(OFFSET(F1153,-25,0,24,1)))),)+1)</f>
        <v/>
      </c>
      <c r="G1153" s="82"/>
      <c r="H1153" s="82"/>
      <c r="I1153" s="82"/>
      <c r="J1153" s="82"/>
      <c r="K1153" s="89" t="s">
        <v>112</v>
      </c>
      <c r="L1153" s="89"/>
      <c r="M1153" s="90" t="s">
        <v>550</v>
      </c>
      <c r="N1153" s="91" t="s">
        <v>551</v>
      </c>
      <c r="Q1153" s="19"/>
      <c r="R1153" s="19"/>
    </row>
    <row r="1154" spans="1:18" s="18" customFormat="1" ht="15.75" collapsed="1" x14ac:dyDescent="0.25">
      <c r="A1154" s="106"/>
      <c r="B1154" s="80" t="s">
        <v>40</v>
      </c>
      <c r="C1154" s="81" t="s">
        <v>913</v>
      </c>
      <c r="D1154" s="82" t="s">
        <v>817</v>
      </c>
      <c r="E1154" s="82" t="str">
        <f t="shared" ca="1" si="235"/>
        <v>0x288</v>
      </c>
      <c r="F1154" s="82">
        <f t="array" aca="1" ref="F1154" ca="1">IF(ISNUMBER(SEARCH("Bit", $K1154)), "", INDEX(F:F,MAX(IF(OFFSET(F1154,-25,0,24,1)&lt;&gt;"",ROW(OFFSET(F1154,-25,0,24,1)))),)+1)</f>
        <v>648</v>
      </c>
      <c r="G1154" s="82" t="s">
        <v>43</v>
      </c>
      <c r="H1154" s="82">
        <v>16</v>
      </c>
      <c r="I1154" s="82"/>
      <c r="J1154" s="82"/>
      <c r="K1154" s="89" t="s">
        <v>45</v>
      </c>
      <c r="L1154" s="89" t="s">
        <v>903</v>
      </c>
      <c r="M1154" s="90"/>
      <c r="N1154" s="91"/>
      <c r="Q1154" s="19"/>
      <c r="R1154" s="19"/>
    </row>
    <row r="1155" spans="1:18" s="18" customFormat="1" ht="15.75" hidden="1" outlineLevel="1" x14ac:dyDescent="0.25">
      <c r="A1155" s="106"/>
      <c r="B1155" s="80"/>
      <c r="C1155" s="81"/>
      <c r="D1155" s="82"/>
      <c r="E1155" s="82" t="str">
        <f t="shared" ca="1" si="235"/>
        <v/>
      </c>
      <c r="F1155" s="82" t="str">
        <f t="array" aca="1" ref="F1155" ca="1">IF(ISNUMBER(SEARCH("Bit", $K1155)), "", INDEX(F:F,MAX(IF(OFFSET(F1155,-25,0,24,1)&lt;&gt;"",ROW(OFFSET(F1155,-25,0,24,1)))),)+1)</f>
        <v/>
      </c>
      <c r="G1155" s="82"/>
      <c r="H1155" s="82"/>
      <c r="I1155" s="82"/>
      <c r="J1155" s="82"/>
      <c r="K1155" s="89" t="s">
        <v>112</v>
      </c>
      <c r="L1155" s="89"/>
      <c r="M1155" s="90" t="s">
        <v>553</v>
      </c>
      <c r="N1155" s="91" t="s">
        <v>554</v>
      </c>
      <c r="Q1155" s="19"/>
      <c r="R1155" s="19"/>
    </row>
    <row r="1156" spans="1:18" s="18" customFormat="1" ht="15.75" collapsed="1" x14ac:dyDescent="0.25">
      <c r="A1156" s="106"/>
      <c r="B1156" s="80" t="s">
        <v>40</v>
      </c>
      <c r="C1156" s="81" t="s">
        <v>914</v>
      </c>
      <c r="D1156" s="82" t="s">
        <v>817</v>
      </c>
      <c r="E1156" s="82" t="str">
        <f t="shared" ref="E1156:E1163" ca="1" si="236">IF(F1156&lt;&gt;"","0x"&amp;DEC2HEX(F1156,3),"")</f>
        <v>0x289</v>
      </c>
      <c r="F1156" s="82">
        <f t="array" aca="1" ref="F1156" ca="1">IF(ISNUMBER(SEARCH("Bit", $K1156)), "", INDEX(F:F,MAX(IF(OFFSET(F1156,-25,0,24,1)&lt;&gt;"",ROW(OFFSET(F1156,-25,0,24,1)))),)+1)</f>
        <v>649</v>
      </c>
      <c r="G1156" s="82" t="s">
        <v>43</v>
      </c>
      <c r="H1156" s="82">
        <v>16</v>
      </c>
      <c r="I1156" s="82"/>
      <c r="J1156" s="82"/>
      <c r="K1156" s="89" t="s">
        <v>45</v>
      </c>
      <c r="L1156" s="89" t="s">
        <v>903</v>
      </c>
      <c r="M1156" s="90"/>
      <c r="N1156" s="91"/>
      <c r="Q1156" s="19"/>
      <c r="R1156" s="19"/>
    </row>
    <row r="1157" spans="1:18" s="18" customFormat="1" ht="15.75" hidden="1" outlineLevel="1" x14ac:dyDescent="0.25">
      <c r="A1157" s="106"/>
      <c r="B1157" s="80"/>
      <c r="C1157" s="81"/>
      <c r="D1157" s="82"/>
      <c r="E1157" s="82" t="str">
        <f t="shared" ca="1" si="236"/>
        <v/>
      </c>
      <c r="F1157" s="82" t="str">
        <f t="array" aca="1" ref="F1157" ca="1">IF(ISNUMBER(SEARCH("Bit", $K1157)), "", INDEX(F:F,MAX(IF(OFFSET(F1157,-25,0,24,1)&lt;&gt;"",ROW(OFFSET(F1157,-25,0,24,1)))),)+1)</f>
        <v/>
      </c>
      <c r="G1157" s="82"/>
      <c r="H1157" s="82"/>
      <c r="I1157" s="82"/>
      <c r="J1157" s="82"/>
      <c r="K1157" s="89" t="s">
        <v>112</v>
      </c>
      <c r="L1157" s="89"/>
      <c r="M1157" s="90" t="s">
        <v>556</v>
      </c>
      <c r="N1157" s="91" t="s">
        <v>557</v>
      </c>
      <c r="Q1157" s="19"/>
      <c r="R1157" s="19"/>
    </row>
    <row r="1158" spans="1:18" s="18" customFormat="1" ht="15.75" collapsed="1" x14ac:dyDescent="0.25">
      <c r="A1158" s="106"/>
      <c r="B1158" s="80" t="s">
        <v>40</v>
      </c>
      <c r="C1158" s="81" t="s">
        <v>915</v>
      </c>
      <c r="D1158" s="82" t="s">
        <v>817</v>
      </c>
      <c r="E1158" s="82" t="str">
        <f t="shared" ca="1" si="236"/>
        <v>0x28A</v>
      </c>
      <c r="F1158" s="82">
        <f t="array" aca="1" ref="F1158" ca="1">IF(ISNUMBER(SEARCH("Bit", $K1158)), "", INDEX(F:F,MAX(IF(OFFSET(F1158,-25,0,24,1)&lt;&gt;"",ROW(OFFSET(F1158,-25,0,24,1)))),)+1)</f>
        <v>650</v>
      </c>
      <c r="G1158" s="82" t="s">
        <v>43</v>
      </c>
      <c r="H1158" s="82">
        <v>16</v>
      </c>
      <c r="I1158" s="82"/>
      <c r="J1158" s="82"/>
      <c r="K1158" s="89" t="s">
        <v>45</v>
      </c>
      <c r="L1158" s="89" t="s">
        <v>903</v>
      </c>
      <c r="M1158" s="90"/>
      <c r="N1158" s="91"/>
      <c r="Q1158" s="19"/>
      <c r="R1158" s="19"/>
    </row>
    <row r="1159" spans="1:18" s="18" customFormat="1" ht="15.75" hidden="1" outlineLevel="1" x14ac:dyDescent="0.25">
      <c r="A1159" s="106"/>
      <c r="B1159" s="80"/>
      <c r="C1159" s="81"/>
      <c r="D1159" s="82"/>
      <c r="E1159" s="82" t="str">
        <f t="shared" ca="1" si="236"/>
        <v/>
      </c>
      <c r="F1159" s="82" t="str">
        <f t="array" aca="1" ref="F1159" ca="1">IF(ISNUMBER(SEARCH("Bit", $K1159)), "", INDEX(F:F,MAX(IF(OFFSET(F1159,-25,0,24,1)&lt;&gt;"",ROW(OFFSET(F1159,-25,0,24,1)))),)+1)</f>
        <v/>
      </c>
      <c r="G1159" s="82"/>
      <c r="H1159" s="82"/>
      <c r="I1159" s="82"/>
      <c r="J1159" s="82"/>
      <c r="K1159" s="89" t="s">
        <v>112</v>
      </c>
      <c r="L1159" s="89"/>
      <c r="M1159" s="90" t="s">
        <v>559</v>
      </c>
      <c r="N1159" s="91" t="s">
        <v>560</v>
      </c>
      <c r="Q1159" s="19"/>
      <c r="R1159" s="19"/>
    </row>
    <row r="1160" spans="1:18" s="18" customFormat="1" ht="15.75" collapsed="1" x14ac:dyDescent="0.25">
      <c r="A1160" s="106"/>
      <c r="B1160" s="80" t="s">
        <v>40</v>
      </c>
      <c r="C1160" s="81" t="s">
        <v>916</v>
      </c>
      <c r="D1160" s="82" t="s">
        <v>817</v>
      </c>
      <c r="E1160" s="82" t="str">
        <f t="shared" ca="1" si="236"/>
        <v>0x28B</v>
      </c>
      <c r="F1160" s="82">
        <f t="array" aca="1" ref="F1160" ca="1">IF(ISNUMBER(SEARCH("Bit", $K1160)), "", INDEX(F:F,MAX(IF(OFFSET(F1160,-25,0,24,1)&lt;&gt;"",ROW(OFFSET(F1160,-25,0,24,1)))),)+1)</f>
        <v>651</v>
      </c>
      <c r="G1160" s="82" t="s">
        <v>43</v>
      </c>
      <c r="H1160" s="82">
        <v>16</v>
      </c>
      <c r="I1160" s="82"/>
      <c r="J1160" s="82"/>
      <c r="K1160" s="89" t="s">
        <v>45</v>
      </c>
      <c r="L1160" s="89" t="s">
        <v>903</v>
      </c>
      <c r="M1160" s="90"/>
      <c r="N1160" s="91"/>
      <c r="Q1160" s="19"/>
      <c r="R1160" s="19"/>
    </row>
    <row r="1161" spans="1:18" s="18" customFormat="1" ht="15.75" hidden="1" outlineLevel="1" x14ac:dyDescent="0.25">
      <c r="A1161" s="106"/>
      <c r="B1161" s="80"/>
      <c r="C1161" s="81"/>
      <c r="D1161" s="82"/>
      <c r="E1161" s="82" t="str">
        <f t="shared" ca="1" si="236"/>
        <v/>
      </c>
      <c r="F1161" s="82" t="str">
        <f t="array" aca="1" ref="F1161" ca="1">IF(ISNUMBER(SEARCH("Bit", $K1161)), "", INDEX(F:F,MAX(IF(OFFSET(F1161,-25,0,24,1)&lt;&gt;"",ROW(OFFSET(F1161,-25,0,24,1)))),)+1)</f>
        <v/>
      </c>
      <c r="G1161" s="82"/>
      <c r="H1161" s="82"/>
      <c r="I1161" s="82"/>
      <c r="J1161" s="82"/>
      <c r="K1161" s="89" t="s">
        <v>112</v>
      </c>
      <c r="L1161" s="89"/>
      <c r="M1161" s="90" t="s">
        <v>562</v>
      </c>
      <c r="N1161" s="91" t="s">
        <v>563</v>
      </c>
      <c r="Q1161" s="19"/>
      <c r="R1161" s="19"/>
    </row>
    <row r="1162" spans="1:18" s="18" customFormat="1" ht="15.75" collapsed="1" x14ac:dyDescent="0.25">
      <c r="A1162" s="106"/>
      <c r="B1162" s="80" t="s">
        <v>40</v>
      </c>
      <c r="C1162" s="81" t="s">
        <v>917</v>
      </c>
      <c r="D1162" s="82" t="s">
        <v>817</v>
      </c>
      <c r="E1162" s="82" t="str">
        <f t="shared" ca="1" si="236"/>
        <v>0x28C</v>
      </c>
      <c r="F1162" s="82">
        <f t="array" aca="1" ref="F1162" ca="1">IF(ISNUMBER(SEARCH("Bit", $K1162)), "", INDEX(F:F,MAX(IF(OFFSET(F1162,-25,0,24,1)&lt;&gt;"",ROW(OFFSET(F1162,-25,0,24,1)))),)+1)</f>
        <v>652</v>
      </c>
      <c r="G1162" s="82" t="s">
        <v>43</v>
      </c>
      <c r="H1162" s="82">
        <v>16</v>
      </c>
      <c r="I1162" s="82"/>
      <c r="J1162" s="82"/>
      <c r="K1162" s="89" t="s">
        <v>45</v>
      </c>
      <c r="L1162" s="89" t="s">
        <v>903</v>
      </c>
      <c r="M1162" s="90"/>
      <c r="N1162" s="91"/>
      <c r="Q1162" s="19"/>
      <c r="R1162" s="19"/>
    </row>
    <row r="1163" spans="1:18" s="18" customFormat="1" ht="15.75" hidden="1" outlineLevel="1" x14ac:dyDescent="0.25">
      <c r="A1163" s="106"/>
      <c r="B1163" s="80"/>
      <c r="C1163" s="81"/>
      <c r="D1163" s="82"/>
      <c r="E1163" s="82" t="str">
        <f t="shared" ca="1" si="236"/>
        <v/>
      </c>
      <c r="F1163" s="82" t="str">
        <f t="array" aca="1" ref="F1163" ca="1">IF(ISNUMBER(SEARCH("Bit", $K1163)), "", INDEX(F:F,MAX(IF(OFFSET(F1163,-25,0,24,1)&lt;&gt;"",ROW(OFFSET(F1163,-25,0,24,1)))),)+1)</f>
        <v/>
      </c>
      <c r="G1163" s="82"/>
      <c r="H1163" s="82"/>
      <c r="I1163" s="82"/>
      <c r="J1163" s="82"/>
      <c r="K1163" s="89" t="s">
        <v>112</v>
      </c>
      <c r="L1163" s="89"/>
      <c r="M1163" s="90" t="s">
        <v>565</v>
      </c>
      <c r="N1163" s="91" t="s">
        <v>566</v>
      </c>
      <c r="Q1163" s="19"/>
      <c r="R1163" s="19"/>
    </row>
    <row r="1164" spans="1:18" s="18" customFormat="1" ht="15.75" collapsed="1" x14ac:dyDescent="0.25">
      <c r="A1164" s="106"/>
      <c r="B1164" s="80" t="s">
        <v>40</v>
      </c>
      <c r="C1164" s="81" t="s">
        <v>918</v>
      </c>
      <c r="D1164" s="82" t="s">
        <v>817</v>
      </c>
      <c r="E1164" s="82" t="str">
        <f t="shared" ref="E1164:E1165" ca="1" si="237">IF(F1164&lt;&gt;"","0x"&amp;DEC2HEX(F1164,3),"")</f>
        <v>0x28D</v>
      </c>
      <c r="F1164" s="82">
        <f t="array" aca="1" ref="F1164" ca="1">IF(ISNUMBER(SEARCH("Bit", $K1164)), "", INDEX(F:F,MAX(IF(OFFSET(F1164,-25,0,24,1)&lt;&gt;"",ROW(OFFSET(F1164,-25,0,24,1)))),)+1)</f>
        <v>653</v>
      </c>
      <c r="G1164" s="82" t="s">
        <v>43</v>
      </c>
      <c r="H1164" s="82">
        <v>16</v>
      </c>
      <c r="I1164" s="82"/>
      <c r="J1164" s="82"/>
      <c r="K1164" s="89" t="s">
        <v>45</v>
      </c>
      <c r="L1164" s="89" t="s">
        <v>903</v>
      </c>
      <c r="M1164" s="90"/>
      <c r="N1164" s="91"/>
      <c r="Q1164" s="19"/>
      <c r="R1164" s="19"/>
    </row>
    <row r="1165" spans="1:18" s="18" customFormat="1" ht="15.75" hidden="1" outlineLevel="1" x14ac:dyDescent="0.25">
      <c r="A1165" s="106"/>
      <c r="B1165" s="80"/>
      <c r="C1165" s="81"/>
      <c r="D1165" s="82"/>
      <c r="E1165" s="82" t="str">
        <f t="shared" ca="1" si="237"/>
        <v/>
      </c>
      <c r="F1165" s="82" t="str">
        <f t="array" aca="1" ref="F1165" ca="1">IF(ISNUMBER(SEARCH("Bit", $K1165)), "", INDEX(F:F,MAX(IF(OFFSET(F1165,-25,0,24,1)&lt;&gt;"",ROW(OFFSET(F1165,-25,0,24,1)))),)+1)</f>
        <v/>
      </c>
      <c r="G1165" s="82"/>
      <c r="H1165" s="82"/>
      <c r="I1165" s="82"/>
      <c r="J1165" s="82"/>
      <c r="K1165" s="89" t="s">
        <v>112</v>
      </c>
      <c r="L1165" s="89"/>
      <c r="M1165" s="90" t="s">
        <v>568</v>
      </c>
      <c r="N1165" s="91" t="s">
        <v>569</v>
      </c>
      <c r="Q1165" s="19"/>
      <c r="R1165" s="19"/>
    </row>
    <row r="1166" spans="1:18" s="18" customFormat="1" ht="15.75" collapsed="1" x14ac:dyDescent="0.25">
      <c r="A1166" s="106"/>
      <c r="B1166" s="80" t="s">
        <v>40</v>
      </c>
      <c r="C1166" s="81" t="s">
        <v>919</v>
      </c>
      <c r="D1166" s="82" t="s">
        <v>817</v>
      </c>
      <c r="E1166" s="82" t="str">
        <f t="shared" ca="1" si="231"/>
        <v>0x28E</v>
      </c>
      <c r="F1166" s="82">
        <f t="array" aca="1" ref="F1166" ca="1">IF(ISNUMBER(SEARCH("Bit", $K1166)), "", INDEX(F:F,MAX(IF(OFFSET(F1166,-25,0,24,1)&lt;&gt;"",ROW(OFFSET(F1166,-25,0,24,1)))),)+1)</f>
        <v>654</v>
      </c>
      <c r="G1166" s="82" t="s">
        <v>43</v>
      </c>
      <c r="H1166" s="82">
        <v>16</v>
      </c>
      <c r="I1166" s="82"/>
      <c r="J1166" s="82"/>
      <c r="K1166" s="89" t="s">
        <v>45</v>
      </c>
      <c r="L1166" s="89" t="s">
        <v>903</v>
      </c>
      <c r="M1166" s="90"/>
      <c r="N1166" s="91"/>
      <c r="Q1166" s="19"/>
      <c r="R1166" s="19"/>
    </row>
    <row r="1167" spans="1:18" s="18" customFormat="1" ht="15.75" hidden="1" outlineLevel="1" x14ac:dyDescent="0.25">
      <c r="A1167" s="106"/>
      <c r="B1167" s="80"/>
      <c r="C1167" s="81"/>
      <c r="D1167" s="82"/>
      <c r="E1167" s="82" t="str">
        <f t="shared" ca="1" si="231"/>
        <v/>
      </c>
      <c r="F1167" s="82" t="str">
        <f t="array" aca="1" ref="F1167" ca="1">IF(ISNUMBER(SEARCH("Bit", $K1167)), "", INDEX(F:F,MAX(IF(OFFSET(F1167,-25,0,24,1)&lt;&gt;"",ROW(OFFSET(F1167,-25,0,24,1)))),)+1)</f>
        <v/>
      </c>
      <c r="G1167" s="82"/>
      <c r="H1167" s="82"/>
      <c r="I1167" s="82"/>
      <c r="J1167" s="82"/>
      <c r="K1167" s="89" t="s">
        <v>112</v>
      </c>
      <c r="L1167" s="89"/>
      <c r="M1167" s="90" t="s">
        <v>526</v>
      </c>
      <c r="N1167" s="91" t="s">
        <v>571</v>
      </c>
      <c r="Q1167" s="19"/>
      <c r="R1167" s="19"/>
    </row>
    <row r="1168" spans="1:18" s="18" customFormat="1" ht="15.75" collapsed="1" x14ac:dyDescent="0.25">
      <c r="A1168" s="106"/>
      <c r="B1168" s="80" t="s">
        <v>40</v>
      </c>
      <c r="C1168" s="81" t="s">
        <v>920</v>
      </c>
      <c r="D1168" s="82" t="s">
        <v>817</v>
      </c>
      <c r="E1168" s="82" t="str">
        <f t="shared" ref="E1168:E1171" ca="1" si="238">IF(F1168&lt;&gt;"","0x"&amp;DEC2HEX(F1168,3),"")</f>
        <v>0x28F</v>
      </c>
      <c r="F1168" s="82">
        <f t="array" aca="1" ref="F1168" ca="1">IF(ISNUMBER(SEARCH("Bit", $K1168)), "", INDEX(F:F,MAX(IF(OFFSET(F1168,-25,0,24,1)&lt;&gt;"",ROW(OFFSET(F1168,-25,0,24,1)))),)+1)</f>
        <v>655</v>
      </c>
      <c r="G1168" s="82" t="s">
        <v>43</v>
      </c>
      <c r="H1168" s="82">
        <v>16</v>
      </c>
      <c r="I1168" s="82"/>
      <c r="J1168" s="82"/>
      <c r="K1168" s="89" t="s">
        <v>45</v>
      </c>
      <c r="L1168" s="89" t="s">
        <v>903</v>
      </c>
      <c r="M1168" s="90"/>
      <c r="N1168" s="91"/>
      <c r="Q1168" s="19"/>
      <c r="R1168" s="19"/>
    </row>
    <row r="1169" spans="1:18" s="18" customFormat="1" ht="15.75" hidden="1" outlineLevel="1" x14ac:dyDescent="0.25">
      <c r="A1169" s="106"/>
      <c r="B1169" s="80"/>
      <c r="C1169" s="81"/>
      <c r="D1169" s="82"/>
      <c r="E1169" s="82" t="str">
        <f t="shared" ca="1" si="238"/>
        <v/>
      </c>
      <c r="F1169" s="82" t="str">
        <f t="array" aca="1" ref="F1169" ca="1">IF(ISNUMBER(SEARCH("Bit", $K1169)), "", INDEX(F:F,MAX(IF(OFFSET(F1169,-25,0,24,1)&lt;&gt;"",ROW(OFFSET(F1169,-25,0,24,1)))),)+1)</f>
        <v/>
      </c>
      <c r="G1169" s="82"/>
      <c r="H1169" s="82"/>
      <c r="I1169" s="82"/>
      <c r="J1169" s="82"/>
      <c r="K1169" s="89" t="s">
        <v>112</v>
      </c>
      <c r="L1169" s="89"/>
      <c r="M1169" s="90" t="s">
        <v>529</v>
      </c>
      <c r="N1169" s="91" t="s">
        <v>575</v>
      </c>
      <c r="Q1169" s="19"/>
      <c r="R1169" s="19"/>
    </row>
    <row r="1170" spans="1:18" s="18" customFormat="1" ht="15.75" collapsed="1" x14ac:dyDescent="0.25">
      <c r="A1170" s="106"/>
      <c r="B1170" s="100" t="s">
        <v>40</v>
      </c>
      <c r="C1170" s="101" t="s">
        <v>1840</v>
      </c>
      <c r="D1170" s="102" t="s">
        <v>817</v>
      </c>
      <c r="E1170" s="102" t="str">
        <f t="shared" ca="1" si="238"/>
        <v>0x290</v>
      </c>
      <c r="F1170" s="82">
        <f t="array" aca="1" ref="F1170" ca="1">IF(ISNUMBER(SEARCH("Bit", $K1170)), "", INDEX(F:F,MAX(IF(OFFSET(F1170,-25,0,24,1)&lt;&gt;"",ROW(OFFSET(F1170,-25,0,24,1)))),)+1)</f>
        <v>656</v>
      </c>
      <c r="G1170" s="102" t="s">
        <v>43</v>
      </c>
      <c r="H1170" s="102">
        <v>8</v>
      </c>
      <c r="I1170" s="102"/>
      <c r="J1170" s="102"/>
      <c r="K1170" s="103" t="s">
        <v>45</v>
      </c>
      <c r="L1170" s="103" t="s">
        <v>903</v>
      </c>
      <c r="M1170" s="104"/>
      <c r="N1170" s="105"/>
      <c r="Q1170" s="19"/>
      <c r="R1170" s="19"/>
    </row>
    <row r="1171" spans="1:18" s="18" customFormat="1" ht="15.75" hidden="1" outlineLevel="1" x14ac:dyDescent="0.25">
      <c r="A1171" s="106"/>
      <c r="B1171" s="100"/>
      <c r="C1171" s="101"/>
      <c r="D1171" s="102"/>
      <c r="E1171" s="102" t="str">
        <f t="shared" ca="1" si="238"/>
        <v/>
      </c>
      <c r="F1171" s="82" t="str">
        <f t="array" aca="1" ref="F1171" ca="1">IF(ISNUMBER(SEARCH("Bit", $K1171)), "", INDEX(F:F,MAX(IF(OFFSET(F1171,-25,0,24,1)&lt;&gt;"",ROW(OFFSET(F1171,-25,0,24,1)))),)+1)</f>
        <v/>
      </c>
      <c r="G1171" s="102"/>
      <c r="H1171" s="102"/>
      <c r="I1171" s="102"/>
      <c r="J1171" s="102"/>
      <c r="K1171" s="103" t="s">
        <v>135</v>
      </c>
      <c r="L1171" s="103"/>
      <c r="M1171" s="104" t="s">
        <v>1838</v>
      </c>
      <c r="N1171" s="105" t="s">
        <v>1839</v>
      </c>
      <c r="Q1171" s="19"/>
      <c r="R1171" s="19"/>
    </row>
    <row r="1172" spans="1:18" s="18" customFormat="1" ht="15.75" collapsed="1" x14ac:dyDescent="0.25">
      <c r="A1172" s="106"/>
      <c r="B1172" s="80" t="s">
        <v>40</v>
      </c>
      <c r="C1172" s="81" t="s">
        <v>2040</v>
      </c>
      <c r="D1172" s="82" t="s">
        <v>817</v>
      </c>
      <c r="E1172" s="82" t="str">
        <f t="shared" ref="E1172:E1174" ca="1" si="239">IF(F1172&lt;&gt;"","0x"&amp;DEC2HEX(F1172,3),"")</f>
        <v>0x291</v>
      </c>
      <c r="F1172" s="82">
        <f t="array" aca="1" ref="F1172" ca="1">IF(ISNUMBER(SEARCH("Bit", $K1172)), "", INDEX(F:F,MAX(IF(OFFSET(F1172,-25,0,24,1)&lt;&gt;"",ROW(OFFSET(F1172,-25,0,24,1)))),)+1)</f>
        <v>657</v>
      </c>
      <c r="G1172" s="82" t="s">
        <v>43</v>
      </c>
      <c r="H1172" s="82">
        <v>6</v>
      </c>
      <c r="I1172" s="82"/>
      <c r="J1172" s="82"/>
      <c r="K1172" s="89" t="s">
        <v>45</v>
      </c>
      <c r="L1172" s="89" t="s">
        <v>903</v>
      </c>
      <c r="M1172" s="90"/>
      <c r="N1172" s="91"/>
      <c r="Q1172" s="19"/>
      <c r="R1172" s="19"/>
    </row>
    <row r="1173" spans="1:18" s="18" customFormat="1" ht="15.75" hidden="1" outlineLevel="1" x14ac:dyDescent="0.25">
      <c r="A1173" s="106"/>
      <c r="B1173" s="80"/>
      <c r="C1173" s="81"/>
      <c r="D1173" s="82"/>
      <c r="E1173" s="82" t="str">
        <f t="shared" ref="E1173" ca="1" si="240">IF(F1173&lt;&gt;"","0x"&amp;DEC2HEX(F1173,3),"")</f>
        <v/>
      </c>
      <c r="F1173" s="82" t="str">
        <f t="array" aca="1" ref="F1173" ca="1">IF(ISNUMBER(SEARCH("Bit", $K1173)), "", INDEX(F:F,MAX(IF(OFFSET(F1173,-25,0,24,1)&lt;&gt;"",ROW(OFFSET(F1173,-25,0,24,1)))),)+1)</f>
        <v/>
      </c>
      <c r="G1173" s="82"/>
      <c r="H1173" s="82"/>
      <c r="I1173" s="82"/>
      <c r="J1173" s="82"/>
      <c r="K1173" s="89" t="s">
        <v>36</v>
      </c>
      <c r="L1173" s="89"/>
      <c r="M1173" s="90" t="s">
        <v>2041</v>
      </c>
      <c r="N1173" s="91" t="s">
        <v>2047</v>
      </c>
      <c r="Q1173" s="19"/>
      <c r="R1173" s="19"/>
    </row>
    <row r="1174" spans="1:18" s="18" customFormat="1" ht="15.75" hidden="1" outlineLevel="1" x14ac:dyDescent="0.25">
      <c r="A1174" s="106"/>
      <c r="B1174" s="80"/>
      <c r="C1174" s="81"/>
      <c r="D1174" s="82"/>
      <c r="E1174" s="82" t="str">
        <f t="shared" ca="1" si="239"/>
        <v/>
      </c>
      <c r="F1174" s="82" t="str">
        <f t="array" aca="1" ref="F1174" ca="1">IF(ISNUMBER(SEARCH("Bit", $K1174)), "", INDEX(F:F,MAX(IF(OFFSET(F1174,-25,0,24,1)&lt;&gt;"",ROW(OFFSET(F1174,-25,0,24,1)))),)+1)</f>
        <v/>
      </c>
      <c r="G1174" s="82"/>
      <c r="H1174" s="82"/>
      <c r="I1174" s="82"/>
      <c r="J1174" s="82"/>
      <c r="K1174" s="89" t="s">
        <v>76</v>
      </c>
      <c r="L1174" s="89"/>
      <c r="M1174" s="90" t="s">
        <v>2040</v>
      </c>
      <c r="N1174" s="91" t="s">
        <v>2042</v>
      </c>
      <c r="Q1174" s="19"/>
      <c r="R1174" s="19"/>
    </row>
    <row r="1175" spans="1:18" s="18" customFormat="1" ht="15.75" collapsed="1" x14ac:dyDescent="0.25">
      <c r="A1175" s="106"/>
      <c r="B1175" s="80" t="s">
        <v>40</v>
      </c>
      <c r="C1175" s="81" t="s">
        <v>2043</v>
      </c>
      <c r="D1175" s="82" t="s">
        <v>817</v>
      </c>
      <c r="E1175" s="82" t="str">
        <f t="shared" ref="E1175:E1177" ca="1" si="241">IF(F1175&lt;&gt;"","0x"&amp;DEC2HEX(F1175,3),"")</f>
        <v>0x292</v>
      </c>
      <c r="F1175" s="82">
        <f t="array" aca="1" ref="F1175" ca="1">IF(ISNUMBER(SEARCH("Bit", $K1175)), "", INDEX(F:F,MAX(IF(OFFSET(F1175,-25,0,24,1)&lt;&gt;"",ROW(OFFSET(F1175,-25,0,24,1)))),)+1)</f>
        <v>658</v>
      </c>
      <c r="G1175" s="82" t="s">
        <v>43</v>
      </c>
      <c r="H1175" s="82">
        <v>9</v>
      </c>
      <c r="I1175" s="82"/>
      <c r="J1175" s="82"/>
      <c r="K1175" s="89" t="s">
        <v>45</v>
      </c>
      <c r="L1175" s="89" t="s">
        <v>903</v>
      </c>
      <c r="M1175" s="90"/>
      <c r="N1175" s="91"/>
      <c r="Q1175" s="19"/>
      <c r="R1175" s="19"/>
    </row>
    <row r="1176" spans="1:18" s="18" customFormat="1" ht="15.75" hidden="1" outlineLevel="1" x14ac:dyDescent="0.25">
      <c r="A1176" s="106"/>
      <c r="B1176" s="80"/>
      <c r="C1176" s="81"/>
      <c r="D1176" s="82"/>
      <c r="E1176" s="82" t="str">
        <f t="shared" ref="E1176" ca="1" si="242">IF(F1176&lt;&gt;"","0x"&amp;DEC2HEX(F1176,3),"")</f>
        <v/>
      </c>
      <c r="F1176" s="82" t="str">
        <f t="array" aca="1" ref="F1176" ca="1">IF(ISNUMBER(SEARCH("Bit", $K1176)), "", INDEX(F:F,MAX(IF(OFFSET(F1176,-25,0,24,1)&lt;&gt;"",ROW(OFFSET(F1176,-25,0,24,1)))),)+1)</f>
        <v/>
      </c>
      <c r="G1176" s="82"/>
      <c r="H1176" s="82"/>
      <c r="I1176" s="82"/>
      <c r="J1176" s="82"/>
      <c r="K1176" s="89" t="s">
        <v>69</v>
      </c>
      <c r="L1176" s="89"/>
      <c r="M1176" s="90" t="s">
        <v>2045</v>
      </c>
      <c r="N1176" s="91" t="s">
        <v>2046</v>
      </c>
      <c r="Q1176" s="19"/>
      <c r="R1176" s="19"/>
    </row>
    <row r="1177" spans="1:18" s="18" customFormat="1" ht="15.75" hidden="1" outlineLevel="1" x14ac:dyDescent="0.25">
      <c r="A1177" s="106"/>
      <c r="B1177" s="80"/>
      <c r="C1177" s="81"/>
      <c r="D1177" s="82"/>
      <c r="E1177" s="82" t="str">
        <f t="shared" ca="1" si="241"/>
        <v/>
      </c>
      <c r="F1177" s="82" t="str">
        <f t="array" aca="1" ref="F1177" ca="1">IF(ISNUMBER(SEARCH("Bit", $K1177)), "", INDEX(F:F,MAX(IF(OFFSET(F1177,-25,0,24,1)&lt;&gt;"",ROW(OFFSET(F1177,-25,0,24,1)))),)+1)</f>
        <v/>
      </c>
      <c r="G1177" s="82"/>
      <c r="H1177" s="82"/>
      <c r="I1177" s="82"/>
      <c r="J1177" s="82"/>
      <c r="K1177" s="89" t="s">
        <v>135</v>
      </c>
      <c r="L1177" s="89"/>
      <c r="M1177" s="90" t="s">
        <v>2044</v>
      </c>
      <c r="N1177" s="91" t="s">
        <v>2048</v>
      </c>
      <c r="Q1177" s="19"/>
      <c r="R1177" s="19"/>
    </row>
    <row r="1178" spans="1:18" s="18" customFormat="1" ht="15.75" collapsed="1" x14ac:dyDescent="0.25">
      <c r="A1178" s="106"/>
      <c r="B1178" s="80" t="s">
        <v>40</v>
      </c>
      <c r="C1178" s="81" t="s">
        <v>921</v>
      </c>
      <c r="D1178" s="82" t="s">
        <v>817</v>
      </c>
      <c r="E1178" s="82" t="str">
        <f ca="1">IF(F1178&lt;&gt;"","0x"&amp;DEC2HEX(F1178,3),"")</f>
        <v>0x293</v>
      </c>
      <c r="F1178" s="82">
        <f t="array" aca="1" ref="F1178" ca="1">IF(ISNUMBER(SEARCH("Bit", $K1178)), "", INDEX(F:F,MAX(IF(OFFSET(F1178,-25,0,24,1)&lt;&gt;"",ROW(OFFSET(F1178,-25,0,24,1)))),)+1)</f>
        <v>659</v>
      </c>
      <c r="G1178" s="82" t="s">
        <v>43</v>
      </c>
      <c r="H1178" s="82">
        <v>8</v>
      </c>
      <c r="I1178" s="82"/>
      <c r="J1178" s="82"/>
      <c r="K1178" s="89" t="s">
        <v>45</v>
      </c>
      <c r="L1178" s="89" t="s">
        <v>903</v>
      </c>
      <c r="M1178" s="90"/>
      <c r="N1178" s="91"/>
      <c r="Q1178" s="19"/>
      <c r="R1178" s="19"/>
    </row>
    <row r="1179" spans="1:18" s="18" customFormat="1" ht="15.75" hidden="1" outlineLevel="1" x14ac:dyDescent="0.25">
      <c r="A1179" s="106"/>
      <c r="B1179" s="80"/>
      <c r="C1179" s="81"/>
      <c r="D1179" s="82"/>
      <c r="E1179" s="82" t="str">
        <f ca="1">IF(F1179&lt;&gt;"","0x"&amp;DEC2HEX(F1179,3),"")</f>
        <v/>
      </c>
      <c r="F1179" s="82" t="str">
        <f t="array" aca="1" ref="F1179" ca="1">IF(ISNUMBER(SEARCH("Bit", $K1179)), "", INDEX(F:F,MAX(IF(OFFSET(F1179,-25,0,24,1)&lt;&gt;"",ROW(OFFSET(F1179,-25,0,24,1)))),)+1)</f>
        <v/>
      </c>
      <c r="G1179" s="82"/>
      <c r="H1179" s="82"/>
      <c r="I1179" s="82"/>
      <c r="J1179" s="82"/>
      <c r="K1179" s="89" t="s">
        <v>135</v>
      </c>
      <c r="L1179" s="89"/>
      <c r="M1179" s="90" t="s">
        <v>573</v>
      </c>
      <c r="N1179" s="91"/>
      <c r="Q1179" s="19"/>
      <c r="R1179" s="19"/>
    </row>
    <row r="1180" spans="1:18" s="18" customFormat="1" ht="15.75" collapsed="1" x14ac:dyDescent="0.25">
      <c r="A1180" s="106"/>
      <c r="B1180" s="80" t="s">
        <v>40</v>
      </c>
      <c r="C1180" s="81" t="s">
        <v>922</v>
      </c>
      <c r="D1180" s="82" t="s">
        <v>817</v>
      </c>
      <c r="E1180" s="82" t="str">
        <f ca="1">IF(F1180&lt;&gt;"","0x"&amp;DEC2HEX(F1180,3),"")</f>
        <v>0x294</v>
      </c>
      <c r="F1180" s="82">
        <f t="array" aca="1" ref="F1180" ca="1">IF(ISNUMBER(SEARCH("Bit", $K1180)), "", INDEX(F:F,MAX(IF(OFFSET(F1180,-25,0,24,1)&lt;&gt;"",ROW(OFFSET(F1180,-25,0,24,1)))),)+1)</f>
        <v>660</v>
      </c>
      <c r="G1180" s="82" t="s">
        <v>43</v>
      </c>
      <c r="H1180" s="82">
        <v>16</v>
      </c>
      <c r="I1180" s="82"/>
      <c r="J1180" s="82"/>
      <c r="K1180" s="89" t="s">
        <v>45</v>
      </c>
      <c r="L1180" s="89" t="s">
        <v>903</v>
      </c>
      <c r="M1180" s="90"/>
      <c r="N1180" s="91"/>
      <c r="Q1180" s="19"/>
      <c r="R1180" s="19"/>
    </row>
    <row r="1181" spans="1:18" s="18" customFormat="1" ht="15.75" hidden="1" outlineLevel="1" x14ac:dyDescent="0.25">
      <c r="A1181" s="106"/>
      <c r="B1181" s="80"/>
      <c r="C1181" s="81"/>
      <c r="D1181" s="82"/>
      <c r="E1181" s="82" t="str">
        <f ca="1">IF(F1181&lt;&gt;"","0x"&amp;DEC2HEX(F1181,3),"")</f>
        <v/>
      </c>
      <c r="F1181" s="82" t="str">
        <f t="array" aca="1" ref="F1181" ca="1">IF(ISNUMBER(SEARCH("Bit", $K1181)), "", INDEX(F:F,MAX(IF(OFFSET(F1181,-25,0,24,1)&lt;&gt;"",ROW(OFFSET(F1181,-25,0,24,1)))),)+1)</f>
        <v/>
      </c>
      <c r="G1181" s="82"/>
      <c r="H1181" s="82"/>
      <c r="I1181" s="82"/>
      <c r="J1181" s="82"/>
      <c r="K1181" s="89" t="s">
        <v>112</v>
      </c>
      <c r="L1181" s="89"/>
      <c r="M1181" s="90" t="s">
        <v>573</v>
      </c>
      <c r="N1181" s="91"/>
      <c r="Q1181" s="19"/>
      <c r="R1181" s="19"/>
    </row>
    <row r="1182" spans="1:18" s="18" customFormat="1" ht="15.75" collapsed="1" x14ac:dyDescent="0.25">
      <c r="A1182" s="106"/>
      <c r="B1182" s="80" t="s">
        <v>40</v>
      </c>
      <c r="C1182" s="81" t="s">
        <v>923</v>
      </c>
      <c r="D1182" s="82" t="s">
        <v>817</v>
      </c>
      <c r="E1182" s="82" t="str">
        <f t="shared" ref="E1182:E1187" ca="1" si="243">IF(F1182&lt;&gt;"","0x"&amp;DEC2HEX(F1182,3),"")</f>
        <v>0x295</v>
      </c>
      <c r="F1182" s="82">
        <f t="array" aca="1" ref="F1182" ca="1">IF(ISNUMBER(SEARCH("Bit", $K1182)), "", INDEX(F:F,MAX(IF(OFFSET(F1182,-25,0,24,1)&lt;&gt;"",ROW(OFFSET(F1182,-25,0,24,1)))),)+1)</f>
        <v>661</v>
      </c>
      <c r="G1182" s="82" t="s">
        <v>43</v>
      </c>
      <c r="H1182" s="82">
        <v>8</v>
      </c>
      <c r="I1182" s="82"/>
      <c r="J1182" s="82"/>
      <c r="K1182" s="89" t="s">
        <v>45</v>
      </c>
      <c r="L1182" s="89" t="s">
        <v>903</v>
      </c>
      <c r="M1182" s="90"/>
      <c r="N1182" s="91"/>
      <c r="Q1182" s="19"/>
      <c r="R1182" s="19"/>
    </row>
    <row r="1183" spans="1:18" s="18" customFormat="1" ht="15.75" hidden="1" outlineLevel="1" x14ac:dyDescent="0.25">
      <c r="A1183" s="106"/>
      <c r="B1183" s="80"/>
      <c r="C1183" s="81"/>
      <c r="D1183" s="82"/>
      <c r="E1183" s="82" t="str">
        <f t="shared" ca="1" si="243"/>
        <v/>
      </c>
      <c r="F1183" s="82" t="str">
        <f t="array" aca="1" ref="F1183" ca="1">IF(ISNUMBER(SEARCH("Bit", $K1183)), "", INDEX(F:F,MAX(IF(OFFSET(F1183,-25,0,24,1)&lt;&gt;"",ROW(OFFSET(F1183,-25,0,24,1)))),)+1)</f>
        <v/>
      </c>
      <c r="G1183" s="82"/>
      <c r="H1183" s="82"/>
      <c r="I1183" s="82"/>
      <c r="J1183" s="82"/>
      <c r="K1183" s="89" t="s">
        <v>135</v>
      </c>
      <c r="L1183" s="89"/>
      <c r="M1183" s="90" t="s">
        <v>924</v>
      </c>
      <c r="N1183" s="91" t="s">
        <v>925</v>
      </c>
      <c r="Q1183" s="19"/>
      <c r="R1183" s="19"/>
    </row>
    <row r="1184" spans="1:18" s="18" customFormat="1" ht="15.75" collapsed="1" x14ac:dyDescent="0.25">
      <c r="A1184" s="106"/>
      <c r="B1184" s="80" t="s">
        <v>40</v>
      </c>
      <c r="C1184" s="81" t="s">
        <v>926</v>
      </c>
      <c r="D1184" s="82" t="s">
        <v>817</v>
      </c>
      <c r="E1184" s="82" t="str">
        <f t="shared" ca="1" si="243"/>
        <v>0x296</v>
      </c>
      <c r="F1184" s="82">
        <f t="array" aca="1" ref="F1184" ca="1">IF(ISNUMBER(SEARCH("Bit", $K1184)), "", INDEX(F:F,MAX(IF(OFFSET(F1184,-25,0,24,1)&lt;&gt;"",ROW(OFFSET(F1184,-25,0,24,1)))),)+1)</f>
        <v>662</v>
      </c>
      <c r="G1184" s="82" t="s">
        <v>43</v>
      </c>
      <c r="H1184" s="82">
        <v>4</v>
      </c>
      <c r="I1184" s="82"/>
      <c r="J1184" s="82"/>
      <c r="K1184" s="89" t="s">
        <v>45</v>
      </c>
      <c r="L1184" s="89" t="s">
        <v>903</v>
      </c>
      <c r="M1184" s="90"/>
      <c r="N1184" s="91"/>
      <c r="Q1184" s="19"/>
      <c r="R1184" s="19"/>
    </row>
    <row r="1185" spans="1:18" s="18" customFormat="1" ht="15.75" hidden="1" outlineLevel="1" x14ac:dyDescent="0.25">
      <c r="A1185" s="106"/>
      <c r="B1185" s="80"/>
      <c r="C1185" s="81"/>
      <c r="D1185" s="82"/>
      <c r="E1185" s="82" t="str">
        <f t="shared" ca="1" si="243"/>
        <v/>
      </c>
      <c r="F1185" s="82" t="str">
        <f t="array" aca="1" ref="F1185" ca="1">IF(ISNUMBER(SEARCH("Bit", $K1185)), "", INDEX(F:F,MAX(IF(OFFSET(F1185,-25,0,24,1)&lt;&gt;"",ROW(OFFSET(F1185,-25,0,24,1)))),)+1)</f>
        <v/>
      </c>
      <c r="G1185" s="82"/>
      <c r="H1185" s="82"/>
      <c r="I1185" s="82"/>
      <c r="J1185" s="82"/>
      <c r="K1185" s="89" t="s">
        <v>300</v>
      </c>
      <c r="L1185" s="89"/>
      <c r="M1185" s="90" t="s">
        <v>927</v>
      </c>
      <c r="N1185" s="91" t="s">
        <v>928</v>
      </c>
      <c r="Q1185" s="19"/>
      <c r="R1185" s="19"/>
    </row>
    <row r="1186" spans="1:18" s="18" customFormat="1" ht="15.75" collapsed="1" x14ac:dyDescent="0.25">
      <c r="A1186" s="106"/>
      <c r="B1186" s="80" t="s">
        <v>40</v>
      </c>
      <c r="C1186" s="81" t="s">
        <v>929</v>
      </c>
      <c r="D1186" s="82" t="s">
        <v>817</v>
      </c>
      <c r="E1186" s="82" t="str">
        <f t="shared" ca="1" si="243"/>
        <v>0x297</v>
      </c>
      <c r="F1186" s="82">
        <f t="array" aca="1" ref="F1186" ca="1">IF(ISNUMBER(SEARCH("Bit", $K1186)), "", INDEX(F:F,MAX(IF(OFFSET(F1186,-25,0,24,1)&lt;&gt;"",ROW(OFFSET(F1186,-25,0,24,1)))),)+1)</f>
        <v>663</v>
      </c>
      <c r="G1186" s="82" t="s">
        <v>43</v>
      </c>
      <c r="H1186" s="82">
        <v>11</v>
      </c>
      <c r="I1186" s="82"/>
      <c r="J1186" s="82"/>
      <c r="K1186" s="89" t="s">
        <v>45</v>
      </c>
      <c r="L1186" s="89" t="s">
        <v>903</v>
      </c>
      <c r="M1186" s="90"/>
      <c r="N1186" s="91"/>
      <c r="Q1186" s="19"/>
      <c r="R1186" s="19"/>
    </row>
    <row r="1187" spans="1:18" s="18" customFormat="1" ht="15.75" hidden="1" outlineLevel="1" x14ac:dyDescent="0.25">
      <c r="A1187" s="106"/>
      <c r="B1187" s="80"/>
      <c r="C1187" s="81"/>
      <c r="D1187" s="82"/>
      <c r="E1187" s="82" t="str">
        <f t="shared" ca="1" si="243"/>
        <v/>
      </c>
      <c r="F1187" s="82" t="str">
        <f t="array" aca="1" ref="F1187" ca="1">IF(ISNUMBER(SEARCH("Bit", $K1187)), "", INDEX(F:F,MAX(IF(OFFSET(F1187,-25,0,24,1)&lt;&gt;"",ROW(OFFSET(F1187,-25,0,24,1)))),)+1)</f>
        <v/>
      </c>
      <c r="G1187" s="82"/>
      <c r="H1187" s="82"/>
      <c r="I1187" s="82"/>
      <c r="J1187" s="82"/>
      <c r="K1187" s="89" t="s">
        <v>159</v>
      </c>
      <c r="L1187" s="89"/>
      <c r="M1187" s="90" t="s">
        <v>927</v>
      </c>
      <c r="N1187" s="91" t="s">
        <v>930</v>
      </c>
      <c r="Q1187" s="19"/>
      <c r="R1187" s="19"/>
    </row>
    <row r="1188" spans="1:18" s="18" customFormat="1" ht="15.75" collapsed="1" x14ac:dyDescent="0.25">
      <c r="A1188" s="106"/>
      <c r="B1188" s="80" t="s">
        <v>40</v>
      </c>
      <c r="C1188" s="81" t="s">
        <v>931</v>
      </c>
      <c r="D1188" s="82" t="s">
        <v>817</v>
      </c>
      <c r="E1188" s="82" t="str">
        <f t="shared" ref="E1188:E1232" ca="1" si="244">IF(F1188&lt;&gt;"","0x"&amp;DEC2HEX(F1188,3),"")</f>
        <v>0x298</v>
      </c>
      <c r="F1188" s="82">
        <f t="array" aca="1" ref="F1188" ca="1">IF(ISNUMBER(SEARCH("Bit", $K1188)), "", INDEX(F:F,MAX(IF(OFFSET(F1188,-25,0,24,1)&lt;&gt;"",ROW(OFFSET(F1188,-25,0,24,1)))),)+1)</f>
        <v>664</v>
      </c>
      <c r="G1188" s="82" t="s">
        <v>43</v>
      </c>
      <c r="H1188" s="82">
        <v>8</v>
      </c>
      <c r="I1188" s="82"/>
      <c r="J1188" s="82"/>
      <c r="K1188" s="89" t="s">
        <v>45</v>
      </c>
      <c r="L1188" s="89" t="s">
        <v>903</v>
      </c>
      <c r="M1188" s="90"/>
      <c r="N1188" s="91"/>
      <c r="Q1188" s="19"/>
      <c r="R1188" s="19"/>
    </row>
    <row r="1189" spans="1:18" s="18" customFormat="1" ht="15.75" hidden="1" outlineLevel="1" x14ac:dyDescent="0.25">
      <c r="A1189" s="106"/>
      <c r="B1189" s="80"/>
      <c r="C1189" s="81"/>
      <c r="D1189" s="82"/>
      <c r="E1189" s="82" t="str">
        <f t="shared" ca="1" si="244"/>
        <v/>
      </c>
      <c r="F1189" s="82" t="str">
        <f t="array" aca="1" ref="F1189" ca="1">IF(ISNUMBER(SEARCH("Bit", $K1189)), "", INDEX(F:F,MAX(IF(OFFSET(F1189,-25,0,24,1)&lt;&gt;"",ROW(OFFSET(F1189,-25,0,24,1)))),)+1)</f>
        <v/>
      </c>
      <c r="G1189" s="82"/>
      <c r="H1189" s="82"/>
      <c r="I1189" s="82"/>
      <c r="J1189" s="82"/>
      <c r="K1189" s="89" t="s">
        <v>135</v>
      </c>
      <c r="L1189" s="89"/>
      <c r="M1189" s="90" t="s">
        <v>931</v>
      </c>
      <c r="N1189" s="91"/>
      <c r="Q1189" s="19"/>
      <c r="R1189" s="19"/>
    </row>
    <row r="1190" spans="1:18" s="18" customFormat="1" ht="15.75" collapsed="1" x14ac:dyDescent="0.25">
      <c r="A1190" s="106"/>
      <c r="B1190" s="80" t="s">
        <v>40</v>
      </c>
      <c r="C1190" s="81" t="s">
        <v>932</v>
      </c>
      <c r="D1190" s="82" t="s">
        <v>817</v>
      </c>
      <c r="E1190" s="82" t="str">
        <f t="shared" ref="E1190:E1191" ca="1" si="245">IF(F1190&lt;&gt;"","0x"&amp;DEC2HEX(F1190,3),"")</f>
        <v>0x299</v>
      </c>
      <c r="F1190" s="82">
        <f t="array" aca="1" ref="F1190" ca="1">IF(ISNUMBER(SEARCH("Bit", $K1190)), "", INDEX(F:F,MAX(IF(OFFSET(F1190,-25,0,24,1)&lt;&gt;"",ROW(OFFSET(F1190,-25,0,24,1)))),)+1)</f>
        <v>665</v>
      </c>
      <c r="G1190" s="82" t="s">
        <v>43</v>
      </c>
      <c r="H1190" s="82">
        <v>8</v>
      </c>
      <c r="I1190" s="82"/>
      <c r="J1190" s="82"/>
      <c r="K1190" s="89" t="s">
        <v>45</v>
      </c>
      <c r="L1190" s="89" t="s">
        <v>903</v>
      </c>
      <c r="M1190" s="90"/>
      <c r="N1190" s="91"/>
      <c r="Q1190" s="19"/>
      <c r="R1190" s="19"/>
    </row>
    <row r="1191" spans="1:18" s="18" customFormat="1" ht="15.75" hidden="1" outlineLevel="1" x14ac:dyDescent="0.25">
      <c r="A1191" s="106"/>
      <c r="B1191" s="80"/>
      <c r="C1191" s="81"/>
      <c r="D1191" s="82"/>
      <c r="E1191" s="82" t="str">
        <f t="shared" ca="1" si="245"/>
        <v/>
      </c>
      <c r="F1191" s="82" t="str">
        <f t="array" aca="1" ref="F1191" ca="1">IF(ISNUMBER(SEARCH("Bit", $K1191)), "", INDEX(F:F,MAX(IF(OFFSET(F1191,-25,0,24,1)&lt;&gt;"",ROW(OFFSET(F1191,-25,0,24,1)))),)+1)</f>
        <v/>
      </c>
      <c r="G1191" s="82"/>
      <c r="H1191" s="82"/>
      <c r="I1191" s="82"/>
      <c r="J1191" s="82"/>
      <c r="K1191" s="89" t="s">
        <v>135</v>
      </c>
      <c r="L1191" s="89"/>
      <c r="M1191" s="90" t="s">
        <v>932</v>
      </c>
      <c r="N1191" s="91"/>
      <c r="Q1191" s="19"/>
      <c r="R1191" s="19"/>
    </row>
    <row r="1192" spans="1:18" s="18" customFormat="1" ht="15.75" collapsed="1" x14ac:dyDescent="0.25">
      <c r="A1192" s="106"/>
      <c r="B1192" s="80" t="s">
        <v>40</v>
      </c>
      <c r="C1192" s="81" t="s">
        <v>1853</v>
      </c>
      <c r="D1192" s="82" t="s">
        <v>817</v>
      </c>
      <c r="E1192" s="82" t="str">
        <f t="shared" ref="E1192:E1194" ca="1" si="246">IF(F1192&lt;&gt;"","0x"&amp;DEC2HEX(F1192,3),"")</f>
        <v>0x29A</v>
      </c>
      <c r="F1192" s="82">
        <f t="array" aca="1" ref="F1192" ca="1">IF(ISNUMBER(SEARCH("Bit", $K1192)), "", INDEX(F:F,MAX(IF(OFFSET(F1192,-25,0,24,1)&lt;&gt;"",ROW(OFFSET(F1192,-25,0,24,1)))),)+1)</f>
        <v>666</v>
      </c>
      <c r="G1192" s="82" t="s">
        <v>43</v>
      </c>
      <c r="H1192" s="82">
        <v>14</v>
      </c>
      <c r="I1192" s="82"/>
      <c r="J1192" s="82"/>
      <c r="K1192" s="89" t="s">
        <v>45</v>
      </c>
      <c r="L1192" s="89" t="s">
        <v>903</v>
      </c>
      <c r="M1192" s="90"/>
      <c r="N1192" s="91"/>
      <c r="Q1192" s="19"/>
      <c r="R1192" s="19"/>
    </row>
    <row r="1193" spans="1:18" s="18" customFormat="1" ht="45" hidden="1" outlineLevel="1" x14ac:dyDescent="0.25">
      <c r="A1193" s="106"/>
      <c r="B1193" s="80"/>
      <c r="C1193" s="81"/>
      <c r="D1193" s="82"/>
      <c r="E1193" s="82" t="str">
        <f t="shared" ref="E1193" ca="1" si="247">IF(F1193&lt;&gt;"","0x"&amp;DEC2HEX(F1193,3),"")</f>
        <v/>
      </c>
      <c r="F1193" s="82" t="str">
        <f t="array" aca="1" ref="F1193" ca="1">IF(ISNUMBER(SEARCH("Bit", $K1193)), "", INDEX(F:F,MAX(IF(OFFSET(F1193,-25,0,24,1)&lt;&gt;"",ROW(OFFSET(F1193,-25,0,24,1)))),)+1)</f>
        <v/>
      </c>
      <c r="G1193" s="82"/>
      <c r="H1193" s="82"/>
      <c r="I1193" s="82"/>
      <c r="J1193" s="82"/>
      <c r="K1193" s="89" t="s">
        <v>2189</v>
      </c>
      <c r="L1193" s="89"/>
      <c r="M1193" s="90" t="s">
        <v>1855</v>
      </c>
      <c r="N1193" s="91" t="s">
        <v>1856</v>
      </c>
      <c r="Q1193" s="19"/>
      <c r="R1193" s="19"/>
    </row>
    <row r="1194" spans="1:18" s="18" customFormat="1" ht="15.75" hidden="1" outlineLevel="1" x14ac:dyDescent="0.25">
      <c r="A1194" s="106"/>
      <c r="B1194" s="80"/>
      <c r="C1194" s="81"/>
      <c r="D1194" s="82"/>
      <c r="E1194" s="82" t="str">
        <f t="shared" ca="1" si="246"/>
        <v/>
      </c>
      <c r="F1194" s="82" t="str">
        <f t="array" aca="1" ref="F1194" ca="1">IF(ISNUMBER(SEARCH("Bit", $K1194)), "", INDEX(F:F,MAX(IF(OFFSET(F1194,-25,0,24,1)&lt;&gt;"",ROW(OFFSET(F1194,-25,0,24,1)))),)+1)</f>
        <v/>
      </c>
      <c r="G1194" s="82"/>
      <c r="H1194" s="82"/>
      <c r="I1194" s="82"/>
      <c r="J1194" s="82"/>
      <c r="K1194" s="89" t="s">
        <v>2188</v>
      </c>
      <c r="L1194" s="89"/>
      <c r="M1194" s="90" t="s">
        <v>1854</v>
      </c>
      <c r="N1194" s="91"/>
      <c r="Q1194" s="19"/>
      <c r="R1194" s="19"/>
    </row>
    <row r="1195" spans="1:18" s="18" customFormat="1" ht="15.75" collapsed="1" x14ac:dyDescent="0.25">
      <c r="A1195" s="106"/>
      <c r="B1195" s="80" t="s">
        <v>40</v>
      </c>
      <c r="C1195" s="81" t="s">
        <v>2049</v>
      </c>
      <c r="D1195" s="82" t="s">
        <v>817</v>
      </c>
      <c r="E1195" s="82" t="str">
        <f t="shared" ref="E1195:E1209" ca="1" si="248">IF(F1195&lt;&gt;"","0x"&amp;DEC2HEX(F1195,3),"")</f>
        <v>0x29B</v>
      </c>
      <c r="F1195" s="82">
        <f t="array" aca="1" ref="F1195" ca="1">IF(ISNUMBER(SEARCH("Bit", $K1195)), "", INDEX(F:F,MAX(IF(OFFSET(F1195,-25,0,24,1)&lt;&gt;"",ROW(OFFSET(F1195,-25,0,24,1)))),)+1)</f>
        <v>667</v>
      </c>
      <c r="G1195" s="82" t="s">
        <v>43</v>
      </c>
      <c r="H1195" s="82">
        <v>16</v>
      </c>
      <c r="I1195" s="82"/>
      <c r="J1195" s="82"/>
      <c r="K1195" s="89" t="s">
        <v>45</v>
      </c>
      <c r="L1195" s="89" t="s">
        <v>903</v>
      </c>
      <c r="M1195" s="90"/>
      <c r="N1195" s="91"/>
      <c r="Q1195" s="19"/>
      <c r="R1195" s="19"/>
    </row>
    <row r="1196" spans="1:18" s="18" customFormat="1" ht="15.75" hidden="1" outlineLevel="1" x14ac:dyDescent="0.25">
      <c r="A1196" s="106"/>
      <c r="B1196" s="80"/>
      <c r="C1196" s="81"/>
      <c r="D1196" s="82"/>
      <c r="E1196" s="82" t="str">
        <f t="shared" ca="1" si="248"/>
        <v/>
      </c>
      <c r="F1196" s="82" t="str">
        <f t="array" aca="1" ref="F1196" ca="1">IF(ISNUMBER(SEARCH("Bit", $K1196)), "", INDEX(F:F,MAX(IF(OFFSET(F1196,-25,0,24,1)&lt;&gt;"",ROW(OFFSET(F1196,-25,0,24,1)))),)+1)</f>
        <v/>
      </c>
      <c r="G1196" s="82"/>
      <c r="H1196" s="82"/>
      <c r="I1196" s="82"/>
      <c r="J1196" s="82"/>
      <c r="K1196" s="89" t="s">
        <v>112</v>
      </c>
      <c r="L1196" s="89"/>
      <c r="M1196" s="90" t="s">
        <v>933</v>
      </c>
      <c r="N1196" s="91" t="s">
        <v>2038</v>
      </c>
      <c r="Q1196" s="19"/>
      <c r="R1196" s="19"/>
    </row>
    <row r="1197" spans="1:18" s="18" customFormat="1" ht="15.75" collapsed="1" x14ac:dyDescent="0.25">
      <c r="A1197" s="106"/>
      <c r="B1197" s="80" t="s">
        <v>40</v>
      </c>
      <c r="C1197" s="81" t="s">
        <v>2050</v>
      </c>
      <c r="D1197" s="82" t="s">
        <v>817</v>
      </c>
      <c r="E1197" s="82" t="str">
        <f t="shared" ref="E1197:E1198" ca="1" si="249">IF(F1197&lt;&gt;"","0x"&amp;DEC2HEX(F1197,3),"")</f>
        <v>0x29C</v>
      </c>
      <c r="F1197" s="82">
        <f t="array" aca="1" ref="F1197" ca="1">IF(ISNUMBER(SEARCH("Bit", $K1197)), "", INDEX(F:F,MAX(IF(OFFSET(F1197,-25,0,24,1)&lt;&gt;"",ROW(OFFSET(F1197,-25,0,24,1)))),)+1)</f>
        <v>668</v>
      </c>
      <c r="G1197" s="82" t="s">
        <v>43</v>
      </c>
      <c r="H1197" s="82">
        <v>3</v>
      </c>
      <c r="I1197" s="82"/>
      <c r="J1197" s="82"/>
      <c r="K1197" s="89" t="s">
        <v>45</v>
      </c>
      <c r="L1197" s="89" t="s">
        <v>903</v>
      </c>
      <c r="M1197" s="90"/>
      <c r="N1197" s="91"/>
      <c r="Q1197" s="19"/>
      <c r="R1197" s="19"/>
    </row>
    <row r="1198" spans="1:18" s="18" customFormat="1" ht="15.75" hidden="1" outlineLevel="1" x14ac:dyDescent="0.25">
      <c r="A1198" s="106"/>
      <c r="B1198" s="80"/>
      <c r="C1198" s="81"/>
      <c r="D1198" s="82"/>
      <c r="E1198" s="82" t="str">
        <f t="shared" ca="1" si="249"/>
        <v/>
      </c>
      <c r="F1198" s="82" t="str">
        <f t="array" aca="1" ref="F1198" ca="1">IF(ISNUMBER(SEARCH("Bit", $K1198)), "", INDEX(F:F,MAX(IF(OFFSET(F1198,-25,0,24,1)&lt;&gt;"",ROW(OFFSET(F1198,-25,0,24,1)))),)+1)</f>
        <v/>
      </c>
      <c r="G1198" s="82"/>
      <c r="H1198" s="82"/>
      <c r="I1198" s="82"/>
      <c r="J1198" s="82"/>
      <c r="K1198" s="89" t="s">
        <v>197</v>
      </c>
      <c r="L1198" s="89"/>
      <c r="M1198" s="90" t="s">
        <v>2051</v>
      </c>
      <c r="N1198" s="91" t="s">
        <v>2052</v>
      </c>
      <c r="Q1198" s="19"/>
      <c r="R1198" s="19"/>
    </row>
    <row r="1199" spans="1:18" s="18" customFormat="1" ht="15.75" collapsed="1" x14ac:dyDescent="0.25">
      <c r="A1199" s="106"/>
      <c r="B1199" s="80" t="s">
        <v>40</v>
      </c>
      <c r="C1199" s="81" t="s">
        <v>2053</v>
      </c>
      <c r="D1199" s="82" t="s">
        <v>817</v>
      </c>
      <c r="E1199" s="82" t="str">
        <f t="shared" ref="E1199:E1203" ca="1" si="250">IF(F1199&lt;&gt;"","0x"&amp;DEC2HEX(F1199,3),"")</f>
        <v>0x29D</v>
      </c>
      <c r="F1199" s="82">
        <f t="array" aca="1" ref="F1199" ca="1">IF(ISNUMBER(SEARCH("Bit", $K1199)), "", INDEX(F:F,MAX(IF(OFFSET(F1199,-25,0,24,1)&lt;&gt;"",ROW(OFFSET(F1199,-25,0,24,1)))),)+1)</f>
        <v>669</v>
      </c>
      <c r="G1199" s="82" t="s">
        <v>43</v>
      </c>
      <c r="H1199" s="82">
        <v>6</v>
      </c>
      <c r="I1199" s="82"/>
      <c r="J1199" s="82"/>
      <c r="K1199" s="89" t="s">
        <v>45</v>
      </c>
      <c r="L1199" s="89" t="s">
        <v>903</v>
      </c>
      <c r="M1199" s="90"/>
      <c r="N1199" s="91"/>
      <c r="Q1199" s="19"/>
      <c r="R1199" s="19"/>
    </row>
    <row r="1200" spans="1:18" s="18" customFormat="1" ht="15.75" hidden="1" outlineLevel="1" x14ac:dyDescent="0.25">
      <c r="A1200" s="106"/>
      <c r="B1200" s="80"/>
      <c r="C1200" s="81"/>
      <c r="D1200" s="82"/>
      <c r="E1200" s="82" t="str">
        <f t="shared" ref="E1200" ca="1" si="251">IF(F1200&lt;&gt;"","0x"&amp;DEC2HEX(F1200,3),"")</f>
        <v/>
      </c>
      <c r="F1200" s="82" t="str">
        <f t="array" aca="1" ref="F1200" ca="1">IF(ISNUMBER(SEARCH("Bit", $K1200)), "", INDEX(F:F,MAX(IF(OFFSET(F1200,-25,0,24,1)&lt;&gt;"",ROW(OFFSET(F1200,-25,0,24,1)))),)+1)</f>
        <v/>
      </c>
      <c r="G1200" s="82"/>
      <c r="H1200" s="82"/>
      <c r="I1200" s="82"/>
      <c r="J1200" s="82"/>
      <c r="K1200" s="89" t="s">
        <v>36</v>
      </c>
      <c r="L1200" s="89"/>
      <c r="M1200" s="90" t="s">
        <v>2059</v>
      </c>
      <c r="N1200" s="91" t="s">
        <v>2061</v>
      </c>
      <c r="Q1200" s="19"/>
      <c r="R1200" s="19"/>
    </row>
    <row r="1201" spans="1:18" s="18" customFormat="1" ht="15.75" hidden="1" outlineLevel="1" x14ac:dyDescent="0.25">
      <c r="A1201" s="106"/>
      <c r="B1201" s="80"/>
      <c r="C1201" s="81"/>
      <c r="D1201" s="82"/>
      <c r="E1201" s="82" t="str">
        <f t="shared" ca="1" si="250"/>
        <v/>
      </c>
      <c r="F1201" s="82" t="str">
        <f t="array" aca="1" ref="F1201" ca="1">IF(ISNUMBER(SEARCH("Bit", $K1201)), "", INDEX(F:F,MAX(IF(OFFSET(F1201,-25,0,24,1)&lt;&gt;"",ROW(OFFSET(F1201,-25,0,24,1)))),)+1)</f>
        <v/>
      </c>
      <c r="G1201" s="82"/>
      <c r="H1201" s="82"/>
      <c r="I1201" s="82"/>
      <c r="J1201" s="82"/>
      <c r="K1201" s="89" t="s">
        <v>37</v>
      </c>
      <c r="L1201" s="89"/>
      <c r="M1201" s="90" t="s">
        <v>2058</v>
      </c>
      <c r="N1201" s="91" t="s">
        <v>2060</v>
      </c>
      <c r="Q1201" s="19"/>
      <c r="R1201" s="19"/>
    </row>
    <row r="1202" spans="1:18" s="18" customFormat="1" ht="15.75" hidden="1" outlineLevel="1" x14ac:dyDescent="0.25">
      <c r="A1202" s="106"/>
      <c r="B1202" s="80"/>
      <c r="C1202" s="81"/>
      <c r="D1202" s="82"/>
      <c r="E1202" s="82" t="str">
        <f t="shared" ref="E1202" ca="1" si="252">IF(F1202&lt;&gt;"","0x"&amp;DEC2HEX(F1202,3),"")</f>
        <v/>
      </c>
      <c r="F1202" s="82" t="str">
        <f t="array" aca="1" ref="F1202" ca="1">IF(ISNUMBER(SEARCH("Bit", $K1202)), "", INDEX(F:F,MAX(IF(OFFSET(F1202,-25,0,24,1)&lt;&gt;"",ROW(OFFSET(F1202,-25,0,24,1)))),)+1)</f>
        <v/>
      </c>
      <c r="G1202" s="82"/>
      <c r="H1202" s="82"/>
      <c r="I1202" s="82"/>
      <c r="J1202" s="82"/>
      <c r="K1202" s="89" t="s">
        <v>101</v>
      </c>
      <c r="L1202" s="89"/>
      <c r="M1202" s="90" t="s">
        <v>2054</v>
      </c>
      <c r="N1202" s="91" t="s">
        <v>2056</v>
      </c>
      <c r="Q1202" s="19"/>
      <c r="R1202" s="19"/>
    </row>
    <row r="1203" spans="1:18" s="18" customFormat="1" ht="15.75" hidden="1" outlineLevel="1" x14ac:dyDescent="0.25">
      <c r="A1203" s="106"/>
      <c r="B1203" s="80"/>
      <c r="C1203" s="81"/>
      <c r="D1203" s="82"/>
      <c r="E1203" s="82" t="str">
        <f t="shared" ca="1" si="250"/>
        <v/>
      </c>
      <c r="F1203" s="82" t="str">
        <f t="array" aca="1" ref="F1203" ca="1">IF(ISNUMBER(SEARCH("Bit", $K1203)), "", INDEX(F:F,MAX(IF(OFFSET(F1203,-25,0,24,1)&lt;&gt;"",ROW(OFFSET(F1203,-25,0,24,1)))),)+1)</f>
        <v/>
      </c>
      <c r="G1203" s="82"/>
      <c r="H1203" s="82"/>
      <c r="I1203" s="82"/>
      <c r="J1203" s="82"/>
      <c r="K1203" s="89" t="s">
        <v>261</v>
      </c>
      <c r="L1203" s="89"/>
      <c r="M1203" s="90" t="s">
        <v>2055</v>
      </c>
      <c r="N1203" s="91" t="s">
        <v>2057</v>
      </c>
      <c r="Q1203" s="19"/>
      <c r="R1203" s="19"/>
    </row>
    <row r="1204" spans="1:18" s="18" customFormat="1" ht="15.75" collapsed="1" x14ac:dyDescent="0.25">
      <c r="A1204" s="106"/>
      <c r="B1204" s="80" t="s">
        <v>40</v>
      </c>
      <c r="C1204" s="81" t="s">
        <v>2062</v>
      </c>
      <c r="D1204" s="82" t="s">
        <v>817</v>
      </c>
      <c r="E1204" s="82" t="str">
        <f t="shared" ref="E1204:E1208" ca="1" si="253">IF(F1204&lt;&gt;"","0x"&amp;DEC2HEX(F1204,3),"")</f>
        <v>0x29E</v>
      </c>
      <c r="F1204" s="82">
        <f t="array" aca="1" ref="F1204" ca="1">IF(ISNUMBER(SEARCH("Bit", $K1204)), "", INDEX(F:F,MAX(IF(OFFSET(F1204,-25,0,24,1)&lt;&gt;"",ROW(OFFSET(F1204,-25,0,24,1)))),)+1)</f>
        <v>670</v>
      </c>
      <c r="G1204" s="82" t="s">
        <v>43</v>
      </c>
      <c r="H1204" s="82">
        <v>4</v>
      </c>
      <c r="I1204" s="82"/>
      <c r="J1204" s="82"/>
      <c r="K1204" s="89" t="s">
        <v>45</v>
      </c>
      <c r="L1204" s="89" t="s">
        <v>903</v>
      </c>
      <c r="M1204" s="90"/>
      <c r="N1204" s="91"/>
      <c r="Q1204" s="19"/>
      <c r="R1204" s="19"/>
    </row>
    <row r="1205" spans="1:18" s="18" customFormat="1" ht="15.75" hidden="1" outlineLevel="1" x14ac:dyDescent="0.25">
      <c r="A1205" s="106"/>
      <c r="B1205" s="80"/>
      <c r="C1205" s="81"/>
      <c r="D1205" s="82"/>
      <c r="E1205" s="82" t="str">
        <f t="shared" ca="1" si="253"/>
        <v/>
      </c>
      <c r="F1205" s="82" t="str">
        <f t="array" aca="1" ref="F1205" ca="1">IF(ISNUMBER(SEARCH("Bit", $K1205)), "", INDEX(F:F,MAX(IF(OFFSET(F1205,-25,0,24,1)&lt;&gt;"",ROW(OFFSET(F1205,-25,0,24,1)))),)+1)</f>
        <v/>
      </c>
      <c r="G1205" s="82"/>
      <c r="H1205" s="82"/>
      <c r="I1205" s="82"/>
      <c r="J1205" s="82"/>
      <c r="K1205" s="89" t="s">
        <v>38</v>
      </c>
      <c r="L1205" s="89"/>
      <c r="M1205" s="90" t="s">
        <v>2065</v>
      </c>
      <c r="N1205" s="91" t="s">
        <v>2067</v>
      </c>
      <c r="Q1205" s="19"/>
      <c r="R1205" s="19"/>
    </row>
    <row r="1206" spans="1:18" s="18" customFormat="1" ht="15.75" hidden="1" outlineLevel="1" x14ac:dyDescent="0.25">
      <c r="A1206" s="106"/>
      <c r="B1206" s="80"/>
      <c r="C1206" s="81"/>
      <c r="D1206" s="82"/>
      <c r="E1206" s="82" t="str">
        <f t="shared" ca="1" si="253"/>
        <v/>
      </c>
      <c r="F1206" s="82" t="str">
        <f t="array" aca="1" ref="F1206" ca="1">IF(ISNUMBER(SEARCH("Bit", $K1206)), "", INDEX(F:F,MAX(IF(OFFSET(F1206,-25,0,24,1)&lt;&gt;"",ROW(OFFSET(F1206,-25,0,24,1)))),)+1)</f>
        <v/>
      </c>
      <c r="G1206" s="82"/>
      <c r="H1206" s="82"/>
      <c r="I1206" s="82"/>
      <c r="J1206" s="82"/>
      <c r="K1206" s="89" t="s">
        <v>39</v>
      </c>
      <c r="L1206" s="89"/>
      <c r="M1206" s="90" t="s">
        <v>592</v>
      </c>
      <c r="N1206" s="91" t="s">
        <v>2068</v>
      </c>
      <c r="Q1206" s="19"/>
      <c r="R1206" s="19"/>
    </row>
    <row r="1207" spans="1:18" s="18" customFormat="1" ht="15.75" hidden="1" outlineLevel="1" x14ac:dyDescent="0.25">
      <c r="A1207" s="106"/>
      <c r="B1207" s="80"/>
      <c r="C1207" s="81"/>
      <c r="D1207" s="82"/>
      <c r="E1207" s="82" t="str">
        <f t="shared" ca="1" si="253"/>
        <v/>
      </c>
      <c r="F1207" s="82" t="str">
        <f t="array" aca="1" ref="F1207" ca="1">IF(ISNUMBER(SEARCH("Bit", $K1207)), "", INDEX(F:F,MAX(IF(OFFSET(F1207,-25,0,24,1)&lt;&gt;"",ROW(OFFSET(F1207,-25,0,24,1)))),)+1)</f>
        <v/>
      </c>
      <c r="G1207" s="82"/>
      <c r="H1207" s="82"/>
      <c r="I1207" s="82"/>
      <c r="J1207" s="82"/>
      <c r="K1207" s="89" t="s">
        <v>88</v>
      </c>
      <c r="L1207" s="89"/>
      <c r="M1207" s="90" t="s">
        <v>2064</v>
      </c>
      <c r="N1207" s="91" t="s">
        <v>2069</v>
      </c>
      <c r="Q1207" s="19"/>
      <c r="R1207" s="19"/>
    </row>
    <row r="1208" spans="1:18" s="18" customFormat="1" ht="15.75" hidden="1" outlineLevel="1" x14ac:dyDescent="0.25">
      <c r="A1208" s="106"/>
      <c r="B1208" s="80"/>
      <c r="C1208" s="81"/>
      <c r="D1208" s="82"/>
      <c r="E1208" s="82" t="str">
        <f t="shared" ca="1" si="253"/>
        <v/>
      </c>
      <c r="F1208" s="82" t="str">
        <f t="array" aca="1" ref="F1208" ca="1">IF(ISNUMBER(SEARCH("Bit", $K1208)), "", INDEX(F:F,MAX(IF(OFFSET(F1208,-25,0,24,1)&lt;&gt;"",ROW(OFFSET(F1208,-25,0,24,1)))),)+1)</f>
        <v/>
      </c>
      <c r="G1208" s="82"/>
      <c r="H1208" s="82"/>
      <c r="I1208" s="82"/>
      <c r="J1208" s="82"/>
      <c r="K1208" s="89" t="s">
        <v>90</v>
      </c>
      <c r="L1208" s="89"/>
      <c r="M1208" s="90" t="s">
        <v>2063</v>
      </c>
      <c r="N1208" s="91" t="s">
        <v>2066</v>
      </c>
      <c r="Q1208" s="19"/>
      <c r="R1208" s="19"/>
    </row>
    <row r="1209" spans="1:18" s="18" customFormat="1" ht="15.75" collapsed="1" x14ac:dyDescent="0.25">
      <c r="A1209" s="106"/>
      <c r="B1209" s="100" t="s">
        <v>40</v>
      </c>
      <c r="C1209" s="101" t="s">
        <v>934</v>
      </c>
      <c r="D1209" s="102" t="s">
        <v>817</v>
      </c>
      <c r="E1209" s="102" t="str">
        <f t="shared" ca="1" si="248"/>
        <v>0x29F</v>
      </c>
      <c r="F1209" s="82">
        <f t="array" aca="1" ref="F1209" ca="1">IF(ISNUMBER(SEARCH("Bit", $K1209)), "", INDEX(F:F,MAX(IF(OFFSET(F1209,-25,0,24,1)&lt;&gt;"",ROW(OFFSET(F1209,-25,0,24,1)))),)+1)</f>
        <v>671</v>
      </c>
      <c r="G1209" s="102" t="s">
        <v>43</v>
      </c>
      <c r="H1209" s="102">
        <v>16</v>
      </c>
      <c r="I1209" s="102"/>
      <c r="J1209" s="102" t="s">
        <v>2167</v>
      </c>
      <c r="K1209" s="103" t="s">
        <v>45</v>
      </c>
      <c r="L1209" s="103" t="s">
        <v>903</v>
      </c>
      <c r="M1209" s="104"/>
      <c r="N1209" s="105"/>
      <c r="Q1209" s="19"/>
      <c r="R1209" s="19"/>
    </row>
    <row r="1210" spans="1:18" s="18" customFormat="1" ht="15.75" hidden="1" outlineLevel="1" x14ac:dyDescent="0.25">
      <c r="A1210" s="106"/>
      <c r="B1210" s="100"/>
      <c r="C1210" s="101"/>
      <c r="D1210" s="102"/>
      <c r="E1210" s="102"/>
      <c r="F1210" s="82" t="str">
        <f t="array" aca="1" ref="F1210" ca="1">IF(ISNUMBER(SEARCH("Bit", $K1210)), "", INDEX(F:F,MAX(IF(OFFSET(F1210,-25,0,24,1)&lt;&gt;"",ROW(OFFSET(F1210,-25,0,24,1)))),)+1)</f>
        <v/>
      </c>
      <c r="G1210" s="102"/>
      <c r="H1210" s="102"/>
      <c r="I1210" s="102"/>
      <c r="J1210" s="102"/>
      <c r="K1210" s="103" t="s">
        <v>484</v>
      </c>
      <c r="L1210" s="103"/>
      <c r="M1210" s="104" t="s">
        <v>578</v>
      </c>
      <c r="N1210" s="105" t="s">
        <v>579</v>
      </c>
      <c r="Q1210" s="19"/>
      <c r="R1210" s="19"/>
    </row>
    <row r="1211" spans="1:18" s="18" customFormat="1" ht="15.75" hidden="1" outlineLevel="1" x14ac:dyDescent="0.25">
      <c r="A1211" s="106"/>
      <c r="B1211" s="100"/>
      <c r="C1211" s="101"/>
      <c r="D1211" s="102"/>
      <c r="E1211" s="102"/>
      <c r="F1211" s="82" t="str">
        <f t="array" aca="1" ref="F1211" ca="1">IF(ISNUMBER(SEARCH("Bit", $K1211)), "", INDEX(F:F,MAX(IF(OFFSET(F1211,-25,0,24,1)&lt;&gt;"",ROW(OFFSET(F1211,-25,0,24,1)))),)+1)</f>
        <v/>
      </c>
      <c r="G1211" s="102"/>
      <c r="H1211" s="102"/>
      <c r="I1211" s="102"/>
      <c r="J1211" s="102"/>
      <c r="K1211" s="103" t="s">
        <v>580</v>
      </c>
      <c r="L1211" s="103"/>
      <c r="M1211" s="104" t="s">
        <v>581</v>
      </c>
      <c r="N1211" s="105" t="s">
        <v>582</v>
      </c>
      <c r="Q1211" s="19"/>
      <c r="R1211" s="19"/>
    </row>
    <row r="1212" spans="1:18" s="18" customFormat="1" ht="15.75" hidden="1" outlineLevel="1" x14ac:dyDescent="0.25">
      <c r="A1212" s="106"/>
      <c r="B1212" s="100"/>
      <c r="C1212" s="101"/>
      <c r="D1212" s="102"/>
      <c r="E1212" s="102"/>
      <c r="F1212" s="82" t="str">
        <f t="array" aca="1" ref="F1212" ca="1">IF(ISNUMBER(SEARCH("Bit", $K1212)), "", INDEX(F:F,MAX(IF(OFFSET(F1212,-25,0,24,1)&lt;&gt;"",ROW(OFFSET(F1212,-25,0,24,1)))),)+1)</f>
        <v/>
      </c>
      <c r="G1212" s="102"/>
      <c r="H1212" s="102"/>
      <c r="I1212" s="102"/>
      <c r="J1212" s="102"/>
      <c r="K1212" s="103" t="s">
        <v>583</v>
      </c>
      <c r="L1212" s="103"/>
      <c r="M1212" s="104" t="s">
        <v>584</v>
      </c>
      <c r="N1212" s="105" t="s">
        <v>585</v>
      </c>
      <c r="Q1212" s="19"/>
      <c r="R1212" s="19"/>
    </row>
    <row r="1213" spans="1:18" s="18" customFormat="1" ht="15.75" hidden="1" outlineLevel="1" x14ac:dyDescent="0.25">
      <c r="A1213" s="106"/>
      <c r="B1213" s="100"/>
      <c r="C1213" s="101"/>
      <c r="D1213" s="102"/>
      <c r="E1213" s="102"/>
      <c r="F1213" s="82" t="str">
        <f t="array" aca="1" ref="F1213" ca="1">IF(ISNUMBER(SEARCH("Bit", $K1213)), "", INDEX(F:F,MAX(IF(OFFSET(F1213,-25,0,24,1)&lt;&gt;"",ROW(OFFSET(F1213,-25,0,24,1)))),)+1)</f>
        <v/>
      </c>
      <c r="G1213" s="102"/>
      <c r="H1213" s="102"/>
      <c r="I1213" s="102"/>
      <c r="J1213" s="102"/>
      <c r="K1213" s="103" t="s">
        <v>586</v>
      </c>
      <c r="L1213" s="103"/>
      <c r="M1213" s="104" t="s">
        <v>587</v>
      </c>
      <c r="N1213" s="105" t="s">
        <v>588</v>
      </c>
      <c r="Q1213" s="19"/>
      <c r="R1213" s="19"/>
    </row>
    <row r="1214" spans="1:18" s="18" customFormat="1" ht="15.75" hidden="1" outlineLevel="1" x14ac:dyDescent="0.25">
      <c r="A1214" s="106"/>
      <c r="B1214" s="100"/>
      <c r="C1214" s="101"/>
      <c r="D1214" s="102"/>
      <c r="E1214" s="102" t="str">
        <f t="shared" ref="E1214:E1215" ca="1" si="254">IF(F1214&lt;&gt;"","0x"&amp;DEC2HEX(F1214,3),"")</f>
        <v/>
      </c>
      <c r="F1214" s="82" t="str">
        <f t="array" aca="1" ref="F1214" ca="1">IF(ISNUMBER(SEARCH("Bit", $K1214)), "", INDEX(F:F,MAX(IF(OFFSET(F1214,-25,0,24,1)&lt;&gt;"",ROW(OFFSET(F1214,-25,0,24,1)))),)+1)</f>
        <v/>
      </c>
      <c r="G1214" s="102"/>
      <c r="H1214" s="102"/>
      <c r="I1214" s="102"/>
      <c r="J1214" s="102"/>
      <c r="K1214" s="103" t="s">
        <v>254</v>
      </c>
      <c r="L1214" s="103"/>
      <c r="M1214" s="104" t="s">
        <v>589</v>
      </c>
      <c r="N1214" s="105" t="s">
        <v>590</v>
      </c>
      <c r="Q1214" s="19"/>
      <c r="R1214" s="19"/>
    </row>
    <row r="1215" spans="1:18" s="18" customFormat="1" ht="15.75" hidden="1" outlineLevel="1" x14ac:dyDescent="0.25">
      <c r="A1215" s="106"/>
      <c r="B1215" s="100"/>
      <c r="C1215" s="101"/>
      <c r="D1215" s="102"/>
      <c r="E1215" s="102" t="str">
        <f t="shared" ca="1" si="254"/>
        <v/>
      </c>
      <c r="F1215" s="82" t="str">
        <f t="array" aca="1" ref="F1215" ca="1">IF(ISNUMBER(SEARCH("Bit", $K1215)), "", INDEX(F:F,MAX(IF(OFFSET(F1215,-25,0,24,1)&lt;&gt;"",ROW(OFFSET(F1215,-25,0,24,1)))),)+1)</f>
        <v/>
      </c>
      <c r="G1215" s="102"/>
      <c r="H1215" s="102"/>
      <c r="I1215" s="102"/>
      <c r="J1215" s="102"/>
      <c r="K1215" s="103" t="s">
        <v>591</v>
      </c>
      <c r="L1215" s="103"/>
      <c r="M1215" s="104" t="s">
        <v>592</v>
      </c>
      <c r="N1215" s="105" t="s">
        <v>593</v>
      </c>
      <c r="Q1215" s="19"/>
      <c r="R1215" s="19"/>
    </row>
    <row r="1216" spans="1:18" s="18" customFormat="1" ht="15.75" collapsed="1" x14ac:dyDescent="0.25">
      <c r="A1216" s="106"/>
      <c r="B1216" s="80" t="s">
        <v>40</v>
      </c>
      <c r="C1216" s="81"/>
      <c r="D1216" s="82" t="s">
        <v>817</v>
      </c>
      <c r="E1216" s="82" t="str">
        <f t="shared" ca="1" si="244"/>
        <v>0x2A0</v>
      </c>
      <c r="F1216" s="82">
        <f t="array" aca="1" ref="F1216" ca="1">IF(ISNUMBER(SEARCH("Bit", $K1216)), "", INDEX(F:F,MAX(IF(OFFSET(F1216,-25,0,24,1)&lt;&gt;"",ROW(OFFSET(F1216,-25,0,24,1)))),)+1)</f>
        <v>672</v>
      </c>
      <c r="G1216" s="82" t="s">
        <v>43</v>
      </c>
      <c r="H1216" s="82">
        <v>16</v>
      </c>
      <c r="I1216" s="82"/>
      <c r="J1216" s="82"/>
      <c r="K1216" s="89" t="s">
        <v>45</v>
      </c>
      <c r="L1216" s="89"/>
      <c r="M1216" s="90"/>
      <c r="N1216" s="91"/>
      <c r="Q1216" s="19"/>
      <c r="R1216" s="19"/>
    </row>
    <row r="1217" spans="1:18" s="18" customFormat="1" ht="15.75" hidden="1" outlineLevel="1" x14ac:dyDescent="0.25">
      <c r="A1217" s="106"/>
      <c r="B1217" s="80"/>
      <c r="C1217" s="81"/>
      <c r="D1217" s="82"/>
      <c r="E1217" s="82" t="str">
        <f t="shared" ca="1" si="244"/>
        <v/>
      </c>
      <c r="F1217" s="82" t="str">
        <f t="array" aca="1" ref="F1217" ca="1">IF(ISNUMBER(SEARCH("Bit", $K1217)), "", INDEX(F:F,MAX(IF(OFFSET(F1217,-25,0,24,1)&lt;&gt;"",ROW(OFFSET(F1217,-25,0,24,1)))),)+1)</f>
        <v/>
      </c>
      <c r="G1217" s="82"/>
      <c r="H1217" s="82"/>
      <c r="I1217" s="82"/>
      <c r="J1217" s="82"/>
      <c r="K1217" s="89" t="s">
        <v>607</v>
      </c>
      <c r="L1217" s="89"/>
      <c r="M1217" s="90"/>
      <c r="N1217" s="91"/>
      <c r="Q1217" s="19"/>
      <c r="R1217" s="19"/>
    </row>
    <row r="1218" spans="1:18" s="18" customFormat="1" ht="15.75" hidden="1" outlineLevel="1" x14ac:dyDescent="0.25">
      <c r="A1218" s="106"/>
      <c r="B1218" s="80"/>
      <c r="C1218" s="81"/>
      <c r="D1218" s="82"/>
      <c r="E1218" s="82" t="str">
        <f t="shared" ca="1" si="244"/>
        <v/>
      </c>
      <c r="F1218" s="82" t="str">
        <f t="array" aca="1" ref="F1218" ca="1">IF(ISNUMBER(SEARCH("Bit", $K1218)), "", INDEX(F:F,MAX(IF(OFFSET(F1218,-25,0,24,1)&lt;&gt;"",ROW(OFFSET(F1218,-25,0,24,1)))),)+1)</f>
        <v/>
      </c>
      <c r="G1218" s="82"/>
      <c r="H1218" s="82"/>
      <c r="I1218" s="82"/>
      <c r="J1218" s="82"/>
      <c r="K1218" s="89" t="s">
        <v>608</v>
      </c>
      <c r="L1218" s="89"/>
      <c r="M1218" s="90"/>
      <c r="N1218" s="91"/>
      <c r="Q1218" s="19"/>
      <c r="R1218" s="19"/>
    </row>
    <row r="1219" spans="1:18" s="18" customFormat="1" ht="15.75" hidden="1" outlineLevel="1" x14ac:dyDescent="0.25">
      <c r="A1219" s="106"/>
      <c r="B1219" s="80"/>
      <c r="C1219" s="81"/>
      <c r="D1219" s="82"/>
      <c r="E1219" s="82" t="str">
        <f t="shared" ca="1" si="244"/>
        <v/>
      </c>
      <c r="F1219" s="82" t="str">
        <f t="array" aca="1" ref="F1219" ca="1">IF(ISNUMBER(SEARCH("Bit", $K1219)), "", INDEX(F:F,MAX(IF(OFFSET(F1219,-25,0,24,1)&lt;&gt;"",ROW(OFFSET(F1219,-25,0,24,1)))),)+1)</f>
        <v/>
      </c>
      <c r="G1219" s="82"/>
      <c r="H1219" s="82"/>
      <c r="I1219" s="82"/>
      <c r="J1219" s="82"/>
      <c r="K1219" s="89" t="s">
        <v>756</v>
      </c>
      <c r="L1219" s="89"/>
      <c r="M1219" s="90"/>
      <c r="N1219" s="91"/>
      <c r="Q1219" s="19"/>
      <c r="R1219" s="19"/>
    </row>
    <row r="1220" spans="1:18" s="18" customFormat="1" ht="15.75" hidden="1" outlineLevel="1" x14ac:dyDescent="0.25">
      <c r="A1220" s="106"/>
      <c r="B1220" s="80"/>
      <c r="C1220" s="81"/>
      <c r="D1220" s="82"/>
      <c r="E1220" s="82" t="str">
        <f t="shared" ca="1" si="244"/>
        <v/>
      </c>
      <c r="F1220" s="82" t="str">
        <f t="array" aca="1" ref="F1220" ca="1">IF(ISNUMBER(SEARCH("Bit", $K1220)), "", INDEX(F:F,MAX(IF(OFFSET(F1220,-25,0,24,1)&lt;&gt;"",ROW(OFFSET(F1220,-25,0,24,1)))),)+1)</f>
        <v/>
      </c>
      <c r="G1220" s="82"/>
      <c r="H1220" s="82"/>
      <c r="I1220" s="82"/>
      <c r="J1220" s="82"/>
      <c r="K1220" s="89" t="s">
        <v>759</v>
      </c>
      <c r="L1220" s="89"/>
      <c r="M1220" s="90"/>
      <c r="N1220" s="91"/>
      <c r="Q1220" s="19"/>
      <c r="R1220" s="19"/>
    </row>
    <row r="1221" spans="1:18" s="18" customFormat="1" ht="15.75" hidden="1" outlineLevel="1" x14ac:dyDescent="0.25">
      <c r="A1221" s="106"/>
      <c r="B1221" s="80"/>
      <c r="C1221" s="81"/>
      <c r="D1221" s="82"/>
      <c r="E1221" s="82" t="str">
        <f t="shared" ca="1" si="244"/>
        <v/>
      </c>
      <c r="F1221" s="82" t="str">
        <f t="array" aca="1" ref="F1221" ca="1">IF(ISNUMBER(SEARCH("Bit", $K1221)), "", INDEX(F:F,MAX(IF(OFFSET(F1221,-25,0,24,1)&lt;&gt;"",ROW(OFFSET(F1221,-25,0,24,1)))),)+1)</f>
        <v/>
      </c>
      <c r="G1221" s="82"/>
      <c r="H1221" s="82"/>
      <c r="I1221" s="82"/>
      <c r="J1221" s="82"/>
      <c r="K1221" s="89" t="s">
        <v>244</v>
      </c>
      <c r="L1221" s="89"/>
      <c r="M1221" s="90"/>
      <c r="N1221" s="91"/>
      <c r="Q1221" s="19"/>
      <c r="R1221" s="19"/>
    </row>
    <row r="1222" spans="1:18" s="18" customFormat="1" ht="15.75" hidden="1" outlineLevel="1" x14ac:dyDescent="0.25">
      <c r="A1222" s="106"/>
      <c r="B1222" s="80"/>
      <c r="C1222" s="81"/>
      <c r="D1222" s="82"/>
      <c r="E1222" s="82" t="str">
        <f t="shared" ca="1" si="244"/>
        <v/>
      </c>
      <c r="F1222" s="82" t="str">
        <f t="array" aca="1" ref="F1222" ca="1">IF(ISNUMBER(SEARCH("Bit", $K1222)), "", INDEX(F:F,MAX(IF(OFFSET(F1222,-25,0,24,1)&lt;&gt;"",ROW(OFFSET(F1222,-25,0,24,1)))),)+1)</f>
        <v/>
      </c>
      <c r="G1222" s="82"/>
      <c r="H1222" s="82"/>
      <c r="I1222" s="82"/>
      <c r="J1222" s="82"/>
      <c r="K1222" s="89" t="s">
        <v>50</v>
      </c>
      <c r="L1222" s="89"/>
      <c r="M1222" s="90"/>
      <c r="N1222" s="91"/>
      <c r="Q1222" s="19"/>
      <c r="R1222" s="19"/>
    </row>
    <row r="1223" spans="1:18" s="18" customFormat="1" ht="15.75" hidden="1" outlineLevel="1" x14ac:dyDescent="0.25">
      <c r="A1223" s="106"/>
      <c r="B1223" s="80"/>
      <c r="C1223" s="81"/>
      <c r="D1223" s="82"/>
      <c r="E1223" s="82" t="str">
        <f t="shared" ca="1" si="244"/>
        <v/>
      </c>
      <c r="F1223" s="82" t="str">
        <f t="array" aca="1" ref="F1223" ca="1">IF(ISNUMBER(SEARCH("Bit", $K1223)), "", INDEX(F:F,MAX(IF(OFFSET(F1223,-25,0,24,1)&lt;&gt;"",ROW(OFFSET(F1223,-25,0,24,1)))),)+1)</f>
        <v/>
      </c>
      <c r="G1223" s="82"/>
      <c r="H1223" s="82"/>
      <c r="I1223" s="82"/>
      <c r="J1223" s="82"/>
      <c r="K1223" s="89" t="s">
        <v>249</v>
      </c>
      <c r="L1223" s="89"/>
      <c r="M1223" s="90"/>
      <c r="N1223" s="91"/>
      <c r="Q1223" s="19"/>
      <c r="R1223" s="19"/>
    </row>
    <row r="1224" spans="1:18" s="18" customFormat="1" ht="15.75" hidden="1" outlineLevel="1" x14ac:dyDescent="0.25">
      <c r="A1224" s="106"/>
      <c r="B1224" s="80"/>
      <c r="C1224" s="81"/>
      <c r="D1224" s="82"/>
      <c r="E1224" s="82" t="str">
        <f t="shared" ca="1" si="244"/>
        <v/>
      </c>
      <c r="F1224" s="82" t="str">
        <f t="array" aca="1" ref="F1224" ca="1">IF(ISNUMBER(SEARCH("Bit", $K1224)), "", INDEX(F:F,MAX(IF(OFFSET(F1224,-25,0,24,1)&lt;&gt;"",ROW(OFFSET(F1224,-25,0,24,1)))),)+1)</f>
        <v/>
      </c>
      <c r="G1224" s="82"/>
      <c r="H1224" s="82"/>
      <c r="I1224" s="82"/>
      <c r="J1224" s="82"/>
      <c r="K1224" s="89" t="s">
        <v>69</v>
      </c>
      <c r="L1224" s="89"/>
      <c r="M1224" s="90"/>
      <c r="N1224" s="91"/>
      <c r="Q1224" s="19"/>
      <c r="R1224" s="19"/>
    </row>
    <row r="1225" spans="1:18" s="18" customFormat="1" ht="15.75" hidden="1" outlineLevel="1" x14ac:dyDescent="0.25">
      <c r="A1225" s="106"/>
      <c r="B1225" s="80"/>
      <c r="C1225" s="81"/>
      <c r="D1225" s="82"/>
      <c r="E1225" s="82" t="str">
        <f t="shared" ca="1" si="244"/>
        <v/>
      </c>
      <c r="F1225" s="82" t="str">
        <f t="array" aca="1" ref="F1225" ca="1">IF(ISNUMBER(SEARCH("Bit", $K1225)), "", INDEX(F:F,MAX(IF(OFFSET(F1225,-25,0,24,1)&lt;&gt;"",ROW(OFFSET(F1225,-25,0,24,1)))),)+1)</f>
        <v/>
      </c>
      <c r="G1225" s="82"/>
      <c r="H1225" s="82"/>
      <c r="I1225" s="82"/>
      <c r="J1225" s="82"/>
      <c r="K1225" s="89" t="s">
        <v>34</v>
      </c>
      <c r="L1225" s="89"/>
      <c r="M1225" s="90"/>
      <c r="N1225" s="91"/>
      <c r="Q1225" s="19"/>
      <c r="R1225" s="19"/>
    </row>
    <row r="1226" spans="1:18" s="18" customFormat="1" ht="15.75" hidden="1" outlineLevel="1" x14ac:dyDescent="0.25">
      <c r="A1226" s="106"/>
      <c r="B1226" s="80"/>
      <c r="C1226" s="81"/>
      <c r="D1226" s="82"/>
      <c r="E1226" s="82" t="str">
        <f t="shared" ca="1" si="244"/>
        <v/>
      </c>
      <c r="F1226" s="82" t="str">
        <f t="array" aca="1" ref="F1226" ca="1">IF(ISNUMBER(SEARCH("Bit", $K1226)), "", INDEX(F:F,MAX(IF(OFFSET(F1226,-25,0,24,1)&lt;&gt;"",ROW(OFFSET(F1226,-25,0,24,1)))),)+1)</f>
        <v/>
      </c>
      <c r="G1226" s="82"/>
      <c r="H1226" s="82"/>
      <c r="I1226" s="82"/>
      <c r="J1226" s="82"/>
      <c r="K1226" s="89" t="s">
        <v>35</v>
      </c>
      <c r="L1226" s="89"/>
      <c r="M1226" s="90"/>
      <c r="N1226" s="91"/>
      <c r="Q1226" s="19"/>
      <c r="R1226" s="19"/>
    </row>
    <row r="1227" spans="1:18" s="18" customFormat="1" ht="15.75" hidden="1" outlineLevel="1" x14ac:dyDescent="0.25">
      <c r="A1227" s="106"/>
      <c r="B1227" s="80"/>
      <c r="C1227" s="81"/>
      <c r="D1227" s="82"/>
      <c r="E1227" s="82" t="str">
        <f t="shared" ca="1" si="244"/>
        <v/>
      </c>
      <c r="F1227" s="82" t="str">
        <f t="array" aca="1" ref="F1227" ca="1">IF(ISNUMBER(SEARCH("Bit", $K1227)), "", INDEX(F:F,MAX(IF(OFFSET(F1227,-25,0,24,1)&lt;&gt;"",ROW(OFFSET(F1227,-25,0,24,1)))),)+1)</f>
        <v/>
      </c>
      <c r="G1227" s="82"/>
      <c r="H1227" s="82"/>
      <c r="I1227" s="82"/>
      <c r="J1227" s="82"/>
      <c r="K1227" s="89" t="s">
        <v>36</v>
      </c>
      <c r="L1227" s="89"/>
      <c r="M1227" s="90"/>
      <c r="N1227" s="91"/>
      <c r="Q1227" s="19"/>
      <c r="R1227" s="19"/>
    </row>
    <row r="1228" spans="1:18" s="18" customFormat="1" ht="15.75" hidden="1" outlineLevel="1" x14ac:dyDescent="0.25">
      <c r="A1228" s="106"/>
      <c r="B1228" s="80"/>
      <c r="C1228" s="81"/>
      <c r="D1228" s="82"/>
      <c r="E1228" s="82" t="str">
        <f t="shared" ca="1" si="244"/>
        <v/>
      </c>
      <c r="F1228" s="82" t="str">
        <f t="array" aca="1" ref="F1228" ca="1">IF(ISNUMBER(SEARCH("Bit", $K1228)), "", INDEX(F:F,MAX(IF(OFFSET(F1228,-25,0,24,1)&lt;&gt;"",ROW(OFFSET(F1228,-25,0,24,1)))),)+1)</f>
        <v/>
      </c>
      <c r="G1228" s="82"/>
      <c r="H1228" s="82"/>
      <c r="I1228" s="82"/>
      <c r="J1228" s="82"/>
      <c r="K1228" s="89" t="s">
        <v>37</v>
      </c>
      <c r="L1228" s="89"/>
      <c r="M1228" s="90"/>
      <c r="N1228" s="91"/>
      <c r="Q1228" s="19"/>
      <c r="R1228" s="19"/>
    </row>
    <row r="1229" spans="1:18" s="18" customFormat="1" ht="15.75" hidden="1" outlineLevel="1" x14ac:dyDescent="0.25">
      <c r="A1229" s="106"/>
      <c r="B1229" s="80"/>
      <c r="C1229" s="81"/>
      <c r="D1229" s="82"/>
      <c r="E1229" s="82" t="str">
        <f t="shared" ca="1" si="244"/>
        <v/>
      </c>
      <c r="F1229" s="82" t="str">
        <f t="array" aca="1" ref="F1229" ca="1">IF(ISNUMBER(SEARCH("Bit", $K1229)), "", INDEX(F:F,MAX(IF(OFFSET(F1229,-25,0,24,1)&lt;&gt;"",ROW(OFFSET(F1229,-25,0,24,1)))),)+1)</f>
        <v/>
      </c>
      <c r="G1229" s="82"/>
      <c r="H1229" s="82"/>
      <c r="I1229" s="82"/>
      <c r="J1229" s="82"/>
      <c r="K1229" s="89" t="s">
        <v>38</v>
      </c>
      <c r="L1229" s="89"/>
      <c r="M1229" s="90"/>
      <c r="N1229" s="91"/>
      <c r="Q1229" s="19"/>
      <c r="R1229" s="19"/>
    </row>
    <row r="1230" spans="1:18" s="18" customFormat="1" ht="15.75" hidden="1" outlineLevel="1" x14ac:dyDescent="0.25">
      <c r="A1230" s="106"/>
      <c r="B1230" s="80"/>
      <c r="C1230" s="81"/>
      <c r="D1230" s="82"/>
      <c r="E1230" s="82" t="str">
        <f t="shared" ca="1" si="244"/>
        <v/>
      </c>
      <c r="F1230" s="82" t="str">
        <f t="array" aca="1" ref="F1230" ca="1">IF(ISNUMBER(SEARCH("Bit", $K1230)), "", INDEX(F:F,MAX(IF(OFFSET(F1230,-25,0,24,1)&lt;&gt;"",ROW(OFFSET(F1230,-25,0,24,1)))),)+1)</f>
        <v/>
      </c>
      <c r="G1230" s="82"/>
      <c r="H1230" s="82"/>
      <c r="I1230" s="82"/>
      <c r="J1230" s="82"/>
      <c r="K1230" s="89" t="s">
        <v>39</v>
      </c>
      <c r="L1230" s="89"/>
      <c r="M1230" s="90"/>
      <c r="N1230" s="91"/>
      <c r="Q1230" s="19"/>
      <c r="R1230" s="19"/>
    </row>
    <row r="1231" spans="1:18" s="18" customFormat="1" ht="15.75" hidden="1" outlineLevel="1" x14ac:dyDescent="0.25">
      <c r="A1231" s="106"/>
      <c r="B1231" s="80"/>
      <c r="C1231" s="81"/>
      <c r="D1231" s="82"/>
      <c r="E1231" s="82" t="str">
        <f t="shared" ca="1" si="244"/>
        <v/>
      </c>
      <c r="F1231" s="82" t="str">
        <f t="array" aca="1" ref="F1231" ca="1">IF(ISNUMBER(SEARCH("Bit", $K1231)), "", INDEX(F:F,MAX(IF(OFFSET(F1231,-25,0,24,1)&lt;&gt;"",ROW(OFFSET(F1231,-25,0,24,1)))),)+1)</f>
        <v/>
      </c>
      <c r="G1231" s="82"/>
      <c r="H1231" s="82"/>
      <c r="I1231" s="82"/>
      <c r="J1231" s="82"/>
      <c r="K1231" s="89" t="s">
        <v>88</v>
      </c>
      <c r="L1231" s="89"/>
      <c r="M1231" s="90"/>
      <c r="N1231" s="91"/>
      <c r="Q1231" s="19"/>
      <c r="R1231" s="19"/>
    </row>
    <row r="1232" spans="1:18" s="18" customFormat="1" ht="15.75" hidden="1" outlineLevel="1" x14ac:dyDescent="0.25">
      <c r="A1232" s="106"/>
      <c r="B1232" s="80"/>
      <c r="C1232" s="81"/>
      <c r="D1232" s="82"/>
      <c r="E1232" s="82" t="str">
        <f t="shared" ca="1" si="244"/>
        <v/>
      </c>
      <c r="F1232" s="82" t="str">
        <f t="array" aca="1" ref="F1232" ca="1">IF(ISNUMBER(SEARCH("Bit", $K1232)), "", INDEX(F:F,MAX(IF(OFFSET(F1232,-25,0,24,1)&lt;&gt;"",ROW(OFFSET(F1232,-25,0,24,1)))),)+1)</f>
        <v/>
      </c>
      <c r="G1232" s="82"/>
      <c r="H1232" s="82"/>
      <c r="I1232" s="82"/>
      <c r="J1232" s="82"/>
      <c r="K1232" s="89" t="s">
        <v>90</v>
      </c>
      <c r="L1232" s="89"/>
      <c r="M1232" s="90"/>
      <c r="N1232" s="91"/>
      <c r="Q1232" s="19"/>
      <c r="R1232" s="19"/>
    </row>
    <row r="1233" spans="1:18" s="18" customFormat="1" ht="15.75" collapsed="1" x14ac:dyDescent="0.25">
      <c r="A1233" s="106"/>
      <c r="B1233" s="80" t="s">
        <v>40</v>
      </c>
      <c r="C1233" s="81" t="s">
        <v>935</v>
      </c>
      <c r="D1233" s="82" t="s">
        <v>817</v>
      </c>
      <c r="E1233" s="82" t="str">
        <f t="shared" ref="E1233:E1234" si="255">IF(F1233&lt;&gt;"","0x"&amp;DEC2HEX(F1233,3),"")</f>
        <v>0x2C0</v>
      </c>
      <c r="F1233" s="82">
        <f>704</f>
        <v>704</v>
      </c>
      <c r="G1233" s="82" t="s">
        <v>43</v>
      </c>
      <c r="H1233" s="82">
        <v>8</v>
      </c>
      <c r="I1233" s="82"/>
      <c r="J1233" s="82" t="s">
        <v>2077</v>
      </c>
      <c r="K1233" s="89" t="s">
        <v>45</v>
      </c>
      <c r="L1233" s="89" t="s">
        <v>936</v>
      </c>
      <c r="M1233" s="90"/>
      <c r="N1233" s="91"/>
      <c r="Q1233" s="19"/>
      <c r="R1233" s="19"/>
    </row>
    <row r="1234" spans="1:18" s="18" customFormat="1" ht="15.75" hidden="1" outlineLevel="1" x14ac:dyDescent="0.25">
      <c r="A1234" s="106"/>
      <c r="B1234" s="80"/>
      <c r="C1234" s="81"/>
      <c r="D1234" s="82"/>
      <c r="E1234" s="82" t="str">
        <f t="shared" ca="1" si="255"/>
        <v/>
      </c>
      <c r="F1234" s="82" t="str">
        <f t="array" aca="1" ref="F1234" ca="1">IF(ISNUMBER(SEARCH("Bit", $K1234)), "", INDEX(F:F,MAX(IF(OFFSET(F1234,-25,0,24,1)&lt;&gt;"",ROW(OFFSET(F1234,-25,0,24,1)))),)+1)</f>
        <v/>
      </c>
      <c r="G1234" s="82"/>
      <c r="H1234" s="82"/>
      <c r="I1234" s="82"/>
      <c r="J1234" s="82"/>
      <c r="K1234" s="89" t="s">
        <v>135</v>
      </c>
      <c r="L1234" s="89"/>
      <c r="M1234" s="90" t="s">
        <v>935</v>
      </c>
      <c r="N1234" s="91"/>
      <c r="Q1234" s="19"/>
      <c r="R1234" s="19"/>
    </row>
    <row r="1235" spans="1:18" s="18" customFormat="1" ht="15.75" collapsed="1" x14ac:dyDescent="0.25">
      <c r="A1235" s="106"/>
      <c r="B1235" s="80" t="s">
        <v>40</v>
      </c>
      <c r="C1235" s="81" t="s">
        <v>937</v>
      </c>
      <c r="D1235" s="82" t="s">
        <v>817</v>
      </c>
      <c r="E1235" s="82" t="str">
        <f ca="1">IF(F1235&lt;&gt;"","0x"&amp;DEC2HEX(F1235,3),"")</f>
        <v>0x2C1</v>
      </c>
      <c r="F1235" s="82">
        <f t="array" aca="1" ref="F1235" ca="1">IF(ISNUMBER(SEARCH("Bit", $K1235)), "", INDEX(F:F,MAX(IF(OFFSET(F1235,-25,0,24,1)&lt;&gt;"",ROW(OFFSET(F1235,-25,0,24,1)))),)+1)</f>
        <v>705</v>
      </c>
      <c r="G1235" s="82" t="s">
        <v>43</v>
      </c>
      <c r="H1235" s="82">
        <v>8</v>
      </c>
      <c r="I1235" s="82"/>
      <c r="J1235" s="82" t="s">
        <v>2077</v>
      </c>
      <c r="K1235" s="89" t="s">
        <v>45</v>
      </c>
      <c r="L1235" s="89" t="s">
        <v>936</v>
      </c>
      <c r="M1235" s="90"/>
      <c r="N1235" s="91"/>
      <c r="Q1235" s="19"/>
      <c r="R1235" s="19"/>
    </row>
    <row r="1236" spans="1:18" s="18" customFormat="1" ht="15.75" hidden="1" outlineLevel="1" x14ac:dyDescent="0.25">
      <c r="A1236" s="106"/>
      <c r="B1236" s="80"/>
      <c r="C1236" s="81"/>
      <c r="D1236" s="82"/>
      <c r="E1236" s="82" t="str">
        <f ca="1">IF(F1236&lt;&gt;"","0x"&amp;DEC2HEX(F1236,3),"")</f>
        <v/>
      </c>
      <c r="F1236" s="82" t="str">
        <f t="array" aca="1" ref="F1236" ca="1">IF(ISNUMBER(SEARCH("Bit", $K1236)), "", INDEX(F:F,MAX(IF(OFFSET(F1236,-25,0,24,1)&lt;&gt;"",ROW(OFFSET(F1236,-25,0,24,1)))),)+1)</f>
        <v/>
      </c>
      <c r="G1236" s="82"/>
      <c r="H1236" s="82"/>
      <c r="I1236" s="82"/>
      <c r="J1236" s="82"/>
      <c r="K1236" s="89" t="s">
        <v>135</v>
      </c>
      <c r="L1236" s="89"/>
      <c r="M1236" s="90" t="s">
        <v>937</v>
      </c>
      <c r="N1236" s="91"/>
      <c r="Q1236" s="19"/>
      <c r="R1236" s="19"/>
    </row>
    <row r="1237" spans="1:18" s="18" customFormat="1" ht="22.5" collapsed="1" x14ac:dyDescent="0.25">
      <c r="A1237" s="106"/>
      <c r="B1237" s="80" t="s">
        <v>40</v>
      </c>
      <c r="C1237" s="81" t="s">
        <v>2111</v>
      </c>
      <c r="D1237" s="82" t="s">
        <v>817</v>
      </c>
      <c r="E1237" s="82" t="str">
        <f t="shared" ref="E1237:E1240" ca="1" si="256">IF(F1237&lt;&gt;"","0x"&amp;DEC2HEX(F1237,3),"")</f>
        <v>0x2C2</v>
      </c>
      <c r="F1237" s="82">
        <f t="array" aca="1" ref="F1237" ca="1">IF(ISNUMBER(SEARCH("Bit", $K1237)), "", INDEX(F:F,MAX(IF(OFFSET(F1237,-25,0,24,1)&lt;&gt;"",ROW(OFFSET(F1237,-25,0,24,1)))),)+1)</f>
        <v>706</v>
      </c>
      <c r="G1237" s="82" t="s">
        <v>824</v>
      </c>
      <c r="H1237" s="82">
        <v>8</v>
      </c>
      <c r="I1237" s="82"/>
      <c r="J1237" s="82" t="s">
        <v>2077</v>
      </c>
      <c r="K1237" s="89" t="s">
        <v>45</v>
      </c>
      <c r="L1237" s="89" t="s">
        <v>936</v>
      </c>
      <c r="M1237" s="90"/>
      <c r="N1237" s="105" t="s">
        <v>2113</v>
      </c>
      <c r="Q1237" s="19"/>
      <c r="R1237" s="19"/>
    </row>
    <row r="1238" spans="1:18" s="18" customFormat="1" ht="15.75" hidden="1" outlineLevel="1" x14ac:dyDescent="0.25">
      <c r="A1238" s="106"/>
      <c r="B1238" s="80"/>
      <c r="C1238" s="81"/>
      <c r="D1238" s="82"/>
      <c r="E1238" s="82" t="str">
        <f t="shared" ca="1" si="256"/>
        <v/>
      </c>
      <c r="F1238" s="82" t="str">
        <f t="array" aca="1" ref="F1238" ca="1">IF(ISNUMBER(SEARCH("Bit", $K1238)), "", INDEX(F:F,MAX(IF(OFFSET(F1238,-25,0,24,1)&lt;&gt;"",ROW(OFFSET(F1238,-25,0,24,1)))),)+1)</f>
        <v/>
      </c>
      <c r="G1238" s="82"/>
      <c r="H1238" s="82"/>
      <c r="I1238" s="82"/>
      <c r="J1238" s="82"/>
      <c r="K1238" s="89" t="s">
        <v>135</v>
      </c>
      <c r="L1238" s="89"/>
      <c r="M1238" s="90" t="s">
        <v>941</v>
      </c>
      <c r="N1238" s="91"/>
      <c r="Q1238" s="19"/>
      <c r="R1238" s="19"/>
    </row>
    <row r="1239" spans="1:18" s="18" customFormat="1" ht="22.5" collapsed="1" x14ac:dyDescent="0.25">
      <c r="A1239" s="106"/>
      <c r="B1239" s="80" t="s">
        <v>40</v>
      </c>
      <c r="C1239" s="81" t="s">
        <v>2112</v>
      </c>
      <c r="D1239" s="82" t="s">
        <v>817</v>
      </c>
      <c r="E1239" s="82" t="str">
        <f t="shared" ca="1" si="256"/>
        <v>0x2C3</v>
      </c>
      <c r="F1239" s="82">
        <f t="array" aca="1" ref="F1239" ca="1">IF(ISNUMBER(SEARCH("Bit", $K1239)), "", INDEX(F:F,MAX(IF(OFFSET(F1239,-25,0,24,1)&lt;&gt;"",ROW(OFFSET(F1239,-25,0,24,1)))),)+1)</f>
        <v>707</v>
      </c>
      <c r="G1239" s="82" t="s">
        <v>824</v>
      </c>
      <c r="H1239" s="82">
        <v>8</v>
      </c>
      <c r="I1239" s="82"/>
      <c r="J1239" s="82" t="s">
        <v>2077</v>
      </c>
      <c r="K1239" s="89" t="s">
        <v>45</v>
      </c>
      <c r="L1239" s="89" t="s">
        <v>936</v>
      </c>
      <c r="M1239" s="90"/>
      <c r="N1239" s="105" t="s">
        <v>2114</v>
      </c>
      <c r="Q1239" s="19"/>
      <c r="R1239" s="19"/>
    </row>
    <row r="1240" spans="1:18" s="18" customFormat="1" ht="15.75" hidden="1" outlineLevel="1" x14ac:dyDescent="0.25">
      <c r="A1240" s="106"/>
      <c r="B1240" s="80"/>
      <c r="C1240" s="81"/>
      <c r="D1240" s="82"/>
      <c r="E1240" s="82" t="str">
        <f t="shared" ca="1" si="256"/>
        <v/>
      </c>
      <c r="F1240" s="82" t="str">
        <f t="array" aca="1" ref="F1240" ca="1">IF(ISNUMBER(SEARCH("Bit", $K1240)), "", INDEX(F:F,MAX(IF(OFFSET(F1240,-25,0,24,1)&lt;&gt;"",ROW(OFFSET(F1240,-25,0,24,1)))),)+1)</f>
        <v/>
      </c>
      <c r="G1240" s="82"/>
      <c r="H1240" s="82"/>
      <c r="I1240" s="82"/>
      <c r="J1240" s="82"/>
      <c r="K1240" s="89" t="s">
        <v>135</v>
      </c>
      <c r="L1240" s="89"/>
      <c r="M1240" s="90" t="s">
        <v>940</v>
      </c>
      <c r="N1240" s="91"/>
      <c r="Q1240" s="19"/>
      <c r="R1240" s="19"/>
    </row>
    <row r="1241" spans="1:18" s="18" customFormat="1" ht="22.5" collapsed="1" x14ac:dyDescent="0.25">
      <c r="A1241" s="106"/>
      <c r="B1241" s="80" t="s">
        <v>40</v>
      </c>
      <c r="C1241" s="81" t="s">
        <v>938</v>
      </c>
      <c r="D1241" s="82" t="s">
        <v>817</v>
      </c>
      <c r="E1241" s="82" t="str">
        <f t="shared" ref="E1241:E1243" ca="1" si="257">IF(F1241&lt;&gt;"","0x"&amp;DEC2HEX(F1241,3),"")</f>
        <v>0x2C4</v>
      </c>
      <c r="F1241" s="82">
        <f t="array" aca="1" ref="F1241" ca="1">IF(ISNUMBER(SEARCH("Bit", $K1241)), "", INDEX(F:F,MAX(IF(OFFSET(F1241,-25,0,24,1)&lt;&gt;"",ROW(OFFSET(F1241,-25,0,24,1)))),)+1)</f>
        <v>708</v>
      </c>
      <c r="G1241" s="82" t="s">
        <v>824</v>
      </c>
      <c r="H1241" s="82">
        <v>16</v>
      </c>
      <c r="I1241" s="82"/>
      <c r="J1241" s="82" t="s">
        <v>1401</v>
      </c>
      <c r="K1241" s="89" t="s">
        <v>45</v>
      </c>
      <c r="L1241" s="89" t="s">
        <v>936</v>
      </c>
      <c r="M1241" s="90"/>
      <c r="N1241" s="91" t="s">
        <v>939</v>
      </c>
      <c r="Q1241" s="19"/>
      <c r="R1241" s="19"/>
    </row>
    <row r="1242" spans="1:18" s="18" customFormat="1" ht="15.75" hidden="1" outlineLevel="1" x14ac:dyDescent="0.25">
      <c r="A1242" s="106"/>
      <c r="B1242" s="80"/>
      <c r="C1242" s="81"/>
      <c r="D1242" s="82"/>
      <c r="E1242" s="82" t="str">
        <f t="shared" ref="E1242" ca="1" si="258">IF(F1242&lt;&gt;"","0x"&amp;DEC2HEX(F1242,3),"")</f>
        <v/>
      </c>
      <c r="F1242" s="82" t="str">
        <f t="array" aca="1" ref="F1242" ca="1">IF(ISNUMBER(SEARCH("Bit", $K1242)), "", INDEX(F:F,MAX(IF(OFFSET(F1242,-25,0,24,1)&lt;&gt;"",ROW(OFFSET(F1242,-25,0,24,1)))),)+1)</f>
        <v/>
      </c>
      <c r="G1242" s="82"/>
      <c r="H1242" s="82"/>
      <c r="I1242" s="82"/>
      <c r="J1242" s="82"/>
      <c r="K1242" s="89" t="s">
        <v>265</v>
      </c>
      <c r="L1242" s="89"/>
      <c r="M1242" s="90" t="s">
        <v>940</v>
      </c>
      <c r="N1242" s="91"/>
      <c r="Q1242" s="19"/>
      <c r="R1242" s="19"/>
    </row>
    <row r="1243" spans="1:18" s="18" customFormat="1" ht="15.75" hidden="1" outlineLevel="1" x14ac:dyDescent="0.25">
      <c r="A1243" s="106"/>
      <c r="B1243" s="80"/>
      <c r="C1243" s="81"/>
      <c r="D1243" s="82"/>
      <c r="E1243" s="82" t="str">
        <f t="shared" ca="1" si="257"/>
        <v/>
      </c>
      <c r="F1243" s="82" t="str">
        <f t="array" aca="1" ref="F1243" ca="1">IF(ISNUMBER(SEARCH("Bit", $K1243)), "", INDEX(F:F,MAX(IF(OFFSET(F1243,-25,0,24,1)&lt;&gt;"",ROW(OFFSET(F1243,-25,0,24,1)))),)+1)</f>
        <v/>
      </c>
      <c r="G1243" s="82"/>
      <c r="H1243" s="82"/>
      <c r="I1243" s="82"/>
      <c r="J1243" s="82"/>
      <c r="K1243" s="89" t="s">
        <v>135</v>
      </c>
      <c r="L1243" s="89"/>
      <c r="M1243" s="90" t="s">
        <v>941</v>
      </c>
      <c r="N1243" s="91"/>
      <c r="Q1243" s="19"/>
      <c r="R1243" s="19"/>
    </row>
    <row r="1244" spans="1:18" s="18" customFormat="1" ht="15.75" collapsed="1" x14ac:dyDescent="0.25">
      <c r="A1244" s="106"/>
      <c r="B1244" s="80" t="s">
        <v>40</v>
      </c>
      <c r="C1244" s="81" t="s">
        <v>942</v>
      </c>
      <c r="D1244" s="82" t="s">
        <v>817</v>
      </c>
      <c r="E1244" s="82" t="str">
        <f t="shared" ref="E1244:E1245" ca="1" si="259">IF(F1244&lt;&gt;"","0x"&amp;DEC2HEX(F1244,3),"")</f>
        <v>0x2C5</v>
      </c>
      <c r="F1244" s="82">
        <f t="array" aca="1" ref="F1244" ca="1">IF(ISNUMBER(SEARCH("Bit", $K1244)), "", INDEX(F:F,MAX(IF(OFFSET(F1244,-25,0,24,1)&lt;&gt;"",ROW(OFFSET(F1244,-25,0,24,1)))),)+1)</f>
        <v>709</v>
      </c>
      <c r="G1244" s="82" t="s">
        <v>824</v>
      </c>
      <c r="H1244" s="82">
        <v>8</v>
      </c>
      <c r="I1244" s="82"/>
      <c r="J1244" s="82" t="s">
        <v>2077</v>
      </c>
      <c r="K1244" s="89" t="s">
        <v>45</v>
      </c>
      <c r="L1244" s="89" t="s">
        <v>936</v>
      </c>
      <c r="M1244" s="90"/>
      <c r="N1244" s="91"/>
      <c r="Q1244" s="19"/>
      <c r="R1244" s="19"/>
    </row>
    <row r="1245" spans="1:18" s="18" customFormat="1" ht="15.75" hidden="1" outlineLevel="1" x14ac:dyDescent="0.25">
      <c r="A1245" s="106"/>
      <c r="B1245" s="80"/>
      <c r="C1245" s="81"/>
      <c r="D1245" s="82"/>
      <c r="E1245" s="82" t="str">
        <f t="shared" ca="1" si="259"/>
        <v/>
      </c>
      <c r="F1245" s="82" t="str">
        <f t="array" aca="1" ref="F1245" ca="1">IF(ISNUMBER(SEARCH("Bit", $K1245)), "", INDEX(F:F,MAX(IF(OFFSET(F1245,-25,0,24,1)&lt;&gt;"",ROW(OFFSET(F1245,-25,0,24,1)))),)+1)</f>
        <v/>
      </c>
      <c r="G1245" s="82"/>
      <c r="H1245" s="82"/>
      <c r="I1245" s="82"/>
      <c r="J1245" s="82"/>
      <c r="K1245" s="89" t="s">
        <v>135</v>
      </c>
      <c r="L1245" s="89"/>
      <c r="M1245" s="90" t="s">
        <v>941</v>
      </c>
      <c r="N1245" s="91"/>
      <c r="Q1245" s="19"/>
      <c r="R1245" s="19"/>
    </row>
    <row r="1246" spans="1:18" s="18" customFormat="1" ht="15.75" collapsed="1" x14ac:dyDescent="0.25">
      <c r="A1246" s="106"/>
      <c r="B1246" s="80" t="s">
        <v>40</v>
      </c>
      <c r="C1246" s="81" t="s">
        <v>943</v>
      </c>
      <c r="D1246" s="82" t="s">
        <v>817</v>
      </c>
      <c r="E1246" s="82" t="str">
        <f t="shared" ref="E1246:E1247" ca="1" si="260">IF(F1246&lt;&gt;"","0x"&amp;DEC2HEX(F1246,3),"")</f>
        <v>0x2C6</v>
      </c>
      <c r="F1246" s="82">
        <f t="array" aca="1" ref="F1246" ca="1">IF(ISNUMBER(SEARCH("Bit", $K1246)), "", INDEX(F:F,MAX(IF(OFFSET(F1246,-25,0,24,1)&lt;&gt;"",ROW(OFFSET(F1246,-25,0,24,1)))),)+1)</f>
        <v>710</v>
      </c>
      <c r="G1246" s="82" t="s">
        <v>824</v>
      </c>
      <c r="H1246" s="82">
        <v>8</v>
      </c>
      <c r="I1246" s="82"/>
      <c r="J1246" s="82" t="s">
        <v>2077</v>
      </c>
      <c r="K1246" s="89" t="s">
        <v>45</v>
      </c>
      <c r="L1246" s="89" t="s">
        <v>936</v>
      </c>
      <c r="M1246" s="90"/>
      <c r="N1246" s="91"/>
      <c r="Q1246" s="19"/>
      <c r="R1246" s="19"/>
    </row>
    <row r="1247" spans="1:18" s="18" customFormat="1" ht="15.75" hidden="1" outlineLevel="1" x14ac:dyDescent="0.25">
      <c r="A1247" s="106"/>
      <c r="B1247" s="80"/>
      <c r="C1247" s="81"/>
      <c r="D1247" s="82"/>
      <c r="E1247" s="82" t="str">
        <f t="shared" ca="1" si="260"/>
        <v/>
      </c>
      <c r="F1247" s="82" t="str">
        <f t="array" aca="1" ref="F1247" ca="1">IF(ISNUMBER(SEARCH("Bit", $K1247)), "", INDEX(F:F,MAX(IF(OFFSET(F1247,-25,0,24,1)&lt;&gt;"",ROW(OFFSET(F1247,-25,0,24,1)))),)+1)</f>
        <v/>
      </c>
      <c r="G1247" s="82"/>
      <c r="H1247" s="82"/>
      <c r="I1247" s="82"/>
      <c r="J1247" s="82"/>
      <c r="K1247" s="89" t="s">
        <v>135</v>
      </c>
      <c r="L1247" s="89"/>
      <c r="M1247" s="90" t="s">
        <v>940</v>
      </c>
      <c r="N1247" s="91"/>
      <c r="Q1247" s="19"/>
      <c r="R1247" s="19"/>
    </row>
    <row r="1248" spans="1:18" s="18" customFormat="1" ht="15.75" collapsed="1" x14ac:dyDescent="0.25">
      <c r="A1248" s="106"/>
      <c r="B1248" s="80" t="s">
        <v>40</v>
      </c>
      <c r="C1248" s="81" t="s">
        <v>944</v>
      </c>
      <c r="D1248" s="82" t="s">
        <v>817</v>
      </c>
      <c r="E1248" s="82" t="str">
        <f ca="1">IF(F1248&lt;&gt;"","0x"&amp;DEC2HEX(F1248,3),"")</f>
        <v>0x2C7</v>
      </c>
      <c r="F1248" s="82">
        <f t="array" aca="1" ref="F1248" ca="1">IF(ISNUMBER(SEARCH("Bit", $K1248)), "", INDEX(F:F,MAX(IF(OFFSET(F1248,-25,0,24,1)&lt;&gt;"",ROW(OFFSET(F1248,-25,0,24,1)))),)+1)</f>
        <v>711</v>
      </c>
      <c r="G1248" s="82" t="s">
        <v>43</v>
      </c>
      <c r="H1248" s="82">
        <v>8</v>
      </c>
      <c r="I1248" s="82"/>
      <c r="J1248" s="82" t="s">
        <v>2077</v>
      </c>
      <c r="K1248" s="89" t="s">
        <v>45</v>
      </c>
      <c r="L1248" s="89" t="s">
        <v>936</v>
      </c>
      <c r="M1248" s="90"/>
      <c r="N1248" s="91"/>
      <c r="Q1248" s="19"/>
      <c r="R1248" s="19"/>
    </row>
    <row r="1249" spans="1:18" s="18" customFormat="1" ht="15.75" hidden="1" outlineLevel="1" x14ac:dyDescent="0.25">
      <c r="A1249" s="106"/>
      <c r="B1249" s="80"/>
      <c r="C1249" s="81"/>
      <c r="D1249" s="82"/>
      <c r="E1249" s="82" t="str">
        <f ca="1">IF(F1249&lt;&gt;"","0x"&amp;DEC2HEX(F1249,3),"")</f>
        <v/>
      </c>
      <c r="F1249" s="82" t="str">
        <f t="array" aca="1" ref="F1249" ca="1">IF(ISNUMBER(SEARCH("Bit", $K1249)), "", INDEX(F:F,MAX(IF(OFFSET(F1249,-25,0,24,1)&lt;&gt;"",ROW(OFFSET(F1249,-25,0,24,1)))),)+1)</f>
        <v/>
      </c>
      <c r="G1249" s="82"/>
      <c r="H1249" s="82"/>
      <c r="I1249" s="82"/>
      <c r="J1249" s="82"/>
      <c r="K1249" s="89" t="s">
        <v>135</v>
      </c>
      <c r="L1249" s="89"/>
      <c r="M1249" s="90" t="s">
        <v>944</v>
      </c>
      <c r="N1249" s="91"/>
      <c r="Q1249" s="19"/>
      <c r="R1249" s="19"/>
    </row>
    <row r="1250" spans="1:18" s="18" customFormat="1" ht="22.5" collapsed="1" x14ac:dyDescent="0.25">
      <c r="A1250" s="106"/>
      <c r="B1250" s="80" t="s">
        <v>40</v>
      </c>
      <c r="C1250" s="81" t="s">
        <v>945</v>
      </c>
      <c r="D1250" s="82" t="s">
        <v>817</v>
      </c>
      <c r="E1250" s="82" t="str">
        <f t="shared" ref="E1250:E1252" ca="1" si="261">IF(F1250&lt;&gt;"","0x"&amp;DEC2HEX(F1250,3),"")</f>
        <v>0x2C8</v>
      </c>
      <c r="F1250" s="82">
        <f t="array" aca="1" ref="F1250" ca="1">IF(ISNUMBER(SEARCH("Bit", $K1250)), "", INDEX(F:F,MAX(IF(OFFSET(F1250,-25,0,24,1)&lt;&gt;"",ROW(OFFSET(F1250,-25,0,24,1)))),)+1)</f>
        <v>712</v>
      </c>
      <c r="G1250" s="82" t="s">
        <v>824</v>
      </c>
      <c r="H1250" s="82">
        <v>16</v>
      </c>
      <c r="I1250" s="82"/>
      <c r="J1250" s="82" t="s">
        <v>1401</v>
      </c>
      <c r="K1250" s="89" t="s">
        <v>45</v>
      </c>
      <c r="L1250" s="89" t="s">
        <v>936</v>
      </c>
      <c r="M1250" s="90"/>
      <c r="N1250" s="91" t="s">
        <v>946</v>
      </c>
      <c r="Q1250" s="19"/>
      <c r="R1250" s="19"/>
    </row>
    <row r="1251" spans="1:18" s="18" customFormat="1" ht="15.75" hidden="1" outlineLevel="1" x14ac:dyDescent="0.25">
      <c r="A1251" s="106"/>
      <c r="B1251" s="80"/>
      <c r="C1251" s="81"/>
      <c r="D1251" s="82"/>
      <c r="E1251" s="82" t="str">
        <f t="shared" ca="1" si="261"/>
        <v/>
      </c>
      <c r="F1251" s="82" t="str">
        <f t="array" aca="1" ref="F1251" ca="1">IF(ISNUMBER(SEARCH("Bit", $K1251)), "", INDEX(F:F,MAX(IF(OFFSET(F1251,-25,0,24,1)&lt;&gt;"",ROW(OFFSET(F1251,-25,0,24,1)))),)+1)</f>
        <v/>
      </c>
      <c r="G1251" s="82"/>
      <c r="H1251" s="82"/>
      <c r="I1251" s="82"/>
      <c r="J1251" s="82"/>
      <c r="K1251" s="89" t="s">
        <v>265</v>
      </c>
      <c r="L1251" s="89"/>
      <c r="M1251" s="90" t="s">
        <v>940</v>
      </c>
      <c r="N1251" s="91"/>
      <c r="Q1251" s="19"/>
      <c r="R1251" s="19"/>
    </row>
    <row r="1252" spans="1:18" s="18" customFormat="1" ht="15.75" hidden="1" outlineLevel="1" x14ac:dyDescent="0.25">
      <c r="A1252" s="106"/>
      <c r="B1252" s="80"/>
      <c r="C1252" s="81"/>
      <c r="D1252" s="82"/>
      <c r="E1252" s="82" t="str">
        <f t="shared" ca="1" si="261"/>
        <v/>
      </c>
      <c r="F1252" s="82" t="str">
        <f t="array" aca="1" ref="F1252" ca="1">IF(ISNUMBER(SEARCH("Bit", $K1252)), "", INDEX(F:F,MAX(IF(OFFSET(F1252,-25,0,24,1)&lt;&gt;"",ROW(OFFSET(F1252,-25,0,24,1)))),)+1)</f>
        <v/>
      </c>
      <c r="G1252" s="82"/>
      <c r="H1252" s="82"/>
      <c r="I1252" s="82"/>
      <c r="J1252" s="82"/>
      <c r="K1252" s="89" t="s">
        <v>135</v>
      </c>
      <c r="L1252" s="89"/>
      <c r="M1252" s="90" t="s">
        <v>941</v>
      </c>
      <c r="N1252" s="91"/>
      <c r="Q1252" s="19"/>
      <c r="R1252" s="19"/>
    </row>
    <row r="1253" spans="1:18" s="18" customFormat="1" ht="15.75" collapsed="1" x14ac:dyDescent="0.25">
      <c r="A1253" s="106"/>
      <c r="B1253" s="80" t="s">
        <v>40</v>
      </c>
      <c r="C1253" s="81" t="s">
        <v>947</v>
      </c>
      <c r="D1253" s="82" t="s">
        <v>817</v>
      </c>
      <c r="E1253" s="82" t="str">
        <f t="shared" ref="E1253:E1254" ca="1" si="262">IF(F1253&lt;&gt;"","0x"&amp;DEC2HEX(F1253,3),"")</f>
        <v>0x2C9</v>
      </c>
      <c r="F1253" s="82">
        <f t="array" aca="1" ref="F1253" ca="1">IF(ISNUMBER(SEARCH("Bit", $K1253)), "", INDEX(F:F,MAX(IF(OFFSET(F1253,-25,0,24,1)&lt;&gt;"",ROW(OFFSET(F1253,-25,0,24,1)))),)+1)</f>
        <v>713</v>
      </c>
      <c r="G1253" s="82" t="s">
        <v>824</v>
      </c>
      <c r="H1253" s="82">
        <v>8</v>
      </c>
      <c r="I1253" s="82"/>
      <c r="J1253" s="82" t="s">
        <v>2077</v>
      </c>
      <c r="K1253" s="89" t="s">
        <v>45</v>
      </c>
      <c r="L1253" s="89" t="s">
        <v>936</v>
      </c>
      <c r="M1253" s="90"/>
      <c r="N1253" s="91"/>
      <c r="Q1253" s="19"/>
      <c r="R1253" s="19"/>
    </row>
    <row r="1254" spans="1:18" s="18" customFormat="1" ht="15.75" hidden="1" outlineLevel="1" x14ac:dyDescent="0.25">
      <c r="A1254" s="106"/>
      <c r="B1254" s="80"/>
      <c r="C1254" s="81"/>
      <c r="D1254" s="82"/>
      <c r="E1254" s="82" t="str">
        <f t="shared" ca="1" si="262"/>
        <v/>
      </c>
      <c r="F1254" s="82" t="str">
        <f t="array" aca="1" ref="F1254" ca="1">IF(ISNUMBER(SEARCH("Bit", $K1254)), "", INDEX(F:F,MAX(IF(OFFSET(F1254,-25,0,24,1)&lt;&gt;"",ROW(OFFSET(F1254,-25,0,24,1)))),)+1)</f>
        <v/>
      </c>
      <c r="G1254" s="82"/>
      <c r="H1254" s="82"/>
      <c r="I1254" s="82"/>
      <c r="J1254" s="82"/>
      <c r="K1254" s="89" t="s">
        <v>135</v>
      </c>
      <c r="L1254" s="89"/>
      <c r="M1254" s="90" t="s">
        <v>941</v>
      </c>
      <c r="N1254" s="91"/>
      <c r="Q1254" s="19"/>
      <c r="R1254" s="19"/>
    </row>
    <row r="1255" spans="1:18" s="18" customFormat="1" ht="15.75" collapsed="1" x14ac:dyDescent="0.25">
      <c r="A1255" s="106"/>
      <c r="B1255" s="80" t="s">
        <v>40</v>
      </c>
      <c r="C1255" s="81" t="s">
        <v>948</v>
      </c>
      <c r="D1255" s="82" t="s">
        <v>817</v>
      </c>
      <c r="E1255" s="82" t="str">
        <f t="shared" ref="E1255:E1256" ca="1" si="263">IF(F1255&lt;&gt;"","0x"&amp;DEC2HEX(F1255,3),"")</f>
        <v>0x2CA</v>
      </c>
      <c r="F1255" s="82">
        <f t="array" aca="1" ref="F1255" ca="1">IF(ISNUMBER(SEARCH("Bit", $K1255)), "", INDEX(F:F,MAX(IF(OFFSET(F1255,-25,0,24,1)&lt;&gt;"",ROW(OFFSET(F1255,-25,0,24,1)))),)+1)</f>
        <v>714</v>
      </c>
      <c r="G1255" s="82" t="s">
        <v>824</v>
      </c>
      <c r="H1255" s="82">
        <v>8</v>
      </c>
      <c r="I1255" s="82"/>
      <c r="J1255" s="82" t="s">
        <v>2077</v>
      </c>
      <c r="K1255" s="89" t="s">
        <v>45</v>
      </c>
      <c r="L1255" s="89" t="s">
        <v>936</v>
      </c>
      <c r="M1255" s="90"/>
      <c r="N1255" s="91"/>
      <c r="Q1255" s="19"/>
      <c r="R1255" s="19"/>
    </row>
    <row r="1256" spans="1:18" s="18" customFormat="1" ht="15.75" hidden="1" outlineLevel="1" x14ac:dyDescent="0.25">
      <c r="A1256" s="106"/>
      <c r="B1256" s="80"/>
      <c r="C1256" s="81"/>
      <c r="D1256" s="82"/>
      <c r="E1256" s="82" t="str">
        <f t="shared" ca="1" si="263"/>
        <v/>
      </c>
      <c r="F1256" s="82" t="str">
        <f t="array" aca="1" ref="F1256" ca="1">IF(ISNUMBER(SEARCH("Bit", $K1256)), "", INDEX(F:F,MAX(IF(OFFSET(F1256,-25,0,24,1)&lt;&gt;"",ROW(OFFSET(F1256,-25,0,24,1)))),)+1)</f>
        <v/>
      </c>
      <c r="G1256" s="82"/>
      <c r="H1256" s="82"/>
      <c r="I1256" s="82"/>
      <c r="J1256" s="82"/>
      <c r="K1256" s="89" t="s">
        <v>135</v>
      </c>
      <c r="L1256" s="89"/>
      <c r="M1256" s="90" t="s">
        <v>940</v>
      </c>
      <c r="N1256" s="91"/>
      <c r="Q1256" s="19"/>
      <c r="R1256" s="19"/>
    </row>
    <row r="1257" spans="1:18" s="18" customFormat="1" ht="22.5" collapsed="1" x14ac:dyDescent="0.25">
      <c r="A1257" s="106"/>
      <c r="B1257" s="80" t="s">
        <v>40</v>
      </c>
      <c r="C1257" s="81" t="s">
        <v>949</v>
      </c>
      <c r="D1257" s="82" t="s">
        <v>817</v>
      </c>
      <c r="E1257" s="82" t="str">
        <f t="shared" ref="E1257:E1259" ca="1" si="264">IF(F1257&lt;&gt;"","0x"&amp;DEC2HEX(F1257,3),"")</f>
        <v>0x2CB</v>
      </c>
      <c r="F1257" s="82">
        <f t="array" aca="1" ref="F1257" ca="1">IF(ISNUMBER(SEARCH("Bit", $K1257)), "", INDEX(F:F,MAX(IF(OFFSET(F1257,-25,0,24,1)&lt;&gt;"",ROW(OFFSET(F1257,-25,0,24,1)))),)+1)</f>
        <v>715</v>
      </c>
      <c r="G1257" s="82" t="s">
        <v>824</v>
      </c>
      <c r="H1257" s="82">
        <v>16</v>
      </c>
      <c r="I1257" s="82"/>
      <c r="J1257" s="82" t="s">
        <v>1401</v>
      </c>
      <c r="K1257" s="89" t="s">
        <v>45</v>
      </c>
      <c r="L1257" s="89" t="s">
        <v>936</v>
      </c>
      <c r="M1257" s="90"/>
      <c r="N1257" s="91" t="s">
        <v>950</v>
      </c>
      <c r="Q1257" s="19"/>
      <c r="R1257" s="19"/>
    </row>
    <row r="1258" spans="1:18" s="18" customFormat="1" ht="15.75" hidden="1" outlineLevel="1" x14ac:dyDescent="0.25">
      <c r="A1258" s="106"/>
      <c r="B1258" s="80"/>
      <c r="C1258" s="81"/>
      <c r="D1258" s="82"/>
      <c r="E1258" s="82" t="str">
        <f t="shared" ca="1" si="264"/>
        <v/>
      </c>
      <c r="F1258" s="82" t="str">
        <f t="array" aca="1" ref="F1258" ca="1">IF(ISNUMBER(SEARCH("Bit", $K1258)), "", INDEX(F:F,MAX(IF(OFFSET(F1258,-25,0,24,1)&lt;&gt;"",ROW(OFFSET(F1258,-25,0,24,1)))),)+1)</f>
        <v/>
      </c>
      <c r="G1258" s="82"/>
      <c r="H1258" s="82"/>
      <c r="I1258" s="82"/>
      <c r="J1258" s="82"/>
      <c r="K1258" s="89" t="s">
        <v>265</v>
      </c>
      <c r="L1258" s="89"/>
      <c r="M1258" s="90" t="s">
        <v>940</v>
      </c>
      <c r="N1258" s="91"/>
      <c r="Q1258" s="19"/>
      <c r="R1258" s="19"/>
    </row>
    <row r="1259" spans="1:18" s="18" customFormat="1" ht="15.75" hidden="1" outlineLevel="1" x14ac:dyDescent="0.25">
      <c r="A1259" s="106"/>
      <c r="B1259" s="80"/>
      <c r="C1259" s="81"/>
      <c r="D1259" s="82"/>
      <c r="E1259" s="82" t="str">
        <f t="shared" ca="1" si="264"/>
        <v/>
      </c>
      <c r="F1259" s="82" t="str">
        <f t="array" aca="1" ref="F1259" ca="1">IF(ISNUMBER(SEARCH("Bit", $K1259)), "", INDEX(F:F,MAX(IF(OFFSET(F1259,-25,0,24,1)&lt;&gt;"",ROW(OFFSET(F1259,-25,0,24,1)))),)+1)</f>
        <v/>
      </c>
      <c r="G1259" s="82"/>
      <c r="H1259" s="82"/>
      <c r="I1259" s="82"/>
      <c r="J1259" s="82"/>
      <c r="K1259" s="89" t="s">
        <v>135</v>
      </c>
      <c r="L1259" s="89"/>
      <c r="M1259" s="90" t="s">
        <v>941</v>
      </c>
      <c r="N1259" s="91"/>
      <c r="Q1259" s="19"/>
      <c r="R1259" s="19"/>
    </row>
    <row r="1260" spans="1:18" s="18" customFormat="1" ht="15.75" collapsed="1" x14ac:dyDescent="0.25">
      <c r="A1260" s="106"/>
      <c r="B1260" s="80" t="s">
        <v>40</v>
      </c>
      <c r="C1260" s="81" t="s">
        <v>951</v>
      </c>
      <c r="D1260" s="82" t="s">
        <v>817</v>
      </c>
      <c r="E1260" s="82" t="str">
        <f t="shared" ref="E1260:E1261" ca="1" si="265">IF(F1260&lt;&gt;"","0x"&amp;DEC2HEX(F1260,3),"")</f>
        <v>0x2CC</v>
      </c>
      <c r="F1260" s="82">
        <f t="array" aca="1" ref="F1260" ca="1">IF(ISNUMBER(SEARCH("Bit", $K1260)), "", INDEX(F:F,MAX(IF(OFFSET(F1260,-25,0,24,1)&lt;&gt;"",ROW(OFFSET(F1260,-25,0,24,1)))),)+1)</f>
        <v>716</v>
      </c>
      <c r="G1260" s="82" t="s">
        <v>824</v>
      </c>
      <c r="H1260" s="82">
        <v>8</v>
      </c>
      <c r="I1260" s="82"/>
      <c r="J1260" s="82" t="s">
        <v>2077</v>
      </c>
      <c r="K1260" s="89" t="s">
        <v>45</v>
      </c>
      <c r="L1260" s="89" t="s">
        <v>936</v>
      </c>
      <c r="M1260" s="90"/>
      <c r="N1260" s="91"/>
      <c r="Q1260" s="19"/>
      <c r="R1260" s="19"/>
    </row>
    <row r="1261" spans="1:18" s="18" customFormat="1" ht="15.75" hidden="1" outlineLevel="1" x14ac:dyDescent="0.25">
      <c r="A1261" s="106"/>
      <c r="B1261" s="80"/>
      <c r="C1261" s="81"/>
      <c r="D1261" s="82"/>
      <c r="E1261" s="82" t="str">
        <f t="shared" ca="1" si="265"/>
        <v/>
      </c>
      <c r="F1261" s="82" t="str">
        <f t="array" aca="1" ref="F1261" ca="1">IF(ISNUMBER(SEARCH("Bit", $K1261)), "", INDEX(F:F,MAX(IF(OFFSET(F1261,-25,0,24,1)&lt;&gt;"",ROW(OFFSET(F1261,-25,0,24,1)))),)+1)</f>
        <v/>
      </c>
      <c r="G1261" s="82"/>
      <c r="H1261" s="82"/>
      <c r="I1261" s="82"/>
      <c r="J1261" s="82"/>
      <c r="K1261" s="89" t="s">
        <v>135</v>
      </c>
      <c r="L1261" s="89"/>
      <c r="M1261" s="90" t="s">
        <v>941</v>
      </c>
      <c r="N1261" s="91"/>
      <c r="Q1261" s="19"/>
      <c r="R1261" s="19"/>
    </row>
    <row r="1262" spans="1:18" s="18" customFormat="1" ht="15.75" collapsed="1" x14ac:dyDescent="0.25">
      <c r="A1262" s="106"/>
      <c r="B1262" s="80" t="s">
        <v>40</v>
      </c>
      <c r="C1262" s="81" t="s">
        <v>952</v>
      </c>
      <c r="D1262" s="82" t="s">
        <v>817</v>
      </c>
      <c r="E1262" s="82" t="str">
        <f t="shared" ref="E1262:E1263" ca="1" si="266">IF(F1262&lt;&gt;"","0x"&amp;DEC2HEX(F1262,3),"")</f>
        <v>0x2CD</v>
      </c>
      <c r="F1262" s="82">
        <f t="array" aca="1" ref="F1262" ca="1">IF(ISNUMBER(SEARCH("Bit", $K1262)), "", INDEX(F:F,MAX(IF(OFFSET(F1262,-25,0,24,1)&lt;&gt;"",ROW(OFFSET(F1262,-25,0,24,1)))),)+1)</f>
        <v>717</v>
      </c>
      <c r="G1262" s="82" t="s">
        <v>824</v>
      </c>
      <c r="H1262" s="82">
        <v>8</v>
      </c>
      <c r="I1262" s="82"/>
      <c r="J1262" s="82" t="s">
        <v>2077</v>
      </c>
      <c r="K1262" s="89" t="s">
        <v>45</v>
      </c>
      <c r="L1262" s="89" t="s">
        <v>936</v>
      </c>
      <c r="M1262" s="90"/>
      <c r="N1262" s="91"/>
      <c r="Q1262" s="19"/>
      <c r="R1262" s="19"/>
    </row>
    <row r="1263" spans="1:18" s="18" customFormat="1" ht="15.75" hidden="1" outlineLevel="1" x14ac:dyDescent="0.25">
      <c r="A1263" s="106"/>
      <c r="B1263" s="80"/>
      <c r="C1263" s="81"/>
      <c r="D1263" s="82"/>
      <c r="E1263" s="82" t="str">
        <f t="shared" ca="1" si="266"/>
        <v/>
      </c>
      <c r="F1263" s="82" t="str">
        <f t="array" aca="1" ref="F1263" ca="1">IF(ISNUMBER(SEARCH("Bit", $K1263)), "", INDEX(F:F,MAX(IF(OFFSET(F1263,-25,0,24,1)&lt;&gt;"",ROW(OFFSET(F1263,-25,0,24,1)))),)+1)</f>
        <v/>
      </c>
      <c r="G1263" s="82"/>
      <c r="H1263" s="82"/>
      <c r="I1263" s="82"/>
      <c r="J1263" s="82"/>
      <c r="K1263" s="89" t="s">
        <v>135</v>
      </c>
      <c r="L1263" s="89"/>
      <c r="M1263" s="90" t="s">
        <v>940</v>
      </c>
      <c r="N1263" s="91"/>
      <c r="Q1263" s="19"/>
      <c r="R1263" s="19"/>
    </row>
    <row r="1264" spans="1:18" s="18" customFormat="1" ht="22.5" collapsed="1" x14ac:dyDescent="0.25">
      <c r="A1264" s="106"/>
      <c r="B1264" s="80" t="s">
        <v>40</v>
      </c>
      <c r="C1264" s="81" t="s">
        <v>953</v>
      </c>
      <c r="D1264" s="82" t="s">
        <v>817</v>
      </c>
      <c r="E1264" s="82" t="str">
        <f t="shared" ref="E1264:E1266" ca="1" si="267">IF(F1264&lt;&gt;"","0x"&amp;DEC2HEX(F1264,3),"")</f>
        <v>0x2CE</v>
      </c>
      <c r="F1264" s="82">
        <f t="array" aca="1" ref="F1264" ca="1">IF(ISNUMBER(SEARCH("Bit", $K1264)), "", INDEX(F:F,MAX(IF(OFFSET(F1264,-25,0,24,1)&lt;&gt;"",ROW(OFFSET(F1264,-25,0,24,1)))),)+1)</f>
        <v>718</v>
      </c>
      <c r="G1264" s="82" t="s">
        <v>824</v>
      </c>
      <c r="H1264" s="82">
        <v>16</v>
      </c>
      <c r="I1264" s="82"/>
      <c r="J1264" s="82" t="s">
        <v>1401</v>
      </c>
      <c r="K1264" s="89" t="s">
        <v>45</v>
      </c>
      <c r="L1264" s="89" t="s">
        <v>936</v>
      </c>
      <c r="M1264" s="90"/>
      <c r="N1264" s="91" t="s">
        <v>954</v>
      </c>
      <c r="Q1264" s="19"/>
      <c r="R1264" s="19"/>
    </row>
    <row r="1265" spans="1:18" s="18" customFormat="1" ht="15.75" hidden="1" outlineLevel="1" x14ac:dyDescent="0.25">
      <c r="A1265" s="106"/>
      <c r="B1265" s="80"/>
      <c r="C1265" s="81"/>
      <c r="D1265" s="82"/>
      <c r="E1265" s="82" t="str">
        <f t="shared" ref="E1265" ca="1" si="268">IF(F1265&lt;&gt;"","0x"&amp;DEC2HEX(F1265,3),"")</f>
        <v/>
      </c>
      <c r="F1265" s="82" t="str">
        <f t="array" aca="1" ref="F1265" ca="1">IF(ISNUMBER(SEARCH("Bit", $K1265)), "", INDEX(F:F,MAX(IF(OFFSET(F1265,-25,0,24,1)&lt;&gt;"",ROW(OFFSET(F1265,-25,0,24,1)))),)+1)</f>
        <v/>
      </c>
      <c r="G1265" s="82"/>
      <c r="H1265" s="82"/>
      <c r="I1265" s="82"/>
      <c r="J1265" s="82"/>
      <c r="K1265" s="89" t="s">
        <v>265</v>
      </c>
      <c r="L1265" s="89"/>
      <c r="M1265" s="90" t="s">
        <v>940</v>
      </c>
      <c r="N1265" s="91"/>
      <c r="Q1265" s="19"/>
      <c r="R1265" s="19"/>
    </row>
    <row r="1266" spans="1:18" s="18" customFormat="1" ht="15.75" hidden="1" outlineLevel="1" x14ac:dyDescent="0.25">
      <c r="A1266" s="106"/>
      <c r="B1266" s="80"/>
      <c r="C1266" s="81"/>
      <c r="D1266" s="82"/>
      <c r="E1266" s="82" t="str">
        <f t="shared" ca="1" si="267"/>
        <v/>
      </c>
      <c r="F1266" s="82" t="str">
        <f t="array" aca="1" ref="F1266" ca="1">IF(ISNUMBER(SEARCH("Bit", $K1266)), "", INDEX(F:F,MAX(IF(OFFSET(F1266,-25,0,24,1)&lt;&gt;"",ROW(OFFSET(F1266,-25,0,24,1)))),)+1)</f>
        <v/>
      </c>
      <c r="G1266" s="82"/>
      <c r="H1266" s="82"/>
      <c r="I1266" s="82"/>
      <c r="J1266" s="82"/>
      <c r="K1266" s="89" t="s">
        <v>135</v>
      </c>
      <c r="L1266" s="89"/>
      <c r="M1266" s="90" t="s">
        <v>941</v>
      </c>
      <c r="N1266" s="91"/>
      <c r="Q1266" s="19"/>
      <c r="R1266" s="19"/>
    </row>
    <row r="1267" spans="1:18" s="18" customFormat="1" ht="15.75" collapsed="1" x14ac:dyDescent="0.25">
      <c r="A1267" s="106"/>
      <c r="B1267" s="80" t="s">
        <v>40</v>
      </c>
      <c r="C1267" s="81" t="s">
        <v>955</v>
      </c>
      <c r="D1267" s="82" t="s">
        <v>817</v>
      </c>
      <c r="E1267" s="82" t="str">
        <f t="shared" ref="E1267:E1268" ca="1" si="269">IF(F1267&lt;&gt;"","0x"&amp;DEC2HEX(F1267,3),"")</f>
        <v>0x2CF</v>
      </c>
      <c r="F1267" s="82">
        <f t="array" aca="1" ref="F1267" ca="1">IF(ISNUMBER(SEARCH("Bit", $K1267)), "", INDEX(F:F,MAX(IF(OFFSET(F1267,-25,0,24,1)&lt;&gt;"",ROW(OFFSET(F1267,-25,0,24,1)))),)+1)</f>
        <v>719</v>
      </c>
      <c r="G1267" s="82" t="s">
        <v>824</v>
      </c>
      <c r="H1267" s="82">
        <v>8</v>
      </c>
      <c r="I1267" s="82"/>
      <c r="J1267" s="82" t="s">
        <v>2077</v>
      </c>
      <c r="K1267" s="89" t="s">
        <v>45</v>
      </c>
      <c r="L1267" s="89" t="s">
        <v>936</v>
      </c>
      <c r="M1267" s="90"/>
      <c r="N1267" s="91"/>
      <c r="Q1267" s="19"/>
      <c r="R1267" s="19"/>
    </row>
    <row r="1268" spans="1:18" s="18" customFormat="1" ht="15.75" hidden="1" outlineLevel="1" x14ac:dyDescent="0.25">
      <c r="A1268" s="106"/>
      <c r="B1268" s="80"/>
      <c r="C1268" s="81"/>
      <c r="D1268" s="82"/>
      <c r="E1268" s="82" t="str">
        <f t="shared" ca="1" si="269"/>
        <v/>
      </c>
      <c r="F1268" s="82" t="str">
        <f t="array" aca="1" ref="F1268" ca="1">IF(ISNUMBER(SEARCH("Bit", $K1268)), "", INDEX(F:F,MAX(IF(OFFSET(F1268,-25,0,24,1)&lt;&gt;"",ROW(OFFSET(F1268,-25,0,24,1)))),)+1)</f>
        <v/>
      </c>
      <c r="G1268" s="82"/>
      <c r="H1268" s="82"/>
      <c r="I1268" s="82"/>
      <c r="J1268" s="82"/>
      <c r="K1268" s="89" t="s">
        <v>135</v>
      </c>
      <c r="L1268" s="89"/>
      <c r="M1268" s="90" t="s">
        <v>941</v>
      </c>
      <c r="N1268" s="91"/>
      <c r="Q1268" s="19"/>
      <c r="R1268" s="19"/>
    </row>
    <row r="1269" spans="1:18" s="18" customFormat="1" ht="15.75" collapsed="1" x14ac:dyDescent="0.25">
      <c r="A1269" s="106"/>
      <c r="B1269" s="80" t="s">
        <v>40</v>
      </c>
      <c r="C1269" s="81" t="s">
        <v>956</v>
      </c>
      <c r="D1269" s="82" t="s">
        <v>817</v>
      </c>
      <c r="E1269" s="82" t="str">
        <f t="shared" ref="E1269:E1270" ca="1" si="270">IF(F1269&lt;&gt;"","0x"&amp;DEC2HEX(F1269,3),"")</f>
        <v>0x2D0</v>
      </c>
      <c r="F1269" s="82">
        <f t="array" aca="1" ref="F1269" ca="1">IF(ISNUMBER(SEARCH("Bit", $K1269)), "", INDEX(F:F,MAX(IF(OFFSET(F1269,-25,0,24,1)&lt;&gt;"",ROW(OFFSET(F1269,-25,0,24,1)))),)+1)</f>
        <v>720</v>
      </c>
      <c r="G1269" s="82" t="s">
        <v>824</v>
      </c>
      <c r="H1269" s="82">
        <v>8</v>
      </c>
      <c r="I1269" s="82"/>
      <c r="J1269" s="82" t="s">
        <v>2077</v>
      </c>
      <c r="K1269" s="89" t="s">
        <v>45</v>
      </c>
      <c r="L1269" s="89" t="s">
        <v>936</v>
      </c>
      <c r="M1269" s="90"/>
      <c r="N1269" s="91"/>
      <c r="Q1269" s="19"/>
      <c r="R1269" s="19"/>
    </row>
    <row r="1270" spans="1:18" s="18" customFormat="1" ht="15.75" hidden="1" outlineLevel="1" x14ac:dyDescent="0.25">
      <c r="A1270" s="106"/>
      <c r="B1270" s="80"/>
      <c r="C1270" s="81"/>
      <c r="D1270" s="82"/>
      <c r="E1270" s="82" t="str">
        <f t="shared" ca="1" si="270"/>
        <v/>
      </c>
      <c r="F1270" s="82" t="str">
        <f t="array" aca="1" ref="F1270" ca="1">IF(ISNUMBER(SEARCH("Bit", $K1270)), "", INDEX(F:F,MAX(IF(OFFSET(F1270,-25,0,24,1)&lt;&gt;"",ROW(OFFSET(F1270,-25,0,24,1)))),)+1)</f>
        <v/>
      </c>
      <c r="G1270" s="82"/>
      <c r="H1270" s="82"/>
      <c r="I1270" s="82"/>
      <c r="J1270" s="82"/>
      <c r="K1270" s="89" t="s">
        <v>135</v>
      </c>
      <c r="L1270" s="89"/>
      <c r="M1270" s="90" t="s">
        <v>940</v>
      </c>
      <c r="N1270" s="91"/>
      <c r="Q1270" s="19"/>
      <c r="R1270" s="19"/>
    </row>
    <row r="1271" spans="1:18" s="18" customFormat="1" ht="15.75" collapsed="1" x14ac:dyDescent="0.25">
      <c r="A1271" s="106"/>
      <c r="B1271" s="80" t="s">
        <v>40</v>
      </c>
      <c r="C1271" s="81" t="s">
        <v>957</v>
      </c>
      <c r="D1271" s="82" t="s">
        <v>817</v>
      </c>
      <c r="E1271" s="82" t="str">
        <f t="shared" ref="E1271:E1295" ca="1" si="271">IF(F1271&lt;&gt;"","0x"&amp;DEC2HEX(F1271,3),"")</f>
        <v>0x2D1</v>
      </c>
      <c r="F1271" s="82">
        <f t="array" aca="1" ref="F1271" ca="1">IF(ISNUMBER(SEARCH("Bit", $K1271)), "", INDEX(F:F,MAX(IF(OFFSET(F1271,-25,0,24,1)&lt;&gt;"",ROW(OFFSET(F1271,-25,0,24,1)))),)+1)</f>
        <v>721</v>
      </c>
      <c r="G1271" s="82" t="s">
        <v>43</v>
      </c>
      <c r="H1271" s="82">
        <v>8</v>
      </c>
      <c r="I1271" s="82"/>
      <c r="J1271" s="82" t="s">
        <v>2077</v>
      </c>
      <c r="K1271" s="89" t="s">
        <v>45</v>
      </c>
      <c r="L1271" s="89" t="s">
        <v>936</v>
      </c>
      <c r="M1271" s="90"/>
      <c r="N1271" s="91"/>
      <c r="Q1271" s="19"/>
      <c r="R1271" s="19"/>
    </row>
    <row r="1272" spans="1:18" s="18" customFormat="1" ht="15.75" hidden="1" outlineLevel="1" x14ac:dyDescent="0.25">
      <c r="A1272" s="106"/>
      <c r="B1272" s="80"/>
      <c r="C1272" s="81"/>
      <c r="D1272" s="82"/>
      <c r="E1272" s="82" t="str">
        <f t="shared" ca="1" si="271"/>
        <v/>
      </c>
      <c r="F1272" s="82" t="str">
        <f t="array" aca="1" ref="F1272" ca="1">IF(ISNUMBER(SEARCH("Bit", $K1272)), "", INDEX(F:F,MAX(IF(OFFSET(F1272,-25,0,24,1)&lt;&gt;"",ROW(OFFSET(F1272,-25,0,24,1)))),)+1)</f>
        <v/>
      </c>
      <c r="G1272" s="82"/>
      <c r="H1272" s="82"/>
      <c r="I1272" s="82"/>
      <c r="J1272" s="82"/>
      <c r="K1272" s="89" t="s">
        <v>135</v>
      </c>
      <c r="L1272" s="89"/>
      <c r="M1272" s="90" t="s">
        <v>957</v>
      </c>
      <c r="N1272" s="91"/>
      <c r="Q1272" s="19"/>
      <c r="R1272" s="19"/>
    </row>
    <row r="1273" spans="1:18" s="18" customFormat="1" ht="15.75" collapsed="1" x14ac:dyDescent="0.25">
      <c r="A1273" s="106"/>
      <c r="B1273" s="80" t="s">
        <v>40</v>
      </c>
      <c r="C1273" s="81" t="s">
        <v>958</v>
      </c>
      <c r="D1273" s="82" t="s">
        <v>817</v>
      </c>
      <c r="E1273" s="82" t="str">
        <f t="shared" ref="E1273:E1274" ca="1" si="272">IF(F1273&lt;&gt;"","0x"&amp;DEC2HEX(F1273,3),"")</f>
        <v>0x2D2</v>
      </c>
      <c r="F1273" s="82">
        <f t="array" aca="1" ref="F1273" ca="1">IF(ISNUMBER(SEARCH("Bit", $K1273)), "", INDEX(F:F,MAX(IF(OFFSET(F1273,-25,0,24,1)&lt;&gt;"",ROW(OFFSET(F1273,-25,0,24,1)))),)+1)</f>
        <v>722</v>
      </c>
      <c r="G1273" s="82" t="s">
        <v>43</v>
      </c>
      <c r="H1273" s="82">
        <v>8</v>
      </c>
      <c r="I1273" s="82"/>
      <c r="J1273" s="82" t="s">
        <v>2077</v>
      </c>
      <c r="K1273" s="89" t="s">
        <v>45</v>
      </c>
      <c r="L1273" s="89" t="s">
        <v>936</v>
      </c>
      <c r="M1273" s="90"/>
      <c r="N1273" s="91"/>
      <c r="Q1273" s="19"/>
      <c r="R1273" s="19"/>
    </row>
    <row r="1274" spans="1:18" s="18" customFormat="1" ht="15.75" hidden="1" outlineLevel="1" x14ac:dyDescent="0.25">
      <c r="A1274" s="106"/>
      <c r="B1274" s="80"/>
      <c r="C1274" s="81"/>
      <c r="D1274" s="82"/>
      <c r="E1274" s="82" t="str">
        <f t="shared" ca="1" si="272"/>
        <v/>
      </c>
      <c r="F1274" s="82" t="str">
        <f t="array" aca="1" ref="F1274" ca="1">IF(ISNUMBER(SEARCH("Bit", $K1274)), "", INDEX(F:F,MAX(IF(OFFSET(F1274,-25,0,24,1)&lt;&gt;"",ROW(OFFSET(F1274,-25,0,24,1)))),)+1)</f>
        <v/>
      </c>
      <c r="G1274" s="82"/>
      <c r="H1274" s="82"/>
      <c r="I1274" s="82"/>
      <c r="J1274" s="82"/>
      <c r="K1274" s="89" t="s">
        <v>135</v>
      </c>
      <c r="L1274" s="89"/>
      <c r="M1274" s="90" t="s">
        <v>958</v>
      </c>
      <c r="N1274" s="91"/>
      <c r="Q1274" s="19"/>
      <c r="R1274" s="19"/>
    </row>
    <row r="1275" spans="1:18" s="18" customFormat="1" ht="33.75" collapsed="1" x14ac:dyDescent="0.25">
      <c r="A1275" s="106"/>
      <c r="B1275" s="80" t="s">
        <v>40</v>
      </c>
      <c r="C1275" s="101" t="s">
        <v>2152</v>
      </c>
      <c r="D1275" s="82" t="s">
        <v>817</v>
      </c>
      <c r="E1275" s="82" t="str">
        <f t="shared" ref="E1275:E1291" ca="1" si="273">IF(F1275&lt;&gt;"","0x"&amp;DEC2HEX(F1275,3),"")</f>
        <v>0x2D3</v>
      </c>
      <c r="F1275" s="82">
        <f t="array" aca="1" ref="F1275" ca="1">IF(ISNUMBER(SEARCH("Bit", $K1275)), "", INDEX(F:F,MAX(IF(OFFSET(F1275,-25,0,24,1)&lt;&gt;"",ROW(OFFSET(F1275,-25,0,24,1)))),)+1)</f>
        <v>723</v>
      </c>
      <c r="G1275" s="82" t="s">
        <v>43</v>
      </c>
      <c r="H1275" s="82">
        <v>16</v>
      </c>
      <c r="I1275" s="82"/>
      <c r="J1275" s="82"/>
      <c r="K1275" s="89" t="s">
        <v>45</v>
      </c>
      <c r="L1275" s="89" t="s">
        <v>936</v>
      </c>
      <c r="M1275" s="90"/>
      <c r="N1275" s="105" t="s">
        <v>2153</v>
      </c>
      <c r="Q1275" s="19"/>
      <c r="R1275" s="19"/>
    </row>
    <row r="1276" spans="1:18" s="18" customFormat="1" ht="15.75" hidden="1" outlineLevel="1" x14ac:dyDescent="0.25">
      <c r="A1276" s="106"/>
      <c r="B1276" s="80"/>
      <c r="C1276" s="81"/>
      <c r="D1276" s="82"/>
      <c r="E1276" s="82" t="str">
        <f t="shared" ca="1" si="273"/>
        <v/>
      </c>
      <c r="F1276" s="82" t="str">
        <f t="array" aca="1" ref="F1276" ca="1">IF(ISNUMBER(SEARCH("Bit", $K1276)), "", INDEX(F:F,MAX(IF(OFFSET(F1276,-25,0,24,1)&lt;&gt;"",ROW(OFFSET(F1276,-25,0,24,1)))),)+1)</f>
        <v/>
      </c>
      <c r="G1276" s="82"/>
      <c r="H1276" s="82"/>
      <c r="I1276" s="82"/>
      <c r="J1276" s="82"/>
      <c r="K1276" s="103" t="s">
        <v>607</v>
      </c>
      <c r="L1276" s="103"/>
      <c r="M1276" s="104" t="s">
        <v>966</v>
      </c>
      <c r="N1276" s="105"/>
      <c r="Q1276" s="19"/>
      <c r="R1276" s="19"/>
    </row>
    <row r="1277" spans="1:18" s="18" customFormat="1" ht="15.75" hidden="1" outlineLevel="1" x14ac:dyDescent="0.25">
      <c r="A1277" s="106"/>
      <c r="B1277" s="80"/>
      <c r="C1277" s="81"/>
      <c r="D1277" s="82"/>
      <c r="E1277" s="82" t="str">
        <f t="shared" ca="1" si="273"/>
        <v/>
      </c>
      <c r="F1277" s="82" t="str">
        <f t="array" aca="1" ref="F1277" ca="1">IF(ISNUMBER(SEARCH("Bit", $K1277)), "", INDEX(F:F,MAX(IF(OFFSET(F1277,-25,0,24,1)&lt;&gt;"",ROW(OFFSET(F1277,-25,0,24,1)))),)+1)</f>
        <v/>
      </c>
      <c r="G1277" s="82"/>
      <c r="H1277" s="82"/>
      <c r="I1277" s="82"/>
      <c r="J1277" s="82"/>
      <c r="K1277" s="103" t="s">
        <v>608</v>
      </c>
      <c r="L1277" s="103"/>
      <c r="M1277" s="104" t="s">
        <v>968</v>
      </c>
      <c r="N1277" s="105"/>
      <c r="Q1277" s="19"/>
      <c r="R1277" s="19"/>
    </row>
    <row r="1278" spans="1:18" s="18" customFormat="1" ht="15.75" hidden="1" outlineLevel="1" x14ac:dyDescent="0.25">
      <c r="A1278" s="106"/>
      <c r="B1278" s="80"/>
      <c r="C1278" s="81"/>
      <c r="D1278" s="82"/>
      <c r="E1278" s="82" t="str">
        <f t="shared" ca="1" si="273"/>
        <v/>
      </c>
      <c r="F1278" s="82" t="str">
        <f t="array" aca="1" ref="F1278" ca="1">IF(ISNUMBER(SEARCH("Bit", $K1278)), "", INDEX(F:F,MAX(IF(OFFSET(F1278,-25,0,24,1)&lt;&gt;"",ROW(OFFSET(F1278,-25,0,24,1)))),)+1)</f>
        <v/>
      </c>
      <c r="G1278" s="82"/>
      <c r="H1278" s="82"/>
      <c r="I1278" s="82"/>
      <c r="J1278" s="82"/>
      <c r="K1278" s="103" t="s">
        <v>756</v>
      </c>
      <c r="L1278" s="103"/>
      <c r="M1278" s="104" t="s">
        <v>970</v>
      </c>
      <c r="N1278" s="105"/>
      <c r="Q1278" s="19"/>
      <c r="R1278" s="19"/>
    </row>
    <row r="1279" spans="1:18" s="18" customFormat="1" ht="15.75" hidden="1" outlineLevel="1" x14ac:dyDescent="0.25">
      <c r="A1279" s="106"/>
      <c r="B1279" s="80"/>
      <c r="C1279" s="81"/>
      <c r="D1279" s="82"/>
      <c r="E1279" s="82" t="str">
        <f t="shared" ca="1" si="273"/>
        <v/>
      </c>
      <c r="F1279" s="82" t="str">
        <f t="array" aca="1" ref="F1279" ca="1">IF(ISNUMBER(SEARCH("Bit", $K1279)), "", INDEX(F:F,MAX(IF(OFFSET(F1279,-25,0,24,1)&lt;&gt;"",ROW(OFFSET(F1279,-25,0,24,1)))),)+1)</f>
        <v/>
      </c>
      <c r="G1279" s="82"/>
      <c r="H1279" s="82"/>
      <c r="I1279" s="82"/>
      <c r="J1279" s="82"/>
      <c r="K1279" s="103" t="s">
        <v>759</v>
      </c>
      <c r="L1279" s="103"/>
      <c r="M1279" s="104" t="s">
        <v>2158</v>
      </c>
      <c r="N1279" s="105"/>
      <c r="Q1279" s="19"/>
      <c r="R1279" s="19"/>
    </row>
    <row r="1280" spans="1:18" s="18" customFormat="1" ht="15.75" hidden="1" outlineLevel="1" x14ac:dyDescent="0.25">
      <c r="A1280" s="106"/>
      <c r="B1280" s="80"/>
      <c r="C1280" s="81"/>
      <c r="D1280" s="82"/>
      <c r="E1280" s="82" t="str">
        <f t="shared" ref="E1280:E1283" ca="1" si="274">IF(F1280&lt;&gt;"","0x"&amp;DEC2HEX(F1280,3),"")</f>
        <v/>
      </c>
      <c r="F1280" s="82" t="str">
        <f t="array" aca="1" ref="F1280" ca="1">IF(ISNUMBER(SEARCH("Bit", $K1280)), "", INDEX(F:F,MAX(IF(OFFSET(F1280,-25,0,24,1)&lt;&gt;"",ROW(OFFSET(F1280,-25,0,24,1)))),)+1)</f>
        <v/>
      </c>
      <c r="G1280" s="82"/>
      <c r="H1280" s="82"/>
      <c r="I1280" s="82"/>
      <c r="J1280" s="82"/>
      <c r="K1280" s="103" t="s">
        <v>244</v>
      </c>
      <c r="L1280" s="103"/>
      <c r="M1280" s="104" t="s">
        <v>2157</v>
      </c>
      <c r="N1280" s="105"/>
      <c r="Q1280" s="19"/>
      <c r="R1280" s="19"/>
    </row>
    <row r="1281" spans="1:18" s="18" customFormat="1" ht="15.75" hidden="1" outlineLevel="1" x14ac:dyDescent="0.25">
      <c r="A1281" s="106"/>
      <c r="B1281" s="80"/>
      <c r="C1281" s="81"/>
      <c r="D1281" s="82"/>
      <c r="E1281" s="82" t="str">
        <f t="shared" ca="1" si="274"/>
        <v/>
      </c>
      <c r="F1281" s="82" t="str">
        <f t="array" aca="1" ref="F1281" ca="1">IF(ISNUMBER(SEARCH("Bit", $K1281)), "", INDEX(F:F,MAX(IF(OFFSET(F1281,-25,0,24,1)&lt;&gt;"",ROW(OFFSET(F1281,-25,0,24,1)))),)+1)</f>
        <v/>
      </c>
      <c r="G1281" s="82"/>
      <c r="H1281" s="82"/>
      <c r="I1281" s="82"/>
      <c r="J1281" s="82"/>
      <c r="K1281" s="103" t="s">
        <v>50</v>
      </c>
      <c r="L1281" s="103"/>
      <c r="M1281" s="104" t="s">
        <v>976</v>
      </c>
      <c r="N1281" s="105"/>
      <c r="Q1281" s="19"/>
      <c r="R1281" s="19"/>
    </row>
    <row r="1282" spans="1:18" s="18" customFormat="1" ht="15.75" hidden="1" outlineLevel="1" x14ac:dyDescent="0.25">
      <c r="A1282" s="106"/>
      <c r="B1282" s="80"/>
      <c r="C1282" s="81"/>
      <c r="D1282" s="82"/>
      <c r="E1282" s="82" t="str">
        <f t="shared" ca="1" si="274"/>
        <v/>
      </c>
      <c r="F1282" s="82" t="str">
        <f t="array" aca="1" ref="F1282" ca="1">IF(ISNUMBER(SEARCH("Bit", $K1282)), "", INDEX(F:F,MAX(IF(OFFSET(F1282,-25,0,24,1)&lt;&gt;"",ROW(OFFSET(F1282,-25,0,24,1)))),)+1)</f>
        <v/>
      </c>
      <c r="G1282" s="82"/>
      <c r="H1282" s="82"/>
      <c r="I1282" s="82"/>
      <c r="J1282" s="82"/>
      <c r="K1282" s="103" t="s">
        <v>249</v>
      </c>
      <c r="L1282" s="103"/>
      <c r="M1282" s="104" t="s">
        <v>978</v>
      </c>
      <c r="N1282" s="105"/>
      <c r="Q1282" s="19"/>
      <c r="R1282" s="19"/>
    </row>
    <row r="1283" spans="1:18" s="18" customFormat="1" ht="15.75" hidden="1" outlineLevel="1" x14ac:dyDescent="0.25">
      <c r="A1283" s="106"/>
      <c r="B1283" s="80"/>
      <c r="C1283" s="81"/>
      <c r="D1283" s="82"/>
      <c r="E1283" s="82" t="str">
        <f t="shared" ca="1" si="274"/>
        <v/>
      </c>
      <c r="F1283" s="82" t="str">
        <f t="array" aca="1" ref="F1283" ca="1">IF(ISNUMBER(SEARCH("Bit", $K1283)), "", INDEX(F:F,MAX(IF(OFFSET(F1283,-25,0,24,1)&lt;&gt;"",ROW(OFFSET(F1283,-25,0,24,1)))),)+1)</f>
        <v/>
      </c>
      <c r="G1283" s="82"/>
      <c r="H1283" s="82"/>
      <c r="I1283" s="82"/>
      <c r="J1283" s="82"/>
      <c r="K1283" s="103" t="s">
        <v>69</v>
      </c>
      <c r="L1283" s="103"/>
      <c r="M1283" s="104" t="s">
        <v>980</v>
      </c>
      <c r="N1283" s="105"/>
      <c r="Q1283" s="19"/>
      <c r="R1283" s="19"/>
    </row>
    <row r="1284" spans="1:18" s="18" customFormat="1" ht="15.75" hidden="1" outlineLevel="1" x14ac:dyDescent="0.25">
      <c r="A1284" s="106"/>
      <c r="B1284" s="80"/>
      <c r="C1284" s="81"/>
      <c r="D1284" s="82"/>
      <c r="E1284" s="82" t="str">
        <f t="shared" ref="E1284:E1287" ca="1" si="275">IF(F1284&lt;&gt;"","0x"&amp;DEC2HEX(F1284,3),"")</f>
        <v/>
      </c>
      <c r="F1284" s="82" t="str">
        <f t="array" aca="1" ref="F1284" ca="1">IF(ISNUMBER(SEARCH("Bit", $K1284)), "", INDEX(F:F,MAX(IF(OFFSET(F1284,-25,0,24,1)&lt;&gt;"",ROW(OFFSET(F1284,-25,0,24,1)))),)+1)</f>
        <v/>
      </c>
      <c r="G1284" s="82"/>
      <c r="H1284" s="82"/>
      <c r="I1284" s="82"/>
      <c r="J1284" s="82"/>
      <c r="K1284" s="103" t="s">
        <v>34</v>
      </c>
      <c r="L1284" s="103"/>
      <c r="M1284" s="104" t="s">
        <v>982</v>
      </c>
      <c r="N1284" s="105"/>
      <c r="Q1284" s="19"/>
      <c r="R1284" s="19"/>
    </row>
    <row r="1285" spans="1:18" s="18" customFormat="1" ht="15.75" hidden="1" outlineLevel="1" x14ac:dyDescent="0.25">
      <c r="A1285" s="106"/>
      <c r="B1285" s="80"/>
      <c r="C1285" s="81"/>
      <c r="D1285" s="82"/>
      <c r="E1285" s="82" t="str">
        <f t="shared" ca="1" si="275"/>
        <v/>
      </c>
      <c r="F1285" s="82" t="str">
        <f t="array" aca="1" ref="F1285" ca="1">IF(ISNUMBER(SEARCH("Bit", $K1285)), "", INDEX(F:F,MAX(IF(OFFSET(F1285,-25,0,24,1)&lt;&gt;"",ROW(OFFSET(F1285,-25,0,24,1)))),)+1)</f>
        <v/>
      </c>
      <c r="G1285" s="82"/>
      <c r="H1285" s="82"/>
      <c r="I1285" s="82"/>
      <c r="J1285" s="82"/>
      <c r="K1285" s="103" t="s">
        <v>35</v>
      </c>
      <c r="L1285" s="103"/>
      <c r="M1285" s="104" t="s">
        <v>984</v>
      </c>
      <c r="N1285" s="105"/>
      <c r="Q1285" s="19"/>
      <c r="R1285" s="19"/>
    </row>
    <row r="1286" spans="1:18" s="18" customFormat="1" ht="15.75" hidden="1" outlineLevel="1" x14ac:dyDescent="0.25">
      <c r="A1286" s="106"/>
      <c r="B1286" s="80"/>
      <c r="C1286" s="81"/>
      <c r="D1286" s="82"/>
      <c r="E1286" s="82" t="str">
        <f t="shared" ca="1" si="275"/>
        <v/>
      </c>
      <c r="F1286" s="82" t="str">
        <f t="array" aca="1" ref="F1286" ca="1">IF(ISNUMBER(SEARCH("Bit", $K1286)), "", INDEX(F:F,MAX(IF(OFFSET(F1286,-25,0,24,1)&lt;&gt;"",ROW(OFFSET(F1286,-25,0,24,1)))),)+1)</f>
        <v/>
      </c>
      <c r="G1286" s="82"/>
      <c r="H1286" s="82"/>
      <c r="I1286" s="82"/>
      <c r="J1286" s="82"/>
      <c r="K1286" s="103" t="s">
        <v>36</v>
      </c>
      <c r="L1286" s="103"/>
      <c r="M1286" s="104" t="s">
        <v>2156</v>
      </c>
      <c r="N1286" s="105"/>
      <c r="Q1286" s="19"/>
      <c r="R1286" s="19"/>
    </row>
    <row r="1287" spans="1:18" s="18" customFormat="1" ht="15.75" hidden="1" outlineLevel="1" x14ac:dyDescent="0.25">
      <c r="A1287" s="106"/>
      <c r="B1287" s="80"/>
      <c r="C1287" s="81"/>
      <c r="D1287" s="82"/>
      <c r="E1287" s="82" t="str">
        <f t="shared" ca="1" si="275"/>
        <v/>
      </c>
      <c r="F1287" s="82" t="str">
        <f t="array" aca="1" ref="F1287" ca="1">IF(ISNUMBER(SEARCH("Bit", $K1287)), "", INDEX(F:F,MAX(IF(OFFSET(F1287,-25,0,24,1)&lt;&gt;"",ROW(OFFSET(F1287,-25,0,24,1)))),)+1)</f>
        <v/>
      </c>
      <c r="G1287" s="82"/>
      <c r="H1287" s="82"/>
      <c r="I1287" s="82"/>
      <c r="J1287" s="82"/>
      <c r="K1287" s="103" t="s">
        <v>37</v>
      </c>
      <c r="L1287" s="103"/>
      <c r="M1287" s="104" t="s">
        <v>2155</v>
      </c>
      <c r="N1287" s="105"/>
      <c r="Q1287" s="19"/>
      <c r="R1287" s="19"/>
    </row>
    <row r="1288" spans="1:18" s="18" customFormat="1" ht="15.75" hidden="1" outlineLevel="1" x14ac:dyDescent="0.25">
      <c r="A1288" s="106"/>
      <c r="B1288" s="80"/>
      <c r="C1288" s="81"/>
      <c r="D1288" s="82"/>
      <c r="E1288" s="82" t="str">
        <f t="shared" ca="1" si="273"/>
        <v/>
      </c>
      <c r="F1288" s="82" t="str">
        <f t="array" aca="1" ref="F1288" ca="1">IF(ISNUMBER(SEARCH("Bit", $K1288)), "", INDEX(F:F,MAX(IF(OFFSET(F1288,-25,0,24,1)&lt;&gt;"",ROW(OFFSET(F1288,-25,0,24,1)))),)+1)</f>
        <v/>
      </c>
      <c r="G1288" s="82"/>
      <c r="H1288" s="82"/>
      <c r="I1288" s="82"/>
      <c r="J1288" s="82"/>
      <c r="K1288" s="103" t="s">
        <v>38</v>
      </c>
      <c r="L1288" s="103"/>
      <c r="M1288" s="104" t="s">
        <v>737</v>
      </c>
      <c r="N1288" s="105"/>
      <c r="Q1288" s="19"/>
      <c r="R1288" s="19"/>
    </row>
    <row r="1289" spans="1:18" s="18" customFormat="1" ht="15.75" hidden="1" outlineLevel="1" x14ac:dyDescent="0.25">
      <c r="A1289" s="106"/>
      <c r="B1289" s="80"/>
      <c r="C1289" s="81"/>
      <c r="D1289" s="82"/>
      <c r="E1289" s="82" t="str">
        <f t="shared" ref="E1289" ca="1" si="276">IF(F1289&lt;&gt;"","0x"&amp;DEC2HEX(F1289,3),"")</f>
        <v/>
      </c>
      <c r="F1289" s="82" t="str">
        <f t="array" aca="1" ref="F1289" ca="1">IF(ISNUMBER(SEARCH("Bit", $K1289)), "", INDEX(F:F,MAX(IF(OFFSET(F1289,-25,0,24,1)&lt;&gt;"",ROW(OFFSET(F1289,-25,0,24,1)))),)+1)</f>
        <v/>
      </c>
      <c r="G1289" s="82"/>
      <c r="H1289" s="82"/>
      <c r="I1289" s="82"/>
      <c r="J1289" s="82"/>
      <c r="K1289" s="103" t="s">
        <v>39</v>
      </c>
      <c r="L1289" s="103"/>
      <c r="M1289" s="104" t="s">
        <v>2154</v>
      </c>
      <c r="N1289" s="105"/>
      <c r="Q1289" s="19"/>
      <c r="R1289" s="19"/>
    </row>
    <row r="1290" spans="1:18" s="18" customFormat="1" ht="15.75" hidden="1" outlineLevel="1" x14ac:dyDescent="0.25">
      <c r="A1290" s="106"/>
      <c r="B1290" s="80"/>
      <c r="C1290" s="81"/>
      <c r="D1290" s="82"/>
      <c r="E1290" s="82" t="str">
        <f t="shared" ref="E1290" ca="1" si="277">IF(F1290&lt;&gt;"","0x"&amp;DEC2HEX(F1290,3),"")</f>
        <v/>
      </c>
      <c r="F1290" s="82" t="str">
        <f t="array" aca="1" ref="F1290" ca="1">IF(ISNUMBER(SEARCH("Bit", $K1290)), "", INDEX(F:F,MAX(IF(OFFSET(F1290,-25,0,24,1)&lt;&gt;"",ROW(OFFSET(F1290,-25,0,24,1)))),)+1)</f>
        <v/>
      </c>
      <c r="G1290" s="82"/>
      <c r="H1290" s="82"/>
      <c r="I1290" s="82"/>
      <c r="J1290" s="82"/>
      <c r="K1290" s="103" t="s">
        <v>88</v>
      </c>
      <c r="L1290" s="103"/>
      <c r="M1290" s="104" t="s">
        <v>994</v>
      </c>
      <c r="N1290" s="105"/>
      <c r="Q1290" s="19"/>
      <c r="R1290" s="19"/>
    </row>
    <row r="1291" spans="1:18" s="18" customFormat="1" ht="15.75" hidden="1" outlineLevel="1" x14ac:dyDescent="0.25">
      <c r="A1291" s="106"/>
      <c r="B1291" s="80"/>
      <c r="C1291" s="81"/>
      <c r="D1291" s="82"/>
      <c r="E1291" s="82" t="str">
        <f t="shared" ca="1" si="273"/>
        <v/>
      </c>
      <c r="F1291" s="82" t="str">
        <f t="array" aca="1" ref="F1291" ca="1">IF(ISNUMBER(SEARCH("Bit", $K1291)), "", INDEX(F:F,MAX(IF(OFFSET(F1291,-25,0,24,1)&lt;&gt;"",ROW(OFFSET(F1291,-25,0,24,1)))),)+1)</f>
        <v/>
      </c>
      <c r="G1291" s="82"/>
      <c r="H1291" s="82"/>
      <c r="I1291" s="82"/>
      <c r="J1291" s="82"/>
      <c r="K1291" s="103" t="s">
        <v>90</v>
      </c>
      <c r="L1291" s="103"/>
      <c r="M1291" s="104" t="s">
        <v>996</v>
      </c>
      <c r="N1291" s="105"/>
      <c r="Q1291" s="19"/>
      <c r="R1291" s="19"/>
    </row>
    <row r="1292" spans="1:18" s="18" customFormat="1" ht="15.75" collapsed="1" x14ac:dyDescent="0.25">
      <c r="A1292" s="106"/>
      <c r="B1292" s="80" t="s">
        <v>40</v>
      </c>
      <c r="C1292" s="81"/>
      <c r="D1292" s="82" t="s">
        <v>817</v>
      </c>
      <c r="E1292" s="82" t="str">
        <f t="shared" ref="E1292:E1293" ca="1" si="278">IF(F1292&lt;&gt;"","0x"&amp;DEC2HEX(F1292,3),"")</f>
        <v>0x2D4</v>
      </c>
      <c r="F1292" s="82">
        <f t="array" aca="1" ref="F1292" ca="1">IF(ISNUMBER(SEARCH("Bit", $K1292)), "", INDEX(F:F,MAX(IF(OFFSET(F1292,-25,0,24,1)&lt;&gt;"",ROW(OFFSET(F1292,-25,0,24,1)))),)+1)</f>
        <v>724</v>
      </c>
      <c r="G1292" s="82" t="s">
        <v>43</v>
      </c>
      <c r="H1292" s="82">
        <v>8</v>
      </c>
      <c r="I1292" s="82"/>
      <c r="J1292" s="82"/>
      <c r="K1292" s="89" t="s">
        <v>45</v>
      </c>
      <c r="L1292" s="89" t="s">
        <v>936</v>
      </c>
      <c r="M1292" s="90"/>
      <c r="N1292" s="91"/>
      <c r="Q1292" s="19"/>
      <c r="R1292" s="19"/>
    </row>
    <row r="1293" spans="1:18" s="18" customFormat="1" ht="15.75" hidden="1" outlineLevel="1" x14ac:dyDescent="0.25">
      <c r="A1293" s="106"/>
      <c r="B1293" s="80"/>
      <c r="C1293" s="81"/>
      <c r="D1293" s="82"/>
      <c r="E1293" s="82" t="str">
        <f t="shared" ca="1" si="278"/>
        <v/>
      </c>
      <c r="F1293" s="82" t="str">
        <f t="array" aca="1" ref="F1293" ca="1">IF(ISNUMBER(SEARCH("Bit", $K1293)), "", INDEX(F:F,MAX(IF(OFFSET(F1293,-25,0,24,1)&lt;&gt;"",ROW(OFFSET(F1293,-25,0,24,1)))),)+1)</f>
        <v/>
      </c>
      <c r="G1293" s="82"/>
      <c r="H1293" s="82"/>
      <c r="I1293" s="82"/>
      <c r="J1293" s="82"/>
      <c r="K1293" s="89" t="s">
        <v>135</v>
      </c>
      <c r="L1293" s="89"/>
      <c r="M1293" s="90"/>
      <c r="N1293" s="91"/>
      <c r="Q1293" s="19"/>
      <c r="R1293" s="19"/>
    </row>
    <row r="1294" spans="1:18" s="18" customFormat="1" ht="15.75" collapsed="1" x14ac:dyDescent="0.25">
      <c r="A1294" s="106"/>
      <c r="B1294" s="80" t="s">
        <v>40</v>
      </c>
      <c r="C1294" s="81"/>
      <c r="D1294" s="82" t="s">
        <v>817</v>
      </c>
      <c r="E1294" s="82" t="str">
        <f t="shared" ca="1" si="271"/>
        <v>0x2D5</v>
      </c>
      <c r="F1294" s="82">
        <f t="array" aca="1" ref="F1294" ca="1">IF(ISNUMBER(SEARCH("Bit", $K1294)), "", INDEX(F:F,MAX(IF(OFFSET(F1294,-25,0,24,1)&lt;&gt;"",ROW(OFFSET(F1294,-25,0,24,1)))),)+1)</f>
        <v>725</v>
      </c>
      <c r="G1294" s="82" t="s">
        <v>43</v>
      </c>
      <c r="H1294" s="82">
        <v>8</v>
      </c>
      <c r="I1294" s="82"/>
      <c r="J1294" s="82"/>
      <c r="K1294" s="89" t="s">
        <v>45</v>
      </c>
      <c r="L1294" s="89" t="s">
        <v>936</v>
      </c>
      <c r="M1294" s="90"/>
      <c r="N1294" s="91"/>
      <c r="Q1294" s="19"/>
      <c r="R1294" s="19"/>
    </row>
    <row r="1295" spans="1:18" s="18" customFormat="1" ht="15.75" hidden="1" outlineLevel="1" x14ac:dyDescent="0.25">
      <c r="A1295" s="106"/>
      <c r="B1295" s="80"/>
      <c r="C1295" s="81"/>
      <c r="D1295" s="82"/>
      <c r="E1295" s="82" t="str">
        <f t="shared" ca="1" si="271"/>
        <v/>
      </c>
      <c r="F1295" s="82" t="str">
        <f t="array" aca="1" ref="F1295" ca="1">IF(ISNUMBER(SEARCH("Bit", $K1295)), "", INDEX(F:F,MAX(IF(OFFSET(F1295,-25,0,24,1)&lt;&gt;"",ROW(OFFSET(F1295,-25,0,24,1)))),)+1)</f>
        <v/>
      </c>
      <c r="G1295" s="82"/>
      <c r="H1295" s="82"/>
      <c r="I1295" s="82"/>
      <c r="J1295" s="82"/>
      <c r="K1295" s="89" t="s">
        <v>135</v>
      </c>
      <c r="L1295" s="89"/>
      <c r="M1295" s="90"/>
      <c r="N1295" s="91"/>
      <c r="Q1295" s="19"/>
      <c r="R1295" s="19"/>
    </row>
    <row r="1296" spans="1:18" s="18" customFormat="1" ht="15.75" collapsed="1" x14ac:dyDescent="0.25">
      <c r="A1296" s="106"/>
      <c r="B1296" s="80" t="s">
        <v>40</v>
      </c>
      <c r="C1296" s="81" t="s">
        <v>959</v>
      </c>
      <c r="D1296" s="82" t="s">
        <v>817</v>
      </c>
      <c r="E1296" s="82" t="str">
        <f t="shared" ref="E1296:E1471" ca="1" si="279">IF(F1296&lt;&gt;"","0x"&amp;DEC2HEX(F1296,3),"")</f>
        <v>0x2D6</v>
      </c>
      <c r="F1296" s="82">
        <f t="array" aca="1" ref="F1296" ca="1">IF(ISNUMBER(SEARCH("Bit", $K1296)), "", INDEX(F:F,MAX(IF(OFFSET(F1296,-25,0,24,1)&lt;&gt;"",ROW(OFFSET(F1296,-25,0,24,1)))),)+1)</f>
        <v>726</v>
      </c>
      <c r="G1296" s="82" t="s">
        <v>824</v>
      </c>
      <c r="H1296" s="82">
        <v>16</v>
      </c>
      <c r="I1296" s="82"/>
      <c r="J1296" s="82"/>
      <c r="K1296" s="89" t="s">
        <v>45</v>
      </c>
      <c r="L1296" s="89" t="s">
        <v>936</v>
      </c>
      <c r="M1296" s="90"/>
      <c r="N1296" s="91"/>
      <c r="Q1296" s="19"/>
      <c r="R1296" s="19"/>
    </row>
    <row r="1297" spans="1:18" s="18" customFormat="1" ht="33.75" hidden="1" outlineLevel="1" x14ac:dyDescent="0.25">
      <c r="A1297" s="106"/>
      <c r="B1297" s="80"/>
      <c r="C1297" s="81"/>
      <c r="D1297" s="82"/>
      <c r="E1297" s="82" t="str">
        <f t="shared" ca="1" si="279"/>
        <v/>
      </c>
      <c r="F1297" s="82" t="str">
        <f t="array" aca="1" ref="F1297" ca="1">IF(ISNUMBER(SEARCH("Bit", $K1297)), "", INDEX(F:F,MAX(IF(OFFSET(F1297,-25,0,24,1)&lt;&gt;"",ROW(OFFSET(F1297,-25,0,24,1)))),)+1)</f>
        <v/>
      </c>
      <c r="G1297" s="82"/>
      <c r="H1297" s="82"/>
      <c r="I1297" s="82"/>
      <c r="J1297" s="82"/>
      <c r="K1297" s="89" t="s">
        <v>607</v>
      </c>
      <c r="L1297" s="89"/>
      <c r="M1297" s="90" t="s">
        <v>960</v>
      </c>
      <c r="N1297" s="91" t="s">
        <v>961</v>
      </c>
      <c r="Q1297" s="19"/>
      <c r="R1297" s="19"/>
    </row>
    <row r="1298" spans="1:18" s="18" customFormat="1" ht="33.75" hidden="1" outlineLevel="1" x14ac:dyDescent="0.25">
      <c r="A1298" s="106"/>
      <c r="B1298" s="80"/>
      <c r="C1298" s="81"/>
      <c r="D1298" s="82"/>
      <c r="E1298" s="82" t="str">
        <f t="shared" ref="E1298" ca="1" si="280">IF(F1298&lt;&gt;"","0x"&amp;DEC2HEX(F1298,3),"")</f>
        <v/>
      </c>
      <c r="F1298" s="82" t="str">
        <f t="array" aca="1" ref="F1298" ca="1">IF(ISNUMBER(SEARCH("Bit", $K1298)), "", INDEX(F:F,MAX(IF(OFFSET(F1298,-25,0,24,1)&lt;&gt;"",ROW(OFFSET(F1298,-25,0,24,1)))),)+1)</f>
        <v/>
      </c>
      <c r="G1298" s="82"/>
      <c r="H1298" s="82"/>
      <c r="I1298" s="82"/>
      <c r="J1298" s="82"/>
      <c r="K1298" s="89" t="s">
        <v>608</v>
      </c>
      <c r="L1298" s="89"/>
      <c r="M1298" s="90" t="s">
        <v>962</v>
      </c>
      <c r="N1298" s="91" t="s">
        <v>963</v>
      </c>
      <c r="Q1298" s="19"/>
      <c r="R1298" s="19"/>
    </row>
    <row r="1299" spans="1:18" s="18" customFormat="1" ht="22.5" hidden="1" outlineLevel="1" x14ac:dyDescent="0.25">
      <c r="A1299" s="106"/>
      <c r="B1299" s="80"/>
      <c r="C1299" s="81"/>
      <c r="D1299" s="82"/>
      <c r="E1299" s="82" t="str">
        <f t="shared" ca="1" si="279"/>
        <v/>
      </c>
      <c r="F1299" s="82" t="str">
        <f t="array" aca="1" ref="F1299" ca="1">IF(ISNUMBER(SEARCH("Bit", $K1299)), "", INDEX(F:F,MAX(IF(OFFSET(F1299,-25,0,24,1)&lt;&gt;"",ROW(OFFSET(F1299,-25,0,24,1)))),)+1)</f>
        <v/>
      </c>
      <c r="G1299" s="82"/>
      <c r="H1299" s="82"/>
      <c r="I1299" s="82"/>
      <c r="J1299" s="82"/>
      <c r="K1299" s="89" t="s">
        <v>1823</v>
      </c>
      <c r="L1299" s="89"/>
      <c r="M1299" s="90" t="s">
        <v>959</v>
      </c>
      <c r="N1299" s="91" t="s">
        <v>1824</v>
      </c>
      <c r="Q1299" s="19"/>
      <c r="R1299" s="19"/>
    </row>
    <row r="1300" spans="1:18" s="18" customFormat="1" ht="22.5" collapsed="1" x14ac:dyDescent="0.25">
      <c r="A1300" s="106"/>
      <c r="B1300" s="80" t="s">
        <v>40</v>
      </c>
      <c r="C1300" s="81" t="s">
        <v>2105</v>
      </c>
      <c r="D1300" s="82" t="s">
        <v>817</v>
      </c>
      <c r="E1300" s="82" t="str">
        <f t="shared" ref="E1300:E1342" ca="1" si="281">IF(F1300&lt;&gt;"","0x"&amp;DEC2HEX(F1300,3),"")</f>
        <v>0x2D7</v>
      </c>
      <c r="F1300" s="82">
        <f t="array" aca="1" ref="F1300" ca="1">IF(ISNUMBER(SEARCH("Bit", $K1300)), "", INDEX(F:F,MAX(IF(OFFSET(F1300,-25,0,24,1)&lt;&gt;"",ROW(OFFSET(F1300,-25,0,24,1)))),)+1)</f>
        <v>727</v>
      </c>
      <c r="G1300" s="82" t="s">
        <v>824</v>
      </c>
      <c r="H1300" s="82">
        <v>16</v>
      </c>
      <c r="I1300" s="82"/>
      <c r="J1300" s="82"/>
      <c r="K1300" s="89" t="s">
        <v>45</v>
      </c>
      <c r="L1300" s="89" t="s">
        <v>936</v>
      </c>
      <c r="M1300" s="90"/>
      <c r="N1300" s="105" t="s">
        <v>2108</v>
      </c>
      <c r="Q1300" s="19"/>
      <c r="R1300" s="19"/>
    </row>
    <row r="1301" spans="1:18" s="18" customFormat="1" ht="22.5" hidden="1" outlineLevel="1" x14ac:dyDescent="0.25">
      <c r="A1301" s="106"/>
      <c r="B1301" s="80"/>
      <c r="C1301" s="81"/>
      <c r="D1301" s="82"/>
      <c r="E1301" s="82" t="str">
        <f t="shared" ca="1" si="281"/>
        <v/>
      </c>
      <c r="F1301" s="82" t="str">
        <f t="array" aca="1" ref="F1301" ca="1">IF(ISNUMBER(SEARCH("Bit", $K1301)), "", INDEX(F:F,MAX(IF(OFFSET(F1301,-25,0,24,1)&lt;&gt;"",ROW(OFFSET(F1301,-25,0,24,1)))),)+1)</f>
        <v/>
      </c>
      <c r="G1301" s="82"/>
      <c r="H1301" s="82"/>
      <c r="I1301" s="82"/>
      <c r="J1301" s="82"/>
      <c r="K1301" s="89" t="s">
        <v>607</v>
      </c>
      <c r="L1301" s="89"/>
      <c r="M1301" s="90" t="s">
        <v>966</v>
      </c>
      <c r="N1301" s="91" t="s">
        <v>967</v>
      </c>
      <c r="Q1301" s="19"/>
      <c r="R1301" s="19"/>
    </row>
    <row r="1302" spans="1:18" s="18" customFormat="1" ht="33.75" hidden="1" outlineLevel="1" x14ac:dyDescent="0.25">
      <c r="A1302" s="106"/>
      <c r="B1302" s="80"/>
      <c r="C1302" s="81"/>
      <c r="D1302" s="82"/>
      <c r="E1302" s="82" t="str">
        <f t="shared" ca="1" si="281"/>
        <v/>
      </c>
      <c r="F1302" s="82" t="str">
        <f t="array" aca="1" ref="F1302" ca="1">IF(ISNUMBER(SEARCH("Bit", $K1302)), "", INDEX(F:F,MAX(IF(OFFSET(F1302,-25,0,24,1)&lt;&gt;"",ROW(OFFSET(F1302,-25,0,24,1)))),)+1)</f>
        <v/>
      </c>
      <c r="G1302" s="82"/>
      <c r="H1302" s="82"/>
      <c r="I1302" s="82"/>
      <c r="J1302" s="82"/>
      <c r="K1302" s="89" t="s">
        <v>608</v>
      </c>
      <c r="L1302" s="89"/>
      <c r="M1302" s="90" t="s">
        <v>968</v>
      </c>
      <c r="N1302" s="91" t="s">
        <v>969</v>
      </c>
      <c r="Q1302" s="19"/>
      <c r="R1302" s="19"/>
    </row>
    <row r="1303" spans="1:18" s="18" customFormat="1" ht="33.75" hidden="1" outlineLevel="1" x14ac:dyDescent="0.25">
      <c r="A1303" s="106"/>
      <c r="B1303" s="80"/>
      <c r="C1303" s="81"/>
      <c r="D1303" s="82"/>
      <c r="E1303" s="82" t="str">
        <f t="shared" ca="1" si="281"/>
        <v/>
      </c>
      <c r="F1303" s="82" t="str">
        <f t="array" aca="1" ref="F1303" ca="1">IF(ISNUMBER(SEARCH("Bit", $K1303)), "", INDEX(F:F,MAX(IF(OFFSET(F1303,-25,0,24,1)&lt;&gt;"",ROW(OFFSET(F1303,-25,0,24,1)))),)+1)</f>
        <v/>
      </c>
      <c r="G1303" s="82"/>
      <c r="H1303" s="82"/>
      <c r="I1303" s="82"/>
      <c r="J1303" s="82"/>
      <c r="K1303" s="89" t="s">
        <v>756</v>
      </c>
      <c r="L1303" s="89"/>
      <c r="M1303" s="90" t="s">
        <v>970</v>
      </c>
      <c r="N1303" s="91" t="s">
        <v>971</v>
      </c>
      <c r="Q1303" s="19"/>
      <c r="R1303" s="19"/>
    </row>
    <row r="1304" spans="1:18" s="18" customFormat="1" ht="22.5" hidden="1" outlineLevel="1" x14ac:dyDescent="0.25">
      <c r="A1304" s="106"/>
      <c r="B1304" s="80"/>
      <c r="C1304" s="81"/>
      <c r="D1304" s="82"/>
      <c r="E1304" s="82" t="str">
        <f t="shared" ca="1" si="281"/>
        <v/>
      </c>
      <c r="F1304" s="82" t="str">
        <f t="array" aca="1" ref="F1304" ca="1">IF(ISNUMBER(SEARCH("Bit", $K1304)), "", INDEX(F:F,MAX(IF(OFFSET(F1304,-25,0,24,1)&lt;&gt;"",ROW(OFFSET(F1304,-25,0,24,1)))),)+1)</f>
        <v/>
      </c>
      <c r="G1304" s="82"/>
      <c r="H1304" s="82"/>
      <c r="I1304" s="82"/>
      <c r="J1304" s="82"/>
      <c r="K1304" s="89" t="s">
        <v>759</v>
      </c>
      <c r="L1304" s="89"/>
      <c r="M1304" s="90" t="s">
        <v>972</v>
      </c>
      <c r="N1304" s="91" t="s">
        <v>973</v>
      </c>
      <c r="Q1304" s="19"/>
      <c r="R1304" s="19"/>
    </row>
    <row r="1305" spans="1:18" s="18" customFormat="1" ht="33.75" hidden="1" outlineLevel="1" x14ac:dyDescent="0.25">
      <c r="A1305" s="106"/>
      <c r="B1305" s="80"/>
      <c r="C1305" s="81"/>
      <c r="D1305" s="82"/>
      <c r="E1305" s="82" t="str">
        <f t="shared" ca="1" si="281"/>
        <v/>
      </c>
      <c r="F1305" s="82" t="str">
        <f t="array" aca="1" ref="F1305" ca="1">IF(ISNUMBER(SEARCH("Bit", $K1305)), "", INDEX(F:F,MAX(IF(OFFSET(F1305,-25,0,24,1)&lt;&gt;"",ROW(OFFSET(F1305,-25,0,24,1)))),)+1)</f>
        <v/>
      </c>
      <c r="G1305" s="82"/>
      <c r="H1305" s="82"/>
      <c r="I1305" s="82"/>
      <c r="J1305" s="82"/>
      <c r="K1305" s="89" t="s">
        <v>244</v>
      </c>
      <c r="L1305" s="89"/>
      <c r="M1305" s="90" t="s">
        <v>974</v>
      </c>
      <c r="N1305" s="91" t="s">
        <v>975</v>
      </c>
      <c r="Q1305" s="19"/>
      <c r="R1305" s="19"/>
    </row>
    <row r="1306" spans="1:18" s="18" customFormat="1" ht="22.5" hidden="1" outlineLevel="1" x14ac:dyDescent="0.25">
      <c r="A1306" s="106"/>
      <c r="B1306" s="80"/>
      <c r="C1306" s="81"/>
      <c r="D1306" s="82"/>
      <c r="E1306" s="82" t="str">
        <f t="shared" ca="1" si="281"/>
        <v/>
      </c>
      <c r="F1306" s="82" t="str">
        <f t="array" aca="1" ref="F1306" ca="1">IF(ISNUMBER(SEARCH("Bit", $K1306)), "", INDEX(F:F,MAX(IF(OFFSET(F1306,-25,0,24,1)&lt;&gt;"",ROW(OFFSET(F1306,-25,0,24,1)))),)+1)</f>
        <v/>
      </c>
      <c r="G1306" s="82"/>
      <c r="H1306" s="82"/>
      <c r="I1306" s="82"/>
      <c r="J1306" s="82"/>
      <c r="K1306" s="89" t="s">
        <v>50</v>
      </c>
      <c r="L1306" s="89"/>
      <c r="M1306" s="90" t="s">
        <v>976</v>
      </c>
      <c r="N1306" s="91" t="s">
        <v>977</v>
      </c>
      <c r="Q1306" s="19"/>
      <c r="R1306" s="19"/>
    </row>
    <row r="1307" spans="1:18" s="18" customFormat="1" ht="15.75" hidden="1" outlineLevel="1" x14ac:dyDescent="0.25">
      <c r="A1307" s="106"/>
      <c r="B1307" s="80"/>
      <c r="C1307" s="81"/>
      <c r="D1307" s="82"/>
      <c r="E1307" s="82" t="str">
        <f t="shared" ca="1" si="281"/>
        <v/>
      </c>
      <c r="F1307" s="82" t="str">
        <f t="array" aca="1" ref="F1307" ca="1">IF(ISNUMBER(SEARCH("Bit", $K1307)), "", INDEX(F:F,MAX(IF(OFFSET(F1307,-25,0,24,1)&lt;&gt;"",ROW(OFFSET(F1307,-25,0,24,1)))),)+1)</f>
        <v/>
      </c>
      <c r="G1307" s="82"/>
      <c r="H1307" s="82"/>
      <c r="I1307" s="82"/>
      <c r="J1307" s="82"/>
      <c r="K1307" s="89" t="s">
        <v>249</v>
      </c>
      <c r="L1307" s="89"/>
      <c r="M1307" s="90" t="s">
        <v>978</v>
      </c>
      <c r="N1307" s="91" t="s">
        <v>979</v>
      </c>
      <c r="Q1307" s="19"/>
      <c r="R1307" s="19"/>
    </row>
    <row r="1308" spans="1:18" s="18" customFormat="1" ht="15.75" hidden="1" outlineLevel="1" x14ac:dyDescent="0.25">
      <c r="A1308" s="106"/>
      <c r="B1308" s="80"/>
      <c r="C1308" s="81"/>
      <c r="D1308" s="82"/>
      <c r="E1308" s="82" t="str">
        <f t="shared" ca="1" si="281"/>
        <v/>
      </c>
      <c r="F1308" s="82" t="str">
        <f t="array" aca="1" ref="F1308" ca="1">IF(ISNUMBER(SEARCH("Bit", $K1308)), "", INDEX(F:F,MAX(IF(OFFSET(F1308,-25,0,24,1)&lt;&gt;"",ROW(OFFSET(F1308,-25,0,24,1)))),)+1)</f>
        <v/>
      </c>
      <c r="G1308" s="82"/>
      <c r="H1308" s="82"/>
      <c r="I1308" s="82"/>
      <c r="J1308" s="82"/>
      <c r="K1308" s="89" t="s">
        <v>69</v>
      </c>
      <c r="L1308" s="89"/>
      <c r="M1308" s="90" t="s">
        <v>980</v>
      </c>
      <c r="N1308" s="91" t="s">
        <v>981</v>
      </c>
      <c r="Q1308" s="19"/>
      <c r="R1308" s="19"/>
    </row>
    <row r="1309" spans="1:18" s="18" customFormat="1" ht="22.5" hidden="1" outlineLevel="1" x14ac:dyDescent="0.25">
      <c r="A1309" s="106"/>
      <c r="B1309" s="80"/>
      <c r="C1309" s="81"/>
      <c r="D1309" s="82"/>
      <c r="E1309" s="82" t="str">
        <f t="shared" ca="1" si="281"/>
        <v/>
      </c>
      <c r="F1309" s="82" t="str">
        <f t="array" aca="1" ref="F1309" ca="1">IF(ISNUMBER(SEARCH("Bit", $K1309)), "", INDEX(F:F,MAX(IF(OFFSET(F1309,-25,0,24,1)&lt;&gt;"",ROW(OFFSET(F1309,-25,0,24,1)))),)+1)</f>
        <v/>
      </c>
      <c r="G1309" s="82"/>
      <c r="H1309" s="82"/>
      <c r="I1309" s="82"/>
      <c r="J1309" s="82"/>
      <c r="K1309" s="89" t="s">
        <v>34</v>
      </c>
      <c r="L1309" s="89"/>
      <c r="M1309" s="90" t="s">
        <v>982</v>
      </c>
      <c r="N1309" s="91" t="s">
        <v>983</v>
      </c>
      <c r="Q1309" s="19"/>
      <c r="R1309" s="19"/>
    </row>
    <row r="1310" spans="1:18" s="18" customFormat="1" ht="15.75" hidden="1" outlineLevel="1" x14ac:dyDescent="0.25">
      <c r="A1310" s="106"/>
      <c r="B1310" s="80"/>
      <c r="C1310" s="81"/>
      <c r="D1310" s="82"/>
      <c r="E1310" s="82" t="str">
        <f t="shared" ca="1" si="281"/>
        <v/>
      </c>
      <c r="F1310" s="82" t="str">
        <f t="array" aca="1" ref="F1310" ca="1">IF(ISNUMBER(SEARCH("Bit", $K1310)), "", INDEX(F:F,MAX(IF(OFFSET(F1310,-25,0,24,1)&lt;&gt;"",ROW(OFFSET(F1310,-25,0,24,1)))),)+1)</f>
        <v/>
      </c>
      <c r="G1310" s="82"/>
      <c r="H1310" s="82"/>
      <c r="I1310" s="82"/>
      <c r="J1310" s="82"/>
      <c r="K1310" s="89" t="s">
        <v>35</v>
      </c>
      <c r="L1310" s="89"/>
      <c r="M1310" s="90" t="s">
        <v>984</v>
      </c>
      <c r="N1310" s="91" t="s">
        <v>985</v>
      </c>
      <c r="Q1310" s="19"/>
      <c r="R1310" s="19"/>
    </row>
    <row r="1311" spans="1:18" s="18" customFormat="1" ht="15.75" hidden="1" outlineLevel="1" x14ac:dyDescent="0.25">
      <c r="A1311" s="106"/>
      <c r="B1311" s="80"/>
      <c r="C1311" s="81"/>
      <c r="D1311" s="82"/>
      <c r="E1311" s="82" t="str">
        <f t="shared" ca="1" si="281"/>
        <v/>
      </c>
      <c r="F1311" s="82" t="str">
        <f t="array" aca="1" ref="F1311" ca="1">IF(ISNUMBER(SEARCH("Bit", $K1311)), "", INDEX(F:F,MAX(IF(OFFSET(F1311,-25,0,24,1)&lt;&gt;"",ROW(OFFSET(F1311,-25,0,24,1)))),)+1)</f>
        <v/>
      </c>
      <c r="G1311" s="82"/>
      <c r="H1311" s="82"/>
      <c r="I1311" s="82"/>
      <c r="J1311" s="82"/>
      <c r="K1311" s="89" t="s">
        <v>36</v>
      </c>
      <c r="L1311" s="89"/>
      <c r="M1311" s="90" t="s">
        <v>986</v>
      </c>
      <c r="N1311" s="91" t="s">
        <v>987</v>
      </c>
      <c r="Q1311" s="19"/>
      <c r="R1311" s="19"/>
    </row>
    <row r="1312" spans="1:18" s="18" customFormat="1" ht="15.75" hidden="1" outlineLevel="1" x14ac:dyDescent="0.25">
      <c r="A1312" s="106"/>
      <c r="B1312" s="80"/>
      <c r="C1312" s="81"/>
      <c r="D1312" s="82"/>
      <c r="E1312" s="82" t="str">
        <f t="shared" ca="1" si="281"/>
        <v/>
      </c>
      <c r="F1312" s="82" t="str">
        <f t="array" aca="1" ref="F1312" ca="1">IF(ISNUMBER(SEARCH("Bit", $K1312)), "", INDEX(F:F,MAX(IF(OFFSET(F1312,-25,0,24,1)&lt;&gt;"",ROW(OFFSET(F1312,-25,0,24,1)))),)+1)</f>
        <v/>
      </c>
      <c r="G1312" s="82"/>
      <c r="H1312" s="82"/>
      <c r="I1312" s="82"/>
      <c r="J1312" s="82"/>
      <c r="K1312" s="89" t="s">
        <v>37</v>
      </c>
      <c r="L1312" s="89"/>
      <c r="M1312" s="90" t="s">
        <v>988</v>
      </c>
      <c r="N1312" s="91" t="s">
        <v>989</v>
      </c>
      <c r="Q1312" s="19"/>
      <c r="R1312" s="19"/>
    </row>
    <row r="1313" spans="1:18" s="18" customFormat="1" ht="15.75" hidden="1" outlineLevel="1" x14ac:dyDescent="0.25">
      <c r="A1313" s="106"/>
      <c r="B1313" s="80"/>
      <c r="C1313" s="81"/>
      <c r="D1313" s="82"/>
      <c r="E1313" s="82" t="str">
        <f t="shared" ca="1" si="281"/>
        <v/>
      </c>
      <c r="F1313" s="82" t="str">
        <f t="array" aca="1" ref="F1313" ca="1">IF(ISNUMBER(SEARCH("Bit", $K1313)), "", INDEX(F:F,MAX(IF(OFFSET(F1313,-25,0,24,1)&lt;&gt;"",ROW(OFFSET(F1313,-25,0,24,1)))),)+1)</f>
        <v/>
      </c>
      <c r="G1313" s="82"/>
      <c r="H1313" s="82"/>
      <c r="I1313" s="82"/>
      <c r="J1313" s="82"/>
      <c r="K1313" s="89" t="s">
        <v>38</v>
      </c>
      <c r="L1313" s="89"/>
      <c r="M1313" s="90" t="s">
        <v>990</v>
      </c>
      <c r="N1313" s="91" t="s">
        <v>991</v>
      </c>
      <c r="Q1313" s="19"/>
      <c r="R1313" s="19"/>
    </row>
    <row r="1314" spans="1:18" s="18" customFormat="1" ht="33.75" hidden="1" outlineLevel="1" x14ac:dyDescent="0.25">
      <c r="A1314" s="106"/>
      <c r="B1314" s="80"/>
      <c r="C1314" s="81"/>
      <c r="D1314" s="82"/>
      <c r="E1314" s="82" t="str">
        <f t="shared" ca="1" si="281"/>
        <v/>
      </c>
      <c r="F1314" s="82" t="str">
        <f t="array" aca="1" ref="F1314" ca="1">IF(ISNUMBER(SEARCH("Bit", $K1314)), "", INDEX(F:F,MAX(IF(OFFSET(F1314,-25,0,24,1)&lt;&gt;"",ROW(OFFSET(F1314,-25,0,24,1)))),)+1)</f>
        <v/>
      </c>
      <c r="G1314" s="82"/>
      <c r="H1314" s="82"/>
      <c r="I1314" s="82"/>
      <c r="J1314" s="82"/>
      <c r="K1314" s="89" t="s">
        <v>39</v>
      </c>
      <c r="L1314" s="89"/>
      <c r="M1314" s="90" t="s">
        <v>992</v>
      </c>
      <c r="N1314" s="91" t="s">
        <v>993</v>
      </c>
      <c r="Q1314" s="19"/>
      <c r="R1314" s="19"/>
    </row>
    <row r="1315" spans="1:18" s="18" customFormat="1" ht="22.5" hidden="1" outlineLevel="1" x14ac:dyDescent="0.25">
      <c r="A1315" s="106"/>
      <c r="B1315" s="80"/>
      <c r="C1315" s="81"/>
      <c r="D1315" s="82"/>
      <c r="E1315" s="82" t="str">
        <f t="shared" ca="1" si="281"/>
        <v/>
      </c>
      <c r="F1315" s="82" t="str">
        <f t="array" aca="1" ref="F1315" ca="1">IF(ISNUMBER(SEARCH("Bit", $K1315)), "", INDEX(F:F,MAX(IF(OFFSET(F1315,-25,0,24,1)&lt;&gt;"",ROW(OFFSET(F1315,-25,0,24,1)))),)+1)</f>
        <v/>
      </c>
      <c r="G1315" s="82"/>
      <c r="H1315" s="82"/>
      <c r="I1315" s="82"/>
      <c r="J1315" s="82"/>
      <c r="K1315" s="89" t="s">
        <v>88</v>
      </c>
      <c r="L1315" s="89"/>
      <c r="M1315" s="90" t="s">
        <v>994</v>
      </c>
      <c r="N1315" s="91" t="s">
        <v>995</v>
      </c>
      <c r="Q1315" s="19"/>
      <c r="R1315" s="19"/>
    </row>
    <row r="1316" spans="1:18" s="18" customFormat="1" ht="15.75" hidden="1" outlineLevel="1" x14ac:dyDescent="0.25">
      <c r="A1316" s="106"/>
      <c r="B1316" s="80"/>
      <c r="C1316" s="81"/>
      <c r="D1316" s="82"/>
      <c r="E1316" s="82" t="str">
        <f t="shared" ca="1" si="281"/>
        <v/>
      </c>
      <c r="F1316" s="82" t="str">
        <f t="array" aca="1" ref="F1316" ca="1">IF(ISNUMBER(SEARCH("Bit", $K1316)), "", INDEX(F:F,MAX(IF(OFFSET(F1316,-25,0,24,1)&lt;&gt;"",ROW(OFFSET(F1316,-25,0,24,1)))),)+1)</f>
        <v/>
      </c>
      <c r="G1316" s="82"/>
      <c r="H1316" s="82"/>
      <c r="I1316" s="82"/>
      <c r="J1316" s="82"/>
      <c r="K1316" s="89" t="s">
        <v>90</v>
      </c>
      <c r="L1316" s="89"/>
      <c r="M1316" s="90" t="s">
        <v>996</v>
      </c>
      <c r="N1316" s="91" t="s">
        <v>997</v>
      </c>
      <c r="Q1316" s="19"/>
      <c r="R1316" s="19"/>
    </row>
    <row r="1317" spans="1:18" s="18" customFormat="1" ht="22.5" collapsed="1" x14ac:dyDescent="0.25">
      <c r="A1317" s="106"/>
      <c r="B1317" s="80" t="s">
        <v>40</v>
      </c>
      <c r="C1317" s="81" t="s">
        <v>2106</v>
      </c>
      <c r="D1317" s="82" t="s">
        <v>817</v>
      </c>
      <c r="E1317" s="82" t="str">
        <f t="shared" ca="1" si="281"/>
        <v>0x2D8</v>
      </c>
      <c r="F1317" s="82">
        <f t="array" aca="1" ref="F1317" ca="1">IF(ISNUMBER(SEARCH("Bit", $K1317)), "", INDEX(F:F,MAX(IF(OFFSET(F1317,-25,0,24,1)&lt;&gt;"",ROW(OFFSET(F1317,-25,0,24,1)))),)+1)</f>
        <v>728</v>
      </c>
      <c r="G1317" s="82" t="s">
        <v>824</v>
      </c>
      <c r="H1317" s="82">
        <v>12</v>
      </c>
      <c r="I1317" s="82"/>
      <c r="J1317" s="82"/>
      <c r="K1317" s="89" t="s">
        <v>45</v>
      </c>
      <c r="L1317" s="89" t="s">
        <v>936</v>
      </c>
      <c r="M1317" s="90"/>
      <c r="N1317" s="105" t="s">
        <v>2109</v>
      </c>
      <c r="Q1317" s="19"/>
      <c r="R1317" s="19"/>
    </row>
    <row r="1318" spans="1:18" s="18" customFormat="1" ht="33.75" hidden="1" outlineLevel="1" x14ac:dyDescent="0.25">
      <c r="A1318" s="106"/>
      <c r="B1318" s="80"/>
      <c r="C1318" s="81"/>
      <c r="D1318" s="82"/>
      <c r="E1318" s="82" t="str">
        <f t="shared" ca="1" si="281"/>
        <v/>
      </c>
      <c r="F1318" s="82" t="str">
        <f t="array" aca="1" ref="F1318" ca="1">IF(ISNUMBER(SEARCH("Bit", $K1318)), "", INDEX(F:F,MAX(IF(OFFSET(F1318,-25,0,24,1)&lt;&gt;"",ROW(OFFSET(F1318,-25,0,24,1)))),)+1)</f>
        <v/>
      </c>
      <c r="G1318" s="82"/>
      <c r="H1318" s="82"/>
      <c r="I1318" s="82"/>
      <c r="J1318" s="82"/>
      <c r="K1318" s="89" t="s">
        <v>244</v>
      </c>
      <c r="L1318" s="89"/>
      <c r="M1318" s="90" t="s">
        <v>960</v>
      </c>
      <c r="N1318" s="91" t="s">
        <v>999</v>
      </c>
      <c r="Q1318" s="19"/>
      <c r="R1318" s="19"/>
    </row>
    <row r="1319" spans="1:18" s="18" customFormat="1" ht="33.75" hidden="1" outlineLevel="1" x14ac:dyDescent="0.25">
      <c r="A1319" s="106"/>
      <c r="B1319" s="80"/>
      <c r="C1319" s="81"/>
      <c r="D1319" s="82"/>
      <c r="E1319" s="82" t="str">
        <f t="shared" ca="1" si="281"/>
        <v/>
      </c>
      <c r="F1319" s="82" t="str">
        <f t="array" aca="1" ref="F1319" ca="1">IF(ISNUMBER(SEARCH("Bit", $K1319)), "", INDEX(F:F,MAX(IF(OFFSET(F1319,-25,0,24,1)&lt;&gt;"",ROW(OFFSET(F1319,-25,0,24,1)))),)+1)</f>
        <v/>
      </c>
      <c r="G1319" s="82"/>
      <c r="H1319" s="82"/>
      <c r="I1319" s="82"/>
      <c r="J1319" s="82"/>
      <c r="K1319" s="89" t="s">
        <v>50</v>
      </c>
      <c r="L1319" s="89"/>
      <c r="M1319" s="90" t="s">
        <v>962</v>
      </c>
      <c r="N1319" s="91" t="s">
        <v>1000</v>
      </c>
      <c r="Q1319" s="19"/>
      <c r="R1319" s="19"/>
    </row>
    <row r="1320" spans="1:18" s="18" customFormat="1" ht="15.75" hidden="1" outlineLevel="1" x14ac:dyDescent="0.25">
      <c r="A1320" s="106"/>
      <c r="B1320" s="80"/>
      <c r="C1320" s="81"/>
      <c r="D1320" s="82"/>
      <c r="E1320" s="82" t="str">
        <f t="shared" ca="1" si="281"/>
        <v/>
      </c>
      <c r="F1320" s="82" t="str">
        <f t="array" aca="1" ref="F1320" ca="1">IF(ISNUMBER(SEARCH("Bit", $K1320)), "", INDEX(F:F,MAX(IF(OFFSET(F1320,-25,0,24,1)&lt;&gt;"",ROW(OFFSET(F1320,-25,0,24,1)))),)+1)</f>
        <v/>
      </c>
      <c r="G1320" s="82"/>
      <c r="H1320" s="82"/>
      <c r="I1320" s="82"/>
      <c r="J1320" s="82"/>
      <c r="K1320" s="89" t="s">
        <v>249</v>
      </c>
      <c r="L1320" s="89"/>
      <c r="M1320" s="90" t="s">
        <v>1001</v>
      </c>
      <c r="N1320" s="91" t="s">
        <v>1002</v>
      </c>
      <c r="Q1320" s="19"/>
      <c r="R1320" s="19"/>
    </row>
    <row r="1321" spans="1:18" s="18" customFormat="1" ht="15.75" hidden="1" outlineLevel="1" x14ac:dyDescent="0.25">
      <c r="A1321" s="106"/>
      <c r="B1321" s="80"/>
      <c r="C1321" s="81"/>
      <c r="D1321" s="82"/>
      <c r="E1321" s="82" t="str">
        <f t="shared" ca="1" si="281"/>
        <v/>
      </c>
      <c r="F1321" s="82" t="str">
        <f t="array" aca="1" ref="F1321" ca="1">IF(ISNUMBER(SEARCH("Bit", $K1321)), "", INDEX(F:F,MAX(IF(OFFSET(F1321,-25,0,24,1)&lt;&gt;"",ROW(OFFSET(F1321,-25,0,24,1)))),)+1)</f>
        <v/>
      </c>
      <c r="G1321" s="82"/>
      <c r="H1321" s="82"/>
      <c r="I1321" s="82"/>
      <c r="J1321" s="82"/>
      <c r="K1321" s="89" t="s">
        <v>69</v>
      </c>
      <c r="L1321" s="89"/>
      <c r="M1321" s="90" t="s">
        <v>1003</v>
      </c>
      <c r="N1321" s="91" t="s">
        <v>1004</v>
      </c>
      <c r="Q1321" s="19"/>
      <c r="R1321" s="19"/>
    </row>
    <row r="1322" spans="1:18" s="18" customFormat="1" ht="15.75" hidden="1" outlineLevel="1" x14ac:dyDescent="0.25">
      <c r="A1322" s="106"/>
      <c r="B1322" s="80"/>
      <c r="C1322" s="81"/>
      <c r="D1322" s="82"/>
      <c r="E1322" s="82" t="str">
        <f t="shared" ca="1" si="281"/>
        <v/>
      </c>
      <c r="F1322" s="82" t="str">
        <f t="array" aca="1" ref="F1322" ca="1">IF(ISNUMBER(SEARCH("Bit", $K1322)), "", INDEX(F:F,MAX(IF(OFFSET(F1322,-25,0,24,1)&lt;&gt;"",ROW(OFFSET(F1322,-25,0,24,1)))),)+1)</f>
        <v/>
      </c>
      <c r="G1322" s="82"/>
      <c r="H1322" s="82"/>
      <c r="I1322" s="82"/>
      <c r="J1322" s="82"/>
      <c r="K1322" s="89" t="s">
        <v>34</v>
      </c>
      <c r="L1322" s="89"/>
      <c r="M1322" s="90" t="s">
        <v>986</v>
      </c>
      <c r="N1322" s="91" t="s">
        <v>1005</v>
      </c>
      <c r="Q1322" s="19"/>
      <c r="R1322" s="19"/>
    </row>
    <row r="1323" spans="1:18" s="18" customFormat="1" ht="15.75" hidden="1" outlineLevel="1" x14ac:dyDescent="0.25">
      <c r="A1323" s="106"/>
      <c r="B1323" s="80"/>
      <c r="C1323" s="81"/>
      <c r="D1323" s="82"/>
      <c r="E1323" s="82" t="str">
        <f t="shared" ca="1" si="281"/>
        <v/>
      </c>
      <c r="F1323" s="82" t="str">
        <f t="array" aca="1" ref="F1323" ca="1">IF(ISNUMBER(SEARCH("Bit", $K1323)), "", INDEX(F:F,MAX(IF(OFFSET(F1323,-25,0,24,1)&lt;&gt;"",ROW(OFFSET(F1323,-25,0,24,1)))),)+1)</f>
        <v/>
      </c>
      <c r="G1323" s="82"/>
      <c r="H1323" s="82"/>
      <c r="I1323" s="82"/>
      <c r="J1323" s="82"/>
      <c r="K1323" s="89" t="s">
        <v>35</v>
      </c>
      <c r="L1323" s="89"/>
      <c r="M1323" s="90" t="s">
        <v>1006</v>
      </c>
      <c r="N1323" s="91" t="s">
        <v>1007</v>
      </c>
      <c r="Q1323" s="19"/>
      <c r="R1323" s="19"/>
    </row>
    <row r="1324" spans="1:18" s="18" customFormat="1" ht="15.75" hidden="1" outlineLevel="1" x14ac:dyDescent="0.25">
      <c r="A1324" s="106"/>
      <c r="B1324" s="80"/>
      <c r="C1324" s="81"/>
      <c r="D1324" s="82"/>
      <c r="E1324" s="82" t="str">
        <f t="shared" ca="1" si="281"/>
        <v/>
      </c>
      <c r="F1324" s="82" t="str">
        <f t="array" aca="1" ref="F1324" ca="1">IF(ISNUMBER(SEARCH("Bit", $K1324)), "", INDEX(F:F,MAX(IF(OFFSET(F1324,-25,0,24,1)&lt;&gt;"",ROW(OFFSET(F1324,-25,0,24,1)))),)+1)</f>
        <v/>
      </c>
      <c r="G1324" s="82"/>
      <c r="H1324" s="82"/>
      <c r="I1324" s="82"/>
      <c r="J1324" s="82"/>
      <c r="K1324" s="89" t="s">
        <v>36</v>
      </c>
      <c r="L1324" s="89"/>
      <c r="M1324" s="90" t="s">
        <v>1008</v>
      </c>
      <c r="N1324" s="91" t="s">
        <v>1007</v>
      </c>
      <c r="Q1324" s="19"/>
      <c r="R1324" s="19"/>
    </row>
    <row r="1325" spans="1:18" s="18" customFormat="1" ht="15.75" hidden="1" outlineLevel="1" x14ac:dyDescent="0.25">
      <c r="A1325" s="106"/>
      <c r="B1325" s="80"/>
      <c r="C1325" s="81"/>
      <c r="D1325" s="82"/>
      <c r="E1325" s="82" t="str">
        <f t="shared" ca="1" si="281"/>
        <v/>
      </c>
      <c r="F1325" s="82" t="str">
        <f t="array" aca="1" ref="F1325" ca="1">IF(ISNUMBER(SEARCH("Bit", $K1325)), "", INDEX(F:F,MAX(IF(OFFSET(F1325,-25,0,24,1)&lt;&gt;"",ROW(OFFSET(F1325,-25,0,24,1)))),)+1)</f>
        <v/>
      </c>
      <c r="G1325" s="82"/>
      <c r="H1325" s="82"/>
      <c r="I1325" s="82"/>
      <c r="J1325" s="82"/>
      <c r="K1325" s="89" t="s">
        <v>37</v>
      </c>
      <c r="L1325" s="89"/>
      <c r="M1325" s="90" t="s">
        <v>1009</v>
      </c>
      <c r="N1325" s="91" t="s">
        <v>1010</v>
      </c>
      <c r="Q1325" s="19"/>
      <c r="R1325" s="19"/>
    </row>
    <row r="1326" spans="1:18" s="18" customFormat="1" ht="15.75" hidden="1" outlineLevel="1" x14ac:dyDescent="0.25">
      <c r="A1326" s="106"/>
      <c r="B1326" s="80"/>
      <c r="C1326" s="81"/>
      <c r="D1326" s="82"/>
      <c r="E1326" s="82" t="str">
        <f t="shared" ca="1" si="281"/>
        <v/>
      </c>
      <c r="F1326" s="82" t="str">
        <f t="array" aca="1" ref="F1326" ca="1">IF(ISNUMBER(SEARCH("Bit", $K1326)), "", INDEX(F:F,MAX(IF(OFFSET(F1326,-25,0,24,1)&lt;&gt;"",ROW(OFFSET(F1326,-25,0,24,1)))),)+1)</f>
        <v/>
      </c>
      <c r="G1326" s="82"/>
      <c r="H1326" s="82"/>
      <c r="I1326" s="82"/>
      <c r="J1326" s="82"/>
      <c r="K1326" s="89" t="s">
        <v>38</v>
      </c>
      <c r="L1326" s="89"/>
      <c r="M1326" s="90" t="s">
        <v>1011</v>
      </c>
      <c r="N1326" s="91" t="s">
        <v>1007</v>
      </c>
      <c r="Q1326" s="19"/>
      <c r="R1326" s="19"/>
    </row>
    <row r="1327" spans="1:18" s="18" customFormat="1" ht="15.75" hidden="1" outlineLevel="1" x14ac:dyDescent="0.25">
      <c r="A1327" s="106"/>
      <c r="B1327" s="80"/>
      <c r="C1327" s="81"/>
      <c r="D1327" s="82"/>
      <c r="E1327" s="82" t="str">
        <f t="shared" ca="1" si="281"/>
        <v/>
      </c>
      <c r="F1327" s="82" t="str">
        <f t="array" aca="1" ref="F1327" ca="1">IF(ISNUMBER(SEARCH("Bit", $K1327)), "", INDEX(F:F,MAX(IF(OFFSET(F1327,-25,0,24,1)&lt;&gt;"",ROW(OFFSET(F1327,-25,0,24,1)))),)+1)</f>
        <v/>
      </c>
      <c r="G1327" s="82"/>
      <c r="H1327" s="82"/>
      <c r="I1327" s="82"/>
      <c r="J1327" s="82"/>
      <c r="K1327" s="89" t="s">
        <v>39</v>
      </c>
      <c r="L1327" s="89"/>
      <c r="M1327" s="90" t="s">
        <v>1012</v>
      </c>
      <c r="N1327" s="91" t="s">
        <v>1007</v>
      </c>
      <c r="Q1327" s="19"/>
      <c r="R1327" s="19"/>
    </row>
    <row r="1328" spans="1:18" s="18" customFormat="1" ht="15.75" hidden="1" outlineLevel="1" x14ac:dyDescent="0.25">
      <c r="A1328" s="106"/>
      <c r="B1328" s="80"/>
      <c r="C1328" s="81"/>
      <c r="D1328" s="82"/>
      <c r="E1328" s="82" t="str">
        <f t="shared" ca="1" si="281"/>
        <v/>
      </c>
      <c r="F1328" s="82" t="str">
        <f t="array" aca="1" ref="F1328" ca="1">IF(ISNUMBER(SEARCH("Bit", $K1328)), "", INDEX(F:F,MAX(IF(OFFSET(F1328,-25,0,24,1)&lt;&gt;"",ROW(OFFSET(F1328,-25,0,24,1)))),)+1)</f>
        <v/>
      </c>
      <c r="G1328" s="82"/>
      <c r="H1328" s="82"/>
      <c r="I1328" s="82"/>
      <c r="J1328" s="82"/>
      <c r="K1328" s="89" t="s">
        <v>88</v>
      </c>
      <c r="L1328" s="89"/>
      <c r="M1328" s="90" t="s">
        <v>1013</v>
      </c>
      <c r="N1328" s="91" t="s">
        <v>1007</v>
      </c>
      <c r="Q1328" s="19"/>
      <c r="R1328" s="19"/>
    </row>
    <row r="1329" spans="1:18" s="18" customFormat="1" ht="33.75" hidden="1" outlineLevel="1" x14ac:dyDescent="0.25">
      <c r="A1329" s="106"/>
      <c r="B1329" s="80"/>
      <c r="C1329" s="81"/>
      <c r="D1329" s="82"/>
      <c r="E1329" s="82" t="str">
        <f t="shared" ca="1" si="281"/>
        <v/>
      </c>
      <c r="F1329" s="82" t="str">
        <f t="array" aca="1" ref="F1329" ca="1">IF(ISNUMBER(SEARCH("Bit", $K1329)), "", INDEX(F:F,MAX(IF(OFFSET(F1329,-25,0,24,1)&lt;&gt;"",ROW(OFFSET(F1329,-25,0,24,1)))),)+1)</f>
        <v/>
      </c>
      <c r="G1329" s="82"/>
      <c r="H1329" s="82"/>
      <c r="I1329" s="82"/>
      <c r="J1329" s="82"/>
      <c r="K1329" s="89" t="s">
        <v>90</v>
      </c>
      <c r="L1329" s="89"/>
      <c r="M1329" s="90" t="s">
        <v>2232</v>
      </c>
      <c r="N1329" s="91" t="s">
        <v>2240</v>
      </c>
      <c r="Q1329" s="19"/>
      <c r="R1329" s="19"/>
    </row>
    <row r="1330" spans="1:18" s="18" customFormat="1" ht="22.5" collapsed="1" x14ac:dyDescent="0.25">
      <c r="A1330" s="106"/>
      <c r="B1330" s="80" t="s">
        <v>40</v>
      </c>
      <c r="C1330" s="81" t="s">
        <v>2107</v>
      </c>
      <c r="D1330" s="82" t="s">
        <v>817</v>
      </c>
      <c r="E1330" s="82" t="str">
        <f t="shared" ca="1" si="281"/>
        <v>0x2D9</v>
      </c>
      <c r="F1330" s="82">
        <f t="array" aca="1" ref="F1330" ca="1">IF(ISNUMBER(SEARCH("Bit", $K1330)), "", INDEX(F:F,MAX(IF(OFFSET(F1330,-25,0,24,1)&lt;&gt;"",ROW(OFFSET(F1330,-25,0,24,1)))),)+1)</f>
        <v>729</v>
      </c>
      <c r="G1330" s="82" t="s">
        <v>824</v>
      </c>
      <c r="H1330" s="82">
        <v>12</v>
      </c>
      <c r="I1330" s="82"/>
      <c r="J1330" s="82"/>
      <c r="K1330" s="89" t="s">
        <v>45</v>
      </c>
      <c r="L1330" s="89" t="s">
        <v>936</v>
      </c>
      <c r="M1330" s="90"/>
      <c r="N1330" s="105" t="s">
        <v>2110</v>
      </c>
      <c r="Q1330" s="19"/>
      <c r="R1330" s="19"/>
    </row>
    <row r="1331" spans="1:18" s="18" customFormat="1" ht="33.75" hidden="1" outlineLevel="1" x14ac:dyDescent="0.25">
      <c r="A1331" s="106"/>
      <c r="B1331" s="80"/>
      <c r="C1331" s="81"/>
      <c r="D1331" s="82"/>
      <c r="E1331" s="82" t="str">
        <f t="shared" ca="1" si="281"/>
        <v/>
      </c>
      <c r="F1331" s="82" t="str">
        <f t="array" aca="1" ref="F1331" ca="1">IF(ISNUMBER(SEARCH("Bit", $K1331)), "", INDEX(F:F,MAX(IF(OFFSET(F1331,-25,0,24,1)&lt;&gt;"",ROW(OFFSET(F1331,-25,0,24,1)))),)+1)</f>
        <v/>
      </c>
      <c r="G1331" s="82"/>
      <c r="H1331" s="82"/>
      <c r="I1331" s="82"/>
      <c r="J1331" s="82"/>
      <c r="K1331" s="89" t="s">
        <v>244</v>
      </c>
      <c r="L1331" s="89"/>
      <c r="M1331" s="90" t="s">
        <v>960</v>
      </c>
      <c r="N1331" s="91" t="s">
        <v>999</v>
      </c>
      <c r="Q1331" s="19"/>
      <c r="R1331" s="19"/>
    </row>
    <row r="1332" spans="1:18" s="18" customFormat="1" ht="33.75" hidden="1" outlineLevel="1" x14ac:dyDescent="0.25">
      <c r="A1332" s="106"/>
      <c r="B1332" s="80"/>
      <c r="C1332" s="81"/>
      <c r="D1332" s="82"/>
      <c r="E1332" s="82" t="str">
        <f t="shared" ca="1" si="281"/>
        <v/>
      </c>
      <c r="F1332" s="82" t="str">
        <f t="array" aca="1" ref="F1332" ca="1">IF(ISNUMBER(SEARCH("Bit", $K1332)), "", INDEX(F:F,MAX(IF(OFFSET(F1332,-25,0,24,1)&lt;&gt;"",ROW(OFFSET(F1332,-25,0,24,1)))),)+1)</f>
        <v/>
      </c>
      <c r="G1332" s="82"/>
      <c r="H1332" s="82"/>
      <c r="I1332" s="82"/>
      <c r="J1332" s="82"/>
      <c r="K1332" s="89" t="s">
        <v>50</v>
      </c>
      <c r="L1332" s="89"/>
      <c r="M1332" s="90" t="s">
        <v>962</v>
      </c>
      <c r="N1332" s="91" t="s">
        <v>1000</v>
      </c>
      <c r="Q1332" s="19"/>
      <c r="R1332" s="19"/>
    </row>
    <row r="1333" spans="1:18" s="18" customFormat="1" ht="15.75" hidden="1" outlineLevel="1" x14ac:dyDescent="0.25">
      <c r="A1333" s="106"/>
      <c r="B1333" s="80"/>
      <c r="C1333" s="81"/>
      <c r="D1333" s="82"/>
      <c r="E1333" s="82" t="str">
        <f t="shared" ca="1" si="281"/>
        <v/>
      </c>
      <c r="F1333" s="82" t="str">
        <f t="array" aca="1" ref="F1333" ca="1">IF(ISNUMBER(SEARCH("Bit", $K1333)), "", INDEX(F:F,MAX(IF(OFFSET(F1333,-25,0,24,1)&lt;&gt;"",ROW(OFFSET(F1333,-25,0,24,1)))),)+1)</f>
        <v/>
      </c>
      <c r="G1333" s="82"/>
      <c r="H1333" s="82"/>
      <c r="I1333" s="82"/>
      <c r="J1333" s="82"/>
      <c r="K1333" s="89" t="s">
        <v>249</v>
      </c>
      <c r="L1333" s="89"/>
      <c r="M1333" s="90" t="s">
        <v>1015</v>
      </c>
      <c r="N1333" s="91" t="s">
        <v>1016</v>
      </c>
      <c r="Q1333" s="19"/>
      <c r="R1333" s="19"/>
    </row>
    <row r="1334" spans="1:18" s="18" customFormat="1" ht="15.75" hidden="1" outlineLevel="1" x14ac:dyDescent="0.25">
      <c r="A1334" s="106"/>
      <c r="B1334" s="80"/>
      <c r="C1334" s="81"/>
      <c r="D1334" s="82"/>
      <c r="E1334" s="82" t="str">
        <f t="shared" ca="1" si="281"/>
        <v/>
      </c>
      <c r="F1334" s="82" t="str">
        <f t="array" aca="1" ref="F1334" ca="1">IF(ISNUMBER(SEARCH("Bit", $K1334)), "", INDEX(F:F,MAX(IF(OFFSET(F1334,-25,0,24,1)&lt;&gt;"",ROW(OFFSET(F1334,-25,0,24,1)))),)+1)</f>
        <v/>
      </c>
      <c r="G1334" s="82"/>
      <c r="H1334" s="82"/>
      <c r="I1334" s="82"/>
      <c r="J1334" s="82"/>
      <c r="K1334" s="89" t="s">
        <v>69</v>
      </c>
      <c r="L1334" s="89"/>
      <c r="M1334" s="90" t="s">
        <v>1017</v>
      </c>
      <c r="N1334" s="91" t="s">
        <v>1018</v>
      </c>
      <c r="Q1334" s="19"/>
      <c r="R1334" s="19"/>
    </row>
    <row r="1335" spans="1:18" s="18" customFormat="1" ht="15.75" hidden="1" outlineLevel="1" x14ac:dyDescent="0.25">
      <c r="A1335" s="106"/>
      <c r="B1335" s="80"/>
      <c r="C1335" s="81"/>
      <c r="D1335" s="82"/>
      <c r="E1335" s="82" t="str">
        <f t="shared" ca="1" si="281"/>
        <v/>
      </c>
      <c r="F1335" s="82" t="str">
        <f t="array" aca="1" ref="F1335" ca="1">IF(ISNUMBER(SEARCH("Bit", $K1335)), "", INDEX(F:F,MAX(IF(OFFSET(F1335,-25,0,24,1)&lt;&gt;"",ROW(OFFSET(F1335,-25,0,24,1)))),)+1)</f>
        <v/>
      </c>
      <c r="G1335" s="82"/>
      <c r="H1335" s="82"/>
      <c r="I1335" s="82"/>
      <c r="J1335" s="82"/>
      <c r="K1335" s="89" t="s">
        <v>34</v>
      </c>
      <c r="L1335" s="89"/>
      <c r="M1335" s="90" t="s">
        <v>988</v>
      </c>
      <c r="N1335" s="91" t="s">
        <v>1019</v>
      </c>
      <c r="Q1335" s="19"/>
      <c r="R1335" s="19"/>
    </row>
    <row r="1336" spans="1:18" s="18" customFormat="1" ht="15.75" hidden="1" outlineLevel="1" x14ac:dyDescent="0.25">
      <c r="A1336" s="106"/>
      <c r="B1336" s="80"/>
      <c r="C1336" s="81"/>
      <c r="D1336" s="82"/>
      <c r="E1336" s="82" t="str">
        <f t="shared" ca="1" si="281"/>
        <v/>
      </c>
      <c r="F1336" s="82" t="str">
        <f t="array" aca="1" ref="F1336" ca="1">IF(ISNUMBER(SEARCH("Bit", $K1336)), "", INDEX(F:F,MAX(IF(OFFSET(F1336,-25,0,24,1)&lt;&gt;"",ROW(OFFSET(F1336,-25,0,24,1)))),)+1)</f>
        <v/>
      </c>
      <c r="G1336" s="82"/>
      <c r="H1336" s="82"/>
      <c r="I1336" s="82"/>
      <c r="J1336" s="82"/>
      <c r="K1336" s="89" t="s">
        <v>35</v>
      </c>
      <c r="L1336" s="89"/>
      <c r="M1336" s="90" t="s">
        <v>1020</v>
      </c>
      <c r="N1336" s="91" t="s">
        <v>1007</v>
      </c>
      <c r="Q1336" s="19"/>
      <c r="R1336" s="19"/>
    </row>
    <row r="1337" spans="1:18" s="18" customFormat="1" ht="15.75" hidden="1" outlineLevel="1" x14ac:dyDescent="0.25">
      <c r="A1337" s="106"/>
      <c r="B1337" s="80"/>
      <c r="C1337" s="81"/>
      <c r="D1337" s="82"/>
      <c r="E1337" s="82" t="str">
        <f t="shared" ca="1" si="281"/>
        <v/>
      </c>
      <c r="F1337" s="82" t="str">
        <f t="array" aca="1" ref="F1337" ca="1">IF(ISNUMBER(SEARCH("Bit", $K1337)), "", INDEX(F:F,MAX(IF(OFFSET(F1337,-25,0,24,1)&lt;&gt;"",ROW(OFFSET(F1337,-25,0,24,1)))),)+1)</f>
        <v/>
      </c>
      <c r="G1337" s="82"/>
      <c r="H1337" s="82"/>
      <c r="I1337" s="82"/>
      <c r="J1337" s="82"/>
      <c r="K1337" s="89" t="s">
        <v>36</v>
      </c>
      <c r="L1337" s="89"/>
      <c r="M1337" s="90" t="s">
        <v>1021</v>
      </c>
      <c r="N1337" s="91" t="s">
        <v>1007</v>
      </c>
      <c r="Q1337" s="19"/>
      <c r="R1337" s="19"/>
    </row>
    <row r="1338" spans="1:18" s="18" customFormat="1" ht="15.75" hidden="1" outlineLevel="1" x14ac:dyDescent="0.25">
      <c r="A1338" s="106"/>
      <c r="B1338" s="80"/>
      <c r="C1338" s="81"/>
      <c r="D1338" s="82"/>
      <c r="E1338" s="82" t="str">
        <f t="shared" ca="1" si="281"/>
        <v/>
      </c>
      <c r="F1338" s="82" t="str">
        <f t="array" aca="1" ref="F1338" ca="1">IF(ISNUMBER(SEARCH("Bit", $K1338)), "", INDEX(F:F,MAX(IF(OFFSET(F1338,-25,0,24,1)&lt;&gt;"",ROW(OFFSET(F1338,-25,0,24,1)))),)+1)</f>
        <v/>
      </c>
      <c r="G1338" s="82"/>
      <c r="H1338" s="82"/>
      <c r="I1338" s="82"/>
      <c r="J1338" s="82"/>
      <c r="K1338" s="89" t="s">
        <v>37</v>
      </c>
      <c r="L1338" s="89"/>
      <c r="M1338" s="90" t="s">
        <v>1022</v>
      </c>
      <c r="N1338" s="91" t="s">
        <v>1023</v>
      </c>
      <c r="Q1338" s="19"/>
      <c r="R1338" s="19"/>
    </row>
    <row r="1339" spans="1:18" s="18" customFormat="1" ht="15.75" hidden="1" outlineLevel="1" x14ac:dyDescent="0.25">
      <c r="A1339" s="106"/>
      <c r="B1339" s="80"/>
      <c r="C1339" s="81"/>
      <c r="D1339" s="82"/>
      <c r="E1339" s="82" t="str">
        <f t="shared" ca="1" si="281"/>
        <v/>
      </c>
      <c r="F1339" s="82" t="str">
        <f t="array" aca="1" ref="F1339" ca="1">IF(ISNUMBER(SEARCH("Bit", $K1339)), "", INDEX(F:F,MAX(IF(OFFSET(F1339,-25,0,24,1)&lt;&gt;"",ROW(OFFSET(F1339,-25,0,24,1)))),)+1)</f>
        <v/>
      </c>
      <c r="G1339" s="82"/>
      <c r="H1339" s="82"/>
      <c r="I1339" s="82"/>
      <c r="J1339" s="82"/>
      <c r="K1339" s="89" t="s">
        <v>38</v>
      </c>
      <c r="L1339" s="89"/>
      <c r="M1339" s="90" t="s">
        <v>1024</v>
      </c>
      <c r="N1339" s="91" t="s">
        <v>1007</v>
      </c>
      <c r="Q1339" s="19"/>
      <c r="R1339" s="19"/>
    </row>
    <row r="1340" spans="1:18" s="18" customFormat="1" ht="15.75" hidden="1" outlineLevel="1" x14ac:dyDescent="0.25">
      <c r="A1340" s="106"/>
      <c r="B1340" s="80"/>
      <c r="C1340" s="81"/>
      <c r="D1340" s="82"/>
      <c r="E1340" s="82" t="str">
        <f t="shared" ca="1" si="281"/>
        <v/>
      </c>
      <c r="F1340" s="82" t="str">
        <f t="array" aca="1" ref="F1340" ca="1">IF(ISNUMBER(SEARCH("Bit", $K1340)), "", INDEX(F:F,MAX(IF(OFFSET(F1340,-25,0,24,1)&lt;&gt;"",ROW(OFFSET(F1340,-25,0,24,1)))),)+1)</f>
        <v/>
      </c>
      <c r="G1340" s="82"/>
      <c r="H1340" s="82"/>
      <c r="I1340" s="82"/>
      <c r="J1340" s="82"/>
      <c r="K1340" s="89" t="s">
        <v>39</v>
      </c>
      <c r="L1340" s="89"/>
      <c r="M1340" s="90" t="s">
        <v>1025</v>
      </c>
      <c r="N1340" s="91" t="s">
        <v>1007</v>
      </c>
      <c r="Q1340" s="19"/>
      <c r="R1340" s="19"/>
    </row>
    <row r="1341" spans="1:18" s="18" customFormat="1" ht="15.75" hidden="1" outlineLevel="1" x14ac:dyDescent="0.25">
      <c r="A1341" s="106"/>
      <c r="B1341" s="80"/>
      <c r="C1341" s="81"/>
      <c r="D1341" s="82"/>
      <c r="E1341" s="82" t="str">
        <f t="shared" ca="1" si="281"/>
        <v/>
      </c>
      <c r="F1341" s="82" t="str">
        <f t="array" aca="1" ref="F1341" ca="1">IF(ISNUMBER(SEARCH("Bit", $K1341)), "", INDEX(F:F,MAX(IF(OFFSET(F1341,-25,0,24,1)&lt;&gt;"",ROW(OFFSET(F1341,-25,0,24,1)))),)+1)</f>
        <v/>
      </c>
      <c r="G1341" s="82"/>
      <c r="H1341" s="82"/>
      <c r="I1341" s="82"/>
      <c r="J1341" s="82"/>
      <c r="K1341" s="89" t="s">
        <v>88</v>
      </c>
      <c r="L1341" s="89"/>
      <c r="M1341" s="90" t="s">
        <v>1026</v>
      </c>
      <c r="N1341" s="91" t="s">
        <v>1007</v>
      </c>
      <c r="Q1341" s="19"/>
      <c r="R1341" s="19"/>
    </row>
    <row r="1342" spans="1:18" s="18" customFormat="1" ht="15.75" hidden="1" outlineLevel="1" x14ac:dyDescent="0.25">
      <c r="A1342" s="106"/>
      <c r="B1342" s="80"/>
      <c r="C1342" s="81"/>
      <c r="D1342" s="82"/>
      <c r="E1342" s="82" t="str">
        <f t="shared" ca="1" si="281"/>
        <v/>
      </c>
      <c r="F1342" s="82" t="str">
        <f t="array" aca="1" ref="F1342" ca="1">IF(ISNUMBER(SEARCH("Bit", $K1342)), "", INDEX(F:F,MAX(IF(OFFSET(F1342,-25,0,24,1)&lt;&gt;"",ROW(OFFSET(F1342,-25,0,24,1)))),)+1)</f>
        <v/>
      </c>
      <c r="G1342" s="82"/>
      <c r="H1342" s="82"/>
      <c r="I1342" s="82"/>
      <c r="J1342" s="82"/>
      <c r="K1342" s="89" t="s">
        <v>90</v>
      </c>
      <c r="L1342" s="89"/>
      <c r="M1342" s="90" t="s">
        <v>1027</v>
      </c>
      <c r="N1342" s="91" t="s">
        <v>1007</v>
      </c>
      <c r="Q1342" s="19"/>
      <c r="R1342" s="19"/>
    </row>
    <row r="1343" spans="1:18" s="18" customFormat="1" ht="15.75" collapsed="1" x14ac:dyDescent="0.25">
      <c r="A1343" s="106"/>
      <c r="B1343" s="80" t="s">
        <v>40</v>
      </c>
      <c r="C1343" s="81" t="s">
        <v>964</v>
      </c>
      <c r="D1343" s="82" t="s">
        <v>817</v>
      </c>
      <c r="E1343" s="82" t="str">
        <f t="shared" ca="1" si="279"/>
        <v>0x2DA</v>
      </c>
      <c r="F1343" s="82">
        <f t="array" aca="1" ref="F1343" ca="1">IF(ISNUMBER(SEARCH("Bit", $K1343)), "", INDEX(F:F,MAX(IF(OFFSET(F1343,-25,0,24,1)&lt;&gt;"",ROW(OFFSET(F1343,-25,0,24,1)))),)+1)</f>
        <v>730</v>
      </c>
      <c r="G1343" s="82" t="s">
        <v>824</v>
      </c>
      <c r="H1343" s="82">
        <v>16</v>
      </c>
      <c r="I1343" s="82"/>
      <c r="J1343" s="82"/>
      <c r="K1343" s="89" t="s">
        <v>45</v>
      </c>
      <c r="L1343" s="89" t="s">
        <v>936</v>
      </c>
      <c r="M1343" s="90"/>
      <c r="N1343" s="91"/>
      <c r="Q1343" s="19"/>
      <c r="R1343" s="19"/>
    </row>
    <row r="1344" spans="1:18" s="18" customFormat="1" ht="22.5" hidden="1" outlineLevel="1" x14ac:dyDescent="0.25">
      <c r="A1344" s="106"/>
      <c r="B1344" s="80"/>
      <c r="C1344" s="81"/>
      <c r="D1344" s="82"/>
      <c r="E1344" s="82" t="str">
        <f t="shared" ca="1" si="279"/>
        <v/>
      </c>
      <c r="F1344" s="82" t="str">
        <f t="array" aca="1" ref="F1344" ca="1">IF(ISNUMBER(SEARCH("Bit", $K1344)), "", INDEX(F:F,MAX(IF(OFFSET(F1344,-25,0,24,1)&lt;&gt;"",ROW(OFFSET(F1344,-25,0,24,1)))),)+1)</f>
        <v/>
      </c>
      <c r="G1344" s="82"/>
      <c r="H1344" s="82"/>
      <c r="I1344" s="82"/>
      <c r="J1344" s="82"/>
      <c r="K1344" s="89" t="s">
        <v>607</v>
      </c>
      <c r="L1344" s="89"/>
      <c r="M1344" s="90" t="s">
        <v>966</v>
      </c>
      <c r="N1344" s="91" t="s">
        <v>967</v>
      </c>
      <c r="Q1344" s="19"/>
      <c r="R1344" s="19"/>
    </row>
    <row r="1345" spans="1:18" s="18" customFormat="1" ht="33.75" hidden="1" outlineLevel="1" x14ac:dyDescent="0.25">
      <c r="A1345" s="106"/>
      <c r="B1345" s="80"/>
      <c r="C1345" s="81"/>
      <c r="D1345" s="82"/>
      <c r="E1345" s="82" t="str">
        <f t="shared" ca="1" si="279"/>
        <v/>
      </c>
      <c r="F1345" s="82" t="str">
        <f t="array" aca="1" ref="F1345" ca="1">IF(ISNUMBER(SEARCH("Bit", $K1345)), "", INDEX(F:F,MAX(IF(OFFSET(F1345,-25,0,24,1)&lt;&gt;"",ROW(OFFSET(F1345,-25,0,24,1)))),)+1)</f>
        <v/>
      </c>
      <c r="G1345" s="82"/>
      <c r="H1345" s="82"/>
      <c r="I1345" s="82"/>
      <c r="J1345" s="82"/>
      <c r="K1345" s="89" t="s">
        <v>608</v>
      </c>
      <c r="L1345" s="89"/>
      <c r="M1345" s="90" t="s">
        <v>968</v>
      </c>
      <c r="N1345" s="91" t="s">
        <v>969</v>
      </c>
      <c r="Q1345" s="19"/>
      <c r="R1345" s="19"/>
    </row>
    <row r="1346" spans="1:18" s="18" customFormat="1" ht="33.75" hidden="1" outlineLevel="1" x14ac:dyDescent="0.25">
      <c r="A1346" s="106"/>
      <c r="B1346" s="80"/>
      <c r="C1346" s="81"/>
      <c r="D1346" s="82"/>
      <c r="E1346" s="82" t="str">
        <f t="shared" ca="1" si="279"/>
        <v/>
      </c>
      <c r="F1346" s="82" t="str">
        <f t="array" aca="1" ref="F1346" ca="1">IF(ISNUMBER(SEARCH("Bit", $K1346)), "", INDEX(F:F,MAX(IF(OFFSET(F1346,-25,0,24,1)&lt;&gt;"",ROW(OFFSET(F1346,-25,0,24,1)))),)+1)</f>
        <v/>
      </c>
      <c r="G1346" s="82"/>
      <c r="H1346" s="82"/>
      <c r="I1346" s="82"/>
      <c r="J1346" s="82"/>
      <c r="K1346" s="89" t="s">
        <v>756</v>
      </c>
      <c r="L1346" s="89"/>
      <c r="M1346" s="90" t="s">
        <v>970</v>
      </c>
      <c r="N1346" s="91" t="s">
        <v>971</v>
      </c>
      <c r="Q1346" s="19"/>
      <c r="R1346" s="19"/>
    </row>
    <row r="1347" spans="1:18" s="18" customFormat="1" ht="22.5" hidden="1" outlineLevel="1" x14ac:dyDescent="0.25">
      <c r="A1347" s="106"/>
      <c r="B1347" s="80"/>
      <c r="C1347" s="81"/>
      <c r="D1347" s="82"/>
      <c r="E1347" s="82" t="str">
        <f t="shared" ca="1" si="279"/>
        <v/>
      </c>
      <c r="F1347" s="82" t="str">
        <f t="array" aca="1" ref="F1347" ca="1">IF(ISNUMBER(SEARCH("Bit", $K1347)), "", INDEX(F:F,MAX(IF(OFFSET(F1347,-25,0,24,1)&lt;&gt;"",ROW(OFFSET(F1347,-25,0,24,1)))),)+1)</f>
        <v/>
      </c>
      <c r="G1347" s="82"/>
      <c r="H1347" s="82"/>
      <c r="I1347" s="82"/>
      <c r="J1347" s="82"/>
      <c r="K1347" s="89" t="s">
        <v>759</v>
      </c>
      <c r="L1347" s="89"/>
      <c r="M1347" s="90" t="s">
        <v>972</v>
      </c>
      <c r="N1347" s="91" t="s">
        <v>973</v>
      </c>
      <c r="Q1347" s="19"/>
      <c r="R1347" s="19"/>
    </row>
    <row r="1348" spans="1:18" s="18" customFormat="1" ht="33.75" hidden="1" outlineLevel="1" x14ac:dyDescent="0.25">
      <c r="A1348" s="106"/>
      <c r="B1348" s="80"/>
      <c r="C1348" s="81"/>
      <c r="D1348" s="82"/>
      <c r="E1348" s="82" t="str">
        <f t="shared" ca="1" si="279"/>
        <v/>
      </c>
      <c r="F1348" s="82" t="str">
        <f t="array" aca="1" ref="F1348" ca="1">IF(ISNUMBER(SEARCH("Bit", $K1348)), "", INDEX(F:F,MAX(IF(OFFSET(F1348,-25,0,24,1)&lt;&gt;"",ROW(OFFSET(F1348,-25,0,24,1)))),)+1)</f>
        <v/>
      </c>
      <c r="G1348" s="82"/>
      <c r="H1348" s="82"/>
      <c r="I1348" s="82"/>
      <c r="J1348" s="82"/>
      <c r="K1348" s="89" t="s">
        <v>244</v>
      </c>
      <c r="L1348" s="89"/>
      <c r="M1348" s="90" t="s">
        <v>974</v>
      </c>
      <c r="N1348" s="91" t="s">
        <v>975</v>
      </c>
      <c r="Q1348" s="19"/>
      <c r="R1348" s="19"/>
    </row>
    <row r="1349" spans="1:18" s="18" customFormat="1" ht="22.5" hidden="1" outlineLevel="1" x14ac:dyDescent="0.25">
      <c r="A1349" s="106"/>
      <c r="B1349" s="80"/>
      <c r="C1349" s="81"/>
      <c r="D1349" s="82"/>
      <c r="E1349" s="82" t="str">
        <f t="shared" ca="1" si="279"/>
        <v/>
      </c>
      <c r="F1349" s="82" t="str">
        <f t="array" aca="1" ref="F1349" ca="1">IF(ISNUMBER(SEARCH("Bit", $K1349)), "", INDEX(F:F,MAX(IF(OFFSET(F1349,-25,0,24,1)&lt;&gt;"",ROW(OFFSET(F1349,-25,0,24,1)))),)+1)</f>
        <v/>
      </c>
      <c r="G1349" s="82"/>
      <c r="H1349" s="82"/>
      <c r="I1349" s="82"/>
      <c r="J1349" s="82"/>
      <c r="K1349" s="89" t="s">
        <v>50</v>
      </c>
      <c r="L1349" s="89"/>
      <c r="M1349" s="90" t="s">
        <v>976</v>
      </c>
      <c r="N1349" s="91" t="s">
        <v>977</v>
      </c>
      <c r="Q1349" s="19"/>
      <c r="R1349" s="19"/>
    </row>
    <row r="1350" spans="1:18" s="18" customFormat="1" ht="15.75" hidden="1" outlineLevel="1" x14ac:dyDescent="0.25">
      <c r="A1350" s="106"/>
      <c r="B1350" s="80"/>
      <c r="C1350" s="81"/>
      <c r="D1350" s="82"/>
      <c r="E1350" s="82" t="str">
        <f t="shared" ca="1" si="279"/>
        <v/>
      </c>
      <c r="F1350" s="82" t="str">
        <f t="array" aca="1" ref="F1350" ca="1">IF(ISNUMBER(SEARCH("Bit", $K1350)), "", INDEX(F:F,MAX(IF(OFFSET(F1350,-25,0,24,1)&lt;&gt;"",ROW(OFFSET(F1350,-25,0,24,1)))),)+1)</f>
        <v/>
      </c>
      <c r="G1350" s="82"/>
      <c r="H1350" s="82"/>
      <c r="I1350" s="82"/>
      <c r="J1350" s="82"/>
      <c r="K1350" s="89" t="s">
        <v>249</v>
      </c>
      <c r="L1350" s="89"/>
      <c r="M1350" s="90" t="s">
        <v>978</v>
      </c>
      <c r="N1350" s="91" t="s">
        <v>979</v>
      </c>
      <c r="Q1350" s="19"/>
      <c r="R1350" s="19"/>
    </row>
    <row r="1351" spans="1:18" s="18" customFormat="1" ht="15.75" hidden="1" outlineLevel="1" x14ac:dyDescent="0.25">
      <c r="A1351" s="106"/>
      <c r="B1351" s="80"/>
      <c r="C1351" s="81"/>
      <c r="D1351" s="82"/>
      <c r="E1351" s="82" t="str">
        <f t="shared" ca="1" si="279"/>
        <v/>
      </c>
      <c r="F1351" s="82" t="str">
        <f t="array" aca="1" ref="F1351" ca="1">IF(ISNUMBER(SEARCH("Bit", $K1351)), "", INDEX(F:F,MAX(IF(OFFSET(F1351,-25,0,24,1)&lt;&gt;"",ROW(OFFSET(F1351,-25,0,24,1)))),)+1)</f>
        <v/>
      </c>
      <c r="G1351" s="82"/>
      <c r="H1351" s="82"/>
      <c r="I1351" s="82"/>
      <c r="J1351" s="82"/>
      <c r="K1351" s="89" t="s">
        <v>69</v>
      </c>
      <c r="L1351" s="89"/>
      <c r="M1351" s="90" t="s">
        <v>980</v>
      </c>
      <c r="N1351" s="91" t="s">
        <v>981</v>
      </c>
      <c r="Q1351" s="19"/>
      <c r="R1351" s="19"/>
    </row>
    <row r="1352" spans="1:18" s="18" customFormat="1" ht="22.5" hidden="1" outlineLevel="1" x14ac:dyDescent="0.25">
      <c r="A1352" s="106"/>
      <c r="B1352" s="80"/>
      <c r="C1352" s="81"/>
      <c r="D1352" s="82"/>
      <c r="E1352" s="82" t="str">
        <f t="shared" ca="1" si="279"/>
        <v/>
      </c>
      <c r="F1352" s="82" t="str">
        <f t="array" aca="1" ref="F1352" ca="1">IF(ISNUMBER(SEARCH("Bit", $K1352)), "", INDEX(F:F,MAX(IF(OFFSET(F1352,-25,0,24,1)&lt;&gt;"",ROW(OFFSET(F1352,-25,0,24,1)))),)+1)</f>
        <v/>
      </c>
      <c r="G1352" s="82"/>
      <c r="H1352" s="82"/>
      <c r="I1352" s="82"/>
      <c r="J1352" s="82"/>
      <c r="K1352" s="89" t="s">
        <v>34</v>
      </c>
      <c r="L1352" s="89"/>
      <c r="M1352" s="90" t="s">
        <v>982</v>
      </c>
      <c r="N1352" s="91" t="s">
        <v>983</v>
      </c>
      <c r="Q1352" s="19"/>
      <c r="R1352" s="19"/>
    </row>
    <row r="1353" spans="1:18" s="18" customFormat="1" ht="15.75" hidden="1" outlineLevel="1" x14ac:dyDescent="0.25">
      <c r="A1353" s="106"/>
      <c r="B1353" s="80"/>
      <c r="C1353" s="81"/>
      <c r="D1353" s="82"/>
      <c r="E1353" s="82" t="str">
        <f t="shared" ca="1" si="279"/>
        <v/>
      </c>
      <c r="F1353" s="82" t="str">
        <f t="array" aca="1" ref="F1353" ca="1">IF(ISNUMBER(SEARCH("Bit", $K1353)), "", INDEX(F:F,MAX(IF(OFFSET(F1353,-25,0,24,1)&lt;&gt;"",ROW(OFFSET(F1353,-25,0,24,1)))),)+1)</f>
        <v/>
      </c>
      <c r="G1353" s="82"/>
      <c r="H1353" s="82"/>
      <c r="I1353" s="82"/>
      <c r="J1353" s="82"/>
      <c r="K1353" s="89" t="s">
        <v>35</v>
      </c>
      <c r="L1353" s="89"/>
      <c r="M1353" s="90" t="s">
        <v>984</v>
      </c>
      <c r="N1353" s="91" t="s">
        <v>985</v>
      </c>
      <c r="Q1353" s="19"/>
      <c r="R1353" s="19"/>
    </row>
    <row r="1354" spans="1:18" s="18" customFormat="1" ht="15.75" hidden="1" outlineLevel="1" x14ac:dyDescent="0.25">
      <c r="A1354" s="106"/>
      <c r="B1354" s="80"/>
      <c r="C1354" s="81"/>
      <c r="D1354" s="82"/>
      <c r="E1354" s="82" t="str">
        <f t="shared" ca="1" si="279"/>
        <v/>
      </c>
      <c r="F1354" s="82" t="str">
        <f t="array" aca="1" ref="F1354" ca="1">IF(ISNUMBER(SEARCH("Bit", $K1354)), "", INDEX(F:F,MAX(IF(OFFSET(F1354,-25,0,24,1)&lt;&gt;"",ROW(OFFSET(F1354,-25,0,24,1)))),)+1)</f>
        <v/>
      </c>
      <c r="G1354" s="82"/>
      <c r="H1354" s="82"/>
      <c r="I1354" s="82"/>
      <c r="J1354" s="82"/>
      <c r="K1354" s="89" t="s">
        <v>36</v>
      </c>
      <c r="L1354" s="89"/>
      <c r="M1354" s="90" t="s">
        <v>986</v>
      </c>
      <c r="N1354" s="91" t="s">
        <v>987</v>
      </c>
      <c r="Q1354" s="19"/>
      <c r="R1354" s="19"/>
    </row>
    <row r="1355" spans="1:18" s="18" customFormat="1" ht="15.75" hidden="1" outlineLevel="1" x14ac:dyDescent="0.25">
      <c r="A1355" s="106"/>
      <c r="B1355" s="80"/>
      <c r="C1355" s="81"/>
      <c r="D1355" s="82"/>
      <c r="E1355" s="82" t="str">
        <f t="shared" ca="1" si="279"/>
        <v/>
      </c>
      <c r="F1355" s="82" t="str">
        <f t="array" aca="1" ref="F1355" ca="1">IF(ISNUMBER(SEARCH("Bit", $K1355)), "", INDEX(F:F,MAX(IF(OFFSET(F1355,-25,0,24,1)&lt;&gt;"",ROW(OFFSET(F1355,-25,0,24,1)))),)+1)</f>
        <v/>
      </c>
      <c r="G1355" s="82"/>
      <c r="H1355" s="82"/>
      <c r="I1355" s="82"/>
      <c r="J1355" s="82"/>
      <c r="K1355" s="89" t="s">
        <v>37</v>
      </c>
      <c r="L1355" s="89"/>
      <c r="M1355" s="90" t="s">
        <v>988</v>
      </c>
      <c r="N1355" s="91" t="s">
        <v>989</v>
      </c>
      <c r="Q1355" s="19"/>
      <c r="R1355" s="19"/>
    </row>
    <row r="1356" spans="1:18" s="18" customFormat="1" ht="15.75" hidden="1" outlineLevel="1" x14ac:dyDescent="0.25">
      <c r="A1356" s="106"/>
      <c r="B1356" s="80"/>
      <c r="C1356" s="81"/>
      <c r="D1356" s="82"/>
      <c r="E1356" s="82" t="str">
        <f t="shared" ca="1" si="279"/>
        <v/>
      </c>
      <c r="F1356" s="82" t="str">
        <f t="array" aca="1" ref="F1356" ca="1">IF(ISNUMBER(SEARCH("Bit", $K1356)), "", INDEX(F:F,MAX(IF(OFFSET(F1356,-25,0,24,1)&lt;&gt;"",ROW(OFFSET(F1356,-25,0,24,1)))),)+1)</f>
        <v/>
      </c>
      <c r="G1356" s="82"/>
      <c r="H1356" s="82"/>
      <c r="I1356" s="82"/>
      <c r="J1356" s="82"/>
      <c r="K1356" s="89" t="s">
        <v>38</v>
      </c>
      <c r="L1356" s="89"/>
      <c r="M1356" s="90" t="s">
        <v>990</v>
      </c>
      <c r="N1356" s="91" t="s">
        <v>991</v>
      </c>
      <c r="Q1356" s="19"/>
      <c r="R1356" s="19"/>
    </row>
    <row r="1357" spans="1:18" s="18" customFormat="1" ht="33.75" hidden="1" outlineLevel="1" x14ac:dyDescent="0.25">
      <c r="A1357" s="106"/>
      <c r="B1357" s="80"/>
      <c r="C1357" s="81"/>
      <c r="D1357" s="82"/>
      <c r="E1357" s="82" t="str">
        <f t="shared" ca="1" si="279"/>
        <v/>
      </c>
      <c r="F1357" s="82" t="str">
        <f t="array" aca="1" ref="F1357" ca="1">IF(ISNUMBER(SEARCH("Bit", $K1357)), "", INDEX(F:F,MAX(IF(OFFSET(F1357,-25,0,24,1)&lt;&gt;"",ROW(OFFSET(F1357,-25,0,24,1)))),)+1)</f>
        <v/>
      </c>
      <c r="G1357" s="82"/>
      <c r="H1357" s="82"/>
      <c r="I1357" s="82"/>
      <c r="J1357" s="82"/>
      <c r="K1357" s="89" t="s">
        <v>39</v>
      </c>
      <c r="L1357" s="89"/>
      <c r="M1357" s="90" t="s">
        <v>992</v>
      </c>
      <c r="N1357" s="91" t="s">
        <v>993</v>
      </c>
      <c r="Q1357" s="19"/>
      <c r="R1357" s="19"/>
    </row>
    <row r="1358" spans="1:18" s="18" customFormat="1" ht="22.5" hidden="1" outlineLevel="1" x14ac:dyDescent="0.25">
      <c r="A1358" s="106"/>
      <c r="B1358" s="80"/>
      <c r="C1358" s="81"/>
      <c r="D1358" s="82"/>
      <c r="E1358" s="82" t="str">
        <f t="shared" ca="1" si="279"/>
        <v/>
      </c>
      <c r="F1358" s="82" t="str">
        <f t="array" aca="1" ref="F1358" ca="1">IF(ISNUMBER(SEARCH("Bit", $K1358)), "", INDEX(F:F,MAX(IF(OFFSET(F1358,-25,0,24,1)&lt;&gt;"",ROW(OFFSET(F1358,-25,0,24,1)))),)+1)</f>
        <v/>
      </c>
      <c r="G1358" s="82"/>
      <c r="H1358" s="82"/>
      <c r="I1358" s="82"/>
      <c r="J1358" s="82"/>
      <c r="K1358" s="89" t="s">
        <v>88</v>
      </c>
      <c r="L1358" s="89"/>
      <c r="M1358" s="90" t="s">
        <v>994</v>
      </c>
      <c r="N1358" s="91" t="s">
        <v>995</v>
      </c>
      <c r="Q1358" s="19"/>
      <c r="R1358" s="19"/>
    </row>
    <row r="1359" spans="1:18" s="18" customFormat="1" ht="15.75" hidden="1" outlineLevel="1" x14ac:dyDescent="0.25">
      <c r="A1359" s="106"/>
      <c r="B1359" s="80"/>
      <c r="C1359" s="81"/>
      <c r="D1359" s="82"/>
      <c r="E1359" s="82" t="str">
        <f t="shared" ca="1" si="279"/>
        <v/>
      </c>
      <c r="F1359" s="82" t="str">
        <f t="array" aca="1" ref="F1359" ca="1">IF(ISNUMBER(SEARCH("Bit", $K1359)), "", INDEX(F:F,MAX(IF(OFFSET(F1359,-25,0,24,1)&lt;&gt;"",ROW(OFFSET(F1359,-25,0,24,1)))),)+1)</f>
        <v/>
      </c>
      <c r="G1359" s="82"/>
      <c r="H1359" s="82"/>
      <c r="I1359" s="82"/>
      <c r="J1359" s="82"/>
      <c r="K1359" s="89" t="s">
        <v>90</v>
      </c>
      <c r="L1359" s="89"/>
      <c r="M1359" s="90" t="s">
        <v>996</v>
      </c>
      <c r="N1359" s="91" t="s">
        <v>997</v>
      </c>
      <c r="Q1359" s="19"/>
      <c r="R1359" s="19"/>
    </row>
    <row r="1360" spans="1:18" s="18" customFormat="1" ht="15.75" collapsed="1" x14ac:dyDescent="0.25">
      <c r="A1360" s="106"/>
      <c r="B1360" s="80" t="s">
        <v>40</v>
      </c>
      <c r="C1360" s="81" t="s">
        <v>998</v>
      </c>
      <c r="D1360" s="82" t="s">
        <v>817</v>
      </c>
      <c r="E1360" s="82" t="str">
        <f t="shared" ca="1" si="279"/>
        <v>0x2DB</v>
      </c>
      <c r="F1360" s="82">
        <f t="array" aca="1" ref="F1360" ca="1">IF(ISNUMBER(SEARCH("Bit", $K1360)), "", INDEX(F:F,MAX(IF(OFFSET(F1360,-25,0,24,1)&lt;&gt;"",ROW(OFFSET(F1360,-25,0,24,1)))),)+1)</f>
        <v>731</v>
      </c>
      <c r="G1360" s="82" t="s">
        <v>824</v>
      </c>
      <c r="H1360" s="82">
        <v>12</v>
      </c>
      <c r="I1360" s="82"/>
      <c r="J1360" s="82"/>
      <c r="K1360" s="89" t="s">
        <v>45</v>
      </c>
      <c r="L1360" s="89" t="s">
        <v>936</v>
      </c>
      <c r="M1360" s="90"/>
      <c r="N1360" s="91"/>
      <c r="Q1360" s="19"/>
      <c r="R1360" s="19"/>
    </row>
    <row r="1361" spans="1:18" s="18" customFormat="1" ht="33.75" hidden="1" outlineLevel="1" x14ac:dyDescent="0.25">
      <c r="A1361" s="106"/>
      <c r="B1361" s="80"/>
      <c r="C1361" s="81"/>
      <c r="D1361" s="82"/>
      <c r="E1361" s="82" t="str">
        <f t="shared" ca="1" si="279"/>
        <v/>
      </c>
      <c r="F1361" s="82" t="str">
        <f t="array" aca="1" ref="F1361" ca="1">IF(ISNUMBER(SEARCH("Bit", $K1361)), "", INDEX(F:F,MAX(IF(OFFSET(F1361,-25,0,24,1)&lt;&gt;"",ROW(OFFSET(F1361,-25,0,24,1)))),)+1)</f>
        <v/>
      </c>
      <c r="G1361" s="82"/>
      <c r="H1361" s="82"/>
      <c r="I1361" s="82"/>
      <c r="J1361" s="82"/>
      <c r="K1361" s="89" t="s">
        <v>244</v>
      </c>
      <c r="L1361" s="89"/>
      <c r="M1361" s="90" t="s">
        <v>960</v>
      </c>
      <c r="N1361" s="91" t="s">
        <v>999</v>
      </c>
      <c r="Q1361" s="19"/>
      <c r="R1361" s="19"/>
    </row>
    <row r="1362" spans="1:18" s="18" customFormat="1" ht="33.75" hidden="1" outlineLevel="1" x14ac:dyDescent="0.25">
      <c r="A1362" s="106"/>
      <c r="B1362" s="80"/>
      <c r="C1362" s="81"/>
      <c r="D1362" s="82"/>
      <c r="E1362" s="82" t="str">
        <f t="shared" ca="1" si="279"/>
        <v/>
      </c>
      <c r="F1362" s="82" t="str">
        <f t="array" aca="1" ref="F1362" ca="1">IF(ISNUMBER(SEARCH("Bit", $K1362)), "", INDEX(F:F,MAX(IF(OFFSET(F1362,-25,0,24,1)&lt;&gt;"",ROW(OFFSET(F1362,-25,0,24,1)))),)+1)</f>
        <v/>
      </c>
      <c r="G1362" s="82"/>
      <c r="H1362" s="82"/>
      <c r="I1362" s="82"/>
      <c r="J1362" s="82"/>
      <c r="K1362" s="89" t="s">
        <v>50</v>
      </c>
      <c r="L1362" s="89"/>
      <c r="M1362" s="90" t="s">
        <v>962</v>
      </c>
      <c r="N1362" s="91" t="s">
        <v>1000</v>
      </c>
      <c r="Q1362" s="19"/>
      <c r="R1362" s="19"/>
    </row>
    <row r="1363" spans="1:18" s="18" customFormat="1" ht="15.75" hidden="1" outlineLevel="1" x14ac:dyDescent="0.25">
      <c r="A1363" s="106"/>
      <c r="B1363" s="80"/>
      <c r="C1363" s="81"/>
      <c r="D1363" s="82"/>
      <c r="E1363" s="82" t="str">
        <f t="shared" ref="E1363" ca="1" si="282">IF(F1363&lt;&gt;"","0x"&amp;DEC2HEX(F1363,3),"")</f>
        <v/>
      </c>
      <c r="F1363" s="82" t="str">
        <f t="array" aca="1" ref="F1363" ca="1">IF(ISNUMBER(SEARCH("Bit", $K1363)), "", INDEX(F:F,MAX(IF(OFFSET(F1363,-25,0,24,1)&lt;&gt;"",ROW(OFFSET(F1363,-25,0,24,1)))),)+1)</f>
        <v/>
      </c>
      <c r="G1363" s="82"/>
      <c r="H1363" s="82"/>
      <c r="I1363" s="82"/>
      <c r="J1363" s="82"/>
      <c r="K1363" s="89" t="s">
        <v>249</v>
      </c>
      <c r="L1363" s="89"/>
      <c r="M1363" s="90" t="s">
        <v>1001</v>
      </c>
      <c r="N1363" s="91" t="s">
        <v>1002</v>
      </c>
      <c r="Q1363" s="19"/>
      <c r="R1363" s="19"/>
    </row>
    <row r="1364" spans="1:18" s="18" customFormat="1" ht="15.75" hidden="1" outlineLevel="1" x14ac:dyDescent="0.25">
      <c r="A1364" s="106"/>
      <c r="B1364" s="80"/>
      <c r="C1364" s="81"/>
      <c r="D1364" s="82"/>
      <c r="E1364" s="82" t="str">
        <f t="shared" ca="1" si="279"/>
        <v/>
      </c>
      <c r="F1364" s="82" t="str">
        <f t="array" aca="1" ref="F1364" ca="1">IF(ISNUMBER(SEARCH("Bit", $K1364)), "", INDEX(F:F,MAX(IF(OFFSET(F1364,-25,0,24,1)&lt;&gt;"",ROW(OFFSET(F1364,-25,0,24,1)))),)+1)</f>
        <v/>
      </c>
      <c r="G1364" s="82"/>
      <c r="H1364" s="82"/>
      <c r="I1364" s="82"/>
      <c r="J1364" s="82"/>
      <c r="K1364" s="89" t="s">
        <v>69</v>
      </c>
      <c r="L1364" s="89"/>
      <c r="M1364" s="90" t="s">
        <v>1003</v>
      </c>
      <c r="N1364" s="91" t="s">
        <v>1004</v>
      </c>
      <c r="Q1364" s="19"/>
      <c r="R1364" s="19"/>
    </row>
    <row r="1365" spans="1:18" s="18" customFormat="1" ht="15.75" hidden="1" outlineLevel="1" x14ac:dyDescent="0.25">
      <c r="A1365" s="106"/>
      <c r="B1365" s="80"/>
      <c r="C1365" s="81"/>
      <c r="D1365" s="82"/>
      <c r="E1365" s="82" t="str">
        <f t="shared" ref="E1365" ca="1" si="283">IF(F1365&lt;&gt;"","0x"&amp;DEC2HEX(F1365,3),"")</f>
        <v/>
      </c>
      <c r="F1365" s="82" t="str">
        <f t="array" aca="1" ref="F1365" ca="1">IF(ISNUMBER(SEARCH("Bit", $K1365)), "", INDEX(F:F,MAX(IF(OFFSET(F1365,-25,0,24,1)&lt;&gt;"",ROW(OFFSET(F1365,-25,0,24,1)))),)+1)</f>
        <v/>
      </c>
      <c r="G1365" s="82"/>
      <c r="H1365" s="82"/>
      <c r="I1365" s="82"/>
      <c r="J1365" s="82"/>
      <c r="K1365" s="89" t="s">
        <v>34</v>
      </c>
      <c r="L1365" s="89"/>
      <c r="M1365" s="90" t="s">
        <v>986</v>
      </c>
      <c r="N1365" s="91" t="s">
        <v>1005</v>
      </c>
      <c r="Q1365" s="19"/>
      <c r="R1365" s="19"/>
    </row>
    <row r="1366" spans="1:18" s="18" customFormat="1" ht="15.75" hidden="1" outlineLevel="1" x14ac:dyDescent="0.25">
      <c r="A1366" s="106"/>
      <c r="B1366" s="80"/>
      <c r="C1366" s="81"/>
      <c r="D1366" s="82"/>
      <c r="E1366" s="82" t="str">
        <f t="shared" ca="1" si="279"/>
        <v/>
      </c>
      <c r="F1366" s="82" t="str">
        <f t="array" aca="1" ref="F1366" ca="1">IF(ISNUMBER(SEARCH("Bit", $K1366)), "", INDEX(F:F,MAX(IF(OFFSET(F1366,-25,0,24,1)&lt;&gt;"",ROW(OFFSET(F1366,-25,0,24,1)))),)+1)</f>
        <v/>
      </c>
      <c r="G1366" s="82"/>
      <c r="H1366" s="82"/>
      <c r="I1366" s="82"/>
      <c r="J1366" s="82"/>
      <c r="K1366" s="89" t="s">
        <v>35</v>
      </c>
      <c r="L1366" s="89"/>
      <c r="M1366" s="90" t="s">
        <v>1006</v>
      </c>
      <c r="N1366" s="91" t="s">
        <v>1007</v>
      </c>
      <c r="Q1366" s="19"/>
      <c r="R1366" s="19"/>
    </row>
    <row r="1367" spans="1:18" s="18" customFormat="1" ht="15.75" hidden="1" outlineLevel="1" x14ac:dyDescent="0.25">
      <c r="A1367" s="106"/>
      <c r="B1367" s="80"/>
      <c r="C1367" s="81"/>
      <c r="D1367" s="82"/>
      <c r="E1367" s="82" t="str">
        <f t="shared" ref="E1367" ca="1" si="284">IF(F1367&lt;&gt;"","0x"&amp;DEC2HEX(F1367,3),"")</f>
        <v/>
      </c>
      <c r="F1367" s="82" t="str">
        <f t="array" aca="1" ref="F1367" ca="1">IF(ISNUMBER(SEARCH("Bit", $K1367)), "", INDEX(F:F,MAX(IF(OFFSET(F1367,-25,0,24,1)&lt;&gt;"",ROW(OFFSET(F1367,-25,0,24,1)))),)+1)</f>
        <v/>
      </c>
      <c r="G1367" s="82"/>
      <c r="H1367" s="82"/>
      <c r="I1367" s="82"/>
      <c r="J1367" s="82"/>
      <c r="K1367" s="89" t="s">
        <v>36</v>
      </c>
      <c r="L1367" s="89"/>
      <c r="M1367" s="90" t="s">
        <v>1008</v>
      </c>
      <c r="N1367" s="91" t="s">
        <v>1007</v>
      </c>
      <c r="Q1367" s="19"/>
      <c r="R1367" s="19"/>
    </row>
    <row r="1368" spans="1:18" s="18" customFormat="1" ht="15.75" hidden="1" outlineLevel="1" x14ac:dyDescent="0.25">
      <c r="A1368" s="106"/>
      <c r="B1368" s="80"/>
      <c r="C1368" s="81"/>
      <c r="D1368" s="82"/>
      <c r="E1368" s="82" t="str">
        <f t="shared" ca="1" si="279"/>
        <v/>
      </c>
      <c r="F1368" s="82" t="str">
        <f t="array" aca="1" ref="F1368" ca="1">IF(ISNUMBER(SEARCH("Bit", $K1368)), "", INDEX(F:F,MAX(IF(OFFSET(F1368,-25,0,24,1)&lt;&gt;"",ROW(OFFSET(F1368,-25,0,24,1)))),)+1)</f>
        <v/>
      </c>
      <c r="G1368" s="82"/>
      <c r="H1368" s="82"/>
      <c r="I1368" s="82"/>
      <c r="J1368" s="82"/>
      <c r="K1368" s="89" t="s">
        <v>37</v>
      </c>
      <c r="L1368" s="89"/>
      <c r="M1368" s="90" t="s">
        <v>1009</v>
      </c>
      <c r="N1368" s="91" t="s">
        <v>1010</v>
      </c>
      <c r="Q1368" s="19"/>
      <c r="R1368" s="19"/>
    </row>
    <row r="1369" spans="1:18" s="18" customFormat="1" ht="15.75" hidden="1" outlineLevel="1" x14ac:dyDescent="0.25">
      <c r="A1369" s="106"/>
      <c r="B1369" s="80"/>
      <c r="C1369" s="81"/>
      <c r="D1369" s="82"/>
      <c r="E1369" s="82" t="str">
        <f t="shared" ref="E1369" ca="1" si="285">IF(F1369&lt;&gt;"","0x"&amp;DEC2HEX(F1369,3),"")</f>
        <v/>
      </c>
      <c r="F1369" s="82" t="str">
        <f t="array" aca="1" ref="F1369" ca="1">IF(ISNUMBER(SEARCH("Bit", $K1369)), "", INDEX(F:F,MAX(IF(OFFSET(F1369,-25,0,24,1)&lt;&gt;"",ROW(OFFSET(F1369,-25,0,24,1)))),)+1)</f>
        <v/>
      </c>
      <c r="G1369" s="82"/>
      <c r="H1369" s="82"/>
      <c r="I1369" s="82"/>
      <c r="J1369" s="82"/>
      <c r="K1369" s="89" t="s">
        <v>38</v>
      </c>
      <c r="L1369" s="89"/>
      <c r="M1369" s="90" t="s">
        <v>1011</v>
      </c>
      <c r="N1369" s="91" t="s">
        <v>1007</v>
      </c>
      <c r="Q1369" s="19"/>
      <c r="R1369" s="19"/>
    </row>
    <row r="1370" spans="1:18" s="18" customFormat="1" ht="15.75" hidden="1" outlineLevel="1" x14ac:dyDescent="0.25">
      <c r="A1370" s="106"/>
      <c r="B1370" s="80"/>
      <c r="C1370" s="81"/>
      <c r="D1370" s="82"/>
      <c r="E1370" s="82" t="str">
        <f t="shared" ca="1" si="279"/>
        <v/>
      </c>
      <c r="F1370" s="82" t="str">
        <f t="array" aca="1" ref="F1370" ca="1">IF(ISNUMBER(SEARCH("Bit", $K1370)), "", INDEX(F:F,MAX(IF(OFFSET(F1370,-25,0,24,1)&lt;&gt;"",ROW(OFFSET(F1370,-25,0,24,1)))),)+1)</f>
        <v/>
      </c>
      <c r="G1370" s="82"/>
      <c r="H1370" s="82"/>
      <c r="I1370" s="82"/>
      <c r="J1370" s="82"/>
      <c r="K1370" s="89" t="s">
        <v>39</v>
      </c>
      <c r="L1370" s="89"/>
      <c r="M1370" s="90" t="s">
        <v>1012</v>
      </c>
      <c r="N1370" s="91" t="s">
        <v>1007</v>
      </c>
      <c r="Q1370" s="19"/>
      <c r="R1370" s="19"/>
    </row>
    <row r="1371" spans="1:18" s="18" customFormat="1" ht="15.75" hidden="1" outlineLevel="1" x14ac:dyDescent="0.25">
      <c r="A1371" s="106"/>
      <c r="B1371" s="80"/>
      <c r="C1371" s="81"/>
      <c r="D1371" s="82"/>
      <c r="E1371" s="82" t="str">
        <f t="shared" ref="E1371" ca="1" si="286">IF(F1371&lt;&gt;"","0x"&amp;DEC2HEX(F1371,3),"")</f>
        <v/>
      </c>
      <c r="F1371" s="82" t="str">
        <f t="array" aca="1" ref="F1371" ca="1">IF(ISNUMBER(SEARCH("Bit", $K1371)), "", INDEX(F:F,MAX(IF(OFFSET(F1371,-25,0,24,1)&lt;&gt;"",ROW(OFFSET(F1371,-25,0,24,1)))),)+1)</f>
        <v/>
      </c>
      <c r="G1371" s="82"/>
      <c r="H1371" s="82"/>
      <c r="I1371" s="82"/>
      <c r="J1371" s="82"/>
      <c r="K1371" s="89" t="s">
        <v>88</v>
      </c>
      <c r="L1371" s="89"/>
      <c r="M1371" s="90" t="s">
        <v>1013</v>
      </c>
      <c r="N1371" s="91" t="s">
        <v>1007</v>
      </c>
      <c r="Q1371" s="19"/>
      <c r="R1371" s="19"/>
    </row>
    <row r="1372" spans="1:18" s="18" customFormat="1" ht="33.75" hidden="1" outlineLevel="1" x14ac:dyDescent="0.25">
      <c r="A1372" s="106"/>
      <c r="B1372" s="80"/>
      <c r="C1372" s="81"/>
      <c r="D1372" s="82"/>
      <c r="E1372" s="82" t="str">
        <f t="shared" ca="1" si="279"/>
        <v/>
      </c>
      <c r="F1372" s="82" t="str">
        <f t="array" aca="1" ref="F1372" ca="1">IF(ISNUMBER(SEARCH("Bit", $K1372)), "", INDEX(F:F,MAX(IF(OFFSET(F1372,-25,0,24,1)&lt;&gt;"",ROW(OFFSET(F1372,-25,0,24,1)))),)+1)</f>
        <v/>
      </c>
      <c r="G1372" s="82"/>
      <c r="H1372" s="82"/>
      <c r="I1372" s="82"/>
      <c r="J1372" s="82"/>
      <c r="K1372" s="89" t="s">
        <v>90</v>
      </c>
      <c r="L1372" s="89"/>
      <c r="M1372" s="90" t="s">
        <v>2232</v>
      </c>
      <c r="N1372" s="91" t="s">
        <v>2240</v>
      </c>
      <c r="Q1372" s="19"/>
      <c r="R1372" s="19"/>
    </row>
    <row r="1373" spans="1:18" s="18" customFormat="1" ht="15.75" collapsed="1" x14ac:dyDescent="0.25">
      <c r="A1373" s="106"/>
      <c r="B1373" s="80" t="s">
        <v>40</v>
      </c>
      <c r="C1373" s="81" t="s">
        <v>1014</v>
      </c>
      <c r="D1373" s="82" t="s">
        <v>817</v>
      </c>
      <c r="E1373" s="82" t="str">
        <f t="shared" ca="1" si="279"/>
        <v>0x2DC</v>
      </c>
      <c r="F1373" s="82">
        <f t="array" aca="1" ref="F1373" ca="1">IF(ISNUMBER(SEARCH("Bit", $K1373)), "", INDEX(F:F,MAX(IF(OFFSET(F1373,-25,0,24,1)&lt;&gt;"",ROW(OFFSET(F1373,-25,0,24,1)))),)+1)</f>
        <v>732</v>
      </c>
      <c r="G1373" s="82" t="s">
        <v>824</v>
      </c>
      <c r="H1373" s="82">
        <v>12</v>
      </c>
      <c r="I1373" s="82"/>
      <c r="J1373" s="82"/>
      <c r="K1373" s="89" t="s">
        <v>45</v>
      </c>
      <c r="L1373" s="89" t="s">
        <v>936</v>
      </c>
      <c r="M1373" s="90"/>
      <c r="N1373" s="91"/>
      <c r="Q1373" s="19"/>
      <c r="R1373" s="19"/>
    </row>
    <row r="1374" spans="1:18" s="18" customFormat="1" ht="33.75" hidden="1" outlineLevel="1" x14ac:dyDescent="0.25">
      <c r="A1374" s="106"/>
      <c r="B1374" s="80"/>
      <c r="C1374" s="81"/>
      <c r="D1374" s="82"/>
      <c r="E1374" s="82" t="str">
        <f t="shared" ca="1" si="279"/>
        <v/>
      </c>
      <c r="F1374" s="82" t="str">
        <f t="array" aca="1" ref="F1374" ca="1">IF(ISNUMBER(SEARCH("Bit", $K1374)), "", INDEX(F:F,MAX(IF(OFFSET(F1374,-25,0,24,1)&lt;&gt;"",ROW(OFFSET(F1374,-25,0,24,1)))),)+1)</f>
        <v/>
      </c>
      <c r="G1374" s="82"/>
      <c r="H1374" s="82"/>
      <c r="I1374" s="82"/>
      <c r="J1374" s="82"/>
      <c r="K1374" s="89" t="s">
        <v>244</v>
      </c>
      <c r="L1374" s="89"/>
      <c r="M1374" s="90" t="s">
        <v>960</v>
      </c>
      <c r="N1374" s="91" t="s">
        <v>999</v>
      </c>
      <c r="Q1374" s="19"/>
      <c r="R1374" s="19"/>
    </row>
    <row r="1375" spans="1:18" s="18" customFormat="1" ht="33.75" hidden="1" outlineLevel="1" x14ac:dyDescent="0.25">
      <c r="A1375" s="106"/>
      <c r="B1375" s="80"/>
      <c r="C1375" s="81"/>
      <c r="D1375" s="82"/>
      <c r="E1375" s="82" t="str">
        <f t="shared" ca="1" si="279"/>
        <v/>
      </c>
      <c r="F1375" s="82" t="str">
        <f t="array" aca="1" ref="F1375" ca="1">IF(ISNUMBER(SEARCH("Bit", $K1375)), "", INDEX(F:F,MAX(IF(OFFSET(F1375,-25,0,24,1)&lt;&gt;"",ROW(OFFSET(F1375,-25,0,24,1)))),)+1)</f>
        <v/>
      </c>
      <c r="G1375" s="82"/>
      <c r="H1375" s="82"/>
      <c r="I1375" s="82"/>
      <c r="J1375" s="82"/>
      <c r="K1375" s="89" t="s">
        <v>50</v>
      </c>
      <c r="L1375" s="89"/>
      <c r="M1375" s="90" t="s">
        <v>962</v>
      </c>
      <c r="N1375" s="91" t="s">
        <v>1000</v>
      </c>
      <c r="Q1375" s="19"/>
      <c r="R1375" s="19"/>
    </row>
    <row r="1376" spans="1:18" s="18" customFormat="1" ht="15.75" hidden="1" outlineLevel="1" x14ac:dyDescent="0.25">
      <c r="A1376" s="106"/>
      <c r="B1376" s="80"/>
      <c r="C1376" s="81"/>
      <c r="D1376" s="82"/>
      <c r="E1376" s="82" t="str">
        <f t="shared" ca="1" si="279"/>
        <v/>
      </c>
      <c r="F1376" s="82" t="str">
        <f t="array" aca="1" ref="F1376" ca="1">IF(ISNUMBER(SEARCH("Bit", $K1376)), "", INDEX(F:F,MAX(IF(OFFSET(F1376,-25,0,24,1)&lt;&gt;"",ROW(OFFSET(F1376,-25,0,24,1)))),)+1)</f>
        <v/>
      </c>
      <c r="G1376" s="82"/>
      <c r="H1376" s="82"/>
      <c r="I1376" s="82"/>
      <c r="J1376" s="82"/>
      <c r="K1376" s="89" t="s">
        <v>249</v>
      </c>
      <c r="L1376" s="89"/>
      <c r="M1376" s="90" t="s">
        <v>1015</v>
      </c>
      <c r="N1376" s="91" t="s">
        <v>1016</v>
      </c>
      <c r="Q1376" s="19"/>
      <c r="R1376" s="19"/>
    </row>
    <row r="1377" spans="1:18" s="18" customFormat="1" ht="15.75" hidden="1" outlineLevel="1" x14ac:dyDescent="0.25">
      <c r="A1377" s="106"/>
      <c r="B1377" s="80"/>
      <c r="C1377" s="81"/>
      <c r="D1377" s="82"/>
      <c r="E1377" s="82" t="str">
        <f t="shared" ref="E1377" ca="1" si="287">IF(F1377&lt;&gt;"","0x"&amp;DEC2HEX(F1377,3),"")</f>
        <v/>
      </c>
      <c r="F1377" s="82" t="str">
        <f t="array" aca="1" ref="F1377" ca="1">IF(ISNUMBER(SEARCH("Bit", $K1377)), "", INDEX(F:F,MAX(IF(OFFSET(F1377,-25,0,24,1)&lt;&gt;"",ROW(OFFSET(F1377,-25,0,24,1)))),)+1)</f>
        <v/>
      </c>
      <c r="G1377" s="82"/>
      <c r="H1377" s="82"/>
      <c r="I1377" s="82"/>
      <c r="J1377" s="82"/>
      <c r="K1377" s="89" t="s">
        <v>69</v>
      </c>
      <c r="L1377" s="89"/>
      <c r="M1377" s="90" t="s">
        <v>1017</v>
      </c>
      <c r="N1377" s="91" t="s">
        <v>1018</v>
      </c>
      <c r="Q1377" s="19"/>
      <c r="R1377" s="19"/>
    </row>
    <row r="1378" spans="1:18" s="18" customFormat="1" ht="15.75" hidden="1" outlineLevel="1" x14ac:dyDescent="0.25">
      <c r="A1378" s="106"/>
      <c r="B1378" s="80"/>
      <c r="C1378" s="81"/>
      <c r="D1378" s="82"/>
      <c r="E1378" s="82" t="str">
        <f t="shared" ref="E1378:E1381" ca="1" si="288">IF(F1378&lt;&gt;"","0x"&amp;DEC2HEX(F1378,3),"")</f>
        <v/>
      </c>
      <c r="F1378" s="82" t="str">
        <f t="array" aca="1" ref="F1378" ca="1">IF(ISNUMBER(SEARCH("Bit", $K1378)), "", INDEX(F:F,MAX(IF(OFFSET(F1378,-25,0,24,1)&lt;&gt;"",ROW(OFFSET(F1378,-25,0,24,1)))),)+1)</f>
        <v/>
      </c>
      <c r="G1378" s="82"/>
      <c r="H1378" s="82"/>
      <c r="I1378" s="82"/>
      <c r="J1378" s="82"/>
      <c r="K1378" s="89" t="s">
        <v>34</v>
      </c>
      <c r="L1378" s="89"/>
      <c r="M1378" s="90" t="s">
        <v>988</v>
      </c>
      <c r="N1378" s="91" t="s">
        <v>1019</v>
      </c>
      <c r="Q1378" s="19"/>
      <c r="R1378" s="19"/>
    </row>
    <row r="1379" spans="1:18" s="18" customFormat="1" ht="15.75" hidden="1" outlineLevel="1" x14ac:dyDescent="0.25">
      <c r="A1379" s="106"/>
      <c r="B1379" s="80"/>
      <c r="C1379" s="81"/>
      <c r="D1379" s="82"/>
      <c r="E1379" s="82" t="str">
        <f t="shared" ca="1" si="288"/>
        <v/>
      </c>
      <c r="F1379" s="82" t="str">
        <f t="array" aca="1" ref="F1379" ca="1">IF(ISNUMBER(SEARCH("Bit", $K1379)), "", INDEX(F:F,MAX(IF(OFFSET(F1379,-25,0,24,1)&lt;&gt;"",ROW(OFFSET(F1379,-25,0,24,1)))),)+1)</f>
        <v/>
      </c>
      <c r="G1379" s="82"/>
      <c r="H1379" s="82"/>
      <c r="I1379" s="82"/>
      <c r="J1379" s="82"/>
      <c r="K1379" s="89" t="s">
        <v>35</v>
      </c>
      <c r="L1379" s="89"/>
      <c r="M1379" s="90" t="s">
        <v>1020</v>
      </c>
      <c r="N1379" s="91" t="s">
        <v>1007</v>
      </c>
      <c r="Q1379" s="19"/>
      <c r="R1379" s="19"/>
    </row>
    <row r="1380" spans="1:18" s="18" customFormat="1" ht="15.75" hidden="1" outlineLevel="1" x14ac:dyDescent="0.25">
      <c r="A1380" s="106"/>
      <c r="B1380" s="80"/>
      <c r="C1380" s="81"/>
      <c r="D1380" s="82"/>
      <c r="E1380" s="82" t="str">
        <f t="shared" ca="1" si="288"/>
        <v/>
      </c>
      <c r="F1380" s="82" t="str">
        <f t="array" aca="1" ref="F1380" ca="1">IF(ISNUMBER(SEARCH("Bit", $K1380)), "", INDEX(F:F,MAX(IF(OFFSET(F1380,-25,0,24,1)&lt;&gt;"",ROW(OFFSET(F1380,-25,0,24,1)))),)+1)</f>
        <v/>
      </c>
      <c r="G1380" s="82"/>
      <c r="H1380" s="82"/>
      <c r="I1380" s="82"/>
      <c r="J1380" s="82"/>
      <c r="K1380" s="89" t="s">
        <v>36</v>
      </c>
      <c r="L1380" s="89"/>
      <c r="M1380" s="90" t="s">
        <v>1021</v>
      </c>
      <c r="N1380" s="91" t="s">
        <v>1007</v>
      </c>
      <c r="Q1380" s="19"/>
      <c r="R1380" s="19"/>
    </row>
    <row r="1381" spans="1:18" s="18" customFormat="1" ht="15.75" hidden="1" outlineLevel="1" x14ac:dyDescent="0.25">
      <c r="A1381" s="106"/>
      <c r="B1381" s="80"/>
      <c r="C1381" s="81"/>
      <c r="D1381" s="82"/>
      <c r="E1381" s="82" t="str">
        <f t="shared" ca="1" si="288"/>
        <v/>
      </c>
      <c r="F1381" s="82" t="str">
        <f t="array" aca="1" ref="F1381" ca="1">IF(ISNUMBER(SEARCH("Bit", $K1381)), "", INDEX(F:F,MAX(IF(OFFSET(F1381,-25,0,24,1)&lt;&gt;"",ROW(OFFSET(F1381,-25,0,24,1)))),)+1)</f>
        <v/>
      </c>
      <c r="G1381" s="82"/>
      <c r="H1381" s="82"/>
      <c r="I1381" s="82"/>
      <c r="J1381" s="82"/>
      <c r="K1381" s="89" t="s">
        <v>37</v>
      </c>
      <c r="L1381" s="89"/>
      <c r="M1381" s="90" t="s">
        <v>1022</v>
      </c>
      <c r="N1381" s="91" t="s">
        <v>1023</v>
      </c>
      <c r="Q1381" s="19"/>
      <c r="R1381" s="19"/>
    </row>
    <row r="1382" spans="1:18" s="18" customFormat="1" ht="15.75" hidden="1" outlineLevel="1" x14ac:dyDescent="0.25">
      <c r="A1382" s="106"/>
      <c r="B1382" s="80"/>
      <c r="C1382" s="81"/>
      <c r="D1382" s="82"/>
      <c r="E1382" s="82" t="str">
        <f t="shared" ca="1" si="279"/>
        <v/>
      </c>
      <c r="F1382" s="82" t="str">
        <f t="array" aca="1" ref="F1382" ca="1">IF(ISNUMBER(SEARCH("Bit", $K1382)), "", INDEX(F:F,MAX(IF(OFFSET(F1382,-25,0,24,1)&lt;&gt;"",ROW(OFFSET(F1382,-25,0,24,1)))),)+1)</f>
        <v/>
      </c>
      <c r="G1382" s="82"/>
      <c r="H1382" s="82"/>
      <c r="I1382" s="82"/>
      <c r="J1382" s="82"/>
      <c r="K1382" s="89" t="s">
        <v>38</v>
      </c>
      <c r="L1382" s="89"/>
      <c r="M1382" s="90" t="s">
        <v>1024</v>
      </c>
      <c r="N1382" s="91" t="s">
        <v>1007</v>
      </c>
      <c r="Q1382" s="19"/>
      <c r="R1382" s="19"/>
    </row>
    <row r="1383" spans="1:18" s="18" customFormat="1" ht="15.75" hidden="1" outlineLevel="1" x14ac:dyDescent="0.25">
      <c r="A1383" s="106"/>
      <c r="B1383" s="80"/>
      <c r="C1383" s="81"/>
      <c r="D1383" s="82"/>
      <c r="E1383" s="82" t="str">
        <f t="shared" ref="E1383" ca="1" si="289">IF(F1383&lt;&gt;"","0x"&amp;DEC2HEX(F1383,3),"")</f>
        <v/>
      </c>
      <c r="F1383" s="82" t="str">
        <f t="array" aca="1" ref="F1383" ca="1">IF(ISNUMBER(SEARCH("Bit", $K1383)), "", INDEX(F:F,MAX(IF(OFFSET(F1383,-25,0,24,1)&lt;&gt;"",ROW(OFFSET(F1383,-25,0,24,1)))),)+1)</f>
        <v/>
      </c>
      <c r="G1383" s="82"/>
      <c r="H1383" s="82"/>
      <c r="I1383" s="82"/>
      <c r="J1383" s="82"/>
      <c r="K1383" s="89" t="s">
        <v>39</v>
      </c>
      <c r="L1383" s="89"/>
      <c r="M1383" s="90" t="s">
        <v>1025</v>
      </c>
      <c r="N1383" s="91" t="s">
        <v>1007</v>
      </c>
      <c r="Q1383" s="19"/>
      <c r="R1383" s="19"/>
    </row>
    <row r="1384" spans="1:18" s="18" customFormat="1" ht="15.75" hidden="1" outlineLevel="1" x14ac:dyDescent="0.25">
      <c r="A1384" s="106"/>
      <c r="B1384" s="80"/>
      <c r="C1384" s="81"/>
      <c r="D1384" s="82"/>
      <c r="E1384" s="82" t="str">
        <f t="shared" ref="E1384" ca="1" si="290">IF(F1384&lt;&gt;"","0x"&amp;DEC2HEX(F1384,3),"")</f>
        <v/>
      </c>
      <c r="F1384" s="82" t="str">
        <f t="array" aca="1" ref="F1384" ca="1">IF(ISNUMBER(SEARCH("Bit", $K1384)), "", INDEX(F:F,MAX(IF(OFFSET(F1384,-25,0,24,1)&lt;&gt;"",ROW(OFFSET(F1384,-25,0,24,1)))),)+1)</f>
        <v/>
      </c>
      <c r="G1384" s="82"/>
      <c r="H1384" s="82"/>
      <c r="I1384" s="82"/>
      <c r="J1384" s="82"/>
      <c r="K1384" s="89" t="s">
        <v>88</v>
      </c>
      <c r="L1384" s="89"/>
      <c r="M1384" s="90" t="s">
        <v>1026</v>
      </c>
      <c r="N1384" s="91" t="s">
        <v>1007</v>
      </c>
      <c r="Q1384" s="19"/>
      <c r="R1384" s="19"/>
    </row>
    <row r="1385" spans="1:18" s="18" customFormat="1" ht="15.75" hidden="1" outlineLevel="1" x14ac:dyDescent="0.25">
      <c r="A1385" s="106"/>
      <c r="B1385" s="80"/>
      <c r="C1385" s="81"/>
      <c r="D1385" s="82"/>
      <c r="E1385" s="82" t="str">
        <f t="shared" ca="1" si="279"/>
        <v/>
      </c>
      <c r="F1385" s="82" t="str">
        <f t="array" aca="1" ref="F1385" ca="1">IF(ISNUMBER(SEARCH("Bit", $K1385)), "", INDEX(F:F,MAX(IF(OFFSET(F1385,-25,0,24,1)&lt;&gt;"",ROW(OFFSET(F1385,-25,0,24,1)))),)+1)</f>
        <v/>
      </c>
      <c r="G1385" s="82"/>
      <c r="H1385" s="82"/>
      <c r="I1385" s="82"/>
      <c r="J1385" s="82"/>
      <c r="K1385" s="89" t="s">
        <v>90</v>
      </c>
      <c r="L1385" s="89"/>
      <c r="M1385" s="90" t="s">
        <v>1027</v>
      </c>
      <c r="N1385" s="91" t="s">
        <v>1007</v>
      </c>
      <c r="Q1385" s="19"/>
      <c r="R1385" s="19"/>
    </row>
    <row r="1386" spans="1:18" s="18" customFormat="1" ht="15.75" collapsed="1" x14ac:dyDescent="0.25">
      <c r="A1386" s="106"/>
      <c r="B1386" s="80" t="s">
        <v>40</v>
      </c>
      <c r="C1386" s="81" t="s">
        <v>1028</v>
      </c>
      <c r="D1386" s="82" t="s">
        <v>817</v>
      </c>
      <c r="E1386" s="82" t="str">
        <f t="shared" ref="E1386:E1428" ca="1" si="291">IF(F1386&lt;&gt;"","0x"&amp;DEC2HEX(F1386,3),"")</f>
        <v>0x2DD</v>
      </c>
      <c r="F1386" s="82">
        <f t="array" aca="1" ref="F1386" ca="1">IF(ISNUMBER(SEARCH("Bit", $K1386)), "", INDEX(F:F,MAX(IF(OFFSET(F1386,-25,0,24,1)&lt;&gt;"",ROW(OFFSET(F1386,-25,0,24,1)))),)+1)</f>
        <v>733</v>
      </c>
      <c r="G1386" s="82" t="s">
        <v>824</v>
      </c>
      <c r="H1386" s="82">
        <v>16</v>
      </c>
      <c r="I1386" s="82"/>
      <c r="J1386" s="82"/>
      <c r="K1386" s="89" t="s">
        <v>45</v>
      </c>
      <c r="L1386" s="89" t="s">
        <v>936</v>
      </c>
      <c r="M1386" s="90"/>
      <c r="N1386" s="91"/>
      <c r="Q1386" s="19"/>
      <c r="R1386" s="19"/>
    </row>
    <row r="1387" spans="1:18" s="18" customFormat="1" ht="22.5" hidden="1" outlineLevel="1" x14ac:dyDescent="0.25">
      <c r="A1387" s="106"/>
      <c r="B1387" s="80"/>
      <c r="C1387" s="81"/>
      <c r="D1387" s="82"/>
      <c r="E1387" s="82" t="str">
        <f t="shared" ca="1" si="291"/>
        <v/>
      </c>
      <c r="F1387" s="82" t="str">
        <f t="array" aca="1" ref="F1387" ca="1">IF(ISNUMBER(SEARCH("Bit", $K1387)), "", INDEX(F:F,MAX(IF(OFFSET(F1387,-25,0,24,1)&lt;&gt;"",ROW(OFFSET(F1387,-25,0,24,1)))),)+1)</f>
        <v/>
      </c>
      <c r="G1387" s="82"/>
      <c r="H1387" s="82"/>
      <c r="I1387" s="82"/>
      <c r="J1387" s="82"/>
      <c r="K1387" s="89" t="s">
        <v>607</v>
      </c>
      <c r="L1387" s="89"/>
      <c r="M1387" s="90" t="s">
        <v>966</v>
      </c>
      <c r="N1387" s="91" t="s">
        <v>967</v>
      </c>
      <c r="Q1387" s="19"/>
      <c r="R1387" s="19"/>
    </row>
    <row r="1388" spans="1:18" s="18" customFormat="1" ht="33.75" hidden="1" outlineLevel="1" x14ac:dyDescent="0.25">
      <c r="A1388" s="106"/>
      <c r="B1388" s="80"/>
      <c r="C1388" s="81"/>
      <c r="D1388" s="82"/>
      <c r="E1388" s="82" t="str">
        <f t="shared" ca="1" si="291"/>
        <v/>
      </c>
      <c r="F1388" s="82" t="str">
        <f t="array" aca="1" ref="F1388" ca="1">IF(ISNUMBER(SEARCH("Bit", $K1388)), "", INDEX(F:F,MAX(IF(OFFSET(F1388,-25,0,24,1)&lt;&gt;"",ROW(OFFSET(F1388,-25,0,24,1)))),)+1)</f>
        <v/>
      </c>
      <c r="G1388" s="82"/>
      <c r="H1388" s="82"/>
      <c r="I1388" s="82"/>
      <c r="J1388" s="82"/>
      <c r="K1388" s="89" t="s">
        <v>608</v>
      </c>
      <c r="L1388" s="89"/>
      <c r="M1388" s="90" t="s">
        <v>968</v>
      </c>
      <c r="N1388" s="91" t="s">
        <v>969</v>
      </c>
      <c r="Q1388" s="19"/>
      <c r="R1388" s="19"/>
    </row>
    <row r="1389" spans="1:18" s="18" customFormat="1" ht="33.75" hidden="1" outlineLevel="1" x14ac:dyDescent="0.25">
      <c r="A1389" s="106"/>
      <c r="B1389" s="80"/>
      <c r="C1389" s="81"/>
      <c r="D1389" s="82"/>
      <c r="E1389" s="82" t="str">
        <f t="shared" ca="1" si="291"/>
        <v/>
      </c>
      <c r="F1389" s="82" t="str">
        <f t="array" aca="1" ref="F1389" ca="1">IF(ISNUMBER(SEARCH("Bit", $K1389)), "", INDEX(F:F,MAX(IF(OFFSET(F1389,-25,0,24,1)&lt;&gt;"",ROW(OFFSET(F1389,-25,0,24,1)))),)+1)</f>
        <v/>
      </c>
      <c r="G1389" s="82"/>
      <c r="H1389" s="82"/>
      <c r="I1389" s="82"/>
      <c r="J1389" s="82"/>
      <c r="K1389" s="89" t="s">
        <v>756</v>
      </c>
      <c r="L1389" s="89"/>
      <c r="M1389" s="90" t="s">
        <v>970</v>
      </c>
      <c r="N1389" s="91" t="s">
        <v>971</v>
      </c>
      <c r="Q1389" s="19"/>
      <c r="R1389" s="19"/>
    </row>
    <row r="1390" spans="1:18" s="18" customFormat="1" ht="22.5" hidden="1" outlineLevel="1" x14ac:dyDescent="0.25">
      <c r="A1390" s="106"/>
      <c r="B1390" s="80"/>
      <c r="C1390" s="81"/>
      <c r="D1390" s="82"/>
      <c r="E1390" s="82" t="str">
        <f t="shared" ca="1" si="291"/>
        <v/>
      </c>
      <c r="F1390" s="82" t="str">
        <f t="array" aca="1" ref="F1390" ca="1">IF(ISNUMBER(SEARCH("Bit", $K1390)), "", INDEX(F:F,MAX(IF(OFFSET(F1390,-25,0,24,1)&lt;&gt;"",ROW(OFFSET(F1390,-25,0,24,1)))),)+1)</f>
        <v/>
      </c>
      <c r="G1390" s="82"/>
      <c r="H1390" s="82"/>
      <c r="I1390" s="82"/>
      <c r="J1390" s="82"/>
      <c r="K1390" s="89" t="s">
        <v>759</v>
      </c>
      <c r="L1390" s="89"/>
      <c r="M1390" s="90" t="s">
        <v>972</v>
      </c>
      <c r="N1390" s="91" t="s">
        <v>973</v>
      </c>
      <c r="Q1390" s="19"/>
      <c r="R1390" s="19"/>
    </row>
    <row r="1391" spans="1:18" s="18" customFormat="1" ht="33.75" hidden="1" outlineLevel="1" x14ac:dyDescent="0.25">
      <c r="A1391" s="106"/>
      <c r="B1391" s="80"/>
      <c r="C1391" s="81"/>
      <c r="D1391" s="82"/>
      <c r="E1391" s="82" t="str">
        <f t="shared" ca="1" si="291"/>
        <v/>
      </c>
      <c r="F1391" s="82" t="str">
        <f t="array" aca="1" ref="F1391" ca="1">IF(ISNUMBER(SEARCH("Bit", $K1391)), "", INDEX(F:F,MAX(IF(OFFSET(F1391,-25,0,24,1)&lt;&gt;"",ROW(OFFSET(F1391,-25,0,24,1)))),)+1)</f>
        <v/>
      </c>
      <c r="G1391" s="82"/>
      <c r="H1391" s="82"/>
      <c r="I1391" s="82"/>
      <c r="J1391" s="82"/>
      <c r="K1391" s="89" t="s">
        <v>244</v>
      </c>
      <c r="L1391" s="89"/>
      <c r="M1391" s="90" t="s">
        <v>974</v>
      </c>
      <c r="N1391" s="91" t="s">
        <v>975</v>
      </c>
      <c r="Q1391" s="19"/>
      <c r="R1391" s="19"/>
    </row>
    <row r="1392" spans="1:18" s="18" customFormat="1" ht="22.5" hidden="1" outlineLevel="1" x14ac:dyDescent="0.25">
      <c r="A1392" s="106"/>
      <c r="B1392" s="80"/>
      <c r="C1392" s="81"/>
      <c r="D1392" s="82"/>
      <c r="E1392" s="82" t="str">
        <f t="shared" ca="1" si="291"/>
        <v/>
      </c>
      <c r="F1392" s="82" t="str">
        <f t="array" aca="1" ref="F1392" ca="1">IF(ISNUMBER(SEARCH("Bit", $K1392)), "", INDEX(F:F,MAX(IF(OFFSET(F1392,-25,0,24,1)&lt;&gt;"",ROW(OFFSET(F1392,-25,0,24,1)))),)+1)</f>
        <v/>
      </c>
      <c r="G1392" s="82"/>
      <c r="H1392" s="82"/>
      <c r="I1392" s="82"/>
      <c r="J1392" s="82"/>
      <c r="K1392" s="89" t="s">
        <v>50</v>
      </c>
      <c r="L1392" s="89"/>
      <c r="M1392" s="90" t="s">
        <v>976</v>
      </c>
      <c r="N1392" s="91" t="s">
        <v>977</v>
      </c>
      <c r="Q1392" s="19"/>
      <c r="R1392" s="19"/>
    </row>
    <row r="1393" spans="1:18" s="18" customFormat="1" ht="15.75" hidden="1" outlineLevel="1" x14ac:dyDescent="0.25">
      <c r="A1393" s="106"/>
      <c r="B1393" s="80"/>
      <c r="C1393" s="81"/>
      <c r="D1393" s="82"/>
      <c r="E1393" s="82" t="str">
        <f t="shared" ca="1" si="291"/>
        <v/>
      </c>
      <c r="F1393" s="82" t="str">
        <f t="array" aca="1" ref="F1393" ca="1">IF(ISNUMBER(SEARCH("Bit", $K1393)), "", INDEX(F:F,MAX(IF(OFFSET(F1393,-25,0,24,1)&lt;&gt;"",ROW(OFFSET(F1393,-25,0,24,1)))),)+1)</f>
        <v/>
      </c>
      <c r="G1393" s="82"/>
      <c r="H1393" s="82"/>
      <c r="I1393" s="82"/>
      <c r="J1393" s="82"/>
      <c r="K1393" s="89" t="s">
        <v>249</v>
      </c>
      <c r="L1393" s="89"/>
      <c r="M1393" s="90" t="s">
        <v>978</v>
      </c>
      <c r="N1393" s="91" t="s">
        <v>979</v>
      </c>
      <c r="Q1393" s="19"/>
      <c r="R1393" s="19"/>
    </row>
    <row r="1394" spans="1:18" s="18" customFormat="1" ht="15.75" hidden="1" outlineLevel="1" x14ac:dyDescent="0.25">
      <c r="A1394" s="106"/>
      <c r="B1394" s="80"/>
      <c r="C1394" s="81"/>
      <c r="D1394" s="82"/>
      <c r="E1394" s="82" t="str">
        <f t="shared" ca="1" si="291"/>
        <v/>
      </c>
      <c r="F1394" s="82" t="str">
        <f t="array" aca="1" ref="F1394" ca="1">IF(ISNUMBER(SEARCH("Bit", $K1394)), "", INDEX(F:F,MAX(IF(OFFSET(F1394,-25,0,24,1)&lt;&gt;"",ROW(OFFSET(F1394,-25,0,24,1)))),)+1)</f>
        <v/>
      </c>
      <c r="G1394" s="82"/>
      <c r="H1394" s="82"/>
      <c r="I1394" s="82"/>
      <c r="J1394" s="82"/>
      <c r="K1394" s="89" t="s">
        <v>69</v>
      </c>
      <c r="L1394" s="89"/>
      <c r="M1394" s="90" t="s">
        <v>980</v>
      </c>
      <c r="N1394" s="91" t="s">
        <v>981</v>
      </c>
      <c r="Q1394" s="19"/>
      <c r="R1394" s="19"/>
    </row>
    <row r="1395" spans="1:18" s="18" customFormat="1" ht="22.5" hidden="1" outlineLevel="1" x14ac:dyDescent="0.25">
      <c r="A1395" s="106"/>
      <c r="B1395" s="80"/>
      <c r="C1395" s="81"/>
      <c r="D1395" s="82"/>
      <c r="E1395" s="82" t="str">
        <f t="shared" ca="1" si="291"/>
        <v/>
      </c>
      <c r="F1395" s="82" t="str">
        <f t="array" aca="1" ref="F1395" ca="1">IF(ISNUMBER(SEARCH("Bit", $K1395)), "", INDEX(F:F,MAX(IF(OFFSET(F1395,-25,0,24,1)&lt;&gt;"",ROW(OFFSET(F1395,-25,0,24,1)))),)+1)</f>
        <v/>
      </c>
      <c r="G1395" s="82"/>
      <c r="H1395" s="82"/>
      <c r="I1395" s="82"/>
      <c r="J1395" s="82"/>
      <c r="K1395" s="89" t="s">
        <v>34</v>
      </c>
      <c r="L1395" s="89"/>
      <c r="M1395" s="90" t="s">
        <v>982</v>
      </c>
      <c r="N1395" s="91" t="s">
        <v>983</v>
      </c>
      <c r="Q1395" s="19"/>
      <c r="R1395" s="19"/>
    </row>
    <row r="1396" spans="1:18" s="18" customFormat="1" ht="15.75" hidden="1" outlineLevel="1" x14ac:dyDescent="0.25">
      <c r="A1396" s="106"/>
      <c r="B1396" s="80"/>
      <c r="C1396" s="81"/>
      <c r="D1396" s="82"/>
      <c r="E1396" s="82" t="str">
        <f t="shared" ca="1" si="291"/>
        <v/>
      </c>
      <c r="F1396" s="82" t="str">
        <f t="array" aca="1" ref="F1396" ca="1">IF(ISNUMBER(SEARCH("Bit", $K1396)), "", INDEX(F:F,MAX(IF(OFFSET(F1396,-25,0,24,1)&lt;&gt;"",ROW(OFFSET(F1396,-25,0,24,1)))),)+1)</f>
        <v/>
      </c>
      <c r="G1396" s="82"/>
      <c r="H1396" s="82"/>
      <c r="I1396" s="82"/>
      <c r="J1396" s="82"/>
      <c r="K1396" s="89" t="s">
        <v>35</v>
      </c>
      <c r="L1396" s="89"/>
      <c r="M1396" s="90" t="s">
        <v>984</v>
      </c>
      <c r="N1396" s="91" t="s">
        <v>985</v>
      </c>
      <c r="Q1396" s="19"/>
      <c r="R1396" s="19"/>
    </row>
    <row r="1397" spans="1:18" s="18" customFormat="1" ht="15.75" hidden="1" outlineLevel="1" x14ac:dyDescent="0.25">
      <c r="A1397" s="106"/>
      <c r="B1397" s="80"/>
      <c r="C1397" s="81"/>
      <c r="D1397" s="82"/>
      <c r="E1397" s="82" t="str">
        <f t="shared" ca="1" si="291"/>
        <v/>
      </c>
      <c r="F1397" s="82" t="str">
        <f t="array" aca="1" ref="F1397" ca="1">IF(ISNUMBER(SEARCH("Bit", $K1397)), "", INDEX(F:F,MAX(IF(OFFSET(F1397,-25,0,24,1)&lt;&gt;"",ROW(OFFSET(F1397,-25,0,24,1)))),)+1)</f>
        <v/>
      </c>
      <c r="G1397" s="82"/>
      <c r="H1397" s="82"/>
      <c r="I1397" s="82"/>
      <c r="J1397" s="82"/>
      <c r="K1397" s="89" t="s">
        <v>36</v>
      </c>
      <c r="L1397" s="89"/>
      <c r="M1397" s="90" t="s">
        <v>986</v>
      </c>
      <c r="N1397" s="91" t="s">
        <v>987</v>
      </c>
      <c r="Q1397" s="19"/>
      <c r="R1397" s="19"/>
    </row>
    <row r="1398" spans="1:18" s="18" customFormat="1" ht="15.75" hidden="1" outlineLevel="1" x14ac:dyDescent="0.25">
      <c r="A1398" s="106"/>
      <c r="B1398" s="80"/>
      <c r="C1398" s="81"/>
      <c r="D1398" s="82"/>
      <c r="E1398" s="82" t="str">
        <f t="shared" ca="1" si="291"/>
        <v/>
      </c>
      <c r="F1398" s="82" t="str">
        <f t="array" aca="1" ref="F1398" ca="1">IF(ISNUMBER(SEARCH("Bit", $K1398)), "", INDEX(F:F,MAX(IF(OFFSET(F1398,-25,0,24,1)&lt;&gt;"",ROW(OFFSET(F1398,-25,0,24,1)))),)+1)</f>
        <v/>
      </c>
      <c r="G1398" s="82"/>
      <c r="H1398" s="82"/>
      <c r="I1398" s="82"/>
      <c r="J1398" s="82"/>
      <c r="K1398" s="89" t="s">
        <v>37</v>
      </c>
      <c r="L1398" s="89"/>
      <c r="M1398" s="90" t="s">
        <v>988</v>
      </c>
      <c r="N1398" s="91" t="s">
        <v>989</v>
      </c>
      <c r="Q1398" s="19"/>
      <c r="R1398" s="19"/>
    </row>
    <row r="1399" spans="1:18" s="18" customFormat="1" ht="15.75" hidden="1" outlineLevel="1" x14ac:dyDescent="0.25">
      <c r="A1399" s="106"/>
      <c r="B1399" s="80"/>
      <c r="C1399" s="81"/>
      <c r="D1399" s="82"/>
      <c r="E1399" s="82" t="str">
        <f t="shared" ca="1" si="291"/>
        <v/>
      </c>
      <c r="F1399" s="82" t="str">
        <f t="array" aca="1" ref="F1399" ca="1">IF(ISNUMBER(SEARCH("Bit", $K1399)), "", INDEX(F:F,MAX(IF(OFFSET(F1399,-25,0,24,1)&lt;&gt;"",ROW(OFFSET(F1399,-25,0,24,1)))),)+1)</f>
        <v/>
      </c>
      <c r="G1399" s="82"/>
      <c r="H1399" s="82"/>
      <c r="I1399" s="82"/>
      <c r="J1399" s="82"/>
      <c r="K1399" s="89" t="s">
        <v>38</v>
      </c>
      <c r="L1399" s="89"/>
      <c r="M1399" s="90" t="s">
        <v>990</v>
      </c>
      <c r="N1399" s="91" t="s">
        <v>991</v>
      </c>
      <c r="Q1399" s="19"/>
      <c r="R1399" s="19"/>
    </row>
    <row r="1400" spans="1:18" s="18" customFormat="1" ht="33.75" hidden="1" outlineLevel="1" x14ac:dyDescent="0.25">
      <c r="A1400" s="106"/>
      <c r="B1400" s="80"/>
      <c r="C1400" s="81"/>
      <c r="D1400" s="82"/>
      <c r="E1400" s="82" t="str">
        <f t="shared" ca="1" si="291"/>
        <v/>
      </c>
      <c r="F1400" s="82" t="str">
        <f t="array" aca="1" ref="F1400" ca="1">IF(ISNUMBER(SEARCH("Bit", $K1400)), "", INDEX(F:F,MAX(IF(OFFSET(F1400,-25,0,24,1)&lt;&gt;"",ROW(OFFSET(F1400,-25,0,24,1)))),)+1)</f>
        <v/>
      </c>
      <c r="G1400" s="82"/>
      <c r="H1400" s="82"/>
      <c r="I1400" s="82"/>
      <c r="J1400" s="82"/>
      <c r="K1400" s="89" t="s">
        <v>39</v>
      </c>
      <c r="L1400" s="89"/>
      <c r="M1400" s="90" t="s">
        <v>992</v>
      </c>
      <c r="N1400" s="91" t="s">
        <v>993</v>
      </c>
      <c r="Q1400" s="19"/>
      <c r="R1400" s="19"/>
    </row>
    <row r="1401" spans="1:18" s="18" customFormat="1" ht="22.5" hidden="1" outlineLevel="1" x14ac:dyDescent="0.25">
      <c r="A1401" s="106"/>
      <c r="B1401" s="80"/>
      <c r="C1401" s="81"/>
      <c r="D1401" s="82"/>
      <c r="E1401" s="82" t="str">
        <f t="shared" ca="1" si="291"/>
        <v/>
      </c>
      <c r="F1401" s="82" t="str">
        <f t="array" aca="1" ref="F1401" ca="1">IF(ISNUMBER(SEARCH("Bit", $K1401)), "", INDEX(F:F,MAX(IF(OFFSET(F1401,-25,0,24,1)&lt;&gt;"",ROW(OFFSET(F1401,-25,0,24,1)))),)+1)</f>
        <v/>
      </c>
      <c r="G1401" s="82"/>
      <c r="H1401" s="82"/>
      <c r="I1401" s="82"/>
      <c r="J1401" s="82"/>
      <c r="K1401" s="89" t="s">
        <v>88</v>
      </c>
      <c r="L1401" s="89"/>
      <c r="M1401" s="90" t="s">
        <v>994</v>
      </c>
      <c r="N1401" s="91" t="s">
        <v>995</v>
      </c>
      <c r="Q1401" s="19"/>
      <c r="R1401" s="19"/>
    </row>
    <row r="1402" spans="1:18" s="18" customFormat="1" ht="15.75" hidden="1" outlineLevel="1" x14ac:dyDescent="0.25">
      <c r="A1402" s="106"/>
      <c r="B1402" s="80"/>
      <c r="C1402" s="81"/>
      <c r="D1402" s="82"/>
      <c r="E1402" s="82" t="str">
        <f t="shared" ca="1" si="291"/>
        <v/>
      </c>
      <c r="F1402" s="82" t="str">
        <f t="array" aca="1" ref="F1402" ca="1">IF(ISNUMBER(SEARCH("Bit", $K1402)), "", INDEX(F:F,MAX(IF(OFFSET(F1402,-25,0,24,1)&lt;&gt;"",ROW(OFFSET(F1402,-25,0,24,1)))),)+1)</f>
        <v/>
      </c>
      <c r="G1402" s="82"/>
      <c r="H1402" s="82"/>
      <c r="I1402" s="82"/>
      <c r="J1402" s="82"/>
      <c r="K1402" s="89" t="s">
        <v>90</v>
      </c>
      <c r="L1402" s="89"/>
      <c r="M1402" s="90" t="s">
        <v>996</v>
      </c>
      <c r="N1402" s="91" t="s">
        <v>997</v>
      </c>
      <c r="Q1402" s="19"/>
      <c r="R1402" s="19"/>
    </row>
    <row r="1403" spans="1:18" s="18" customFormat="1" ht="15.75" collapsed="1" x14ac:dyDescent="0.25">
      <c r="A1403" s="106"/>
      <c r="B1403" s="80" t="s">
        <v>40</v>
      </c>
      <c r="C1403" s="81" t="s">
        <v>1029</v>
      </c>
      <c r="D1403" s="82" t="s">
        <v>817</v>
      </c>
      <c r="E1403" s="82" t="str">
        <f t="shared" ca="1" si="291"/>
        <v>0x2DE</v>
      </c>
      <c r="F1403" s="82">
        <f t="array" aca="1" ref="F1403" ca="1">IF(ISNUMBER(SEARCH("Bit", $K1403)), "", INDEX(F:F,MAX(IF(OFFSET(F1403,-25,0,24,1)&lt;&gt;"",ROW(OFFSET(F1403,-25,0,24,1)))),)+1)</f>
        <v>734</v>
      </c>
      <c r="G1403" s="82" t="s">
        <v>824</v>
      </c>
      <c r="H1403" s="82">
        <v>12</v>
      </c>
      <c r="I1403" s="82"/>
      <c r="J1403" s="82"/>
      <c r="K1403" s="89" t="s">
        <v>45</v>
      </c>
      <c r="L1403" s="89" t="s">
        <v>936</v>
      </c>
      <c r="M1403" s="90"/>
      <c r="N1403" s="91"/>
      <c r="Q1403" s="19"/>
      <c r="R1403" s="19"/>
    </row>
    <row r="1404" spans="1:18" s="18" customFormat="1" ht="33.75" hidden="1" outlineLevel="1" x14ac:dyDescent="0.25">
      <c r="A1404" s="106"/>
      <c r="B1404" s="80"/>
      <c r="C1404" s="81"/>
      <c r="D1404" s="82"/>
      <c r="E1404" s="82" t="str">
        <f t="shared" ca="1" si="291"/>
        <v/>
      </c>
      <c r="F1404" s="82" t="str">
        <f t="array" aca="1" ref="F1404" ca="1">IF(ISNUMBER(SEARCH("Bit", $K1404)), "", INDEX(F:F,MAX(IF(OFFSET(F1404,-25,0,24,1)&lt;&gt;"",ROW(OFFSET(F1404,-25,0,24,1)))),)+1)</f>
        <v/>
      </c>
      <c r="G1404" s="82"/>
      <c r="H1404" s="82"/>
      <c r="I1404" s="82"/>
      <c r="J1404" s="82"/>
      <c r="K1404" s="89" t="s">
        <v>244</v>
      </c>
      <c r="L1404" s="89"/>
      <c r="M1404" s="90" t="s">
        <v>960</v>
      </c>
      <c r="N1404" s="91" t="s">
        <v>999</v>
      </c>
      <c r="Q1404" s="19"/>
      <c r="R1404" s="19"/>
    </row>
    <row r="1405" spans="1:18" s="18" customFormat="1" ht="33.75" hidden="1" outlineLevel="1" x14ac:dyDescent="0.25">
      <c r="A1405" s="106"/>
      <c r="B1405" s="80"/>
      <c r="C1405" s="81"/>
      <c r="D1405" s="82"/>
      <c r="E1405" s="82" t="str">
        <f t="shared" ca="1" si="291"/>
        <v/>
      </c>
      <c r="F1405" s="82" t="str">
        <f t="array" aca="1" ref="F1405" ca="1">IF(ISNUMBER(SEARCH("Bit", $K1405)), "", INDEX(F:F,MAX(IF(OFFSET(F1405,-25,0,24,1)&lt;&gt;"",ROW(OFFSET(F1405,-25,0,24,1)))),)+1)</f>
        <v/>
      </c>
      <c r="G1405" s="82"/>
      <c r="H1405" s="82"/>
      <c r="I1405" s="82"/>
      <c r="J1405" s="82"/>
      <c r="K1405" s="89" t="s">
        <v>50</v>
      </c>
      <c r="L1405" s="89"/>
      <c r="M1405" s="90" t="s">
        <v>962</v>
      </c>
      <c r="N1405" s="91" t="s">
        <v>1000</v>
      </c>
      <c r="Q1405" s="19"/>
      <c r="R1405" s="19"/>
    </row>
    <row r="1406" spans="1:18" s="18" customFormat="1" ht="15.75" hidden="1" outlineLevel="1" x14ac:dyDescent="0.25">
      <c r="A1406" s="106"/>
      <c r="B1406" s="80"/>
      <c r="C1406" s="81"/>
      <c r="D1406" s="82"/>
      <c r="E1406" s="82" t="str">
        <f t="shared" ca="1" si="291"/>
        <v/>
      </c>
      <c r="F1406" s="82" t="str">
        <f t="array" aca="1" ref="F1406" ca="1">IF(ISNUMBER(SEARCH("Bit", $K1406)), "", INDEX(F:F,MAX(IF(OFFSET(F1406,-25,0,24,1)&lt;&gt;"",ROW(OFFSET(F1406,-25,0,24,1)))),)+1)</f>
        <v/>
      </c>
      <c r="G1406" s="82"/>
      <c r="H1406" s="82"/>
      <c r="I1406" s="82"/>
      <c r="J1406" s="82"/>
      <c r="K1406" s="89" t="s">
        <v>249</v>
      </c>
      <c r="L1406" s="89"/>
      <c r="M1406" s="90" t="s">
        <v>1001</v>
      </c>
      <c r="N1406" s="91" t="s">
        <v>1002</v>
      </c>
      <c r="Q1406" s="19"/>
      <c r="R1406" s="19"/>
    </row>
    <row r="1407" spans="1:18" s="18" customFormat="1" ht="15.75" hidden="1" outlineLevel="1" x14ac:dyDescent="0.25">
      <c r="A1407" s="106"/>
      <c r="B1407" s="80"/>
      <c r="C1407" s="81"/>
      <c r="D1407" s="82"/>
      <c r="E1407" s="82" t="str">
        <f t="shared" ca="1" si="291"/>
        <v/>
      </c>
      <c r="F1407" s="82" t="str">
        <f t="array" aca="1" ref="F1407" ca="1">IF(ISNUMBER(SEARCH("Bit", $K1407)), "", INDEX(F:F,MAX(IF(OFFSET(F1407,-25,0,24,1)&lt;&gt;"",ROW(OFFSET(F1407,-25,0,24,1)))),)+1)</f>
        <v/>
      </c>
      <c r="G1407" s="82"/>
      <c r="H1407" s="82"/>
      <c r="I1407" s="82"/>
      <c r="J1407" s="82"/>
      <c r="K1407" s="89" t="s">
        <v>69</v>
      </c>
      <c r="L1407" s="89"/>
      <c r="M1407" s="90" t="s">
        <v>1003</v>
      </c>
      <c r="N1407" s="91" t="s">
        <v>1004</v>
      </c>
      <c r="Q1407" s="19"/>
      <c r="R1407" s="19"/>
    </row>
    <row r="1408" spans="1:18" s="18" customFormat="1" ht="15.75" hidden="1" outlineLevel="1" x14ac:dyDescent="0.25">
      <c r="A1408" s="106"/>
      <c r="B1408" s="80"/>
      <c r="C1408" s="81"/>
      <c r="D1408" s="82"/>
      <c r="E1408" s="82" t="str">
        <f t="shared" ref="E1408" ca="1" si="292">IF(F1408&lt;&gt;"","0x"&amp;DEC2HEX(F1408,3),"")</f>
        <v/>
      </c>
      <c r="F1408" s="82" t="str">
        <f t="array" aca="1" ref="F1408" ca="1">IF(ISNUMBER(SEARCH("Bit", $K1408)), "", INDEX(F:F,MAX(IF(OFFSET(F1408,-25,0,24,1)&lt;&gt;"",ROW(OFFSET(F1408,-25,0,24,1)))),)+1)</f>
        <v/>
      </c>
      <c r="G1408" s="82"/>
      <c r="H1408" s="82"/>
      <c r="I1408" s="82"/>
      <c r="J1408" s="82"/>
      <c r="K1408" s="89" t="s">
        <v>34</v>
      </c>
      <c r="L1408" s="89"/>
      <c r="M1408" s="90" t="s">
        <v>986</v>
      </c>
      <c r="N1408" s="91" t="s">
        <v>1005</v>
      </c>
      <c r="Q1408" s="19"/>
      <c r="R1408" s="19"/>
    </row>
    <row r="1409" spans="1:18" s="18" customFormat="1" ht="15.75" hidden="1" outlineLevel="1" x14ac:dyDescent="0.25">
      <c r="A1409" s="106"/>
      <c r="B1409" s="80"/>
      <c r="C1409" s="81"/>
      <c r="D1409" s="82"/>
      <c r="E1409" s="82" t="str">
        <f t="shared" ca="1" si="291"/>
        <v/>
      </c>
      <c r="F1409" s="82" t="str">
        <f t="array" aca="1" ref="F1409" ca="1">IF(ISNUMBER(SEARCH("Bit", $K1409)), "", INDEX(F:F,MAX(IF(OFFSET(F1409,-25,0,24,1)&lt;&gt;"",ROW(OFFSET(F1409,-25,0,24,1)))),)+1)</f>
        <v/>
      </c>
      <c r="G1409" s="82"/>
      <c r="H1409" s="82"/>
      <c r="I1409" s="82"/>
      <c r="J1409" s="82"/>
      <c r="K1409" s="89" t="s">
        <v>35</v>
      </c>
      <c r="L1409" s="89"/>
      <c r="M1409" s="90" t="s">
        <v>1006</v>
      </c>
      <c r="N1409" s="91" t="s">
        <v>1007</v>
      </c>
      <c r="Q1409" s="19"/>
      <c r="R1409" s="19"/>
    </row>
    <row r="1410" spans="1:18" s="18" customFormat="1" ht="15.75" hidden="1" outlineLevel="1" x14ac:dyDescent="0.25">
      <c r="A1410" s="106"/>
      <c r="B1410" s="80"/>
      <c r="C1410" s="81"/>
      <c r="D1410" s="82"/>
      <c r="E1410" s="82" t="str">
        <f t="shared" ref="E1410" ca="1" si="293">IF(F1410&lt;&gt;"","0x"&amp;DEC2HEX(F1410,3),"")</f>
        <v/>
      </c>
      <c r="F1410" s="82" t="str">
        <f t="array" aca="1" ref="F1410" ca="1">IF(ISNUMBER(SEARCH("Bit", $K1410)), "", INDEX(F:F,MAX(IF(OFFSET(F1410,-25,0,24,1)&lt;&gt;"",ROW(OFFSET(F1410,-25,0,24,1)))),)+1)</f>
        <v/>
      </c>
      <c r="G1410" s="82"/>
      <c r="H1410" s="82"/>
      <c r="I1410" s="82"/>
      <c r="J1410" s="82"/>
      <c r="K1410" s="89" t="s">
        <v>36</v>
      </c>
      <c r="L1410" s="89"/>
      <c r="M1410" s="90" t="s">
        <v>1008</v>
      </c>
      <c r="N1410" s="91" t="s">
        <v>1007</v>
      </c>
      <c r="Q1410" s="19"/>
      <c r="R1410" s="19"/>
    </row>
    <row r="1411" spans="1:18" s="18" customFormat="1" ht="15.75" hidden="1" outlineLevel="1" x14ac:dyDescent="0.25">
      <c r="A1411" s="106"/>
      <c r="B1411" s="80"/>
      <c r="C1411" s="81"/>
      <c r="D1411" s="82"/>
      <c r="E1411" s="82" t="str">
        <f t="shared" ca="1" si="291"/>
        <v/>
      </c>
      <c r="F1411" s="82" t="str">
        <f t="array" aca="1" ref="F1411" ca="1">IF(ISNUMBER(SEARCH("Bit", $K1411)), "", INDEX(F:F,MAX(IF(OFFSET(F1411,-25,0,24,1)&lt;&gt;"",ROW(OFFSET(F1411,-25,0,24,1)))),)+1)</f>
        <v/>
      </c>
      <c r="G1411" s="82"/>
      <c r="H1411" s="82"/>
      <c r="I1411" s="82"/>
      <c r="J1411" s="82"/>
      <c r="K1411" s="89" t="s">
        <v>37</v>
      </c>
      <c r="L1411" s="89"/>
      <c r="M1411" s="90" t="s">
        <v>1009</v>
      </c>
      <c r="N1411" s="91" t="s">
        <v>1010</v>
      </c>
      <c r="Q1411" s="19"/>
      <c r="R1411" s="19"/>
    </row>
    <row r="1412" spans="1:18" s="18" customFormat="1" ht="15.75" hidden="1" outlineLevel="1" x14ac:dyDescent="0.25">
      <c r="A1412" s="106"/>
      <c r="B1412" s="80"/>
      <c r="C1412" s="81"/>
      <c r="D1412" s="82"/>
      <c r="E1412" s="82" t="str">
        <f t="shared" ref="E1412" ca="1" si="294">IF(F1412&lt;&gt;"","0x"&amp;DEC2HEX(F1412,3),"")</f>
        <v/>
      </c>
      <c r="F1412" s="82" t="str">
        <f t="array" aca="1" ref="F1412" ca="1">IF(ISNUMBER(SEARCH("Bit", $K1412)), "", INDEX(F:F,MAX(IF(OFFSET(F1412,-25,0,24,1)&lt;&gt;"",ROW(OFFSET(F1412,-25,0,24,1)))),)+1)</f>
        <v/>
      </c>
      <c r="G1412" s="82"/>
      <c r="H1412" s="82"/>
      <c r="I1412" s="82"/>
      <c r="J1412" s="82"/>
      <c r="K1412" s="89" t="s">
        <v>38</v>
      </c>
      <c r="L1412" s="89"/>
      <c r="M1412" s="90" t="s">
        <v>1011</v>
      </c>
      <c r="N1412" s="91" t="s">
        <v>1007</v>
      </c>
      <c r="Q1412" s="19"/>
      <c r="R1412" s="19"/>
    </row>
    <row r="1413" spans="1:18" s="18" customFormat="1" ht="15.75" hidden="1" outlineLevel="1" x14ac:dyDescent="0.25">
      <c r="A1413" s="106"/>
      <c r="B1413" s="80"/>
      <c r="C1413" s="81"/>
      <c r="D1413" s="82"/>
      <c r="E1413" s="82" t="str">
        <f t="shared" ca="1" si="291"/>
        <v/>
      </c>
      <c r="F1413" s="82" t="str">
        <f t="array" aca="1" ref="F1413" ca="1">IF(ISNUMBER(SEARCH("Bit", $K1413)), "", INDEX(F:F,MAX(IF(OFFSET(F1413,-25,0,24,1)&lt;&gt;"",ROW(OFFSET(F1413,-25,0,24,1)))),)+1)</f>
        <v/>
      </c>
      <c r="G1413" s="82"/>
      <c r="H1413" s="82"/>
      <c r="I1413" s="82"/>
      <c r="J1413" s="82"/>
      <c r="K1413" s="89" t="s">
        <v>39</v>
      </c>
      <c r="L1413" s="89"/>
      <c r="M1413" s="90" t="s">
        <v>1012</v>
      </c>
      <c r="N1413" s="91" t="s">
        <v>1007</v>
      </c>
      <c r="Q1413" s="19"/>
      <c r="R1413" s="19"/>
    </row>
    <row r="1414" spans="1:18" s="18" customFormat="1" ht="15.75" hidden="1" outlineLevel="1" x14ac:dyDescent="0.25">
      <c r="A1414" s="106"/>
      <c r="B1414" s="80"/>
      <c r="C1414" s="81"/>
      <c r="D1414" s="82"/>
      <c r="E1414" s="82" t="str">
        <f t="shared" ref="E1414" ca="1" si="295">IF(F1414&lt;&gt;"","0x"&amp;DEC2HEX(F1414,3),"")</f>
        <v/>
      </c>
      <c r="F1414" s="82" t="str">
        <f t="array" aca="1" ref="F1414" ca="1">IF(ISNUMBER(SEARCH("Bit", $K1414)), "", INDEX(F:F,MAX(IF(OFFSET(F1414,-25,0,24,1)&lt;&gt;"",ROW(OFFSET(F1414,-25,0,24,1)))),)+1)</f>
        <v/>
      </c>
      <c r="G1414" s="82"/>
      <c r="H1414" s="82"/>
      <c r="I1414" s="82"/>
      <c r="J1414" s="82"/>
      <c r="K1414" s="89" t="s">
        <v>88</v>
      </c>
      <c r="L1414" s="89"/>
      <c r="M1414" s="90" t="s">
        <v>1013</v>
      </c>
      <c r="N1414" s="91" t="s">
        <v>1007</v>
      </c>
      <c r="Q1414" s="19"/>
      <c r="R1414" s="19"/>
    </row>
    <row r="1415" spans="1:18" s="18" customFormat="1" ht="33.75" hidden="1" outlineLevel="1" x14ac:dyDescent="0.25">
      <c r="A1415" s="106"/>
      <c r="B1415" s="80"/>
      <c r="C1415" s="81"/>
      <c r="D1415" s="82"/>
      <c r="E1415" s="82" t="str">
        <f t="shared" ca="1" si="291"/>
        <v/>
      </c>
      <c r="F1415" s="82" t="str">
        <f t="array" aca="1" ref="F1415" ca="1">IF(ISNUMBER(SEARCH("Bit", $K1415)), "", INDEX(F:F,MAX(IF(OFFSET(F1415,-25,0,24,1)&lt;&gt;"",ROW(OFFSET(F1415,-25,0,24,1)))),)+1)</f>
        <v/>
      </c>
      <c r="G1415" s="82"/>
      <c r="H1415" s="82"/>
      <c r="I1415" s="82"/>
      <c r="J1415" s="82"/>
      <c r="K1415" s="89" t="s">
        <v>90</v>
      </c>
      <c r="L1415" s="89"/>
      <c r="M1415" s="90" t="s">
        <v>2232</v>
      </c>
      <c r="N1415" s="91" t="s">
        <v>2240</v>
      </c>
      <c r="Q1415" s="19"/>
      <c r="R1415" s="19"/>
    </row>
    <row r="1416" spans="1:18" s="18" customFormat="1" ht="15.75" collapsed="1" x14ac:dyDescent="0.25">
      <c r="A1416" s="106"/>
      <c r="B1416" s="80" t="s">
        <v>40</v>
      </c>
      <c r="C1416" s="81" t="s">
        <v>1030</v>
      </c>
      <c r="D1416" s="82" t="s">
        <v>817</v>
      </c>
      <c r="E1416" s="82" t="str">
        <f t="shared" ca="1" si="291"/>
        <v>0x2DF</v>
      </c>
      <c r="F1416" s="82">
        <f t="array" aca="1" ref="F1416" ca="1">IF(ISNUMBER(SEARCH("Bit", $K1416)), "", INDEX(F:F,MAX(IF(OFFSET(F1416,-25,0,24,1)&lt;&gt;"",ROW(OFFSET(F1416,-25,0,24,1)))),)+1)</f>
        <v>735</v>
      </c>
      <c r="G1416" s="82" t="s">
        <v>824</v>
      </c>
      <c r="H1416" s="82">
        <v>12</v>
      </c>
      <c r="I1416" s="82"/>
      <c r="J1416" s="82"/>
      <c r="K1416" s="89" t="s">
        <v>45</v>
      </c>
      <c r="L1416" s="89" t="s">
        <v>936</v>
      </c>
      <c r="M1416" s="90"/>
      <c r="N1416" s="91"/>
      <c r="Q1416" s="19"/>
      <c r="R1416" s="19"/>
    </row>
    <row r="1417" spans="1:18" s="18" customFormat="1" ht="33.75" hidden="1" outlineLevel="1" x14ac:dyDescent="0.25">
      <c r="A1417" s="106"/>
      <c r="B1417" s="80"/>
      <c r="C1417" s="81"/>
      <c r="D1417" s="82"/>
      <c r="E1417" s="82" t="str">
        <f t="shared" ca="1" si="291"/>
        <v/>
      </c>
      <c r="F1417" s="82" t="str">
        <f t="array" aca="1" ref="F1417" ca="1">IF(ISNUMBER(SEARCH("Bit", $K1417)), "", INDEX(F:F,MAX(IF(OFFSET(F1417,-25,0,24,1)&lt;&gt;"",ROW(OFFSET(F1417,-25,0,24,1)))),)+1)</f>
        <v/>
      </c>
      <c r="G1417" s="82"/>
      <c r="H1417" s="82"/>
      <c r="I1417" s="82"/>
      <c r="J1417" s="82"/>
      <c r="K1417" s="89" t="s">
        <v>244</v>
      </c>
      <c r="L1417" s="89"/>
      <c r="M1417" s="90" t="s">
        <v>960</v>
      </c>
      <c r="N1417" s="91" t="s">
        <v>999</v>
      </c>
      <c r="Q1417" s="19"/>
      <c r="R1417" s="19"/>
    </row>
    <row r="1418" spans="1:18" s="18" customFormat="1" ht="33.75" hidden="1" outlineLevel="1" x14ac:dyDescent="0.25">
      <c r="A1418" s="106"/>
      <c r="B1418" s="80"/>
      <c r="C1418" s="81"/>
      <c r="D1418" s="82"/>
      <c r="E1418" s="82" t="str">
        <f t="shared" ca="1" si="291"/>
        <v/>
      </c>
      <c r="F1418" s="82" t="str">
        <f t="array" aca="1" ref="F1418" ca="1">IF(ISNUMBER(SEARCH("Bit", $K1418)), "", INDEX(F:F,MAX(IF(OFFSET(F1418,-25,0,24,1)&lt;&gt;"",ROW(OFFSET(F1418,-25,0,24,1)))),)+1)</f>
        <v/>
      </c>
      <c r="G1418" s="82"/>
      <c r="H1418" s="82"/>
      <c r="I1418" s="82"/>
      <c r="J1418" s="82"/>
      <c r="K1418" s="89" t="s">
        <v>50</v>
      </c>
      <c r="L1418" s="89"/>
      <c r="M1418" s="90" t="s">
        <v>962</v>
      </c>
      <c r="N1418" s="91" t="s">
        <v>1000</v>
      </c>
      <c r="Q1418" s="19"/>
      <c r="R1418" s="19"/>
    </row>
    <row r="1419" spans="1:18" s="18" customFormat="1" ht="15.75" hidden="1" outlineLevel="1" x14ac:dyDescent="0.25">
      <c r="A1419" s="106"/>
      <c r="B1419" s="80"/>
      <c r="C1419" s="81"/>
      <c r="D1419" s="82"/>
      <c r="E1419" s="82" t="str">
        <f t="shared" ca="1" si="291"/>
        <v/>
      </c>
      <c r="F1419" s="82" t="str">
        <f t="array" aca="1" ref="F1419" ca="1">IF(ISNUMBER(SEARCH("Bit", $K1419)), "", INDEX(F:F,MAX(IF(OFFSET(F1419,-25,0,24,1)&lt;&gt;"",ROW(OFFSET(F1419,-25,0,24,1)))),)+1)</f>
        <v/>
      </c>
      <c r="G1419" s="82"/>
      <c r="H1419" s="82"/>
      <c r="I1419" s="82"/>
      <c r="J1419" s="82"/>
      <c r="K1419" s="89" t="s">
        <v>249</v>
      </c>
      <c r="L1419" s="89"/>
      <c r="M1419" s="90" t="s">
        <v>1015</v>
      </c>
      <c r="N1419" s="91" t="s">
        <v>1016</v>
      </c>
      <c r="Q1419" s="19"/>
      <c r="R1419" s="19"/>
    </row>
    <row r="1420" spans="1:18" s="18" customFormat="1" ht="15.75" hidden="1" outlineLevel="1" x14ac:dyDescent="0.25">
      <c r="A1420" s="106"/>
      <c r="B1420" s="80"/>
      <c r="C1420" s="81"/>
      <c r="D1420" s="82"/>
      <c r="E1420" s="82" t="str">
        <f t="shared" ca="1" si="291"/>
        <v/>
      </c>
      <c r="F1420" s="82" t="str">
        <f t="array" aca="1" ref="F1420" ca="1">IF(ISNUMBER(SEARCH("Bit", $K1420)), "", INDEX(F:F,MAX(IF(OFFSET(F1420,-25,0,24,1)&lt;&gt;"",ROW(OFFSET(F1420,-25,0,24,1)))),)+1)</f>
        <v/>
      </c>
      <c r="G1420" s="82"/>
      <c r="H1420" s="82"/>
      <c r="I1420" s="82"/>
      <c r="J1420" s="82"/>
      <c r="K1420" s="89" t="s">
        <v>69</v>
      </c>
      <c r="L1420" s="89"/>
      <c r="M1420" s="90" t="s">
        <v>1017</v>
      </c>
      <c r="N1420" s="91" t="s">
        <v>1018</v>
      </c>
      <c r="Q1420" s="19"/>
      <c r="R1420" s="19"/>
    </row>
    <row r="1421" spans="1:18" s="18" customFormat="1" ht="15.75" hidden="1" outlineLevel="1" x14ac:dyDescent="0.25">
      <c r="A1421" s="106"/>
      <c r="B1421" s="80"/>
      <c r="C1421" s="81"/>
      <c r="D1421" s="82"/>
      <c r="E1421" s="82"/>
      <c r="F1421" s="82" t="str">
        <f t="array" aca="1" ref="F1421" ca="1">IF(ISNUMBER(SEARCH("Bit", $K1421)), "", INDEX(F:F,MAX(IF(OFFSET(F1421,-25,0,24,1)&lt;&gt;"",ROW(OFFSET(F1421,-25,0,24,1)))),)+1)</f>
        <v/>
      </c>
      <c r="G1421" s="82"/>
      <c r="H1421" s="82"/>
      <c r="I1421" s="82"/>
      <c r="J1421" s="82"/>
      <c r="K1421" s="89" t="s">
        <v>34</v>
      </c>
      <c r="L1421" s="89"/>
      <c r="M1421" s="90" t="s">
        <v>988</v>
      </c>
      <c r="N1421" s="91" t="s">
        <v>1019</v>
      </c>
      <c r="Q1421" s="19"/>
      <c r="R1421" s="19"/>
    </row>
    <row r="1422" spans="1:18" s="18" customFormat="1" ht="15.75" hidden="1" outlineLevel="1" x14ac:dyDescent="0.25">
      <c r="A1422" s="106"/>
      <c r="B1422" s="80"/>
      <c r="C1422" s="81"/>
      <c r="D1422" s="82"/>
      <c r="E1422" s="82"/>
      <c r="F1422" s="82" t="str">
        <f t="array" aca="1" ref="F1422" ca="1">IF(ISNUMBER(SEARCH("Bit", $K1422)), "", INDEX(F:F,MAX(IF(OFFSET(F1422,-25,0,24,1)&lt;&gt;"",ROW(OFFSET(F1422,-25,0,24,1)))),)+1)</f>
        <v/>
      </c>
      <c r="G1422" s="82"/>
      <c r="H1422" s="82"/>
      <c r="I1422" s="82"/>
      <c r="J1422" s="82"/>
      <c r="K1422" s="89" t="s">
        <v>35</v>
      </c>
      <c r="L1422" s="89"/>
      <c r="M1422" s="90" t="s">
        <v>1020</v>
      </c>
      <c r="N1422" s="91" t="s">
        <v>1007</v>
      </c>
      <c r="Q1422" s="19"/>
      <c r="R1422" s="19"/>
    </row>
    <row r="1423" spans="1:18" s="18" customFormat="1" ht="15.75" hidden="1" outlineLevel="1" x14ac:dyDescent="0.25">
      <c r="A1423" s="106"/>
      <c r="B1423" s="80"/>
      <c r="C1423" s="81"/>
      <c r="D1423" s="82"/>
      <c r="E1423" s="82"/>
      <c r="F1423" s="82" t="str">
        <f t="array" aca="1" ref="F1423" ca="1">IF(ISNUMBER(SEARCH("Bit", $K1423)), "", INDEX(F:F,MAX(IF(OFFSET(F1423,-25,0,24,1)&lt;&gt;"",ROW(OFFSET(F1423,-25,0,24,1)))),)+1)</f>
        <v/>
      </c>
      <c r="G1423" s="82"/>
      <c r="H1423" s="82"/>
      <c r="I1423" s="82"/>
      <c r="J1423" s="82"/>
      <c r="K1423" s="89" t="s">
        <v>36</v>
      </c>
      <c r="L1423" s="89"/>
      <c r="M1423" s="90" t="s">
        <v>1021</v>
      </c>
      <c r="N1423" s="91" t="s">
        <v>1007</v>
      </c>
      <c r="Q1423" s="19"/>
      <c r="R1423" s="19"/>
    </row>
    <row r="1424" spans="1:18" s="18" customFormat="1" ht="15.75" hidden="1" outlineLevel="1" x14ac:dyDescent="0.25">
      <c r="A1424" s="106"/>
      <c r="B1424" s="80"/>
      <c r="C1424" s="81"/>
      <c r="D1424" s="82"/>
      <c r="E1424" s="82"/>
      <c r="F1424" s="82" t="str">
        <f t="array" aca="1" ref="F1424" ca="1">IF(ISNUMBER(SEARCH("Bit", $K1424)), "", INDEX(F:F,MAX(IF(OFFSET(F1424,-25,0,24,1)&lt;&gt;"",ROW(OFFSET(F1424,-25,0,24,1)))),)+1)</f>
        <v/>
      </c>
      <c r="G1424" s="82"/>
      <c r="H1424" s="82"/>
      <c r="I1424" s="82"/>
      <c r="J1424" s="82"/>
      <c r="K1424" s="89" t="s">
        <v>37</v>
      </c>
      <c r="L1424" s="89"/>
      <c r="M1424" s="90" t="s">
        <v>1022</v>
      </c>
      <c r="N1424" s="91" t="s">
        <v>1023</v>
      </c>
      <c r="Q1424" s="19"/>
      <c r="R1424" s="19"/>
    </row>
    <row r="1425" spans="1:18" s="18" customFormat="1" ht="15.75" hidden="1" outlineLevel="1" x14ac:dyDescent="0.25">
      <c r="A1425" s="106"/>
      <c r="B1425" s="80"/>
      <c r="C1425" s="81"/>
      <c r="D1425" s="82"/>
      <c r="E1425" s="82" t="str">
        <f t="shared" ref="E1425" ca="1" si="296">IF(F1425&lt;&gt;"","0x"&amp;DEC2HEX(F1425,3),"")</f>
        <v/>
      </c>
      <c r="F1425" s="82" t="str">
        <f t="array" aca="1" ref="F1425" ca="1">IF(ISNUMBER(SEARCH("Bit", $K1425)), "", INDEX(F:F,MAX(IF(OFFSET(F1425,-25,0,24,1)&lt;&gt;"",ROW(OFFSET(F1425,-25,0,24,1)))),)+1)</f>
        <v/>
      </c>
      <c r="G1425" s="82"/>
      <c r="H1425" s="82"/>
      <c r="I1425" s="82"/>
      <c r="J1425" s="82"/>
      <c r="K1425" s="89" t="s">
        <v>38</v>
      </c>
      <c r="L1425" s="89"/>
      <c r="M1425" s="90" t="s">
        <v>1024</v>
      </c>
      <c r="N1425" s="91" t="s">
        <v>1007</v>
      </c>
      <c r="Q1425" s="19"/>
      <c r="R1425" s="19"/>
    </row>
    <row r="1426" spans="1:18" s="18" customFormat="1" ht="15.75" hidden="1" outlineLevel="1" x14ac:dyDescent="0.25">
      <c r="A1426" s="106"/>
      <c r="B1426" s="80"/>
      <c r="C1426" s="81"/>
      <c r="D1426" s="82"/>
      <c r="E1426" s="82"/>
      <c r="F1426" s="82" t="str">
        <f t="array" aca="1" ref="F1426" ca="1">IF(ISNUMBER(SEARCH("Bit", $K1426)), "", INDEX(F:F,MAX(IF(OFFSET(F1426,-25,0,24,1)&lt;&gt;"",ROW(OFFSET(F1426,-25,0,24,1)))),)+1)</f>
        <v/>
      </c>
      <c r="G1426" s="82"/>
      <c r="H1426" s="82"/>
      <c r="I1426" s="82"/>
      <c r="J1426" s="82"/>
      <c r="K1426" s="89" t="s">
        <v>39</v>
      </c>
      <c r="L1426" s="89"/>
      <c r="M1426" s="90" t="s">
        <v>1025</v>
      </c>
      <c r="N1426" s="91" t="s">
        <v>1007</v>
      </c>
      <c r="Q1426" s="19"/>
      <c r="R1426" s="19"/>
    </row>
    <row r="1427" spans="1:18" s="18" customFormat="1" ht="15.75" hidden="1" outlineLevel="1" x14ac:dyDescent="0.25">
      <c r="A1427" s="106"/>
      <c r="B1427" s="80"/>
      <c r="C1427" s="81"/>
      <c r="D1427" s="82"/>
      <c r="E1427" s="82"/>
      <c r="F1427" s="82" t="str">
        <f t="array" aca="1" ref="F1427" ca="1">IF(ISNUMBER(SEARCH("Bit", $K1427)), "", INDEX(F:F,MAX(IF(OFFSET(F1427,-25,0,24,1)&lt;&gt;"",ROW(OFFSET(F1427,-25,0,24,1)))),)+1)</f>
        <v/>
      </c>
      <c r="G1427" s="82"/>
      <c r="H1427" s="82"/>
      <c r="I1427" s="82"/>
      <c r="J1427" s="82"/>
      <c r="K1427" s="89" t="s">
        <v>88</v>
      </c>
      <c r="L1427" s="89"/>
      <c r="M1427" s="90" t="s">
        <v>1026</v>
      </c>
      <c r="N1427" s="91" t="s">
        <v>1007</v>
      </c>
      <c r="Q1427" s="19"/>
      <c r="R1427" s="19"/>
    </row>
    <row r="1428" spans="1:18" s="18" customFormat="1" ht="15.75" hidden="1" outlineLevel="1" x14ac:dyDescent="0.25">
      <c r="A1428" s="106"/>
      <c r="B1428" s="80"/>
      <c r="C1428" s="81"/>
      <c r="D1428" s="82"/>
      <c r="E1428" s="82" t="str">
        <f t="shared" ca="1" si="291"/>
        <v/>
      </c>
      <c r="F1428" s="82" t="str">
        <f t="array" aca="1" ref="F1428" ca="1">IF(ISNUMBER(SEARCH("Bit", $K1428)), "", INDEX(F:F,MAX(IF(OFFSET(F1428,-25,0,24,1)&lt;&gt;"",ROW(OFFSET(F1428,-25,0,24,1)))),)+1)</f>
        <v/>
      </c>
      <c r="G1428" s="82"/>
      <c r="H1428" s="82"/>
      <c r="I1428" s="82"/>
      <c r="J1428" s="82"/>
      <c r="K1428" s="89" t="s">
        <v>90</v>
      </c>
      <c r="L1428" s="89"/>
      <c r="M1428" s="90" t="s">
        <v>1027</v>
      </c>
      <c r="N1428" s="91" t="s">
        <v>1007</v>
      </c>
      <c r="Q1428" s="19"/>
      <c r="R1428" s="19"/>
    </row>
    <row r="1429" spans="1:18" s="18" customFormat="1" ht="15.75" collapsed="1" x14ac:dyDescent="0.25">
      <c r="A1429" s="106"/>
      <c r="B1429" s="80" t="s">
        <v>40</v>
      </c>
      <c r="C1429" s="81" t="s">
        <v>1031</v>
      </c>
      <c r="D1429" s="82" t="s">
        <v>817</v>
      </c>
      <c r="E1429" s="82" t="str">
        <f t="shared" ca="1" si="279"/>
        <v>0x2E0</v>
      </c>
      <c r="F1429" s="82">
        <f t="array" aca="1" ref="F1429" ca="1">IF(ISNUMBER(SEARCH("Bit", $K1429)), "", INDEX(F:F,MAX(IF(OFFSET(F1429,-25,0,24,1)&lt;&gt;"",ROW(OFFSET(F1429,-25,0,24,1)))),)+1)</f>
        <v>736</v>
      </c>
      <c r="G1429" s="82" t="s">
        <v>824</v>
      </c>
      <c r="H1429" s="82">
        <v>16</v>
      </c>
      <c r="I1429" s="82"/>
      <c r="J1429" s="82"/>
      <c r="K1429" s="89" t="s">
        <v>45</v>
      </c>
      <c r="L1429" s="89" t="s">
        <v>936</v>
      </c>
      <c r="M1429" s="90"/>
      <c r="N1429" s="91"/>
      <c r="Q1429" s="19"/>
      <c r="R1429" s="19"/>
    </row>
    <row r="1430" spans="1:18" s="18" customFormat="1" ht="22.5" hidden="1" outlineLevel="1" x14ac:dyDescent="0.25">
      <c r="A1430" s="106"/>
      <c r="B1430" s="80"/>
      <c r="C1430" s="81"/>
      <c r="D1430" s="82"/>
      <c r="E1430" s="82" t="str">
        <f t="shared" ca="1" si="279"/>
        <v/>
      </c>
      <c r="F1430" s="82" t="str">
        <f t="array" aca="1" ref="F1430" ca="1">IF(ISNUMBER(SEARCH("Bit", $K1430)), "", INDEX(F:F,MAX(IF(OFFSET(F1430,-25,0,24,1)&lt;&gt;"",ROW(OFFSET(F1430,-25,0,24,1)))),)+1)</f>
        <v/>
      </c>
      <c r="G1430" s="82"/>
      <c r="H1430" s="82"/>
      <c r="I1430" s="82"/>
      <c r="J1430" s="82"/>
      <c r="K1430" s="89" t="s">
        <v>607</v>
      </c>
      <c r="L1430" s="89"/>
      <c r="M1430" s="90" t="s">
        <v>966</v>
      </c>
      <c r="N1430" s="91" t="s">
        <v>967</v>
      </c>
      <c r="Q1430" s="19"/>
      <c r="R1430" s="19"/>
    </row>
    <row r="1431" spans="1:18" s="18" customFormat="1" ht="33.75" hidden="1" outlineLevel="1" x14ac:dyDescent="0.25">
      <c r="A1431" s="106"/>
      <c r="B1431" s="80"/>
      <c r="C1431" s="81"/>
      <c r="D1431" s="82"/>
      <c r="E1431" s="82" t="str">
        <f t="shared" ca="1" si="279"/>
        <v/>
      </c>
      <c r="F1431" s="82" t="str">
        <f t="array" aca="1" ref="F1431" ca="1">IF(ISNUMBER(SEARCH("Bit", $K1431)), "", INDEX(F:F,MAX(IF(OFFSET(F1431,-25,0,24,1)&lt;&gt;"",ROW(OFFSET(F1431,-25,0,24,1)))),)+1)</f>
        <v/>
      </c>
      <c r="G1431" s="82"/>
      <c r="H1431" s="82"/>
      <c r="I1431" s="82"/>
      <c r="J1431" s="82"/>
      <c r="K1431" s="89" t="s">
        <v>608</v>
      </c>
      <c r="L1431" s="89"/>
      <c r="M1431" s="90" t="s">
        <v>968</v>
      </c>
      <c r="N1431" s="91" t="s">
        <v>969</v>
      </c>
      <c r="Q1431" s="19"/>
      <c r="R1431" s="19"/>
    </row>
    <row r="1432" spans="1:18" s="18" customFormat="1" ht="33.75" hidden="1" outlineLevel="1" x14ac:dyDescent="0.25">
      <c r="A1432" s="106"/>
      <c r="B1432" s="80"/>
      <c r="C1432" s="81"/>
      <c r="D1432" s="82"/>
      <c r="E1432" s="82" t="str">
        <f t="shared" ca="1" si="279"/>
        <v/>
      </c>
      <c r="F1432" s="82" t="str">
        <f t="array" aca="1" ref="F1432" ca="1">IF(ISNUMBER(SEARCH("Bit", $K1432)), "", INDEX(F:F,MAX(IF(OFFSET(F1432,-25,0,24,1)&lt;&gt;"",ROW(OFFSET(F1432,-25,0,24,1)))),)+1)</f>
        <v/>
      </c>
      <c r="G1432" s="82"/>
      <c r="H1432" s="82"/>
      <c r="I1432" s="82"/>
      <c r="J1432" s="82"/>
      <c r="K1432" s="89" t="s">
        <v>756</v>
      </c>
      <c r="L1432" s="89"/>
      <c r="M1432" s="90" t="s">
        <v>970</v>
      </c>
      <c r="N1432" s="91" t="s">
        <v>971</v>
      </c>
      <c r="Q1432" s="19"/>
      <c r="R1432" s="19"/>
    </row>
    <row r="1433" spans="1:18" s="18" customFormat="1" ht="22.5" hidden="1" outlineLevel="1" x14ac:dyDescent="0.25">
      <c r="A1433" s="106"/>
      <c r="B1433" s="80"/>
      <c r="C1433" s="81"/>
      <c r="D1433" s="82"/>
      <c r="E1433" s="82" t="str">
        <f t="shared" ca="1" si="279"/>
        <v/>
      </c>
      <c r="F1433" s="82" t="str">
        <f t="array" aca="1" ref="F1433" ca="1">IF(ISNUMBER(SEARCH("Bit", $K1433)), "", INDEX(F:F,MAX(IF(OFFSET(F1433,-25,0,24,1)&lt;&gt;"",ROW(OFFSET(F1433,-25,0,24,1)))),)+1)</f>
        <v/>
      </c>
      <c r="G1433" s="82"/>
      <c r="H1433" s="82"/>
      <c r="I1433" s="82"/>
      <c r="J1433" s="82"/>
      <c r="K1433" s="89" t="s">
        <v>759</v>
      </c>
      <c r="L1433" s="89"/>
      <c r="M1433" s="90" t="s">
        <v>972</v>
      </c>
      <c r="N1433" s="91" t="s">
        <v>973</v>
      </c>
      <c r="Q1433" s="19"/>
      <c r="R1433" s="19"/>
    </row>
    <row r="1434" spans="1:18" s="18" customFormat="1" ht="33.75" hidden="1" outlineLevel="1" x14ac:dyDescent="0.25">
      <c r="A1434" s="106"/>
      <c r="B1434" s="80"/>
      <c r="C1434" s="81"/>
      <c r="D1434" s="82"/>
      <c r="E1434" s="82" t="str">
        <f t="shared" ca="1" si="279"/>
        <v/>
      </c>
      <c r="F1434" s="82" t="str">
        <f t="array" aca="1" ref="F1434" ca="1">IF(ISNUMBER(SEARCH("Bit", $K1434)), "", INDEX(F:F,MAX(IF(OFFSET(F1434,-25,0,24,1)&lt;&gt;"",ROW(OFFSET(F1434,-25,0,24,1)))),)+1)</f>
        <v/>
      </c>
      <c r="G1434" s="82"/>
      <c r="H1434" s="82"/>
      <c r="I1434" s="82"/>
      <c r="J1434" s="82"/>
      <c r="K1434" s="89" t="s">
        <v>244</v>
      </c>
      <c r="L1434" s="89"/>
      <c r="M1434" s="90" t="s">
        <v>974</v>
      </c>
      <c r="N1434" s="91" t="s">
        <v>975</v>
      </c>
      <c r="Q1434" s="19"/>
      <c r="R1434" s="19"/>
    </row>
    <row r="1435" spans="1:18" s="18" customFormat="1" ht="22.5" hidden="1" outlineLevel="1" x14ac:dyDescent="0.25">
      <c r="A1435" s="106"/>
      <c r="B1435" s="80"/>
      <c r="C1435" s="81"/>
      <c r="D1435" s="82"/>
      <c r="E1435" s="82" t="str">
        <f t="shared" ca="1" si="279"/>
        <v/>
      </c>
      <c r="F1435" s="82" t="str">
        <f t="array" aca="1" ref="F1435" ca="1">IF(ISNUMBER(SEARCH("Bit", $K1435)), "", INDEX(F:F,MAX(IF(OFFSET(F1435,-25,0,24,1)&lt;&gt;"",ROW(OFFSET(F1435,-25,0,24,1)))),)+1)</f>
        <v/>
      </c>
      <c r="G1435" s="82"/>
      <c r="H1435" s="82"/>
      <c r="I1435" s="82"/>
      <c r="J1435" s="82"/>
      <c r="K1435" s="89" t="s">
        <v>50</v>
      </c>
      <c r="L1435" s="89"/>
      <c r="M1435" s="90" t="s">
        <v>976</v>
      </c>
      <c r="N1435" s="91" t="s">
        <v>977</v>
      </c>
      <c r="Q1435" s="19"/>
      <c r="R1435" s="19"/>
    </row>
    <row r="1436" spans="1:18" s="18" customFormat="1" ht="15.75" hidden="1" outlineLevel="1" x14ac:dyDescent="0.25">
      <c r="A1436" s="106"/>
      <c r="B1436" s="80"/>
      <c r="C1436" s="81"/>
      <c r="D1436" s="82"/>
      <c r="E1436" s="82" t="str">
        <f t="shared" ca="1" si="279"/>
        <v/>
      </c>
      <c r="F1436" s="82" t="str">
        <f t="array" aca="1" ref="F1436" ca="1">IF(ISNUMBER(SEARCH("Bit", $K1436)), "", INDEX(F:F,MAX(IF(OFFSET(F1436,-25,0,24,1)&lt;&gt;"",ROW(OFFSET(F1436,-25,0,24,1)))),)+1)</f>
        <v/>
      </c>
      <c r="G1436" s="82"/>
      <c r="H1436" s="82"/>
      <c r="I1436" s="82"/>
      <c r="J1436" s="82"/>
      <c r="K1436" s="89" t="s">
        <v>249</v>
      </c>
      <c r="L1436" s="89"/>
      <c r="M1436" s="90" t="s">
        <v>978</v>
      </c>
      <c r="N1436" s="91" t="s">
        <v>979</v>
      </c>
      <c r="Q1436" s="19"/>
      <c r="R1436" s="19"/>
    </row>
    <row r="1437" spans="1:18" s="18" customFormat="1" ht="15.75" hidden="1" outlineLevel="1" x14ac:dyDescent="0.25">
      <c r="A1437" s="106"/>
      <c r="B1437" s="80"/>
      <c r="C1437" s="81"/>
      <c r="D1437" s="82"/>
      <c r="E1437" s="82" t="str">
        <f t="shared" ca="1" si="279"/>
        <v/>
      </c>
      <c r="F1437" s="82" t="str">
        <f t="array" aca="1" ref="F1437" ca="1">IF(ISNUMBER(SEARCH("Bit", $K1437)), "", INDEX(F:F,MAX(IF(OFFSET(F1437,-25,0,24,1)&lt;&gt;"",ROW(OFFSET(F1437,-25,0,24,1)))),)+1)</f>
        <v/>
      </c>
      <c r="G1437" s="82"/>
      <c r="H1437" s="82"/>
      <c r="I1437" s="82"/>
      <c r="J1437" s="82"/>
      <c r="K1437" s="89" t="s">
        <v>69</v>
      </c>
      <c r="L1437" s="89"/>
      <c r="M1437" s="90" t="s">
        <v>980</v>
      </c>
      <c r="N1437" s="91" t="s">
        <v>981</v>
      </c>
      <c r="Q1437" s="19"/>
      <c r="R1437" s="19"/>
    </row>
    <row r="1438" spans="1:18" s="18" customFormat="1" ht="22.5" hidden="1" outlineLevel="1" x14ac:dyDescent="0.25">
      <c r="A1438" s="106"/>
      <c r="B1438" s="80"/>
      <c r="C1438" s="81"/>
      <c r="D1438" s="82"/>
      <c r="E1438" s="82" t="str">
        <f t="shared" ca="1" si="279"/>
        <v/>
      </c>
      <c r="F1438" s="82" t="str">
        <f t="array" aca="1" ref="F1438" ca="1">IF(ISNUMBER(SEARCH("Bit", $K1438)), "", INDEX(F:F,MAX(IF(OFFSET(F1438,-25,0,24,1)&lt;&gt;"",ROW(OFFSET(F1438,-25,0,24,1)))),)+1)</f>
        <v/>
      </c>
      <c r="G1438" s="82"/>
      <c r="H1438" s="82"/>
      <c r="I1438" s="82"/>
      <c r="J1438" s="82"/>
      <c r="K1438" s="89" t="s">
        <v>34</v>
      </c>
      <c r="L1438" s="89"/>
      <c r="M1438" s="90" t="s">
        <v>982</v>
      </c>
      <c r="N1438" s="91" t="s">
        <v>983</v>
      </c>
      <c r="Q1438" s="19"/>
      <c r="R1438" s="19"/>
    </row>
    <row r="1439" spans="1:18" s="18" customFormat="1" ht="15.75" hidden="1" outlineLevel="1" x14ac:dyDescent="0.25">
      <c r="A1439" s="106"/>
      <c r="B1439" s="80"/>
      <c r="C1439" s="81"/>
      <c r="D1439" s="82"/>
      <c r="E1439" s="82" t="str">
        <f t="shared" ca="1" si="279"/>
        <v/>
      </c>
      <c r="F1439" s="82" t="str">
        <f t="array" aca="1" ref="F1439" ca="1">IF(ISNUMBER(SEARCH("Bit", $K1439)), "", INDEX(F:F,MAX(IF(OFFSET(F1439,-25,0,24,1)&lt;&gt;"",ROW(OFFSET(F1439,-25,0,24,1)))),)+1)</f>
        <v/>
      </c>
      <c r="G1439" s="82"/>
      <c r="H1439" s="82"/>
      <c r="I1439" s="82"/>
      <c r="J1439" s="82"/>
      <c r="K1439" s="89" t="s">
        <v>35</v>
      </c>
      <c r="L1439" s="89"/>
      <c r="M1439" s="90" t="s">
        <v>984</v>
      </c>
      <c r="N1439" s="91" t="s">
        <v>985</v>
      </c>
      <c r="Q1439" s="19"/>
      <c r="R1439" s="19"/>
    </row>
    <row r="1440" spans="1:18" s="18" customFormat="1" ht="15.75" hidden="1" outlineLevel="1" x14ac:dyDescent="0.25">
      <c r="A1440" s="106"/>
      <c r="B1440" s="80"/>
      <c r="C1440" s="81"/>
      <c r="D1440" s="82"/>
      <c r="E1440" s="82" t="str">
        <f t="shared" ca="1" si="279"/>
        <v/>
      </c>
      <c r="F1440" s="82" t="str">
        <f t="array" aca="1" ref="F1440" ca="1">IF(ISNUMBER(SEARCH("Bit", $K1440)), "", INDEX(F:F,MAX(IF(OFFSET(F1440,-25,0,24,1)&lt;&gt;"",ROW(OFFSET(F1440,-25,0,24,1)))),)+1)</f>
        <v/>
      </c>
      <c r="G1440" s="82"/>
      <c r="H1440" s="82"/>
      <c r="I1440" s="82"/>
      <c r="J1440" s="82"/>
      <c r="K1440" s="89" t="s">
        <v>36</v>
      </c>
      <c r="L1440" s="89"/>
      <c r="M1440" s="90" t="s">
        <v>986</v>
      </c>
      <c r="N1440" s="91" t="s">
        <v>987</v>
      </c>
      <c r="Q1440" s="19"/>
      <c r="R1440" s="19"/>
    </row>
    <row r="1441" spans="1:18" s="18" customFormat="1" ht="15.75" hidden="1" outlineLevel="1" x14ac:dyDescent="0.25">
      <c r="A1441" s="106"/>
      <c r="B1441" s="80"/>
      <c r="C1441" s="81"/>
      <c r="D1441" s="82"/>
      <c r="E1441" s="82" t="str">
        <f t="shared" ca="1" si="279"/>
        <v/>
      </c>
      <c r="F1441" s="82" t="str">
        <f t="array" aca="1" ref="F1441" ca="1">IF(ISNUMBER(SEARCH("Bit", $K1441)), "", INDEX(F:F,MAX(IF(OFFSET(F1441,-25,0,24,1)&lt;&gt;"",ROW(OFFSET(F1441,-25,0,24,1)))),)+1)</f>
        <v/>
      </c>
      <c r="G1441" s="82"/>
      <c r="H1441" s="82"/>
      <c r="I1441" s="82"/>
      <c r="J1441" s="82"/>
      <c r="K1441" s="89" t="s">
        <v>37</v>
      </c>
      <c r="L1441" s="89"/>
      <c r="M1441" s="90" t="s">
        <v>988</v>
      </c>
      <c r="N1441" s="91" t="s">
        <v>989</v>
      </c>
      <c r="Q1441" s="19"/>
      <c r="R1441" s="19"/>
    </row>
    <row r="1442" spans="1:18" s="18" customFormat="1" ht="15.75" hidden="1" outlineLevel="1" x14ac:dyDescent="0.25">
      <c r="A1442" s="106"/>
      <c r="B1442" s="80"/>
      <c r="C1442" s="81"/>
      <c r="D1442" s="82"/>
      <c r="E1442" s="82" t="str">
        <f t="shared" ca="1" si="279"/>
        <v/>
      </c>
      <c r="F1442" s="82" t="str">
        <f t="array" aca="1" ref="F1442" ca="1">IF(ISNUMBER(SEARCH("Bit", $K1442)), "", INDEX(F:F,MAX(IF(OFFSET(F1442,-25,0,24,1)&lt;&gt;"",ROW(OFFSET(F1442,-25,0,24,1)))),)+1)</f>
        <v/>
      </c>
      <c r="G1442" s="82"/>
      <c r="H1442" s="82"/>
      <c r="I1442" s="82"/>
      <c r="J1442" s="82"/>
      <c r="K1442" s="89" t="s">
        <v>38</v>
      </c>
      <c r="L1442" s="89"/>
      <c r="M1442" s="90" t="s">
        <v>990</v>
      </c>
      <c r="N1442" s="91" t="s">
        <v>991</v>
      </c>
      <c r="Q1442" s="19"/>
      <c r="R1442" s="19"/>
    </row>
    <row r="1443" spans="1:18" s="18" customFormat="1" ht="33.75" hidden="1" outlineLevel="1" x14ac:dyDescent="0.25">
      <c r="A1443" s="106"/>
      <c r="B1443" s="80"/>
      <c r="C1443" s="81"/>
      <c r="D1443" s="82"/>
      <c r="E1443" s="82" t="str">
        <f t="shared" ca="1" si="279"/>
        <v/>
      </c>
      <c r="F1443" s="82" t="str">
        <f t="array" aca="1" ref="F1443" ca="1">IF(ISNUMBER(SEARCH("Bit", $K1443)), "", INDEX(F:F,MAX(IF(OFFSET(F1443,-25,0,24,1)&lt;&gt;"",ROW(OFFSET(F1443,-25,0,24,1)))),)+1)</f>
        <v/>
      </c>
      <c r="G1443" s="82"/>
      <c r="H1443" s="82"/>
      <c r="I1443" s="82"/>
      <c r="J1443" s="82"/>
      <c r="K1443" s="89" t="s">
        <v>39</v>
      </c>
      <c r="L1443" s="89"/>
      <c r="M1443" s="90" t="s">
        <v>992</v>
      </c>
      <c r="N1443" s="91" t="s">
        <v>993</v>
      </c>
      <c r="Q1443" s="19"/>
      <c r="R1443" s="19"/>
    </row>
    <row r="1444" spans="1:18" s="18" customFormat="1" ht="22.5" hidden="1" outlineLevel="1" x14ac:dyDescent="0.25">
      <c r="A1444" s="106"/>
      <c r="B1444" s="80"/>
      <c r="C1444" s="81"/>
      <c r="D1444" s="82"/>
      <c r="E1444" s="82" t="str">
        <f t="shared" ca="1" si="279"/>
        <v/>
      </c>
      <c r="F1444" s="82" t="str">
        <f t="array" aca="1" ref="F1444" ca="1">IF(ISNUMBER(SEARCH("Bit", $K1444)), "", INDEX(F:F,MAX(IF(OFFSET(F1444,-25,0,24,1)&lt;&gt;"",ROW(OFFSET(F1444,-25,0,24,1)))),)+1)</f>
        <v/>
      </c>
      <c r="G1444" s="82"/>
      <c r="H1444" s="82"/>
      <c r="I1444" s="82"/>
      <c r="J1444" s="82"/>
      <c r="K1444" s="89" t="s">
        <v>88</v>
      </c>
      <c r="L1444" s="89"/>
      <c r="M1444" s="90" t="s">
        <v>994</v>
      </c>
      <c r="N1444" s="91" t="s">
        <v>995</v>
      </c>
      <c r="Q1444" s="19"/>
      <c r="R1444" s="19"/>
    </row>
    <row r="1445" spans="1:18" s="18" customFormat="1" ht="15.75" hidden="1" outlineLevel="1" x14ac:dyDescent="0.25">
      <c r="A1445" s="106"/>
      <c r="B1445" s="80"/>
      <c r="C1445" s="81"/>
      <c r="D1445" s="82"/>
      <c r="E1445" s="82" t="str">
        <f t="shared" ca="1" si="279"/>
        <v/>
      </c>
      <c r="F1445" s="82" t="str">
        <f t="array" aca="1" ref="F1445" ca="1">IF(ISNUMBER(SEARCH("Bit", $K1445)), "", INDEX(F:F,MAX(IF(OFFSET(F1445,-25,0,24,1)&lt;&gt;"",ROW(OFFSET(F1445,-25,0,24,1)))),)+1)</f>
        <v/>
      </c>
      <c r="G1445" s="82"/>
      <c r="H1445" s="82"/>
      <c r="I1445" s="82"/>
      <c r="J1445" s="82"/>
      <c r="K1445" s="89" t="s">
        <v>90</v>
      </c>
      <c r="L1445" s="89"/>
      <c r="M1445" s="90" t="s">
        <v>996</v>
      </c>
      <c r="N1445" s="91" t="s">
        <v>997</v>
      </c>
      <c r="Q1445" s="19"/>
      <c r="R1445" s="19"/>
    </row>
    <row r="1446" spans="1:18" s="18" customFormat="1" ht="15.75" collapsed="1" x14ac:dyDescent="0.25">
      <c r="A1446" s="106"/>
      <c r="B1446" s="80" t="s">
        <v>40</v>
      </c>
      <c r="C1446" s="81" t="s">
        <v>1032</v>
      </c>
      <c r="D1446" s="82" t="s">
        <v>817</v>
      </c>
      <c r="E1446" s="82" t="str">
        <f t="shared" ca="1" si="279"/>
        <v>0x2E1</v>
      </c>
      <c r="F1446" s="82">
        <f t="array" aca="1" ref="F1446" ca="1">IF(ISNUMBER(SEARCH("Bit", $K1446)), "", INDEX(F:F,MAX(IF(OFFSET(F1446,-25,0,24,1)&lt;&gt;"",ROW(OFFSET(F1446,-25,0,24,1)))),)+1)</f>
        <v>737</v>
      </c>
      <c r="G1446" s="82" t="s">
        <v>824</v>
      </c>
      <c r="H1446" s="82">
        <v>12</v>
      </c>
      <c r="I1446" s="82"/>
      <c r="J1446" s="82"/>
      <c r="K1446" s="89" t="s">
        <v>45</v>
      </c>
      <c r="L1446" s="89" t="s">
        <v>936</v>
      </c>
      <c r="M1446" s="90"/>
      <c r="N1446" s="91"/>
      <c r="Q1446" s="19"/>
      <c r="R1446" s="19"/>
    </row>
    <row r="1447" spans="1:18" s="18" customFormat="1" ht="33.75" hidden="1" outlineLevel="1" x14ac:dyDescent="0.25">
      <c r="A1447" s="106"/>
      <c r="B1447" s="80"/>
      <c r="C1447" s="81"/>
      <c r="D1447" s="82"/>
      <c r="E1447" s="82" t="str">
        <f t="shared" ca="1" si="279"/>
        <v/>
      </c>
      <c r="F1447" s="82" t="str">
        <f t="array" aca="1" ref="F1447" ca="1">IF(ISNUMBER(SEARCH("Bit", $K1447)), "", INDEX(F:F,MAX(IF(OFFSET(F1447,-25,0,24,1)&lt;&gt;"",ROW(OFFSET(F1447,-25,0,24,1)))),)+1)</f>
        <v/>
      </c>
      <c r="G1447" s="82"/>
      <c r="H1447" s="82"/>
      <c r="I1447" s="82"/>
      <c r="J1447" s="82"/>
      <c r="K1447" s="89" t="s">
        <v>244</v>
      </c>
      <c r="L1447" s="89"/>
      <c r="M1447" s="90" t="s">
        <v>960</v>
      </c>
      <c r="N1447" s="91" t="s">
        <v>999</v>
      </c>
      <c r="Q1447" s="19"/>
      <c r="R1447" s="19"/>
    </row>
    <row r="1448" spans="1:18" s="18" customFormat="1" ht="33.75" hidden="1" outlineLevel="1" x14ac:dyDescent="0.25">
      <c r="A1448" s="106"/>
      <c r="B1448" s="80"/>
      <c r="C1448" s="81"/>
      <c r="D1448" s="82"/>
      <c r="E1448" s="82" t="str">
        <f t="shared" ca="1" si="279"/>
        <v/>
      </c>
      <c r="F1448" s="82" t="str">
        <f t="array" aca="1" ref="F1448" ca="1">IF(ISNUMBER(SEARCH("Bit", $K1448)), "", INDEX(F:F,MAX(IF(OFFSET(F1448,-25,0,24,1)&lt;&gt;"",ROW(OFFSET(F1448,-25,0,24,1)))),)+1)</f>
        <v/>
      </c>
      <c r="G1448" s="82"/>
      <c r="H1448" s="82"/>
      <c r="I1448" s="82"/>
      <c r="J1448" s="82"/>
      <c r="K1448" s="89" t="s">
        <v>50</v>
      </c>
      <c r="L1448" s="89"/>
      <c r="M1448" s="90" t="s">
        <v>962</v>
      </c>
      <c r="N1448" s="91" t="s">
        <v>1000</v>
      </c>
      <c r="Q1448" s="19"/>
      <c r="R1448" s="19"/>
    </row>
    <row r="1449" spans="1:18" s="18" customFormat="1" ht="15.75" hidden="1" outlineLevel="1" x14ac:dyDescent="0.25">
      <c r="A1449" s="106"/>
      <c r="B1449" s="80"/>
      <c r="C1449" s="81"/>
      <c r="D1449" s="82"/>
      <c r="E1449" s="82" t="str">
        <f t="shared" ca="1" si="279"/>
        <v/>
      </c>
      <c r="F1449" s="82" t="str">
        <f t="array" aca="1" ref="F1449" ca="1">IF(ISNUMBER(SEARCH("Bit", $K1449)), "", INDEX(F:F,MAX(IF(OFFSET(F1449,-25,0,24,1)&lt;&gt;"",ROW(OFFSET(F1449,-25,0,24,1)))),)+1)</f>
        <v/>
      </c>
      <c r="G1449" s="82"/>
      <c r="H1449" s="82"/>
      <c r="I1449" s="82"/>
      <c r="J1449" s="82"/>
      <c r="K1449" s="89" t="s">
        <v>249</v>
      </c>
      <c r="L1449" s="89"/>
      <c r="M1449" s="90" t="s">
        <v>1001</v>
      </c>
      <c r="N1449" s="91" t="s">
        <v>1002</v>
      </c>
      <c r="Q1449" s="19"/>
      <c r="R1449" s="19"/>
    </row>
    <row r="1450" spans="1:18" s="18" customFormat="1" ht="15.75" hidden="1" outlineLevel="1" x14ac:dyDescent="0.25">
      <c r="A1450" s="106"/>
      <c r="B1450" s="80"/>
      <c r="C1450" s="81"/>
      <c r="D1450" s="82"/>
      <c r="E1450" s="82" t="str">
        <f t="shared" ca="1" si="279"/>
        <v/>
      </c>
      <c r="F1450" s="82" t="str">
        <f t="array" aca="1" ref="F1450" ca="1">IF(ISNUMBER(SEARCH("Bit", $K1450)), "", INDEX(F:F,MAX(IF(OFFSET(F1450,-25,0,24,1)&lt;&gt;"",ROW(OFFSET(F1450,-25,0,24,1)))),)+1)</f>
        <v/>
      </c>
      <c r="G1450" s="82"/>
      <c r="H1450" s="82"/>
      <c r="I1450" s="82"/>
      <c r="J1450" s="82"/>
      <c r="K1450" s="89" t="s">
        <v>69</v>
      </c>
      <c r="L1450" s="89"/>
      <c r="M1450" s="90" t="s">
        <v>1003</v>
      </c>
      <c r="N1450" s="91" t="s">
        <v>1004</v>
      </c>
      <c r="Q1450" s="19"/>
      <c r="R1450" s="19"/>
    </row>
    <row r="1451" spans="1:18" s="18" customFormat="1" ht="15.75" hidden="1" outlineLevel="1" x14ac:dyDescent="0.25">
      <c r="A1451" s="106"/>
      <c r="B1451" s="80"/>
      <c r="C1451" s="81"/>
      <c r="D1451" s="82"/>
      <c r="E1451" s="82" t="str">
        <f t="shared" ref="E1451:E1454" ca="1" si="297">IF(F1451&lt;&gt;"","0x"&amp;DEC2HEX(F1451,3),"")</f>
        <v/>
      </c>
      <c r="F1451" s="82" t="str">
        <f t="array" aca="1" ref="F1451" ca="1">IF(ISNUMBER(SEARCH("Bit", $K1451)), "", INDEX(F:F,MAX(IF(OFFSET(F1451,-25,0,24,1)&lt;&gt;"",ROW(OFFSET(F1451,-25,0,24,1)))),)+1)</f>
        <v/>
      </c>
      <c r="G1451" s="82"/>
      <c r="H1451" s="82"/>
      <c r="I1451" s="82"/>
      <c r="J1451" s="82"/>
      <c r="K1451" s="89" t="s">
        <v>34</v>
      </c>
      <c r="L1451" s="89"/>
      <c r="M1451" s="90" t="s">
        <v>986</v>
      </c>
      <c r="N1451" s="91" t="s">
        <v>1005</v>
      </c>
      <c r="Q1451" s="19"/>
      <c r="R1451" s="19"/>
    </row>
    <row r="1452" spans="1:18" s="18" customFormat="1" ht="15.75" hidden="1" outlineLevel="1" x14ac:dyDescent="0.25">
      <c r="A1452" s="106"/>
      <c r="B1452" s="80"/>
      <c r="C1452" s="81"/>
      <c r="D1452" s="82"/>
      <c r="E1452" s="82" t="str">
        <f t="shared" ca="1" si="297"/>
        <v/>
      </c>
      <c r="F1452" s="82" t="str">
        <f t="array" aca="1" ref="F1452" ca="1">IF(ISNUMBER(SEARCH("Bit", $K1452)), "", INDEX(F:F,MAX(IF(OFFSET(F1452,-25,0,24,1)&lt;&gt;"",ROW(OFFSET(F1452,-25,0,24,1)))),)+1)</f>
        <v/>
      </c>
      <c r="G1452" s="82"/>
      <c r="H1452" s="82"/>
      <c r="I1452" s="82"/>
      <c r="J1452" s="82"/>
      <c r="K1452" s="89" t="s">
        <v>35</v>
      </c>
      <c r="L1452" s="89"/>
      <c r="M1452" s="90" t="s">
        <v>1006</v>
      </c>
      <c r="N1452" s="91" t="s">
        <v>1007</v>
      </c>
      <c r="Q1452" s="19"/>
      <c r="R1452" s="19"/>
    </row>
    <row r="1453" spans="1:18" s="18" customFormat="1" ht="15.75" hidden="1" outlineLevel="1" x14ac:dyDescent="0.25">
      <c r="A1453" s="106"/>
      <c r="B1453" s="80"/>
      <c r="C1453" s="81"/>
      <c r="D1453" s="82"/>
      <c r="E1453" s="82" t="str">
        <f t="shared" ca="1" si="297"/>
        <v/>
      </c>
      <c r="F1453" s="82" t="str">
        <f t="array" aca="1" ref="F1453" ca="1">IF(ISNUMBER(SEARCH("Bit", $K1453)), "", INDEX(F:F,MAX(IF(OFFSET(F1453,-25,0,24,1)&lt;&gt;"",ROW(OFFSET(F1453,-25,0,24,1)))),)+1)</f>
        <v/>
      </c>
      <c r="G1453" s="82"/>
      <c r="H1453" s="82"/>
      <c r="I1453" s="82"/>
      <c r="J1453" s="82"/>
      <c r="K1453" s="89" t="s">
        <v>36</v>
      </c>
      <c r="L1453" s="89"/>
      <c r="M1453" s="90" t="s">
        <v>1008</v>
      </c>
      <c r="N1453" s="91" t="s">
        <v>1007</v>
      </c>
      <c r="Q1453" s="19"/>
      <c r="R1453" s="19"/>
    </row>
    <row r="1454" spans="1:18" s="18" customFormat="1" ht="15.75" hidden="1" outlineLevel="1" x14ac:dyDescent="0.25">
      <c r="A1454" s="106"/>
      <c r="B1454" s="80"/>
      <c r="C1454" s="81"/>
      <c r="D1454" s="82"/>
      <c r="E1454" s="82" t="str">
        <f t="shared" ca="1" si="297"/>
        <v/>
      </c>
      <c r="F1454" s="82" t="str">
        <f t="array" aca="1" ref="F1454" ca="1">IF(ISNUMBER(SEARCH("Bit", $K1454)), "", INDEX(F:F,MAX(IF(OFFSET(F1454,-25,0,24,1)&lt;&gt;"",ROW(OFFSET(F1454,-25,0,24,1)))),)+1)</f>
        <v/>
      </c>
      <c r="G1454" s="82"/>
      <c r="H1454" s="82"/>
      <c r="I1454" s="82"/>
      <c r="J1454" s="82"/>
      <c r="K1454" s="89" t="s">
        <v>37</v>
      </c>
      <c r="L1454" s="89"/>
      <c r="M1454" s="90" t="s">
        <v>1009</v>
      </c>
      <c r="N1454" s="91" t="s">
        <v>1010</v>
      </c>
      <c r="Q1454" s="19"/>
      <c r="R1454" s="19"/>
    </row>
    <row r="1455" spans="1:18" s="18" customFormat="1" ht="15.75" hidden="1" outlineLevel="1" x14ac:dyDescent="0.25">
      <c r="A1455" s="106"/>
      <c r="B1455" s="80"/>
      <c r="C1455" s="81"/>
      <c r="D1455" s="82"/>
      <c r="E1455" s="82" t="str">
        <f t="shared" ca="1" si="279"/>
        <v/>
      </c>
      <c r="F1455" s="82" t="str">
        <f t="array" aca="1" ref="F1455" ca="1">IF(ISNUMBER(SEARCH("Bit", $K1455)), "", INDEX(F:F,MAX(IF(OFFSET(F1455,-25,0,24,1)&lt;&gt;"",ROW(OFFSET(F1455,-25,0,24,1)))),)+1)</f>
        <v/>
      </c>
      <c r="G1455" s="82"/>
      <c r="H1455" s="82"/>
      <c r="I1455" s="82"/>
      <c r="J1455" s="82"/>
      <c r="K1455" s="89" t="s">
        <v>38</v>
      </c>
      <c r="L1455" s="89"/>
      <c r="M1455" s="90" t="s">
        <v>1011</v>
      </c>
      <c r="N1455" s="91" t="s">
        <v>1007</v>
      </c>
      <c r="Q1455" s="19"/>
      <c r="R1455" s="19"/>
    </row>
    <row r="1456" spans="1:18" s="18" customFormat="1" ht="15.75" hidden="1" outlineLevel="1" x14ac:dyDescent="0.25">
      <c r="A1456" s="106"/>
      <c r="B1456" s="80"/>
      <c r="C1456" s="81"/>
      <c r="D1456" s="82"/>
      <c r="E1456" s="82" t="str">
        <f t="shared" ref="E1456" ca="1" si="298">IF(F1456&lt;&gt;"","0x"&amp;DEC2HEX(F1456,3),"")</f>
        <v/>
      </c>
      <c r="F1456" s="82" t="str">
        <f t="array" aca="1" ref="F1456" ca="1">IF(ISNUMBER(SEARCH("Bit", $K1456)), "", INDEX(F:F,MAX(IF(OFFSET(F1456,-25,0,24,1)&lt;&gt;"",ROW(OFFSET(F1456,-25,0,24,1)))),)+1)</f>
        <v/>
      </c>
      <c r="G1456" s="82"/>
      <c r="H1456" s="82"/>
      <c r="I1456" s="82"/>
      <c r="J1456" s="82"/>
      <c r="K1456" s="89" t="s">
        <v>39</v>
      </c>
      <c r="L1456" s="89"/>
      <c r="M1456" s="90" t="s">
        <v>1012</v>
      </c>
      <c r="N1456" s="91" t="s">
        <v>1007</v>
      </c>
      <c r="Q1456" s="19"/>
      <c r="R1456" s="19"/>
    </row>
    <row r="1457" spans="1:18" s="18" customFormat="1" ht="15.75" hidden="1" outlineLevel="1" x14ac:dyDescent="0.25">
      <c r="A1457" s="106"/>
      <c r="B1457" s="80"/>
      <c r="C1457" s="81"/>
      <c r="D1457" s="82"/>
      <c r="E1457" s="82" t="str">
        <f t="shared" ref="E1457" ca="1" si="299">IF(F1457&lt;&gt;"","0x"&amp;DEC2HEX(F1457,3),"")</f>
        <v/>
      </c>
      <c r="F1457" s="82" t="str">
        <f t="array" aca="1" ref="F1457" ca="1">IF(ISNUMBER(SEARCH("Bit", $K1457)), "", INDEX(F:F,MAX(IF(OFFSET(F1457,-25,0,24,1)&lt;&gt;"",ROW(OFFSET(F1457,-25,0,24,1)))),)+1)</f>
        <v/>
      </c>
      <c r="G1457" s="82"/>
      <c r="H1457" s="82"/>
      <c r="I1457" s="82"/>
      <c r="J1457" s="82"/>
      <c r="K1457" s="89" t="s">
        <v>88</v>
      </c>
      <c r="L1457" s="89"/>
      <c r="M1457" s="90" t="s">
        <v>1013</v>
      </c>
      <c r="N1457" s="91" t="s">
        <v>1007</v>
      </c>
      <c r="Q1457" s="19"/>
      <c r="R1457" s="19"/>
    </row>
    <row r="1458" spans="1:18" s="18" customFormat="1" ht="33.75" hidden="1" outlineLevel="1" x14ac:dyDescent="0.25">
      <c r="A1458" s="106"/>
      <c r="B1458" s="80"/>
      <c r="C1458" s="81"/>
      <c r="D1458" s="82"/>
      <c r="E1458" s="82" t="str">
        <f t="shared" ca="1" si="279"/>
        <v/>
      </c>
      <c r="F1458" s="82" t="str">
        <f t="array" aca="1" ref="F1458" ca="1">IF(ISNUMBER(SEARCH("Bit", $K1458)), "", INDEX(F:F,MAX(IF(OFFSET(F1458,-25,0,24,1)&lt;&gt;"",ROW(OFFSET(F1458,-25,0,24,1)))),)+1)</f>
        <v/>
      </c>
      <c r="G1458" s="82"/>
      <c r="H1458" s="82"/>
      <c r="I1458" s="82"/>
      <c r="J1458" s="82"/>
      <c r="K1458" s="89" t="s">
        <v>90</v>
      </c>
      <c r="L1458" s="89"/>
      <c r="M1458" s="90" t="s">
        <v>2232</v>
      </c>
      <c r="N1458" s="91" t="s">
        <v>2240</v>
      </c>
      <c r="Q1458" s="19"/>
      <c r="R1458" s="19"/>
    </row>
    <row r="1459" spans="1:18" s="18" customFormat="1" ht="15.75" collapsed="1" x14ac:dyDescent="0.25">
      <c r="A1459" s="106"/>
      <c r="B1459" s="80" t="s">
        <v>40</v>
      </c>
      <c r="C1459" s="81" t="s">
        <v>1033</v>
      </c>
      <c r="D1459" s="82" t="s">
        <v>817</v>
      </c>
      <c r="E1459" s="82" t="str">
        <f t="shared" ca="1" si="279"/>
        <v>0x2E2</v>
      </c>
      <c r="F1459" s="82">
        <f t="array" aca="1" ref="F1459" ca="1">IF(ISNUMBER(SEARCH("Bit", $K1459)), "", INDEX(F:F,MAX(IF(OFFSET(F1459,-25,0,24,1)&lt;&gt;"",ROW(OFFSET(F1459,-25,0,24,1)))),)+1)</f>
        <v>738</v>
      </c>
      <c r="G1459" s="82" t="s">
        <v>824</v>
      </c>
      <c r="H1459" s="82">
        <v>12</v>
      </c>
      <c r="I1459" s="82"/>
      <c r="J1459" s="82"/>
      <c r="K1459" s="89" t="s">
        <v>45</v>
      </c>
      <c r="L1459" s="89" t="s">
        <v>936</v>
      </c>
      <c r="M1459" s="90"/>
      <c r="N1459" s="91"/>
      <c r="Q1459" s="19"/>
      <c r="R1459" s="19"/>
    </row>
    <row r="1460" spans="1:18" s="18" customFormat="1" ht="33.75" hidden="1" outlineLevel="1" x14ac:dyDescent="0.25">
      <c r="A1460" s="106"/>
      <c r="B1460" s="80"/>
      <c r="C1460" s="81"/>
      <c r="D1460" s="82"/>
      <c r="E1460" s="82" t="str">
        <f t="shared" ca="1" si="279"/>
        <v/>
      </c>
      <c r="F1460" s="82" t="str">
        <f t="array" aca="1" ref="F1460" ca="1">IF(ISNUMBER(SEARCH("Bit", $K1460)), "", INDEX(F:F,MAX(IF(OFFSET(F1460,-25,0,24,1)&lt;&gt;"",ROW(OFFSET(F1460,-25,0,24,1)))),)+1)</f>
        <v/>
      </c>
      <c r="G1460" s="82"/>
      <c r="H1460" s="82"/>
      <c r="I1460" s="82"/>
      <c r="J1460" s="82"/>
      <c r="K1460" s="89" t="s">
        <v>244</v>
      </c>
      <c r="L1460" s="89"/>
      <c r="M1460" s="90" t="s">
        <v>960</v>
      </c>
      <c r="N1460" s="91" t="s">
        <v>999</v>
      </c>
      <c r="Q1460" s="19"/>
      <c r="R1460" s="19"/>
    </row>
    <row r="1461" spans="1:18" s="18" customFormat="1" ht="33.75" hidden="1" outlineLevel="1" x14ac:dyDescent="0.25">
      <c r="A1461" s="106"/>
      <c r="B1461" s="80"/>
      <c r="C1461" s="81"/>
      <c r="D1461" s="82"/>
      <c r="E1461" s="82" t="str">
        <f t="shared" ca="1" si="279"/>
        <v/>
      </c>
      <c r="F1461" s="82" t="str">
        <f t="array" aca="1" ref="F1461" ca="1">IF(ISNUMBER(SEARCH("Bit", $K1461)), "", INDEX(F:F,MAX(IF(OFFSET(F1461,-25,0,24,1)&lt;&gt;"",ROW(OFFSET(F1461,-25,0,24,1)))),)+1)</f>
        <v/>
      </c>
      <c r="G1461" s="82"/>
      <c r="H1461" s="82"/>
      <c r="I1461" s="82"/>
      <c r="J1461" s="82"/>
      <c r="K1461" s="89" t="s">
        <v>50</v>
      </c>
      <c r="L1461" s="89"/>
      <c r="M1461" s="90" t="s">
        <v>962</v>
      </c>
      <c r="N1461" s="91" t="s">
        <v>1000</v>
      </c>
      <c r="Q1461" s="19"/>
      <c r="R1461" s="19"/>
    </row>
    <row r="1462" spans="1:18" s="18" customFormat="1" ht="15.75" hidden="1" outlineLevel="1" x14ac:dyDescent="0.25">
      <c r="A1462" s="106"/>
      <c r="B1462" s="80"/>
      <c r="C1462" s="81"/>
      <c r="D1462" s="82"/>
      <c r="E1462" s="82" t="str">
        <f t="shared" ca="1" si="279"/>
        <v/>
      </c>
      <c r="F1462" s="82" t="str">
        <f t="array" aca="1" ref="F1462" ca="1">IF(ISNUMBER(SEARCH("Bit", $K1462)), "", INDEX(F:F,MAX(IF(OFFSET(F1462,-25,0,24,1)&lt;&gt;"",ROW(OFFSET(F1462,-25,0,24,1)))),)+1)</f>
        <v/>
      </c>
      <c r="G1462" s="82"/>
      <c r="H1462" s="82"/>
      <c r="I1462" s="82"/>
      <c r="J1462" s="82"/>
      <c r="K1462" s="89" t="s">
        <v>249</v>
      </c>
      <c r="L1462" s="89"/>
      <c r="M1462" s="90" t="s">
        <v>1015</v>
      </c>
      <c r="N1462" s="91" t="s">
        <v>1016</v>
      </c>
      <c r="Q1462" s="19"/>
      <c r="R1462" s="19"/>
    </row>
    <row r="1463" spans="1:18" s="18" customFormat="1" ht="15.75" hidden="1" outlineLevel="1" x14ac:dyDescent="0.25">
      <c r="A1463" s="106"/>
      <c r="B1463" s="80"/>
      <c r="C1463" s="81"/>
      <c r="D1463" s="82"/>
      <c r="E1463" s="82" t="str">
        <f t="shared" ca="1" si="279"/>
        <v/>
      </c>
      <c r="F1463" s="82" t="str">
        <f t="array" aca="1" ref="F1463" ca="1">IF(ISNUMBER(SEARCH("Bit", $K1463)), "", INDEX(F:F,MAX(IF(OFFSET(F1463,-25,0,24,1)&lt;&gt;"",ROW(OFFSET(F1463,-25,0,24,1)))),)+1)</f>
        <v/>
      </c>
      <c r="G1463" s="82"/>
      <c r="H1463" s="82"/>
      <c r="I1463" s="82"/>
      <c r="J1463" s="82"/>
      <c r="K1463" s="89" t="s">
        <v>69</v>
      </c>
      <c r="L1463" s="89"/>
      <c r="M1463" s="90" t="s">
        <v>1017</v>
      </c>
      <c r="N1463" s="91" t="s">
        <v>1018</v>
      </c>
      <c r="Q1463" s="19"/>
      <c r="R1463" s="19"/>
    </row>
    <row r="1464" spans="1:18" s="18" customFormat="1" ht="15.75" hidden="1" outlineLevel="1" x14ac:dyDescent="0.25">
      <c r="A1464" s="106"/>
      <c r="B1464" s="80"/>
      <c r="C1464" s="81"/>
      <c r="D1464" s="82"/>
      <c r="E1464" s="82" t="str">
        <f t="shared" ref="E1464:E1467" ca="1" si="300">IF(F1464&lt;&gt;"","0x"&amp;DEC2HEX(F1464,3),"")</f>
        <v/>
      </c>
      <c r="F1464" s="82" t="str">
        <f t="array" aca="1" ref="F1464" ca="1">IF(ISNUMBER(SEARCH("Bit", $K1464)), "", INDEX(F:F,MAX(IF(OFFSET(F1464,-25,0,24,1)&lt;&gt;"",ROW(OFFSET(F1464,-25,0,24,1)))),)+1)</f>
        <v/>
      </c>
      <c r="G1464" s="82"/>
      <c r="H1464" s="82"/>
      <c r="I1464" s="82"/>
      <c r="J1464" s="82"/>
      <c r="K1464" s="89" t="s">
        <v>34</v>
      </c>
      <c r="L1464" s="89"/>
      <c r="M1464" s="90" t="s">
        <v>988</v>
      </c>
      <c r="N1464" s="91" t="s">
        <v>1019</v>
      </c>
      <c r="Q1464" s="19"/>
      <c r="R1464" s="19"/>
    </row>
    <row r="1465" spans="1:18" s="18" customFormat="1" ht="15.75" hidden="1" outlineLevel="1" x14ac:dyDescent="0.25">
      <c r="A1465" s="106"/>
      <c r="B1465" s="80"/>
      <c r="C1465" s="81"/>
      <c r="D1465" s="82"/>
      <c r="E1465" s="82" t="str">
        <f t="shared" ca="1" si="300"/>
        <v/>
      </c>
      <c r="F1465" s="82" t="str">
        <f t="array" aca="1" ref="F1465" ca="1">IF(ISNUMBER(SEARCH("Bit", $K1465)), "", INDEX(F:F,MAX(IF(OFFSET(F1465,-25,0,24,1)&lt;&gt;"",ROW(OFFSET(F1465,-25,0,24,1)))),)+1)</f>
        <v/>
      </c>
      <c r="G1465" s="82"/>
      <c r="H1465" s="82"/>
      <c r="I1465" s="82"/>
      <c r="J1465" s="82"/>
      <c r="K1465" s="89" t="s">
        <v>35</v>
      </c>
      <c r="L1465" s="89"/>
      <c r="M1465" s="90" t="s">
        <v>1020</v>
      </c>
      <c r="N1465" s="91" t="s">
        <v>1007</v>
      </c>
      <c r="Q1465" s="19"/>
      <c r="R1465" s="19"/>
    </row>
    <row r="1466" spans="1:18" s="18" customFormat="1" ht="15.75" hidden="1" outlineLevel="1" x14ac:dyDescent="0.25">
      <c r="A1466" s="106"/>
      <c r="B1466" s="80"/>
      <c r="C1466" s="81"/>
      <c r="D1466" s="82"/>
      <c r="E1466" s="82" t="str">
        <f t="shared" ca="1" si="300"/>
        <v/>
      </c>
      <c r="F1466" s="82" t="str">
        <f t="array" aca="1" ref="F1466" ca="1">IF(ISNUMBER(SEARCH("Bit", $K1466)), "", INDEX(F:F,MAX(IF(OFFSET(F1466,-25,0,24,1)&lt;&gt;"",ROW(OFFSET(F1466,-25,0,24,1)))),)+1)</f>
        <v/>
      </c>
      <c r="G1466" s="82"/>
      <c r="H1466" s="82"/>
      <c r="I1466" s="82"/>
      <c r="J1466" s="82"/>
      <c r="K1466" s="89" t="s">
        <v>36</v>
      </c>
      <c r="L1466" s="89"/>
      <c r="M1466" s="90" t="s">
        <v>1021</v>
      </c>
      <c r="N1466" s="91" t="s">
        <v>1007</v>
      </c>
      <c r="Q1466" s="19"/>
      <c r="R1466" s="19"/>
    </row>
    <row r="1467" spans="1:18" s="18" customFormat="1" ht="15.75" hidden="1" outlineLevel="1" x14ac:dyDescent="0.25">
      <c r="A1467" s="106"/>
      <c r="B1467" s="80"/>
      <c r="C1467" s="81"/>
      <c r="D1467" s="82"/>
      <c r="E1467" s="82" t="str">
        <f t="shared" ca="1" si="300"/>
        <v/>
      </c>
      <c r="F1467" s="82" t="str">
        <f t="array" aca="1" ref="F1467" ca="1">IF(ISNUMBER(SEARCH("Bit", $K1467)), "", INDEX(F:F,MAX(IF(OFFSET(F1467,-25,0,24,1)&lt;&gt;"",ROW(OFFSET(F1467,-25,0,24,1)))),)+1)</f>
        <v/>
      </c>
      <c r="G1467" s="82"/>
      <c r="H1467" s="82"/>
      <c r="I1467" s="82"/>
      <c r="J1467" s="82"/>
      <c r="K1467" s="89" t="s">
        <v>37</v>
      </c>
      <c r="L1467" s="89"/>
      <c r="M1467" s="90" t="s">
        <v>1022</v>
      </c>
      <c r="N1467" s="91" t="s">
        <v>1023</v>
      </c>
      <c r="Q1467" s="19"/>
      <c r="R1467" s="19"/>
    </row>
    <row r="1468" spans="1:18" s="18" customFormat="1" ht="15.75" hidden="1" outlineLevel="1" x14ac:dyDescent="0.25">
      <c r="A1468" s="106"/>
      <c r="B1468" s="80"/>
      <c r="C1468" s="81"/>
      <c r="D1468" s="82"/>
      <c r="E1468" s="82" t="str">
        <f t="shared" ca="1" si="279"/>
        <v/>
      </c>
      <c r="F1468" s="82" t="str">
        <f t="array" aca="1" ref="F1468" ca="1">IF(ISNUMBER(SEARCH("Bit", $K1468)), "", INDEX(F:F,MAX(IF(OFFSET(F1468,-25,0,24,1)&lt;&gt;"",ROW(OFFSET(F1468,-25,0,24,1)))),)+1)</f>
        <v/>
      </c>
      <c r="G1468" s="82"/>
      <c r="H1468" s="82"/>
      <c r="I1468" s="82"/>
      <c r="J1468" s="82"/>
      <c r="K1468" s="89" t="s">
        <v>38</v>
      </c>
      <c r="L1468" s="89"/>
      <c r="M1468" s="90" t="s">
        <v>1024</v>
      </c>
      <c r="N1468" s="91" t="s">
        <v>1007</v>
      </c>
      <c r="Q1468" s="19"/>
      <c r="R1468" s="19"/>
    </row>
    <row r="1469" spans="1:18" s="18" customFormat="1" ht="15.75" hidden="1" outlineLevel="1" x14ac:dyDescent="0.25">
      <c r="A1469" s="106"/>
      <c r="B1469" s="80"/>
      <c r="C1469" s="81"/>
      <c r="D1469" s="82"/>
      <c r="E1469" s="82" t="str">
        <f t="shared" ref="E1469" ca="1" si="301">IF(F1469&lt;&gt;"","0x"&amp;DEC2HEX(F1469,3),"")</f>
        <v/>
      </c>
      <c r="F1469" s="82" t="str">
        <f t="array" aca="1" ref="F1469" ca="1">IF(ISNUMBER(SEARCH("Bit", $K1469)), "", INDEX(F:F,MAX(IF(OFFSET(F1469,-25,0,24,1)&lt;&gt;"",ROW(OFFSET(F1469,-25,0,24,1)))),)+1)</f>
        <v/>
      </c>
      <c r="G1469" s="82"/>
      <c r="H1469" s="82"/>
      <c r="I1469" s="82"/>
      <c r="J1469" s="82"/>
      <c r="K1469" s="89" t="s">
        <v>39</v>
      </c>
      <c r="L1469" s="89"/>
      <c r="M1469" s="90" t="s">
        <v>1025</v>
      </c>
      <c r="N1469" s="91" t="s">
        <v>1007</v>
      </c>
      <c r="Q1469" s="19"/>
      <c r="R1469" s="19"/>
    </row>
    <row r="1470" spans="1:18" s="18" customFormat="1" ht="15.75" hidden="1" outlineLevel="1" x14ac:dyDescent="0.25">
      <c r="A1470" s="106"/>
      <c r="B1470" s="80"/>
      <c r="C1470" s="81"/>
      <c r="D1470" s="82"/>
      <c r="E1470" s="82" t="str">
        <f t="shared" ref="E1470" ca="1" si="302">IF(F1470&lt;&gt;"","0x"&amp;DEC2HEX(F1470,3),"")</f>
        <v/>
      </c>
      <c r="F1470" s="82" t="str">
        <f t="array" aca="1" ref="F1470" ca="1">IF(ISNUMBER(SEARCH("Bit", $K1470)), "", INDEX(F:F,MAX(IF(OFFSET(F1470,-25,0,24,1)&lt;&gt;"",ROW(OFFSET(F1470,-25,0,24,1)))),)+1)</f>
        <v/>
      </c>
      <c r="G1470" s="82"/>
      <c r="H1470" s="82"/>
      <c r="I1470" s="82"/>
      <c r="J1470" s="82"/>
      <c r="K1470" s="89" t="s">
        <v>88</v>
      </c>
      <c r="L1470" s="89"/>
      <c r="M1470" s="90" t="s">
        <v>1026</v>
      </c>
      <c r="N1470" s="91" t="s">
        <v>1007</v>
      </c>
      <c r="Q1470" s="19"/>
      <c r="R1470" s="19"/>
    </row>
    <row r="1471" spans="1:18" s="18" customFormat="1" ht="15.75" hidden="1" outlineLevel="1" x14ac:dyDescent="0.25">
      <c r="A1471" s="106"/>
      <c r="B1471" s="80"/>
      <c r="C1471" s="81"/>
      <c r="D1471" s="82"/>
      <c r="E1471" s="82" t="str">
        <f t="shared" ca="1" si="279"/>
        <v/>
      </c>
      <c r="F1471" s="82" t="str">
        <f t="array" aca="1" ref="F1471" ca="1">IF(ISNUMBER(SEARCH("Bit", $K1471)), "", INDEX(F:F,MAX(IF(OFFSET(F1471,-25,0,24,1)&lt;&gt;"",ROW(OFFSET(F1471,-25,0,24,1)))),)+1)</f>
        <v/>
      </c>
      <c r="G1471" s="82"/>
      <c r="H1471" s="82"/>
      <c r="I1471" s="82"/>
      <c r="J1471" s="82"/>
      <c r="K1471" s="89" t="s">
        <v>90</v>
      </c>
      <c r="L1471" s="89"/>
      <c r="M1471" s="90" t="s">
        <v>1027</v>
      </c>
      <c r="N1471" s="91" t="s">
        <v>1007</v>
      </c>
      <c r="Q1471" s="19"/>
      <c r="R1471" s="19"/>
    </row>
    <row r="1472" spans="1:18" s="18" customFormat="1" ht="15.75" collapsed="1" x14ac:dyDescent="0.25">
      <c r="A1472" s="106"/>
      <c r="B1472" s="80" t="s">
        <v>40</v>
      </c>
      <c r="C1472" s="81" t="s">
        <v>1034</v>
      </c>
      <c r="D1472" s="82" t="s">
        <v>817</v>
      </c>
      <c r="E1472" s="82" t="str">
        <f t="shared" ref="E1472:E1489" ca="1" si="303">IF(F1472&lt;&gt;"","0x"&amp;DEC2HEX(F1472,3),"")</f>
        <v>0x2E3</v>
      </c>
      <c r="F1472" s="82">
        <f t="array" aca="1" ref="F1472" ca="1">IF(ISNUMBER(SEARCH("Bit", $K1472)), "", INDEX(F:F,MAX(IF(OFFSET(F1472,-25,0,24,1)&lt;&gt;"",ROW(OFFSET(F1472,-25,0,24,1)))),)+1)</f>
        <v>739</v>
      </c>
      <c r="G1472" s="82" t="s">
        <v>824</v>
      </c>
      <c r="H1472" s="82">
        <v>16</v>
      </c>
      <c r="I1472" s="82"/>
      <c r="J1472" s="82"/>
      <c r="K1472" s="89" t="s">
        <v>45</v>
      </c>
      <c r="L1472" s="89" t="s">
        <v>936</v>
      </c>
      <c r="M1472" s="90"/>
      <c r="N1472" s="91"/>
      <c r="Q1472" s="19"/>
      <c r="R1472" s="19"/>
    </row>
    <row r="1473" spans="1:18" s="18" customFormat="1" ht="22.5" hidden="1" outlineLevel="1" x14ac:dyDescent="0.25">
      <c r="A1473" s="106"/>
      <c r="B1473" s="80"/>
      <c r="C1473" s="81"/>
      <c r="D1473" s="82"/>
      <c r="E1473" s="82" t="str">
        <f t="shared" ca="1" si="303"/>
        <v/>
      </c>
      <c r="F1473" s="82" t="str">
        <f t="array" aca="1" ref="F1473" ca="1">IF(ISNUMBER(SEARCH("Bit", $K1473)), "", INDEX(F:F,MAX(IF(OFFSET(F1473,-25,0,24,1)&lt;&gt;"",ROW(OFFSET(F1473,-25,0,24,1)))),)+1)</f>
        <v/>
      </c>
      <c r="G1473" s="82"/>
      <c r="H1473" s="82"/>
      <c r="I1473" s="82"/>
      <c r="J1473" s="82"/>
      <c r="K1473" s="89" t="s">
        <v>607</v>
      </c>
      <c r="L1473" s="89"/>
      <c r="M1473" s="90" t="s">
        <v>966</v>
      </c>
      <c r="N1473" s="91" t="s">
        <v>967</v>
      </c>
      <c r="Q1473" s="19"/>
      <c r="R1473" s="19"/>
    </row>
    <row r="1474" spans="1:18" s="18" customFormat="1" ht="33.75" hidden="1" outlineLevel="1" x14ac:dyDescent="0.25">
      <c r="A1474" s="106"/>
      <c r="B1474" s="80"/>
      <c r="C1474" s="81"/>
      <c r="D1474" s="82"/>
      <c r="E1474" s="82" t="str">
        <f t="shared" ca="1" si="303"/>
        <v/>
      </c>
      <c r="F1474" s="82" t="str">
        <f t="array" aca="1" ref="F1474" ca="1">IF(ISNUMBER(SEARCH("Bit", $K1474)), "", INDEX(F:F,MAX(IF(OFFSET(F1474,-25,0,24,1)&lt;&gt;"",ROW(OFFSET(F1474,-25,0,24,1)))),)+1)</f>
        <v/>
      </c>
      <c r="G1474" s="82"/>
      <c r="H1474" s="82"/>
      <c r="I1474" s="82"/>
      <c r="J1474" s="82"/>
      <c r="K1474" s="89" t="s">
        <v>608</v>
      </c>
      <c r="L1474" s="89"/>
      <c r="M1474" s="90" t="s">
        <v>968</v>
      </c>
      <c r="N1474" s="91" t="s">
        <v>969</v>
      </c>
      <c r="Q1474" s="19"/>
      <c r="R1474" s="19"/>
    </row>
    <row r="1475" spans="1:18" s="18" customFormat="1" ht="33.75" hidden="1" outlineLevel="1" x14ac:dyDescent="0.25">
      <c r="A1475" s="106"/>
      <c r="B1475" s="80"/>
      <c r="C1475" s="81"/>
      <c r="D1475" s="82"/>
      <c r="E1475" s="82" t="str">
        <f t="shared" ca="1" si="303"/>
        <v/>
      </c>
      <c r="F1475" s="82" t="str">
        <f t="array" aca="1" ref="F1475" ca="1">IF(ISNUMBER(SEARCH("Bit", $K1475)), "", INDEX(F:F,MAX(IF(OFFSET(F1475,-25,0,24,1)&lt;&gt;"",ROW(OFFSET(F1475,-25,0,24,1)))),)+1)</f>
        <v/>
      </c>
      <c r="G1475" s="82"/>
      <c r="H1475" s="82"/>
      <c r="I1475" s="82"/>
      <c r="J1475" s="82"/>
      <c r="K1475" s="89" t="s">
        <v>756</v>
      </c>
      <c r="L1475" s="89"/>
      <c r="M1475" s="90" t="s">
        <v>970</v>
      </c>
      <c r="N1475" s="91" t="s">
        <v>971</v>
      </c>
      <c r="Q1475" s="19"/>
      <c r="R1475" s="19"/>
    </row>
    <row r="1476" spans="1:18" s="18" customFormat="1" ht="22.5" hidden="1" outlineLevel="1" x14ac:dyDescent="0.25">
      <c r="A1476" s="106"/>
      <c r="B1476" s="80"/>
      <c r="C1476" s="81"/>
      <c r="D1476" s="82"/>
      <c r="E1476" s="82" t="str">
        <f t="shared" ca="1" si="303"/>
        <v/>
      </c>
      <c r="F1476" s="82" t="str">
        <f t="array" aca="1" ref="F1476" ca="1">IF(ISNUMBER(SEARCH("Bit", $K1476)), "", INDEX(F:F,MAX(IF(OFFSET(F1476,-25,0,24,1)&lt;&gt;"",ROW(OFFSET(F1476,-25,0,24,1)))),)+1)</f>
        <v/>
      </c>
      <c r="G1476" s="82"/>
      <c r="H1476" s="82"/>
      <c r="I1476" s="82"/>
      <c r="J1476" s="82"/>
      <c r="K1476" s="89" t="s">
        <v>759</v>
      </c>
      <c r="L1476" s="89"/>
      <c r="M1476" s="90" t="s">
        <v>972</v>
      </c>
      <c r="N1476" s="91" t="s">
        <v>973</v>
      </c>
      <c r="Q1476" s="19"/>
      <c r="R1476" s="19"/>
    </row>
    <row r="1477" spans="1:18" s="18" customFormat="1" ht="33.75" hidden="1" outlineLevel="1" x14ac:dyDescent="0.25">
      <c r="A1477" s="106"/>
      <c r="B1477" s="80"/>
      <c r="C1477" s="81"/>
      <c r="D1477" s="82"/>
      <c r="E1477" s="82" t="str">
        <f t="shared" ca="1" si="303"/>
        <v/>
      </c>
      <c r="F1477" s="82" t="str">
        <f t="array" aca="1" ref="F1477" ca="1">IF(ISNUMBER(SEARCH("Bit", $K1477)), "", INDEX(F:F,MAX(IF(OFFSET(F1477,-25,0,24,1)&lt;&gt;"",ROW(OFFSET(F1477,-25,0,24,1)))),)+1)</f>
        <v/>
      </c>
      <c r="G1477" s="82"/>
      <c r="H1477" s="82"/>
      <c r="I1477" s="82"/>
      <c r="J1477" s="82"/>
      <c r="K1477" s="89" t="s">
        <v>244</v>
      </c>
      <c r="L1477" s="89"/>
      <c r="M1477" s="90" t="s">
        <v>974</v>
      </c>
      <c r="N1477" s="91" t="s">
        <v>975</v>
      </c>
      <c r="Q1477" s="19"/>
      <c r="R1477" s="19"/>
    </row>
    <row r="1478" spans="1:18" s="18" customFormat="1" ht="22.5" hidden="1" outlineLevel="1" x14ac:dyDescent="0.25">
      <c r="A1478" s="106"/>
      <c r="B1478" s="80"/>
      <c r="C1478" s="81"/>
      <c r="D1478" s="82"/>
      <c r="E1478" s="82" t="str">
        <f t="shared" ca="1" si="303"/>
        <v/>
      </c>
      <c r="F1478" s="82" t="str">
        <f t="array" aca="1" ref="F1478" ca="1">IF(ISNUMBER(SEARCH("Bit", $K1478)), "", INDEX(F:F,MAX(IF(OFFSET(F1478,-25,0,24,1)&lt;&gt;"",ROW(OFFSET(F1478,-25,0,24,1)))),)+1)</f>
        <v/>
      </c>
      <c r="G1478" s="82"/>
      <c r="H1478" s="82"/>
      <c r="I1478" s="82"/>
      <c r="J1478" s="82"/>
      <c r="K1478" s="89" t="s">
        <v>50</v>
      </c>
      <c r="L1478" s="89"/>
      <c r="M1478" s="90" t="s">
        <v>976</v>
      </c>
      <c r="N1478" s="91" t="s">
        <v>977</v>
      </c>
      <c r="Q1478" s="19"/>
      <c r="R1478" s="19"/>
    </row>
    <row r="1479" spans="1:18" s="18" customFormat="1" ht="15.75" hidden="1" outlineLevel="1" x14ac:dyDescent="0.25">
      <c r="A1479" s="106"/>
      <c r="B1479" s="80"/>
      <c r="C1479" s="81"/>
      <c r="D1479" s="82"/>
      <c r="E1479" s="82" t="str">
        <f t="shared" ca="1" si="303"/>
        <v/>
      </c>
      <c r="F1479" s="82" t="str">
        <f t="array" aca="1" ref="F1479" ca="1">IF(ISNUMBER(SEARCH("Bit", $K1479)), "", INDEX(F:F,MAX(IF(OFFSET(F1479,-25,0,24,1)&lt;&gt;"",ROW(OFFSET(F1479,-25,0,24,1)))),)+1)</f>
        <v/>
      </c>
      <c r="G1479" s="82"/>
      <c r="H1479" s="82"/>
      <c r="I1479" s="82"/>
      <c r="J1479" s="82"/>
      <c r="K1479" s="89" t="s">
        <v>249</v>
      </c>
      <c r="L1479" s="89"/>
      <c r="M1479" s="90" t="s">
        <v>978</v>
      </c>
      <c r="N1479" s="91" t="s">
        <v>979</v>
      </c>
      <c r="Q1479" s="19"/>
      <c r="R1479" s="19"/>
    </row>
    <row r="1480" spans="1:18" s="18" customFormat="1" ht="15.75" hidden="1" outlineLevel="1" x14ac:dyDescent="0.25">
      <c r="A1480" s="106"/>
      <c r="B1480" s="80"/>
      <c r="C1480" s="81"/>
      <c r="D1480" s="82"/>
      <c r="E1480" s="82" t="str">
        <f t="shared" ca="1" si="303"/>
        <v/>
      </c>
      <c r="F1480" s="82" t="str">
        <f t="array" aca="1" ref="F1480" ca="1">IF(ISNUMBER(SEARCH("Bit", $K1480)), "", INDEX(F:F,MAX(IF(OFFSET(F1480,-25,0,24,1)&lt;&gt;"",ROW(OFFSET(F1480,-25,0,24,1)))),)+1)</f>
        <v/>
      </c>
      <c r="G1480" s="82"/>
      <c r="H1480" s="82"/>
      <c r="I1480" s="82"/>
      <c r="J1480" s="82"/>
      <c r="K1480" s="89" t="s">
        <v>69</v>
      </c>
      <c r="L1480" s="89"/>
      <c r="M1480" s="90" t="s">
        <v>980</v>
      </c>
      <c r="N1480" s="91" t="s">
        <v>981</v>
      </c>
      <c r="Q1480" s="19"/>
      <c r="R1480" s="19"/>
    </row>
    <row r="1481" spans="1:18" s="18" customFormat="1" ht="22.5" hidden="1" outlineLevel="1" x14ac:dyDescent="0.25">
      <c r="A1481" s="106"/>
      <c r="B1481" s="80"/>
      <c r="C1481" s="81"/>
      <c r="D1481" s="82"/>
      <c r="E1481" s="82" t="str">
        <f t="shared" ca="1" si="303"/>
        <v/>
      </c>
      <c r="F1481" s="82" t="str">
        <f t="array" aca="1" ref="F1481" ca="1">IF(ISNUMBER(SEARCH("Bit", $K1481)), "", INDEX(F:F,MAX(IF(OFFSET(F1481,-25,0,24,1)&lt;&gt;"",ROW(OFFSET(F1481,-25,0,24,1)))),)+1)</f>
        <v/>
      </c>
      <c r="G1481" s="82"/>
      <c r="H1481" s="82"/>
      <c r="I1481" s="82"/>
      <c r="J1481" s="82"/>
      <c r="K1481" s="89" t="s">
        <v>34</v>
      </c>
      <c r="L1481" s="89"/>
      <c r="M1481" s="90" t="s">
        <v>982</v>
      </c>
      <c r="N1481" s="91" t="s">
        <v>983</v>
      </c>
      <c r="Q1481" s="19"/>
      <c r="R1481" s="19"/>
    </row>
    <row r="1482" spans="1:18" s="18" customFormat="1" ht="15.75" hidden="1" outlineLevel="1" x14ac:dyDescent="0.25">
      <c r="A1482" s="106"/>
      <c r="B1482" s="80"/>
      <c r="C1482" s="81"/>
      <c r="D1482" s="82"/>
      <c r="E1482" s="82" t="str">
        <f t="shared" ca="1" si="303"/>
        <v/>
      </c>
      <c r="F1482" s="82" t="str">
        <f t="array" aca="1" ref="F1482" ca="1">IF(ISNUMBER(SEARCH("Bit", $K1482)), "", INDEX(F:F,MAX(IF(OFFSET(F1482,-25,0,24,1)&lt;&gt;"",ROW(OFFSET(F1482,-25,0,24,1)))),)+1)</f>
        <v/>
      </c>
      <c r="G1482" s="82"/>
      <c r="H1482" s="82"/>
      <c r="I1482" s="82"/>
      <c r="J1482" s="82"/>
      <c r="K1482" s="89" t="s">
        <v>35</v>
      </c>
      <c r="L1482" s="89"/>
      <c r="M1482" s="90" t="s">
        <v>984</v>
      </c>
      <c r="N1482" s="91" t="s">
        <v>985</v>
      </c>
      <c r="Q1482" s="19"/>
      <c r="R1482" s="19"/>
    </row>
    <row r="1483" spans="1:18" s="18" customFormat="1" ht="15.75" hidden="1" outlineLevel="1" x14ac:dyDescent="0.25">
      <c r="A1483" s="106"/>
      <c r="B1483" s="80"/>
      <c r="C1483" s="81"/>
      <c r="D1483" s="82"/>
      <c r="E1483" s="82" t="str">
        <f t="shared" ca="1" si="303"/>
        <v/>
      </c>
      <c r="F1483" s="82" t="str">
        <f t="array" aca="1" ref="F1483" ca="1">IF(ISNUMBER(SEARCH("Bit", $K1483)), "", INDEX(F:F,MAX(IF(OFFSET(F1483,-25,0,24,1)&lt;&gt;"",ROW(OFFSET(F1483,-25,0,24,1)))),)+1)</f>
        <v/>
      </c>
      <c r="G1483" s="82"/>
      <c r="H1483" s="82"/>
      <c r="I1483" s="82"/>
      <c r="J1483" s="82"/>
      <c r="K1483" s="89" t="s">
        <v>36</v>
      </c>
      <c r="L1483" s="89"/>
      <c r="M1483" s="90" t="s">
        <v>986</v>
      </c>
      <c r="N1483" s="91" t="s">
        <v>987</v>
      </c>
      <c r="Q1483" s="19"/>
      <c r="R1483" s="19"/>
    </row>
    <row r="1484" spans="1:18" s="18" customFormat="1" ht="15.75" hidden="1" outlineLevel="1" x14ac:dyDescent="0.25">
      <c r="A1484" s="106"/>
      <c r="B1484" s="80"/>
      <c r="C1484" s="81"/>
      <c r="D1484" s="82"/>
      <c r="E1484" s="82" t="str">
        <f t="shared" ca="1" si="303"/>
        <v/>
      </c>
      <c r="F1484" s="82" t="str">
        <f t="array" aca="1" ref="F1484" ca="1">IF(ISNUMBER(SEARCH("Bit", $K1484)), "", INDEX(F:F,MAX(IF(OFFSET(F1484,-25,0,24,1)&lt;&gt;"",ROW(OFFSET(F1484,-25,0,24,1)))),)+1)</f>
        <v/>
      </c>
      <c r="G1484" s="82"/>
      <c r="H1484" s="82"/>
      <c r="I1484" s="82"/>
      <c r="J1484" s="82"/>
      <c r="K1484" s="89" t="s">
        <v>37</v>
      </c>
      <c r="L1484" s="89"/>
      <c r="M1484" s="90" t="s">
        <v>988</v>
      </c>
      <c r="N1484" s="91" t="s">
        <v>989</v>
      </c>
      <c r="Q1484" s="19"/>
      <c r="R1484" s="19"/>
    </row>
    <row r="1485" spans="1:18" s="18" customFormat="1" ht="15.75" hidden="1" outlineLevel="1" x14ac:dyDescent="0.25">
      <c r="A1485" s="106"/>
      <c r="B1485" s="80"/>
      <c r="C1485" s="81"/>
      <c r="D1485" s="82"/>
      <c r="E1485" s="82" t="str">
        <f t="shared" ca="1" si="303"/>
        <v/>
      </c>
      <c r="F1485" s="82" t="str">
        <f t="array" aca="1" ref="F1485" ca="1">IF(ISNUMBER(SEARCH("Bit", $K1485)), "", INDEX(F:F,MAX(IF(OFFSET(F1485,-25,0,24,1)&lt;&gt;"",ROW(OFFSET(F1485,-25,0,24,1)))),)+1)</f>
        <v/>
      </c>
      <c r="G1485" s="82"/>
      <c r="H1485" s="82"/>
      <c r="I1485" s="82"/>
      <c r="J1485" s="82"/>
      <c r="K1485" s="89" t="s">
        <v>38</v>
      </c>
      <c r="L1485" s="89"/>
      <c r="M1485" s="90" t="s">
        <v>990</v>
      </c>
      <c r="N1485" s="91" t="s">
        <v>991</v>
      </c>
      <c r="Q1485" s="19"/>
      <c r="R1485" s="19"/>
    </row>
    <row r="1486" spans="1:18" s="18" customFormat="1" ht="33.75" hidden="1" outlineLevel="1" x14ac:dyDescent="0.25">
      <c r="A1486" s="106"/>
      <c r="B1486" s="80"/>
      <c r="C1486" s="81"/>
      <c r="D1486" s="82"/>
      <c r="E1486" s="82" t="str">
        <f t="shared" ca="1" si="303"/>
        <v/>
      </c>
      <c r="F1486" s="82" t="str">
        <f t="array" aca="1" ref="F1486" ca="1">IF(ISNUMBER(SEARCH("Bit", $K1486)), "", INDEX(F:F,MAX(IF(OFFSET(F1486,-25,0,24,1)&lt;&gt;"",ROW(OFFSET(F1486,-25,0,24,1)))),)+1)</f>
        <v/>
      </c>
      <c r="G1486" s="82"/>
      <c r="H1486" s="82"/>
      <c r="I1486" s="82"/>
      <c r="J1486" s="82"/>
      <c r="K1486" s="89" t="s">
        <v>39</v>
      </c>
      <c r="L1486" s="89"/>
      <c r="M1486" s="90" t="s">
        <v>992</v>
      </c>
      <c r="N1486" s="91" t="s">
        <v>993</v>
      </c>
      <c r="Q1486" s="19"/>
      <c r="R1486" s="19"/>
    </row>
    <row r="1487" spans="1:18" s="18" customFormat="1" ht="22.5" hidden="1" outlineLevel="1" x14ac:dyDescent="0.25">
      <c r="A1487" s="106"/>
      <c r="B1487" s="80"/>
      <c r="C1487" s="81"/>
      <c r="D1487" s="82"/>
      <c r="E1487" s="82" t="str">
        <f t="shared" ca="1" si="303"/>
        <v/>
      </c>
      <c r="F1487" s="82" t="str">
        <f t="array" aca="1" ref="F1487" ca="1">IF(ISNUMBER(SEARCH("Bit", $K1487)), "", INDEX(F:F,MAX(IF(OFFSET(F1487,-25,0,24,1)&lt;&gt;"",ROW(OFFSET(F1487,-25,0,24,1)))),)+1)</f>
        <v/>
      </c>
      <c r="G1487" s="82"/>
      <c r="H1487" s="82"/>
      <c r="I1487" s="82"/>
      <c r="J1487" s="82"/>
      <c r="K1487" s="89" t="s">
        <v>88</v>
      </c>
      <c r="L1487" s="89"/>
      <c r="M1487" s="90" t="s">
        <v>994</v>
      </c>
      <c r="N1487" s="91" t="s">
        <v>995</v>
      </c>
      <c r="Q1487" s="19"/>
      <c r="R1487" s="19"/>
    </row>
    <row r="1488" spans="1:18" s="18" customFormat="1" ht="15.75" hidden="1" outlineLevel="1" x14ac:dyDescent="0.25">
      <c r="A1488" s="106"/>
      <c r="B1488" s="80"/>
      <c r="C1488" s="81"/>
      <c r="D1488" s="82"/>
      <c r="E1488" s="82" t="str">
        <f t="shared" ca="1" si="303"/>
        <v/>
      </c>
      <c r="F1488" s="82" t="str">
        <f t="array" aca="1" ref="F1488" ca="1">IF(ISNUMBER(SEARCH("Bit", $K1488)), "", INDEX(F:F,MAX(IF(OFFSET(F1488,-25,0,24,1)&lt;&gt;"",ROW(OFFSET(F1488,-25,0,24,1)))),)+1)</f>
        <v/>
      </c>
      <c r="G1488" s="82"/>
      <c r="H1488" s="82"/>
      <c r="I1488" s="82"/>
      <c r="J1488" s="82"/>
      <c r="K1488" s="89" t="s">
        <v>90</v>
      </c>
      <c r="L1488" s="89"/>
      <c r="M1488" s="90" t="s">
        <v>996</v>
      </c>
      <c r="N1488" s="91" t="s">
        <v>997</v>
      </c>
      <c r="Q1488" s="19"/>
      <c r="R1488" s="19"/>
    </row>
    <row r="1489" spans="1:18" s="18" customFormat="1" ht="15.75" collapsed="1" x14ac:dyDescent="0.25">
      <c r="A1489" s="106"/>
      <c r="B1489" s="80" t="s">
        <v>40</v>
      </c>
      <c r="C1489" s="81" t="s">
        <v>1035</v>
      </c>
      <c r="D1489" s="82" t="s">
        <v>817</v>
      </c>
      <c r="E1489" s="82" t="str">
        <f t="shared" ca="1" si="303"/>
        <v>0x2E4</v>
      </c>
      <c r="F1489" s="82">
        <f t="array" aca="1" ref="F1489" ca="1">IF(ISNUMBER(SEARCH("Bit", $K1489)), "", INDEX(F:F,MAX(IF(OFFSET(F1489,-25,0,24,1)&lt;&gt;"",ROW(OFFSET(F1489,-25,0,24,1)))),)+1)</f>
        <v>740</v>
      </c>
      <c r="G1489" s="82" t="s">
        <v>824</v>
      </c>
      <c r="H1489" s="82">
        <v>12</v>
      </c>
      <c r="I1489" s="82"/>
      <c r="J1489" s="82"/>
      <c r="K1489" s="89" t="s">
        <v>45</v>
      </c>
      <c r="L1489" s="89" t="s">
        <v>936</v>
      </c>
      <c r="M1489" s="90"/>
      <c r="N1489" s="91"/>
      <c r="Q1489" s="19"/>
      <c r="R1489" s="19"/>
    </row>
    <row r="1490" spans="1:18" s="18" customFormat="1" ht="33.75" hidden="1" outlineLevel="1" x14ac:dyDescent="0.25">
      <c r="A1490" s="106"/>
      <c r="B1490" s="80"/>
      <c r="C1490" s="81"/>
      <c r="D1490" s="82"/>
      <c r="E1490" s="82" t="str">
        <f t="shared" ref="E1490:E1567" ca="1" si="304">IF(F1490&lt;&gt;"","0x"&amp;DEC2HEX(F1490,3),"")</f>
        <v/>
      </c>
      <c r="F1490" s="82" t="str">
        <f t="array" aca="1" ref="F1490" ca="1">IF(ISNUMBER(SEARCH("Bit", $K1490)), "", INDEX(F:F,MAX(IF(OFFSET(F1490,-25,0,24,1)&lt;&gt;"",ROW(OFFSET(F1490,-25,0,24,1)))),)+1)</f>
        <v/>
      </c>
      <c r="G1490" s="82"/>
      <c r="H1490" s="82"/>
      <c r="I1490" s="82"/>
      <c r="J1490" s="82"/>
      <c r="K1490" s="89" t="s">
        <v>244</v>
      </c>
      <c r="L1490" s="89"/>
      <c r="M1490" s="90" t="s">
        <v>960</v>
      </c>
      <c r="N1490" s="91" t="s">
        <v>999</v>
      </c>
      <c r="Q1490" s="19"/>
      <c r="R1490" s="19"/>
    </row>
    <row r="1491" spans="1:18" s="18" customFormat="1" ht="33.75" hidden="1" outlineLevel="1" x14ac:dyDescent="0.25">
      <c r="A1491" s="106"/>
      <c r="B1491" s="80"/>
      <c r="C1491" s="81"/>
      <c r="D1491" s="82"/>
      <c r="E1491" s="82" t="str">
        <f t="shared" ca="1" si="304"/>
        <v/>
      </c>
      <c r="F1491" s="82" t="str">
        <f t="array" aca="1" ref="F1491" ca="1">IF(ISNUMBER(SEARCH("Bit", $K1491)), "", INDEX(F:F,MAX(IF(OFFSET(F1491,-25,0,24,1)&lt;&gt;"",ROW(OFFSET(F1491,-25,0,24,1)))),)+1)</f>
        <v/>
      </c>
      <c r="G1491" s="82"/>
      <c r="H1491" s="82"/>
      <c r="I1491" s="82"/>
      <c r="J1491" s="82"/>
      <c r="K1491" s="89" t="s">
        <v>50</v>
      </c>
      <c r="L1491" s="89"/>
      <c r="M1491" s="90" t="s">
        <v>962</v>
      </c>
      <c r="N1491" s="91" t="s">
        <v>1000</v>
      </c>
      <c r="Q1491" s="19"/>
      <c r="R1491" s="19"/>
    </row>
    <row r="1492" spans="1:18" s="18" customFormat="1" ht="15.75" hidden="1" outlineLevel="1" x14ac:dyDescent="0.25">
      <c r="A1492" s="106"/>
      <c r="B1492" s="80"/>
      <c r="C1492" s="81"/>
      <c r="D1492" s="82"/>
      <c r="E1492" s="82" t="str">
        <f t="shared" ca="1" si="304"/>
        <v/>
      </c>
      <c r="F1492" s="82" t="str">
        <f t="array" aca="1" ref="F1492" ca="1">IF(ISNUMBER(SEARCH("Bit", $K1492)), "", INDEX(F:F,MAX(IF(OFFSET(F1492,-25,0,24,1)&lt;&gt;"",ROW(OFFSET(F1492,-25,0,24,1)))),)+1)</f>
        <v/>
      </c>
      <c r="G1492" s="82"/>
      <c r="H1492" s="82"/>
      <c r="I1492" s="82"/>
      <c r="J1492" s="82"/>
      <c r="K1492" s="89" t="s">
        <v>249</v>
      </c>
      <c r="L1492" s="89"/>
      <c r="M1492" s="90" t="s">
        <v>1001</v>
      </c>
      <c r="N1492" s="91" t="s">
        <v>1002</v>
      </c>
      <c r="Q1492" s="19"/>
      <c r="R1492" s="19"/>
    </row>
    <row r="1493" spans="1:18" s="18" customFormat="1" ht="15.75" hidden="1" outlineLevel="1" x14ac:dyDescent="0.25">
      <c r="A1493" s="106"/>
      <c r="B1493" s="80"/>
      <c r="C1493" s="81"/>
      <c r="D1493" s="82"/>
      <c r="E1493" s="82" t="str">
        <f t="shared" ca="1" si="304"/>
        <v/>
      </c>
      <c r="F1493" s="82" t="str">
        <f t="array" aca="1" ref="F1493" ca="1">IF(ISNUMBER(SEARCH("Bit", $K1493)), "", INDEX(F:F,MAX(IF(OFFSET(F1493,-25,0,24,1)&lt;&gt;"",ROW(OFFSET(F1493,-25,0,24,1)))),)+1)</f>
        <v/>
      </c>
      <c r="G1493" s="82"/>
      <c r="H1493" s="82"/>
      <c r="I1493" s="82"/>
      <c r="J1493" s="82"/>
      <c r="K1493" s="89" t="s">
        <v>69</v>
      </c>
      <c r="L1493" s="89"/>
      <c r="M1493" s="90" t="s">
        <v>1003</v>
      </c>
      <c r="N1493" s="91" t="s">
        <v>1004</v>
      </c>
      <c r="Q1493" s="19"/>
      <c r="R1493" s="19"/>
    </row>
    <row r="1494" spans="1:18" s="18" customFormat="1" ht="15.75" hidden="1" outlineLevel="1" x14ac:dyDescent="0.25">
      <c r="A1494" s="106"/>
      <c r="B1494" s="80"/>
      <c r="C1494" s="81"/>
      <c r="D1494" s="82"/>
      <c r="E1494" s="82" t="str">
        <f t="shared" ref="E1494:E1497" ca="1" si="305">IF(F1494&lt;&gt;"","0x"&amp;DEC2HEX(F1494,3),"")</f>
        <v/>
      </c>
      <c r="F1494" s="82" t="str">
        <f t="array" aca="1" ref="F1494" ca="1">IF(ISNUMBER(SEARCH("Bit", $K1494)), "", INDEX(F:F,MAX(IF(OFFSET(F1494,-25,0,24,1)&lt;&gt;"",ROW(OFFSET(F1494,-25,0,24,1)))),)+1)</f>
        <v/>
      </c>
      <c r="G1494" s="82"/>
      <c r="H1494" s="82"/>
      <c r="I1494" s="82"/>
      <c r="J1494" s="82"/>
      <c r="K1494" s="89" t="s">
        <v>34</v>
      </c>
      <c r="L1494" s="89"/>
      <c r="M1494" s="90" t="s">
        <v>986</v>
      </c>
      <c r="N1494" s="91" t="s">
        <v>1005</v>
      </c>
      <c r="Q1494" s="19"/>
      <c r="R1494" s="19"/>
    </row>
    <row r="1495" spans="1:18" s="18" customFormat="1" ht="15.75" hidden="1" outlineLevel="1" x14ac:dyDescent="0.25">
      <c r="A1495" s="106"/>
      <c r="B1495" s="80"/>
      <c r="C1495" s="81"/>
      <c r="D1495" s="82"/>
      <c r="E1495" s="82" t="str">
        <f t="shared" ca="1" si="305"/>
        <v/>
      </c>
      <c r="F1495" s="82" t="str">
        <f t="array" aca="1" ref="F1495" ca="1">IF(ISNUMBER(SEARCH("Bit", $K1495)), "", INDEX(F:F,MAX(IF(OFFSET(F1495,-25,0,24,1)&lt;&gt;"",ROW(OFFSET(F1495,-25,0,24,1)))),)+1)</f>
        <v/>
      </c>
      <c r="G1495" s="82"/>
      <c r="H1495" s="82"/>
      <c r="I1495" s="82"/>
      <c r="J1495" s="82"/>
      <c r="K1495" s="89" t="s">
        <v>35</v>
      </c>
      <c r="L1495" s="89"/>
      <c r="M1495" s="90" t="s">
        <v>1006</v>
      </c>
      <c r="N1495" s="91" t="s">
        <v>1007</v>
      </c>
      <c r="Q1495" s="19"/>
      <c r="R1495" s="19"/>
    </row>
    <row r="1496" spans="1:18" s="18" customFormat="1" ht="15.75" hidden="1" outlineLevel="1" x14ac:dyDescent="0.25">
      <c r="A1496" s="106"/>
      <c r="B1496" s="80"/>
      <c r="C1496" s="81"/>
      <c r="D1496" s="82"/>
      <c r="E1496" s="82" t="str">
        <f t="shared" ca="1" si="305"/>
        <v/>
      </c>
      <c r="F1496" s="82" t="str">
        <f t="array" aca="1" ref="F1496" ca="1">IF(ISNUMBER(SEARCH("Bit", $K1496)), "", INDEX(F:F,MAX(IF(OFFSET(F1496,-25,0,24,1)&lt;&gt;"",ROW(OFFSET(F1496,-25,0,24,1)))),)+1)</f>
        <v/>
      </c>
      <c r="G1496" s="82"/>
      <c r="H1496" s="82"/>
      <c r="I1496" s="82"/>
      <c r="J1496" s="82"/>
      <c r="K1496" s="89" t="s">
        <v>36</v>
      </c>
      <c r="L1496" s="89"/>
      <c r="M1496" s="90" t="s">
        <v>1008</v>
      </c>
      <c r="N1496" s="91" t="s">
        <v>1007</v>
      </c>
      <c r="Q1496" s="19"/>
      <c r="R1496" s="19"/>
    </row>
    <row r="1497" spans="1:18" s="18" customFormat="1" ht="15.75" hidden="1" outlineLevel="1" x14ac:dyDescent="0.25">
      <c r="A1497" s="106"/>
      <c r="B1497" s="80"/>
      <c r="C1497" s="81"/>
      <c r="D1497" s="82"/>
      <c r="E1497" s="82" t="str">
        <f t="shared" ca="1" si="305"/>
        <v/>
      </c>
      <c r="F1497" s="82" t="str">
        <f t="array" aca="1" ref="F1497" ca="1">IF(ISNUMBER(SEARCH("Bit", $K1497)), "", INDEX(F:F,MAX(IF(OFFSET(F1497,-25,0,24,1)&lt;&gt;"",ROW(OFFSET(F1497,-25,0,24,1)))),)+1)</f>
        <v/>
      </c>
      <c r="G1497" s="82"/>
      <c r="H1497" s="82"/>
      <c r="I1497" s="82"/>
      <c r="J1497" s="82"/>
      <c r="K1497" s="89" t="s">
        <v>37</v>
      </c>
      <c r="L1497" s="89"/>
      <c r="M1497" s="90" t="s">
        <v>1009</v>
      </c>
      <c r="N1497" s="91" t="s">
        <v>1010</v>
      </c>
      <c r="Q1497" s="19"/>
      <c r="R1497" s="19"/>
    </row>
    <row r="1498" spans="1:18" s="18" customFormat="1" ht="15.75" hidden="1" outlineLevel="1" x14ac:dyDescent="0.25">
      <c r="A1498" s="106"/>
      <c r="B1498" s="80"/>
      <c r="C1498" s="81"/>
      <c r="D1498" s="82"/>
      <c r="E1498" s="82" t="str">
        <f t="shared" ca="1" si="304"/>
        <v/>
      </c>
      <c r="F1498" s="82" t="str">
        <f t="array" aca="1" ref="F1498" ca="1">IF(ISNUMBER(SEARCH("Bit", $K1498)), "", INDEX(F:F,MAX(IF(OFFSET(F1498,-25,0,24,1)&lt;&gt;"",ROW(OFFSET(F1498,-25,0,24,1)))),)+1)</f>
        <v/>
      </c>
      <c r="G1498" s="82"/>
      <c r="H1498" s="82"/>
      <c r="I1498" s="82"/>
      <c r="J1498" s="82"/>
      <c r="K1498" s="89" t="s">
        <v>38</v>
      </c>
      <c r="L1498" s="89"/>
      <c r="M1498" s="90" t="s">
        <v>1011</v>
      </c>
      <c r="N1498" s="91" t="s">
        <v>1007</v>
      </c>
      <c r="Q1498" s="19"/>
      <c r="R1498" s="19"/>
    </row>
    <row r="1499" spans="1:18" s="18" customFormat="1" ht="15.75" hidden="1" outlineLevel="1" x14ac:dyDescent="0.25">
      <c r="A1499" s="106"/>
      <c r="B1499" s="80"/>
      <c r="C1499" s="81"/>
      <c r="D1499" s="82"/>
      <c r="E1499" s="82" t="str">
        <f t="shared" ref="E1499" ca="1" si="306">IF(F1499&lt;&gt;"","0x"&amp;DEC2HEX(F1499,3),"")</f>
        <v/>
      </c>
      <c r="F1499" s="82" t="str">
        <f t="array" aca="1" ref="F1499" ca="1">IF(ISNUMBER(SEARCH("Bit", $K1499)), "", INDEX(F:F,MAX(IF(OFFSET(F1499,-25,0,24,1)&lt;&gt;"",ROW(OFFSET(F1499,-25,0,24,1)))),)+1)</f>
        <v/>
      </c>
      <c r="G1499" s="82"/>
      <c r="H1499" s="82"/>
      <c r="I1499" s="82"/>
      <c r="J1499" s="82"/>
      <c r="K1499" s="89" t="s">
        <v>39</v>
      </c>
      <c r="L1499" s="89"/>
      <c r="M1499" s="90" t="s">
        <v>1012</v>
      </c>
      <c r="N1499" s="91" t="s">
        <v>1007</v>
      </c>
      <c r="Q1499" s="19"/>
      <c r="R1499" s="19"/>
    </row>
    <row r="1500" spans="1:18" s="18" customFormat="1" ht="15.75" hidden="1" outlineLevel="1" x14ac:dyDescent="0.25">
      <c r="A1500" s="106"/>
      <c r="B1500" s="80"/>
      <c r="C1500" s="81"/>
      <c r="D1500" s="82"/>
      <c r="E1500" s="82" t="str">
        <f t="shared" ref="E1500" ca="1" si="307">IF(F1500&lt;&gt;"","0x"&amp;DEC2HEX(F1500,3),"")</f>
        <v/>
      </c>
      <c r="F1500" s="82" t="str">
        <f t="array" aca="1" ref="F1500" ca="1">IF(ISNUMBER(SEARCH("Bit", $K1500)), "", INDEX(F:F,MAX(IF(OFFSET(F1500,-25,0,24,1)&lt;&gt;"",ROW(OFFSET(F1500,-25,0,24,1)))),)+1)</f>
        <v/>
      </c>
      <c r="G1500" s="82"/>
      <c r="H1500" s="82"/>
      <c r="I1500" s="82"/>
      <c r="J1500" s="82"/>
      <c r="K1500" s="89" t="s">
        <v>88</v>
      </c>
      <c r="L1500" s="89"/>
      <c r="M1500" s="90" t="s">
        <v>1013</v>
      </c>
      <c r="N1500" s="91" t="s">
        <v>1007</v>
      </c>
      <c r="Q1500" s="19"/>
      <c r="R1500" s="19"/>
    </row>
    <row r="1501" spans="1:18" s="18" customFormat="1" ht="33.75" hidden="1" outlineLevel="1" x14ac:dyDescent="0.25">
      <c r="A1501" s="106"/>
      <c r="B1501" s="80"/>
      <c r="C1501" s="81"/>
      <c r="D1501" s="82"/>
      <c r="E1501" s="82" t="str">
        <f t="shared" ca="1" si="304"/>
        <v/>
      </c>
      <c r="F1501" s="82" t="str">
        <f t="array" aca="1" ref="F1501" ca="1">IF(ISNUMBER(SEARCH("Bit", $K1501)), "", INDEX(F:F,MAX(IF(OFFSET(F1501,-25,0,24,1)&lt;&gt;"",ROW(OFFSET(F1501,-25,0,24,1)))),)+1)</f>
        <v/>
      </c>
      <c r="G1501" s="82"/>
      <c r="H1501" s="82"/>
      <c r="I1501" s="82"/>
      <c r="J1501" s="82"/>
      <c r="K1501" s="89" t="s">
        <v>90</v>
      </c>
      <c r="L1501" s="89"/>
      <c r="M1501" s="90" t="s">
        <v>2232</v>
      </c>
      <c r="N1501" s="91" t="s">
        <v>2240</v>
      </c>
      <c r="Q1501" s="19"/>
      <c r="R1501" s="19"/>
    </row>
    <row r="1502" spans="1:18" s="18" customFormat="1" ht="15.75" collapsed="1" x14ac:dyDescent="0.25">
      <c r="A1502" s="106"/>
      <c r="B1502" s="80" t="s">
        <v>40</v>
      </c>
      <c r="C1502" s="81" t="s">
        <v>1036</v>
      </c>
      <c r="D1502" s="82" t="s">
        <v>817</v>
      </c>
      <c r="E1502" s="82" t="str">
        <f t="shared" ref="E1502:E1514" ca="1" si="308">IF(F1502&lt;&gt;"","0x"&amp;DEC2HEX(F1502,3),"")</f>
        <v>0x2E5</v>
      </c>
      <c r="F1502" s="82">
        <f t="array" aca="1" ref="F1502" ca="1">IF(ISNUMBER(SEARCH("Bit", $K1502)), "", INDEX(F:F,MAX(IF(OFFSET(F1502,-25,0,24,1)&lt;&gt;"",ROW(OFFSET(F1502,-25,0,24,1)))),)+1)</f>
        <v>741</v>
      </c>
      <c r="G1502" s="82" t="s">
        <v>824</v>
      </c>
      <c r="H1502" s="82">
        <v>12</v>
      </c>
      <c r="I1502" s="82"/>
      <c r="J1502" s="82"/>
      <c r="K1502" s="89" t="s">
        <v>45</v>
      </c>
      <c r="L1502" s="89" t="s">
        <v>936</v>
      </c>
      <c r="M1502" s="90"/>
      <c r="N1502" s="91"/>
      <c r="Q1502" s="19"/>
      <c r="R1502" s="19"/>
    </row>
    <row r="1503" spans="1:18" s="18" customFormat="1" ht="33.75" hidden="1" outlineLevel="1" x14ac:dyDescent="0.25">
      <c r="A1503" s="106"/>
      <c r="B1503" s="80"/>
      <c r="C1503" s="81"/>
      <c r="D1503" s="82"/>
      <c r="E1503" s="82" t="str">
        <f t="shared" ca="1" si="308"/>
        <v/>
      </c>
      <c r="F1503" s="82" t="str">
        <f t="array" aca="1" ref="F1503" ca="1">IF(ISNUMBER(SEARCH("Bit", $K1503)), "", INDEX(F:F,MAX(IF(OFFSET(F1503,-25,0,24,1)&lt;&gt;"",ROW(OFFSET(F1503,-25,0,24,1)))),)+1)</f>
        <v/>
      </c>
      <c r="G1503" s="82"/>
      <c r="H1503" s="82"/>
      <c r="I1503" s="82"/>
      <c r="J1503" s="82"/>
      <c r="K1503" s="89" t="s">
        <v>244</v>
      </c>
      <c r="L1503" s="89"/>
      <c r="M1503" s="90" t="s">
        <v>960</v>
      </c>
      <c r="N1503" s="91" t="s">
        <v>999</v>
      </c>
      <c r="Q1503" s="19"/>
      <c r="R1503" s="19"/>
    </row>
    <row r="1504" spans="1:18" s="18" customFormat="1" ht="33.75" hidden="1" outlineLevel="1" x14ac:dyDescent="0.25">
      <c r="A1504" s="106"/>
      <c r="B1504" s="80"/>
      <c r="C1504" s="81"/>
      <c r="D1504" s="82"/>
      <c r="E1504" s="82" t="str">
        <f t="shared" ca="1" si="308"/>
        <v/>
      </c>
      <c r="F1504" s="82" t="str">
        <f t="array" aca="1" ref="F1504" ca="1">IF(ISNUMBER(SEARCH("Bit", $K1504)), "", INDEX(F:F,MAX(IF(OFFSET(F1504,-25,0,24,1)&lt;&gt;"",ROW(OFFSET(F1504,-25,0,24,1)))),)+1)</f>
        <v/>
      </c>
      <c r="G1504" s="82"/>
      <c r="H1504" s="82"/>
      <c r="I1504" s="82"/>
      <c r="J1504" s="82"/>
      <c r="K1504" s="89" t="s">
        <v>50</v>
      </c>
      <c r="L1504" s="89"/>
      <c r="M1504" s="90" t="s">
        <v>962</v>
      </c>
      <c r="N1504" s="91" t="s">
        <v>1000</v>
      </c>
      <c r="Q1504" s="19"/>
      <c r="R1504" s="19"/>
    </row>
    <row r="1505" spans="1:18" s="18" customFormat="1" ht="15.75" hidden="1" outlineLevel="1" x14ac:dyDescent="0.25">
      <c r="A1505" s="106"/>
      <c r="B1505" s="80"/>
      <c r="C1505" s="81"/>
      <c r="D1505" s="82"/>
      <c r="E1505" s="82" t="str">
        <f t="shared" ca="1" si="308"/>
        <v/>
      </c>
      <c r="F1505" s="82" t="str">
        <f t="array" aca="1" ref="F1505" ca="1">IF(ISNUMBER(SEARCH("Bit", $K1505)), "", INDEX(F:F,MAX(IF(OFFSET(F1505,-25,0,24,1)&lt;&gt;"",ROW(OFFSET(F1505,-25,0,24,1)))),)+1)</f>
        <v/>
      </c>
      <c r="G1505" s="82"/>
      <c r="H1505" s="82"/>
      <c r="I1505" s="82"/>
      <c r="J1505" s="82"/>
      <c r="K1505" s="89" t="s">
        <v>249</v>
      </c>
      <c r="L1505" s="89"/>
      <c r="M1505" s="90" t="s">
        <v>1015</v>
      </c>
      <c r="N1505" s="91" t="s">
        <v>1016</v>
      </c>
      <c r="Q1505" s="19"/>
      <c r="R1505" s="19"/>
    </row>
    <row r="1506" spans="1:18" s="18" customFormat="1" ht="15.75" hidden="1" outlineLevel="1" x14ac:dyDescent="0.25">
      <c r="A1506" s="106"/>
      <c r="B1506" s="80"/>
      <c r="C1506" s="81"/>
      <c r="D1506" s="82"/>
      <c r="E1506" s="82" t="str">
        <f t="shared" ca="1" si="308"/>
        <v/>
      </c>
      <c r="F1506" s="82" t="str">
        <f t="array" aca="1" ref="F1506" ca="1">IF(ISNUMBER(SEARCH("Bit", $K1506)), "", INDEX(F:F,MAX(IF(OFFSET(F1506,-25,0,24,1)&lt;&gt;"",ROW(OFFSET(F1506,-25,0,24,1)))),)+1)</f>
        <v/>
      </c>
      <c r="G1506" s="82"/>
      <c r="H1506" s="82"/>
      <c r="I1506" s="82"/>
      <c r="J1506" s="82"/>
      <c r="K1506" s="89" t="s">
        <v>69</v>
      </c>
      <c r="L1506" s="89"/>
      <c r="M1506" s="90" t="s">
        <v>1017</v>
      </c>
      <c r="N1506" s="91" t="s">
        <v>1018</v>
      </c>
      <c r="Q1506" s="19"/>
      <c r="R1506" s="19"/>
    </row>
    <row r="1507" spans="1:18" s="18" customFormat="1" ht="15.75" hidden="1" outlineLevel="1" x14ac:dyDescent="0.25">
      <c r="A1507" s="106"/>
      <c r="B1507" s="80"/>
      <c r="C1507" s="81"/>
      <c r="D1507" s="82"/>
      <c r="E1507" s="82" t="str">
        <f t="shared" ref="E1507:E1510" ca="1" si="309">IF(F1507&lt;&gt;"","0x"&amp;DEC2HEX(F1507,3),"")</f>
        <v/>
      </c>
      <c r="F1507" s="82" t="str">
        <f t="array" aca="1" ref="F1507" ca="1">IF(ISNUMBER(SEARCH("Bit", $K1507)), "", INDEX(F:F,MAX(IF(OFFSET(F1507,-25,0,24,1)&lt;&gt;"",ROW(OFFSET(F1507,-25,0,24,1)))),)+1)</f>
        <v/>
      </c>
      <c r="G1507" s="82"/>
      <c r="H1507" s="82"/>
      <c r="I1507" s="82"/>
      <c r="J1507" s="82"/>
      <c r="K1507" s="89" t="s">
        <v>34</v>
      </c>
      <c r="L1507" s="89"/>
      <c r="M1507" s="90" t="s">
        <v>988</v>
      </c>
      <c r="N1507" s="91" t="s">
        <v>1019</v>
      </c>
      <c r="Q1507" s="19"/>
      <c r="R1507" s="19"/>
    </row>
    <row r="1508" spans="1:18" s="18" customFormat="1" ht="15.75" hidden="1" outlineLevel="1" x14ac:dyDescent="0.25">
      <c r="A1508" s="106"/>
      <c r="B1508" s="80"/>
      <c r="C1508" s="81"/>
      <c r="D1508" s="82"/>
      <c r="E1508" s="82" t="str">
        <f t="shared" ca="1" si="309"/>
        <v/>
      </c>
      <c r="F1508" s="82" t="str">
        <f t="array" aca="1" ref="F1508" ca="1">IF(ISNUMBER(SEARCH("Bit", $K1508)), "", INDEX(F:F,MAX(IF(OFFSET(F1508,-25,0,24,1)&lt;&gt;"",ROW(OFFSET(F1508,-25,0,24,1)))),)+1)</f>
        <v/>
      </c>
      <c r="G1508" s="82"/>
      <c r="H1508" s="82"/>
      <c r="I1508" s="82"/>
      <c r="J1508" s="82"/>
      <c r="K1508" s="89" t="s">
        <v>35</v>
      </c>
      <c r="L1508" s="89"/>
      <c r="M1508" s="90" t="s">
        <v>1020</v>
      </c>
      <c r="N1508" s="91" t="s">
        <v>1007</v>
      </c>
      <c r="Q1508" s="19"/>
      <c r="R1508" s="19"/>
    </row>
    <row r="1509" spans="1:18" s="18" customFormat="1" ht="15.75" hidden="1" outlineLevel="1" x14ac:dyDescent="0.25">
      <c r="A1509" s="106"/>
      <c r="B1509" s="80"/>
      <c r="C1509" s="81"/>
      <c r="D1509" s="82"/>
      <c r="E1509" s="82" t="str">
        <f t="shared" ca="1" si="309"/>
        <v/>
      </c>
      <c r="F1509" s="82" t="str">
        <f t="array" aca="1" ref="F1509" ca="1">IF(ISNUMBER(SEARCH("Bit", $K1509)), "", INDEX(F:F,MAX(IF(OFFSET(F1509,-25,0,24,1)&lt;&gt;"",ROW(OFFSET(F1509,-25,0,24,1)))),)+1)</f>
        <v/>
      </c>
      <c r="G1509" s="82"/>
      <c r="H1509" s="82"/>
      <c r="I1509" s="82"/>
      <c r="J1509" s="82"/>
      <c r="K1509" s="89" t="s">
        <v>36</v>
      </c>
      <c r="L1509" s="89"/>
      <c r="M1509" s="90" t="s">
        <v>1021</v>
      </c>
      <c r="N1509" s="91" t="s">
        <v>1007</v>
      </c>
      <c r="Q1509" s="19"/>
      <c r="R1509" s="19"/>
    </row>
    <row r="1510" spans="1:18" s="18" customFormat="1" ht="15.75" hidden="1" outlineLevel="1" x14ac:dyDescent="0.25">
      <c r="A1510" s="106"/>
      <c r="B1510" s="80"/>
      <c r="C1510" s="81"/>
      <c r="D1510" s="82"/>
      <c r="E1510" s="82" t="str">
        <f t="shared" ca="1" si="309"/>
        <v/>
      </c>
      <c r="F1510" s="82" t="str">
        <f t="array" aca="1" ref="F1510" ca="1">IF(ISNUMBER(SEARCH("Bit", $K1510)), "", INDEX(F:F,MAX(IF(OFFSET(F1510,-25,0,24,1)&lt;&gt;"",ROW(OFFSET(F1510,-25,0,24,1)))),)+1)</f>
        <v/>
      </c>
      <c r="G1510" s="82"/>
      <c r="H1510" s="82"/>
      <c r="I1510" s="82"/>
      <c r="J1510" s="82"/>
      <c r="K1510" s="89" t="s">
        <v>37</v>
      </c>
      <c r="L1510" s="89"/>
      <c r="M1510" s="90" t="s">
        <v>1022</v>
      </c>
      <c r="N1510" s="91" t="s">
        <v>1023</v>
      </c>
      <c r="Q1510" s="19"/>
      <c r="R1510" s="19"/>
    </row>
    <row r="1511" spans="1:18" s="18" customFormat="1" ht="15.75" hidden="1" outlineLevel="1" x14ac:dyDescent="0.25">
      <c r="A1511" s="106"/>
      <c r="B1511" s="80"/>
      <c r="C1511" s="81"/>
      <c r="D1511" s="82"/>
      <c r="E1511" s="82" t="str">
        <f t="shared" ca="1" si="308"/>
        <v/>
      </c>
      <c r="F1511" s="82" t="str">
        <f t="array" aca="1" ref="F1511" ca="1">IF(ISNUMBER(SEARCH("Bit", $K1511)), "", INDEX(F:F,MAX(IF(OFFSET(F1511,-25,0,24,1)&lt;&gt;"",ROW(OFFSET(F1511,-25,0,24,1)))),)+1)</f>
        <v/>
      </c>
      <c r="G1511" s="82"/>
      <c r="H1511" s="82"/>
      <c r="I1511" s="82"/>
      <c r="J1511" s="82"/>
      <c r="K1511" s="89" t="s">
        <v>38</v>
      </c>
      <c r="L1511" s="89"/>
      <c r="M1511" s="90" t="s">
        <v>1024</v>
      </c>
      <c r="N1511" s="91" t="s">
        <v>1007</v>
      </c>
      <c r="Q1511" s="19"/>
      <c r="R1511" s="19"/>
    </row>
    <row r="1512" spans="1:18" s="18" customFormat="1" ht="15.75" hidden="1" outlineLevel="1" x14ac:dyDescent="0.25">
      <c r="A1512" s="106"/>
      <c r="B1512" s="80"/>
      <c r="C1512" s="81"/>
      <c r="D1512" s="82"/>
      <c r="E1512" s="82" t="str">
        <f t="shared" ref="E1512" ca="1" si="310">IF(F1512&lt;&gt;"","0x"&amp;DEC2HEX(F1512,3),"")</f>
        <v/>
      </c>
      <c r="F1512" s="82" t="str">
        <f t="array" aca="1" ref="F1512" ca="1">IF(ISNUMBER(SEARCH("Bit", $K1512)), "", INDEX(F:F,MAX(IF(OFFSET(F1512,-25,0,24,1)&lt;&gt;"",ROW(OFFSET(F1512,-25,0,24,1)))),)+1)</f>
        <v/>
      </c>
      <c r="G1512" s="82"/>
      <c r="H1512" s="82"/>
      <c r="I1512" s="82"/>
      <c r="J1512" s="82"/>
      <c r="K1512" s="89" t="s">
        <v>39</v>
      </c>
      <c r="L1512" s="89"/>
      <c r="M1512" s="90" t="s">
        <v>1025</v>
      </c>
      <c r="N1512" s="91" t="s">
        <v>1007</v>
      </c>
      <c r="Q1512" s="19"/>
      <c r="R1512" s="19"/>
    </row>
    <row r="1513" spans="1:18" s="18" customFormat="1" ht="15.75" hidden="1" outlineLevel="1" x14ac:dyDescent="0.25">
      <c r="A1513" s="106"/>
      <c r="B1513" s="80"/>
      <c r="C1513" s="81"/>
      <c r="D1513" s="82"/>
      <c r="E1513" s="82" t="str">
        <f t="shared" ref="E1513" ca="1" si="311">IF(F1513&lt;&gt;"","0x"&amp;DEC2HEX(F1513,3),"")</f>
        <v/>
      </c>
      <c r="F1513" s="82" t="str">
        <f t="array" aca="1" ref="F1513" ca="1">IF(ISNUMBER(SEARCH("Bit", $K1513)), "", INDEX(F:F,MAX(IF(OFFSET(F1513,-25,0,24,1)&lt;&gt;"",ROW(OFFSET(F1513,-25,0,24,1)))),)+1)</f>
        <v/>
      </c>
      <c r="G1513" s="82"/>
      <c r="H1513" s="82"/>
      <c r="I1513" s="82"/>
      <c r="J1513" s="82"/>
      <c r="K1513" s="89" t="s">
        <v>88</v>
      </c>
      <c r="L1513" s="89"/>
      <c r="M1513" s="90" t="s">
        <v>1026</v>
      </c>
      <c r="N1513" s="91" t="s">
        <v>1007</v>
      </c>
      <c r="Q1513" s="19"/>
      <c r="R1513" s="19"/>
    </row>
    <row r="1514" spans="1:18" s="18" customFormat="1" ht="15.75" hidden="1" outlineLevel="1" x14ac:dyDescent="0.25">
      <c r="A1514" s="106"/>
      <c r="B1514" s="80"/>
      <c r="C1514" s="81"/>
      <c r="D1514" s="82"/>
      <c r="E1514" s="82" t="str">
        <f t="shared" ca="1" si="308"/>
        <v/>
      </c>
      <c r="F1514" s="82" t="str">
        <f t="array" aca="1" ref="F1514" ca="1">IF(ISNUMBER(SEARCH("Bit", $K1514)), "", INDEX(F:F,MAX(IF(OFFSET(F1514,-25,0,24,1)&lt;&gt;"",ROW(OFFSET(F1514,-25,0,24,1)))),)+1)</f>
        <v/>
      </c>
      <c r="G1514" s="82"/>
      <c r="H1514" s="82"/>
      <c r="I1514" s="82"/>
      <c r="J1514" s="82"/>
      <c r="K1514" s="89" t="s">
        <v>90</v>
      </c>
      <c r="L1514" s="89"/>
      <c r="M1514" s="90" t="s">
        <v>1027</v>
      </c>
      <c r="N1514" s="91" t="s">
        <v>1007</v>
      </c>
      <c r="Q1514" s="19"/>
      <c r="R1514" s="19"/>
    </row>
    <row r="1515" spans="1:18" s="18" customFormat="1" ht="15.75" collapsed="1" x14ac:dyDescent="0.25">
      <c r="A1515" s="106"/>
      <c r="B1515" s="80" t="s">
        <v>40</v>
      </c>
      <c r="C1515" s="81" t="s">
        <v>1037</v>
      </c>
      <c r="D1515" s="82" t="s">
        <v>817</v>
      </c>
      <c r="E1515" s="82" t="str">
        <f t="shared" ca="1" si="304"/>
        <v>0x2E6</v>
      </c>
      <c r="F1515" s="82">
        <f t="array" aca="1" ref="F1515" ca="1">IF(ISNUMBER(SEARCH("Bit", $K1515)), "", INDEX(F:F,MAX(IF(OFFSET(F1515,-25,0,24,1)&lt;&gt;"",ROW(OFFSET(F1515,-25,0,24,1)))),)+1)</f>
        <v>742</v>
      </c>
      <c r="G1515" s="82" t="s">
        <v>824</v>
      </c>
      <c r="H1515" s="82">
        <v>11</v>
      </c>
      <c r="I1515" s="82"/>
      <c r="J1515" s="82"/>
      <c r="K1515" s="89" t="s">
        <v>45</v>
      </c>
      <c r="L1515" s="89" t="s">
        <v>936</v>
      </c>
      <c r="M1515" s="90"/>
      <c r="N1515" s="91"/>
      <c r="Q1515" s="19"/>
      <c r="R1515" s="19"/>
    </row>
    <row r="1516" spans="1:18" s="18" customFormat="1" ht="33.75" hidden="1" outlineLevel="1" x14ac:dyDescent="0.25">
      <c r="A1516" s="106"/>
      <c r="B1516" s="80"/>
      <c r="C1516" s="81"/>
      <c r="D1516" s="82"/>
      <c r="E1516" s="82" t="str">
        <f t="shared" ca="1" si="304"/>
        <v/>
      </c>
      <c r="F1516" s="82" t="str">
        <f t="array" aca="1" ref="F1516" ca="1">IF(ISNUMBER(SEARCH("Bit", $K1516)), "", INDEX(F:F,MAX(IF(OFFSET(F1516,-25,0,24,1)&lt;&gt;"",ROW(OFFSET(F1516,-25,0,24,1)))),)+1)</f>
        <v/>
      </c>
      <c r="G1516" s="82"/>
      <c r="H1516" s="82"/>
      <c r="I1516" s="82"/>
      <c r="J1516" s="82"/>
      <c r="K1516" s="89" t="s">
        <v>50</v>
      </c>
      <c r="L1516" s="89"/>
      <c r="M1516" s="90" t="s">
        <v>960</v>
      </c>
      <c r="N1516" s="91" t="s">
        <v>999</v>
      </c>
      <c r="Q1516" s="19"/>
      <c r="R1516" s="19"/>
    </row>
    <row r="1517" spans="1:18" s="18" customFormat="1" ht="33.75" hidden="1" outlineLevel="1" x14ac:dyDescent="0.25">
      <c r="A1517" s="106"/>
      <c r="B1517" s="80"/>
      <c r="C1517" s="81"/>
      <c r="D1517" s="82"/>
      <c r="E1517" s="82" t="str">
        <f t="shared" ca="1" si="304"/>
        <v/>
      </c>
      <c r="F1517" s="82" t="str">
        <f t="array" aca="1" ref="F1517" ca="1">IF(ISNUMBER(SEARCH("Bit", $K1517)), "", INDEX(F:F,MAX(IF(OFFSET(F1517,-25,0,24,1)&lt;&gt;"",ROW(OFFSET(F1517,-25,0,24,1)))),)+1)</f>
        <v/>
      </c>
      <c r="G1517" s="82"/>
      <c r="H1517" s="82"/>
      <c r="I1517" s="82"/>
      <c r="J1517" s="82"/>
      <c r="K1517" s="89" t="s">
        <v>249</v>
      </c>
      <c r="L1517" s="89"/>
      <c r="M1517" s="90" t="s">
        <v>962</v>
      </c>
      <c r="N1517" s="91" t="s">
        <v>1000</v>
      </c>
      <c r="Q1517" s="19"/>
      <c r="R1517" s="19"/>
    </row>
    <row r="1518" spans="1:18" s="18" customFormat="1" ht="15.75" hidden="1" outlineLevel="1" x14ac:dyDescent="0.25">
      <c r="A1518" s="106"/>
      <c r="B1518" s="80"/>
      <c r="C1518" s="81"/>
      <c r="D1518" s="82"/>
      <c r="E1518" s="82" t="str">
        <f t="shared" ref="E1518" ca="1" si="312">IF(F1518&lt;&gt;"","0x"&amp;DEC2HEX(F1518,3),"")</f>
        <v/>
      </c>
      <c r="F1518" s="82" t="str">
        <f t="array" aca="1" ref="F1518" ca="1">IF(ISNUMBER(SEARCH("Bit", $K1518)), "", INDEX(F:F,MAX(IF(OFFSET(F1518,-25,0,24,1)&lt;&gt;"",ROW(OFFSET(F1518,-25,0,24,1)))),)+1)</f>
        <v/>
      </c>
      <c r="G1518" s="82"/>
      <c r="H1518" s="82"/>
      <c r="I1518" s="82"/>
      <c r="J1518" s="82"/>
      <c r="K1518" s="89" t="s">
        <v>69</v>
      </c>
      <c r="L1518" s="89"/>
      <c r="M1518" s="90" t="s">
        <v>1038</v>
      </c>
      <c r="N1518" s="91" t="s">
        <v>1039</v>
      </c>
      <c r="Q1518" s="19"/>
      <c r="R1518" s="19"/>
    </row>
    <row r="1519" spans="1:18" s="18" customFormat="1" ht="15.75" hidden="1" outlineLevel="1" x14ac:dyDescent="0.25">
      <c r="A1519" s="106"/>
      <c r="B1519" s="80"/>
      <c r="C1519" s="81"/>
      <c r="D1519" s="82"/>
      <c r="E1519" s="82" t="str">
        <f t="shared" ca="1" si="304"/>
        <v/>
      </c>
      <c r="F1519" s="82" t="str">
        <f t="array" aca="1" ref="F1519" ca="1">IF(ISNUMBER(SEARCH("Bit", $K1519)), "", INDEX(F:F,MAX(IF(OFFSET(F1519,-25,0,24,1)&lt;&gt;"",ROW(OFFSET(F1519,-25,0,24,1)))),)+1)</f>
        <v/>
      </c>
      <c r="G1519" s="82"/>
      <c r="H1519" s="82"/>
      <c r="I1519" s="82"/>
      <c r="J1519" s="82"/>
      <c r="K1519" s="89" t="s">
        <v>34</v>
      </c>
      <c r="L1519" s="89"/>
      <c r="M1519" s="90" t="s">
        <v>1040</v>
      </c>
      <c r="N1519" s="91" t="s">
        <v>1041</v>
      </c>
      <c r="Q1519" s="19"/>
      <c r="R1519" s="19"/>
    </row>
    <row r="1520" spans="1:18" s="18" customFormat="1" ht="15.75" hidden="1" outlineLevel="1" x14ac:dyDescent="0.25">
      <c r="A1520" s="106"/>
      <c r="B1520" s="80"/>
      <c r="C1520" s="81"/>
      <c r="D1520" s="82"/>
      <c r="E1520" s="82" t="str">
        <f t="shared" ref="E1520" ca="1" si="313">IF(F1520&lt;&gt;"","0x"&amp;DEC2HEX(F1520,3),"")</f>
        <v/>
      </c>
      <c r="F1520" s="82" t="str">
        <f t="array" aca="1" ref="F1520" ca="1">IF(ISNUMBER(SEARCH("Bit", $K1520)), "", INDEX(F:F,MAX(IF(OFFSET(F1520,-25,0,24,1)&lt;&gt;"",ROW(OFFSET(F1520,-25,0,24,1)))),)+1)</f>
        <v/>
      </c>
      <c r="G1520" s="82"/>
      <c r="H1520" s="82"/>
      <c r="I1520" s="82"/>
      <c r="J1520" s="82"/>
      <c r="K1520" s="89" t="s">
        <v>35</v>
      </c>
      <c r="L1520" s="89"/>
      <c r="M1520" s="90" t="s">
        <v>1042</v>
      </c>
      <c r="N1520" s="91" t="s">
        <v>1007</v>
      </c>
      <c r="Q1520" s="19"/>
      <c r="R1520" s="19"/>
    </row>
    <row r="1521" spans="1:18" s="18" customFormat="1" ht="15.75" hidden="1" outlineLevel="1" x14ac:dyDescent="0.25">
      <c r="A1521" s="106"/>
      <c r="B1521" s="80"/>
      <c r="C1521" s="81"/>
      <c r="D1521" s="82"/>
      <c r="E1521" s="82" t="str">
        <f t="shared" ca="1" si="304"/>
        <v/>
      </c>
      <c r="F1521" s="82" t="str">
        <f t="array" aca="1" ref="F1521" ca="1">IF(ISNUMBER(SEARCH("Bit", $K1521)), "", INDEX(F:F,MAX(IF(OFFSET(F1521,-25,0,24,1)&lt;&gt;"",ROW(OFFSET(F1521,-25,0,24,1)))),)+1)</f>
        <v/>
      </c>
      <c r="G1521" s="82"/>
      <c r="H1521" s="82"/>
      <c r="I1521" s="82"/>
      <c r="J1521" s="82"/>
      <c r="K1521" s="89" t="s">
        <v>36</v>
      </c>
      <c r="L1521" s="89"/>
      <c r="M1521" s="90" t="s">
        <v>1043</v>
      </c>
      <c r="N1521" s="91" t="s">
        <v>1007</v>
      </c>
      <c r="Q1521" s="19"/>
      <c r="R1521" s="19"/>
    </row>
    <row r="1522" spans="1:18" s="18" customFormat="1" ht="15.75" hidden="1" outlineLevel="1" x14ac:dyDescent="0.25">
      <c r="A1522" s="106"/>
      <c r="B1522" s="80"/>
      <c r="C1522" s="81"/>
      <c r="D1522" s="82"/>
      <c r="E1522" s="82" t="str">
        <f t="shared" ref="E1522" ca="1" si="314">IF(F1522&lt;&gt;"","0x"&amp;DEC2HEX(F1522,3),"")</f>
        <v/>
      </c>
      <c r="F1522" s="82" t="str">
        <f t="array" aca="1" ref="F1522" ca="1">IF(ISNUMBER(SEARCH("Bit", $K1522)), "", INDEX(F:F,MAX(IF(OFFSET(F1522,-25,0,24,1)&lt;&gt;"",ROW(OFFSET(F1522,-25,0,24,1)))),)+1)</f>
        <v/>
      </c>
      <c r="G1522" s="82"/>
      <c r="H1522" s="82"/>
      <c r="I1522" s="82"/>
      <c r="J1522" s="82"/>
      <c r="K1522" s="89" t="s">
        <v>37</v>
      </c>
      <c r="L1522" s="89"/>
      <c r="M1522" s="90" t="s">
        <v>1044</v>
      </c>
      <c r="N1522" s="91" t="s">
        <v>1007</v>
      </c>
      <c r="Q1522" s="19"/>
      <c r="R1522" s="19"/>
    </row>
    <row r="1523" spans="1:18" s="18" customFormat="1" ht="15.75" hidden="1" outlineLevel="1" x14ac:dyDescent="0.25">
      <c r="A1523" s="106"/>
      <c r="B1523" s="80"/>
      <c r="C1523" s="81"/>
      <c r="D1523" s="82"/>
      <c r="E1523" s="82" t="str">
        <f t="shared" ca="1" si="304"/>
        <v/>
      </c>
      <c r="F1523" s="82" t="str">
        <f t="array" aca="1" ref="F1523" ca="1">IF(ISNUMBER(SEARCH("Bit", $K1523)), "", INDEX(F:F,MAX(IF(OFFSET(F1523,-25,0,24,1)&lt;&gt;"",ROW(OFFSET(F1523,-25,0,24,1)))),)+1)</f>
        <v/>
      </c>
      <c r="G1523" s="82"/>
      <c r="H1523" s="82"/>
      <c r="I1523" s="82"/>
      <c r="J1523" s="82"/>
      <c r="K1523" s="89" t="s">
        <v>300</v>
      </c>
      <c r="L1523" s="89"/>
      <c r="M1523" s="90" t="s">
        <v>1045</v>
      </c>
      <c r="N1523" s="91" t="s">
        <v>1046</v>
      </c>
      <c r="Q1523" s="19"/>
      <c r="R1523" s="19"/>
    </row>
    <row r="1524" spans="1:18" s="18" customFormat="1" ht="15.75" collapsed="1" x14ac:dyDescent="0.25">
      <c r="A1524" s="106"/>
      <c r="B1524" s="80" t="s">
        <v>40</v>
      </c>
      <c r="C1524" s="81" t="s">
        <v>1047</v>
      </c>
      <c r="D1524" s="82" t="s">
        <v>817</v>
      </c>
      <c r="E1524" s="82" t="str">
        <f t="shared" ref="E1524:E1538" ca="1" si="315">IF(F1524&lt;&gt;"","0x"&amp;DEC2HEX(F1524,3),"")</f>
        <v>0x2E7</v>
      </c>
      <c r="F1524" s="82">
        <f t="array" aca="1" ref="F1524" ca="1">IF(ISNUMBER(SEARCH("Bit", $K1524)), "", INDEX(F:F,MAX(IF(OFFSET(F1524,-25,0,24,1)&lt;&gt;"",ROW(OFFSET(F1524,-25,0,24,1)))),)+1)</f>
        <v>743</v>
      </c>
      <c r="G1524" s="82" t="s">
        <v>824</v>
      </c>
      <c r="H1524" s="82">
        <v>14</v>
      </c>
      <c r="I1524" s="82"/>
      <c r="J1524" s="82"/>
      <c r="K1524" s="89" t="s">
        <v>45</v>
      </c>
      <c r="L1524" s="89" t="s">
        <v>936</v>
      </c>
      <c r="M1524" s="90"/>
      <c r="N1524" s="91"/>
      <c r="Q1524" s="19"/>
      <c r="R1524" s="19"/>
    </row>
    <row r="1525" spans="1:18" s="18" customFormat="1" ht="33.75" hidden="1" outlineLevel="1" x14ac:dyDescent="0.25">
      <c r="A1525" s="106"/>
      <c r="B1525" s="80"/>
      <c r="C1525" s="81"/>
      <c r="D1525" s="82"/>
      <c r="E1525" s="82" t="str">
        <f t="shared" ca="1" si="315"/>
        <v/>
      </c>
      <c r="F1525" s="82" t="str">
        <f t="array" aca="1" ref="F1525" ca="1">IF(ISNUMBER(SEARCH("Bit", $K1525)), "", INDEX(F:F,MAX(IF(OFFSET(F1525,-25,0,24,1)&lt;&gt;"",ROW(OFFSET(F1525,-25,0,24,1)))),)+1)</f>
        <v/>
      </c>
      <c r="G1525" s="82"/>
      <c r="H1525" s="82"/>
      <c r="I1525" s="82"/>
      <c r="J1525" s="82"/>
      <c r="K1525" s="89" t="s">
        <v>756</v>
      </c>
      <c r="L1525" s="89"/>
      <c r="M1525" s="90" t="s">
        <v>960</v>
      </c>
      <c r="N1525" s="91" t="s">
        <v>999</v>
      </c>
      <c r="Q1525" s="19"/>
      <c r="R1525" s="19"/>
    </row>
    <row r="1526" spans="1:18" s="18" customFormat="1" ht="33.75" hidden="1" outlineLevel="1" x14ac:dyDescent="0.25">
      <c r="A1526" s="106"/>
      <c r="B1526" s="80"/>
      <c r="C1526" s="81"/>
      <c r="D1526" s="82"/>
      <c r="E1526" s="82" t="str">
        <f t="shared" ca="1" si="315"/>
        <v/>
      </c>
      <c r="F1526" s="82" t="str">
        <f t="array" aca="1" ref="F1526" ca="1">IF(ISNUMBER(SEARCH("Bit", $K1526)), "", INDEX(F:F,MAX(IF(OFFSET(F1526,-25,0,24,1)&lt;&gt;"",ROW(OFFSET(F1526,-25,0,24,1)))),)+1)</f>
        <v/>
      </c>
      <c r="G1526" s="82"/>
      <c r="H1526" s="82"/>
      <c r="I1526" s="82"/>
      <c r="J1526" s="82"/>
      <c r="K1526" s="89" t="s">
        <v>759</v>
      </c>
      <c r="L1526" s="89"/>
      <c r="M1526" s="90" t="s">
        <v>962</v>
      </c>
      <c r="N1526" s="91" t="s">
        <v>1000</v>
      </c>
      <c r="Q1526" s="19"/>
      <c r="R1526" s="19"/>
    </row>
    <row r="1527" spans="1:18" s="18" customFormat="1" ht="15.75" hidden="1" outlineLevel="1" x14ac:dyDescent="0.25">
      <c r="A1527" s="106"/>
      <c r="B1527" s="80"/>
      <c r="C1527" s="81"/>
      <c r="D1527" s="82"/>
      <c r="E1527" s="82" t="str">
        <f t="shared" ca="1" si="315"/>
        <v/>
      </c>
      <c r="F1527" s="82" t="str">
        <f t="array" aca="1" ref="F1527" ca="1">IF(ISNUMBER(SEARCH("Bit", $K1527)), "", INDEX(F:F,MAX(IF(OFFSET(F1527,-25,0,24,1)&lt;&gt;"",ROW(OFFSET(F1527,-25,0,24,1)))),)+1)</f>
        <v/>
      </c>
      <c r="G1527" s="82"/>
      <c r="H1527" s="82"/>
      <c r="I1527" s="82"/>
      <c r="J1527" s="82"/>
      <c r="K1527" s="89" t="s">
        <v>244</v>
      </c>
      <c r="L1527" s="89"/>
      <c r="M1527" s="90" t="s">
        <v>1001</v>
      </c>
      <c r="N1527" s="91" t="s">
        <v>1048</v>
      </c>
      <c r="Q1527" s="19"/>
      <c r="R1527" s="19"/>
    </row>
    <row r="1528" spans="1:18" s="18" customFormat="1" ht="15.75" hidden="1" outlineLevel="1" x14ac:dyDescent="0.25">
      <c r="A1528" s="106"/>
      <c r="B1528" s="80"/>
      <c r="C1528" s="81"/>
      <c r="D1528" s="82"/>
      <c r="E1528" s="82" t="str">
        <f t="shared" ca="1" si="315"/>
        <v/>
      </c>
      <c r="F1528" s="82" t="str">
        <f t="array" aca="1" ref="F1528" ca="1">IF(ISNUMBER(SEARCH("Bit", $K1528)), "", INDEX(F:F,MAX(IF(OFFSET(F1528,-25,0,24,1)&lt;&gt;"",ROW(OFFSET(F1528,-25,0,24,1)))),)+1)</f>
        <v/>
      </c>
      <c r="G1528" s="82"/>
      <c r="H1528" s="82"/>
      <c r="I1528" s="82"/>
      <c r="J1528" s="82"/>
      <c r="K1528" s="89" t="s">
        <v>50</v>
      </c>
      <c r="L1528" s="89"/>
      <c r="M1528" s="90" t="s">
        <v>1003</v>
      </c>
      <c r="N1528" s="91" t="s">
        <v>1049</v>
      </c>
      <c r="Q1528" s="19"/>
      <c r="R1528" s="19"/>
    </row>
    <row r="1529" spans="1:18" s="18" customFormat="1" ht="15.75" hidden="1" outlineLevel="1" x14ac:dyDescent="0.25">
      <c r="A1529" s="106"/>
      <c r="B1529" s="80"/>
      <c r="C1529" s="81"/>
      <c r="D1529" s="82"/>
      <c r="E1529" s="82" t="str">
        <f t="shared" ref="E1529" ca="1" si="316">IF(F1529&lt;&gt;"","0x"&amp;DEC2HEX(F1529,3),"")</f>
        <v/>
      </c>
      <c r="F1529" s="82" t="str">
        <f t="array" aca="1" ref="F1529" ca="1">IF(ISNUMBER(SEARCH("Bit", $K1529)), "", INDEX(F:F,MAX(IF(OFFSET(F1529,-25,0,24,1)&lt;&gt;"",ROW(OFFSET(F1529,-25,0,24,1)))),)+1)</f>
        <v/>
      </c>
      <c r="G1529" s="82"/>
      <c r="H1529" s="82"/>
      <c r="I1529" s="82"/>
      <c r="J1529" s="82"/>
      <c r="K1529" s="89" t="s">
        <v>249</v>
      </c>
      <c r="L1529" s="89"/>
      <c r="M1529" s="90" t="s">
        <v>1050</v>
      </c>
      <c r="N1529" s="91" t="s">
        <v>1049</v>
      </c>
      <c r="Q1529" s="19"/>
      <c r="R1529" s="19"/>
    </row>
    <row r="1530" spans="1:18" s="18" customFormat="1" ht="15.75" hidden="1" outlineLevel="1" x14ac:dyDescent="0.25">
      <c r="A1530" s="106"/>
      <c r="B1530" s="80"/>
      <c r="C1530" s="81"/>
      <c r="D1530" s="82"/>
      <c r="E1530" s="82" t="str">
        <f t="shared" ca="1" si="315"/>
        <v/>
      </c>
      <c r="F1530" s="82" t="str">
        <f t="array" aca="1" ref="F1530" ca="1">IF(ISNUMBER(SEARCH("Bit", $K1530)), "", INDEX(F:F,MAX(IF(OFFSET(F1530,-25,0,24,1)&lt;&gt;"",ROW(OFFSET(F1530,-25,0,24,1)))),)+1)</f>
        <v/>
      </c>
      <c r="G1530" s="82"/>
      <c r="H1530" s="82"/>
      <c r="I1530" s="82"/>
      <c r="J1530" s="82"/>
      <c r="K1530" s="89" t="s">
        <v>69</v>
      </c>
      <c r="L1530" s="89"/>
      <c r="M1530" s="90" t="s">
        <v>1015</v>
      </c>
      <c r="N1530" s="91" t="s">
        <v>1051</v>
      </c>
      <c r="Q1530" s="19"/>
      <c r="R1530" s="19"/>
    </row>
    <row r="1531" spans="1:18" s="18" customFormat="1" ht="15.75" hidden="1" outlineLevel="1" x14ac:dyDescent="0.25">
      <c r="A1531" s="106"/>
      <c r="B1531" s="80"/>
      <c r="C1531" s="81"/>
      <c r="D1531" s="82"/>
      <c r="E1531" s="82" t="str">
        <f t="shared" ref="E1531:E1534" ca="1" si="317">IF(F1531&lt;&gt;"","0x"&amp;DEC2HEX(F1531,3),"")</f>
        <v/>
      </c>
      <c r="F1531" s="82" t="str">
        <f t="array" aca="1" ref="F1531" ca="1">IF(ISNUMBER(SEARCH("Bit", $K1531)), "", INDEX(F:F,MAX(IF(OFFSET(F1531,-25,0,24,1)&lt;&gt;"",ROW(OFFSET(F1531,-25,0,24,1)))),)+1)</f>
        <v/>
      </c>
      <c r="G1531" s="82"/>
      <c r="H1531" s="82"/>
      <c r="I1531" s="82"/>
      <c r="J1531" s="82"/>
      <c r="K1531" s="89" t="s">
        <v>34</v>
      </c>
      <c r="L1531" s="89"/>
      <c r="M1531" s="90" t="s">
        <v>1052</v>
      </c>
      <c r="N1531" s="91" t="s">
        <v>1053</v>
      </c>
      <c r="Q1531" s="19"/>
      <c r="R1531" s="19"/>
    </row>
    <row r="1532" spans="1:18" s="18" customFormat="1" ht="15.75" hidden="1" outlineLevel="1" x14ac:dyDescent="0.25">
      <c r="A1532" s="106"/>
      <c r="B1532" s="80"/>
      <c r="C1532" s="81"/>
      <c r="D1532" s="82"/>
      <c r="E1532" s="82" t="str">
        <f t="shared" ca="1" si="317"/>
        <v/>
      </c>
      <c r="F1532" s="82" t="str">
        <f t="array" aca="1" ref="F1532" ca="1">IF(ISNUMBER(SEARCH("Bit", $K1532)), "", INDEX(F:F,MAX(IF(OFFSET(F1532,-25,0,24,1)&lt;&gt;"",ROW(OFFSET(F1532,-25,0,24,1)))),)+1)</f>
        <v/>
      </c>
      <c r="G1532" s="82"/>
      <c r="H1532" s="82"/>
      <c r="I1532" s="82"/>
      <c r="J1532" s="82"/>
      <c r="K1532" s="89" t="s">
        <v>35</v>
      </c>
      <c r="L1532" s="89"/>
      <c r="M1532" s="90" t="s">
        <v>1054</v>
      </c>
      <c r="N1532" s="91" t="s">
        <v>1007</v>
      </c>
      <c r="Q1532" s="19"/>
      <c r="R1532" s="19"/>
    </row>
    <row r="1533" spans="1:18" s="18" customFormat="1" ht="15.75" hidden="1" outlineLevel="1" x14ac:dyDescent="0.25">
      <c r="A1533" s="106"/>
      <c r="B1533" s="80"/>
      <c r="C1533" s="81"/>
      <c r="D1533" s="82"/>
      <c r="E1533" s="82" t="str">
        <f t="shared" ca="1" si="317"/>
        <v/>
      </c>
      <c r="F1533" s="82" t="str">
        <f t="array" aca="1" ref="F1533" ca="1">IF(ISNUMBER(SEARCH("Bit", $K1533)), "", INDEX(F:F,MAX(IF(OFFSET(F1533,-25,0,24,1)&lt;&gt;"",ROW(OFFSET(F1533,-25,0,24,1)))),)+1)</f>
        <v/>
      </c>
      <c r="G1533" s="82"/>
      <c r="H1533" s="82"/>
      <c r="I1533" s="82"/>
      <c r="J1533" s="82"/>
      <c r="K1533" s="89" t="s">
        <v>36</v>
      </c>
      <c r="L1533" s="89"/>
      <c r="M1533" s="90" t="s">
        <v>1055</v>
      </c>
      <c r="N1533" s="91" t="s">
        <v>1007</v>
      </c>
      <c r="Q1533" s="19"/>
      <c r="R1533" s="19"/>
    </row>
    <row r="1534" spans="1:18" s="18" customFormat="1" ht="15.75" hidden="1" outlineLevel="1" x14ac:dyDescent="0.25">
      <c r="A1534" s="106"/>
      <c r="B1534" s="80"/>
      <c r="C1534" s="81"/>
      <c r="D1534" s="82"/>
      <c r="E1534" s="82" t="str">
        <f t="shared" ca="1" si="317"/>
        <v/>
      </c>
      <c r="F1534" s="82" t="str">
        <f t="array" aca="1" ref="F1534" ca="1">IF(ISNUMBER(SEARCH("Bit", $K1534)), "", INDEX(F:F,MAX(IF(OFFSET(F1534,-25,0,24,1)&lt;&gt;"",ROW(OFFSET(F1534,-25,0,24,1)))),)+1)</f>
        <v/>
      </c>
      <c r="G1534" s="82"/>
      <c r="H1534" s="82"/>
      <c r="I1534" s="82"/>
      <c r="J1534" s="82"/>
      <c r="K1534" s="89" t="s">
        <v>37</v>
      </c>
      <c r="L1534" s="89"/>
      <c r="M1534" s="90" t="s">
        <v>990</v>
      </c>
      <c r="N1534" s="91" t="s">
        <v>1056</v>
      </c>
      <c r="Q1534" s="19"/>
      <c r="R1534" s="19"/>
    </row>
    <row r="1535" spans="1:18" s="18" customFormat="1" ht="15.75" hidden="1" outlineLevel="1" x14ac:dyDescent="0.25">
      <c r="A1535" s="106"/>
      <c r="B1535" s="80"/>
      <c r="C1535" s="81"/>
      <c r="D1535" s="82"/>
      <c r="E1535" s="82" t="str">
        <f t="shared" ca="1" si="315"/>
        <v/>
      </c>
      <c r="F1535" s="82" t="str">
        <f t="array" aca="1" ref="F1535" ca="1">IF(ISNUMBER(SEARCH("Bit", $K1535)), "", INDEX(F:F,MAX(IF(OFFSET(F1535,-25,0,24,1)&lt;&gt;"",ROW(OFFSET(F1535,-25,0,24,1)))),)+1)</f>
        <v/>
      </c>
      <c r="G1535" s="82"/>
      <c r="H1535" s="82"/>
      <c r="I1535" s="82"/>
      <c r="J1535" s="82"/>
      <c r="K1535" s="89" t="s">
        <v>38</v>
      </c>
      <c r="L1535" s="89"/>
      <c r="M1535" s="90" t="s">
        <v>1057</v>
      </c>
      <c r="N1535" s="91" t="s">
        <v>1058</v>
      </c>
      <c r="Q1535" s="19"/>
      <c r="R1535" s="19"/>
    </row>
    <row r="1536" spans="1:18" s="18" customFormat="1" ht="15.75" hidden="1" outlineLevel="1" x14ac:dyDescent="0.25">
      <c r="A1536" s="106"/>
      <c r="B1536" s="80"/>
      <c r="C1536" s="81"/>
      <c r="D1536" s="82"/>
      <c r="E1536" s="82" t="str">
        <f t="shared" ref="E1536" ca="1" si="318">IF(F1536&lt;&gt;"","0x"&amp;DEC2HEX(F1536,3),"")</f>
        <v/>
      </c>
      <c r="F1536" s="82" t="str">
        <f t="array" aca="1" ref="F1536" ca="1">IF(ISNUMBER(SEARCH("Bit", $K1536)), "", INDEX(F:F,MAX(IF(OFFSET(F1536,-25,0,24,1)&lt;&gt;"",ROW(OFFSET(F1536,-25,0,24,1)))),)+1)</f>
        <v/>
      </c>
      <c r="G1536" s="82"/>
      <c r="H1536" s="82"/>
      <c r="I1536" s="82"/>
      <c r="J1536" s="82"/>
      <c r="K1536" s="89" t="s">
        <v>39</v>
      </c>
      <c r="L1536" s="89"/>
      <c r="M1536" s="90" t="s">
        <v>1059</v>
      </c>
      <c r="N1536" s="91" t="s">
        <v>1060</v>
      </c>
      <c r="Q1536" s="19"/>
      <c r="R1536" s="19"/>
    </row>
    <row r="1537" spans="1:18" s="18" customFormat="1" ht="15.75" hidden="1" outlineLevel="1" x14ac:dyDescent="0.25">
      <c r="A1537" s="106"/>
      <c r="B1537" s="80"/>
      <c r="C1537" s="81"/>
      <c r="D1537" s="82"/>
      <c r="E1537" s="82" t="str">
        <f t="shared" ref="E1537" ca="1" si="319">IF(F1537&lt;&gt;"","0x"&amp;DEC2HEX(F1537,3),"")</f>
        <v/>
      </c>
      <c r="F1537" s="82" t="str">
        <f t="array" aca="1" ref="F1537" ca="1">IF(ISNUMBER(SEARCH("Bit", $K1537)), "", INDEX(F:F,MAX(IF(OFFSET(F1537,-25,0,24,1)&lt;&gt;"",ROW(OFFSET(F1537,-25,0,24,1)))),)+1)</f>
        <v/>
      </c>
      <c r="G1537" s="82"/>
      <c r="H1537" s="82"/>
      <c r="I1537" s="82"/>
      <c r="J1537" s="82"/>
      <c r="K1537" s="89" t="s">
        <v>88</v>
      </c>
      <c r="L1537" s="89"/>
      <c r="M1537" s="90" t="s">
        <v>1061</v>
      </c>
      <c r="N1537" s="91" t="s">
        <v>1007</v>
      </c>
      <c r="Q1537" s="19"/>
      <c r="R1537" s="19"/>
    </row>
    <row r="1538" spans="1:18" s="18" customFormat="1" ht="15.75" hidden="1" outlineLevel="1" x14ac:dyDescent="0.25">
      <c r="A1538" s="106"/>
      <c r="B1538" s="80"/>
      <c r="C1538" s="81"/>
      <c r="D1538" s="82"/>
      <c r="E1538" s="82" t="str">
        <f t="shared" ca="1" si="315"/>
        <v/>
      </c>
      <c r="F1538" s="82" t="str">
        <f t="array" aca="1" ref="F1538" ca="1">IF(ISNUMBER(SEARCH("Bit", $K1538)), "", INDEX(F:F,MAX(IF(OFFSET(F1538,-25,0,24,1)&lt;&gt;"",ROW(OFFSET(F1538,-25,0,24,1)))),)+1)</f>
        <v/>
      </c>
      <c r="G1538" s="82"/>
      <c r="H1538" s="82"/>
      <c r="I1538" s="82"/>
      <c r="J1538" s="82"/>
      <c r="K1538" s="89" t="s">
        <v>90</v>
      </c>
      <c r="L1538" s="89"/>
      <c r="M1538" s="90" t="s">
        <v>1062</v>
      </c>
      <c r="N1538" s="91" t="s">
        <v>1007</v>
      </c>
      <c r="Q1538" s="19"/>
      <c r="R1538" s="19"/>
    </row>
    <row r="1539" spans="1:18" s="18" customFormat="1" ht="15.75" collapsed="1" x14ac:dyDescent="0.25">
      <c r="A1539" s="106"/>
      <c r="B1539" s="80" t="s">
        <v>40</v>
      </c>
      <c r="C1539" s="81" t="s">
        <v>1063</v>
      </c>
      <c r="D1539" s="82" t="s">
        <v>817</v>
      </c>
      <c r="E1539" s="82" t="str">
        <f t="shared" ca="1" si="304"/>
        <v>0x2E8</v>
      </c>
      <c r="F1539" s="82">
        <f t="array" aca="1" ref="F1539" ca="1">IF(ISNUMBER(SEARCH("Bit", $K1539)), "", INDEX(F:F,MAX(IF(OFFSET(F1539,-25,0,24,1)&lt;&gt;"",ROW(OFFSET(F1539,-25,0,24,1)))),)+1)</f>
        <v>744</v>
      </c>
      <c r="G1539" s="82" t="s">
        <v>824</v>
      </c>
      <c r="H1539" s="82">
        <v>10</v>
      </c>
      <c r="I1539" s="82"/>
      <c r="J1539" s="82"/>
      <c r="K1539" s="89" t="s">
        <v>45</v>
      </c>
      <c r="L1539" s="89" t="s">
        <v>936</v>
      </c>
      <c r="M1539" s="90"/>
      <c r="N1539" s="91"/>
      <c r="Q1539" s="19"/>
      <c r="R1539" s="19"/>
    </row>
    <row r="1540" spans="1:18" s="18" customFormat="1" ht="33.75" hidden="1" outlineLevel="1" x14ac:dyDescent="0.25">
      <c r="A1540" s="106"/>
      <c r="B1540" s="80"/>
      <c r="C1540" s="81"/>
      <c r="D1540" s="82"/>
      <c r="E1540" s="82" t="str">
        <f t="shared" ca="1" si="304"/>
        <v/>
      </c>
      <c r="F1540" s="82" t="str">
        <f t="array" aca="1" ref="F1540" ca="1">IF(ISNUMBER(SEARCH("Bit", $K1540)), "", INDEX(F:F,MAX(IF(OFFSET(F1540,-25,0,24,1)&lt;&gt;"",ROW(OFFSET(F1540,-25,0,24,1)))),)+1)</f>
        <v/>
      </c>
      <c r="G1540" s="82"/>
      <c r="H1540" s="82"/>
      <c r="I1540" s="82"/>
      <c r="J1540" s="82"/>
      <c r="K1540" s="89" t="s">
        <v>249</v>
      </c>
      <c r="L1540" s="89"/>
      <c r="M1540" s="90" t="s">
        <v>960</v>
      </c>
      <c r="N1540" s="91" t="s">
        <v>999</v>
      </c>
      <c r="Q1540" s="19"/>
      <c r="R1540" s="19"/>
    </row>
    <row r="1541" spans="1:18" s="18" customFormat="1" ht="33.75" hidden="1" outlineLevel="1" x14ac:dyDescent="0.25">
      <c r="A1541" s="106"/>
      <c r="B1541" s="80"/>
      <c r="C1541" s="81"/>
      <c r="D1541" s="82"/>
      <c r="E1541" s="82" t="str">
        <f t="shared" ca="1" si="304"/>
        <v/>
      </c>
      <c r="F1541" s="82" t="str">
        <f t="array" aca="1" ref="F1541" ca="1">IF(ISNUMBER(SEARCH("Bit", $K1541)), "", INDEX(F:F,MAX(IF(OFFSET(F1541,-25,0,24,1)&lt;&gt;"",ROW(OFFSET(F1541,-25,0,24,1)))),)+1)</f>
        <v/>
      </c>
      <c r="G1541" s="82"/>
      <c r="H1541" s="82"/>
      <c r="I1541" s="82"/>
      <c r="J1541" s="82"/>
      <c r="K1541" s="89" t="s">
        <v>69</v>
      </c>
      <c r="L1541" s="89"/>
      <c r="M1541" s="90" t="s">
        <v>962</v>
      </c>
      <c r="N1541" s="91" t="s">
        <v>1000</v>
      </c>
      <c r="Q1541" s="19"/>
      <c r="R1541" s="19"/>
    </row>
    <row r="1542" spans="1:18" s="18" customFormat="1" ht="15.75" hidden="1" outlineLevel="1" x14ac:dyDescent="0.25">
      <c r="A1542" s="106"/>
      <c r="B1542" s="80"/>
      <c r="C1542" s="81"/>
      <c r="D1542" s="82"/>
      <c r="E1542" s="82" t="str">
        <f t="shared" ref="E1542:E1545" ca="1" si="320">IF(F1542&lt;&gt;"","0x"&amp;DEC2HEX(F1542,3),"")</f>
        <v/>
      </c>
      <c r="F1542" s="82" t="str">
        <f t="array" aca="1" ref="F1542" ca="1">IF(ISNUMBER(SEARCH("Bit", $K1542)), "", INDEX(F:F,MAX(IF(OFFSET(F1542,-25,0,24,1)&lt;&gt;"",ROW(OFFSET(F1542,-25,0,24,1)))),)+1)</f>
        <v/>
      </c>
      <c r="G1542" s="82"/>
      <c r="H1542" s="82"/>
      <c r="I1542" s="82"/>
      <c r="J1542" s="82"/>
      <c r="K1542" s="89" t="s">
        <v>34</v>
      </c>
      <c r="L1542" s="89"/>
      <c r="M1542" s="90" t="s">
        <v>1064</v>
      </c>
      <c r="N1542" s="91" t="s">
        <v>1065</v>
      </c>
      <c r="Q1542" s="19"/>
      <c r="R1542" s="19"/>
    </row>
    <row r="1543" spans="1:18" s="18" customFormat="1" ht="15.75" hidden="1" outlineLevel="1" x14ac:dyDescent="0.25">
      <c r="A1543" s="106"/>
      <c r="B1543" s="80"/>
      <c r="C1543" s="81"/>
      <c r="D1543" s="82"/>
      <c r="E1543" s="82" t="str">
        <f t="shared" ca="1" si="320"/>
        <v/>
      </c>
      <c r="F1543" s="82" t="str">
        <f t="array" aca="1" ref="F1543" ca="1">IF(ISNUMBER(SEARCH("Bit", $K1543)), "", INDEX(F:F,MAX(IF(OFFSET(F1543,-25,0,24,1)&lt;&gt;"",ROW(OFFSET(F1543,-25,0,24,1)))),)+1)</f>
        <v/>
      </c>
      <c r="G1543" s="82"/>
      <c r="H1543" s="82"/>
      <c r="I1543" s="82"/>
      <c r="J1543" s="82"/>
      <c r="K1543" s="89" t="s">
        <v>35</v>
      </c>
      <c r="L1543" s="89"/>
      <c r="M1543" s="90" t="s">
        <v>1066</v>
      </c>
      <c r="N1543" s="91" t="s">
        <v>1067</v>
      </c>
      <c r="Q1543" s="19"/>
      <c r="R1543" s="19"/>
    </row>
    <row r="1544" spans="1:18" s="18" customFormat="1" ht="15.75" hidden="1" outlineLevel="1" x14ac:dyDescent="0.25">
      <c r="A1544" s="106"/>
      <c r="B1544" s="80"/>
      <c r="C1544" s="81"/>
      <c r="D1544" s="82"/>
      <c r="E1544" s="82" t="str">
        <f t="shared" ca="1" si="320"/>
        <v/>
      </c>
      <c r="F1544" s="82" t="str">
        <f t="array" aca="1" ref="F1544" ca="1">IF(ISNUMBER(SEARCH("Bit", $K1544)), "", INDEX(F:F,MAX(IF(OFFSET(F1544,-25,0,24,1)&lt;&gt;"",ROW(OFFSET(F1544,-25,0,24,1)))),)+1)</f>
        <v/>
      </c>
      <c r="G1544" s="82"/>
      <c r="H1544" s="82"/>
      <c r="I1544" s="82"/>
      <c r="J1544" s="82"/>
      <c r="K1544" s="89" t="s">
        <v>36</v>
      </c>
      <c r="L1544" s="89"/>
      <c r="M1544" s="90" t="s">
        <v>1068</v>
      </c>
      <c r="N1544" s="91" t="s">
        <v>1007</v>
      </c>
      <c r="Q1544" s="19"/>
      <c r="R1544" s="19"/>
    </row>
    <row r="1545" spans="1:18" s="18" customFormat="1" ht="22.5" hidden="1" outlineLevel="1" x14ac:dyDescent="0.25">
      <c r="A1545" s="106"/>
      <c r="B1545" s="80"/>
      <c r="C1545" s="81"/>
      <c r="D1545" s="82"/>
      <c r="E1545" s="82" t="str">
        <f t="shared" ca="1" si="320"/>
        <v/>
      </c>
      <c r="F1545" s="82" t="str">
        <f t="array" aca="1" ref="F1545" ca="1">IF(ISNUMBER(SEARCH("Bit", $K1545)), "", INDEX(F:F,MAX(IF(OFFSET(F1545,-25,0,24,1)&lt;&gt;"",ROW(OFFSET(F1545,-25,0,24,1)))),)+1)</f>
        <v/>
      </c>
      <c r="G1545" s="82"/>
      <c r="H1545" s="82"/>
      <c r="I1545" s="82"/>
      <c r="J1545" s="82"/>
      <c r="K1545" s="89" t="s">
        <v>37</v>
      </c>
      <c r="L1545" s="89"/>
      <c r="M1545" s="90" t="s">
        <v>1069</v>
      </c>
      <c r="N1545" s="91" t="s">
        <v>2211</v>
      </c>
      <c r="Q1545" s="19"/>
      <c r="R1545" s="19"/>
    </row>
    <row r="1546" spans="1:18" s="18" customFormat="1" ht="15.75" hidden="1" outlineLevel="1" x14ac:dyDescent="0.25">
      <c r="A1546" s="106"/>
      <c r="B1546" s="80"/>
      <c r="C1546" s="81"/>
      <c r="D1546" s="82"/>
      <c r="E1546" s="82" t="str">
        <f t="shared" ca="1" si="304"/>
        <v/>
      </c>
      <c r="F1546" s="82" t="str">
        <f t="array" aca="1" ref="F1546" ca="1">IF(ISNUMBER(SEARCH("Bit", $K1546)), "", INDEX(F:F,MAX(IF(OFFSET(F1546,-25,0,24,1)&lt;&gt;"",ROW(OFFSET(F1546,-25,0,24,1)))),)+1)</f>
        <v/>
      </c>
      <c r="G1546" s="82"/>
      <c r="H1546" s="82"/>
      <c r="I1546" s="82"/>
      <c r="J1546" s="82"/>
      <c r="K1546" s="89" t="s">
        <v>38</v>
      </c>
      <c r="L1546" s="89"/>
      <c r="M1546" s="90" t="s">
        <v>1070</v>
      </c>
      <c r="N1546" s="91" t="s">
        <v>1007</v>
      </c>
      <c r="Q1546" s="19"/>
      <c r="R1546" s="19"/>
    </row>
    <row r="1547" spans="1:18" s="18" customFormat="1" ht="15.75" hidden="1" outlineLevel="1" x14ac:dyDescent="0.25">
      <c r="A1547" s="106"/>
      <c r="B1547" s="80"/>
      <c r="C1547" s="81"/>
      <c r="D1547" s="82"/>
      <c r="E1547" s="82" t="str">
        <f t="shared" ref="E1547" ca="1" si="321">IF(F1547&lt;&gt;"","0x"&amp;DEC2HEX(F1547,3),"")</f>
        <v/>
      </c>
      <c r="F1547" s="82" t="str">
        <f t="array" aca="1" ref="F1547" ca="1">IF(ISNUMBER(SEARCH("Bit", $K1547)), "", INDEX(F:F,MAX(IF(OFFSET(F1547,-25,0,24,1)&lt;&gt;"",ROW(OFFSET(F1547,-25,0,24,1)))),)+1)</f>
        <v/>
      </c>
      <c r="G1547" s="82"/>
      <c r="H1547" s="82"/>
      <c r="I1547" s="82"/>
      <c r="J1547" s="82"/>
      <c r="K1547" s="89" t="s">
        <v>39</v>
      </c>
      <c r="L1547" s="89"/>
      <c r="M1547" s="90" t="s">
        <v>1045</v>
      </c>
      <c r="N1547" s="91" t="s">
        <v>1007</v>
      </c>
      <c r="Q1547" s="19"/>
      <c r="R1547" s="19"/>
    </row>
    <row r="1548" spans="1:18" s="18" customFormat="1" ht="15.75" hidden="1" outlineLevel="1" x14ac:dyDescent="0.25">
      <c r="A1548" s="106"/>
      <c r="B1548" s="80"/>
      <c r="C1548" s="81"/>
      <c r="D1548" s="82"/>
      <c r="E1548" s="82" t="str">
        <f t="shared" ref="E1548" ca="1" si="322">IF(F1548&lt;&gt;"","0x"&amp;DEC2HEX(F1548,3),"")</f>
        <v/>
      </c>
      <c r="F1548" s="82" t="str">
        <f t="array" aca="1" ref="F1548" ca="1">IF(ISNUMBER(SEARCH("Bit", $K1548)), "", INDEX(F:F,MAX(IF(OFFSET(F1548,-25,0,24,1)&lt;&gt;"",ROW(OFFSET(F1548,-25,0,24,1)))),)+1)</f>
        <v/>
      </c>
      <c r="G1548" s="82"/>
      <c r="H1548" s="82"/>
      <c r="I1548" s="82"/>
      <c r="J1548" s="82"/>
      <c r="K1548" s="89" t="s">
        <v>88</v>
      </c>
      <c r="L1548" s="89"/>
      <c r="M1548" s="90" t="s">
        <v>1071</v>
      </c>
      <c r="N1548" s="91" t="s">
        <v>1072</v>
      </c>
      <c r="Q1548" s="19"/>
      <c r="R1548" s="19"/>
    </row>
    <row r="1549" spans="1:18" s="18" customFormat="1" ht="15.75" hidden="1" outlineLevel="1" x14ac:dyDescent="0.25">
      <c r="A1549" s="106"/>
      <c r="B1549" s="80"/>
      <c r="C1549" s="81"/>
      <c r="D1549" s="82"/>
      <c r="E1549" s="82" t="str">
        <f t="shared" ca="1" si="304"/>
        <v/>
      </c>
      <c r="F1549" s="82" t="str">
        <f t="array" aca="1" ref="F1549" ca="1">IF(ISNUMBER(SEARCH("Bit", $K1549)), "", INDEX(F:F,MAX(IF(OFFSET(F1549,-25,0,24,1)&lt;&gt;"",ROW(OFFSET(F1549,-25,0,24,1)))),)+1)</f>
        <v/>
      </c>
      <c r="G1549" s="82"/>
      <c r="H1549" s="82"/>
      <c r="I1549" s="82"/>
      <c r="J1549" s="82"/>
      <c r="K1549" s="89" t="s">
        <v>90</v>
      </c>
      <c r="L1549" s="89"/>
      <c r="M1549" s="90" t="s">
        <v>1073</v>
      </c>
      <c r="N1549" s="91" t="s">
        <v>1074</v>
      </c>
      <c r="Q1549" s="19"/>
      <c r="R1549" s="19"/>
    </row>
    <row r="1550" spans="1:18" s="18" customFormat="1" ht="15.75" collapsed="1" x14ac:dyDescent="0.25">
      <c r="A1550" s="106"/>
      <c r="B1550" s="80" t="s">
        <v>40</v>
      </c>
      <c r="C1550" s="81" t="s">
        <v>1075</v>
      </c>
      <c r="D1550" s="82" t="s">
        <v>817</v>
      </c>
      <c r="E1550" s="82" t="str">
        <f t="shared" ref="E1550:E1559" ca="1" si="323">IF(F1550&lt;&gt;"","0x"&amp;DEC2HEX(F1550,3),"")</f>
        <v>0x2E9</v>
      </c>
      <c r="F1550" s="82">
        <f t="array" aca="1" ref="F1550" ca="1">IF(ISNUMBER(SEARCH("Bit", $K1550)), "", INDEX(F:F,MAX(IF(OFFSET(F1550,-25,0,24,1)&lt;&gt;"",ROW(OFFSET(F1550,-25,0,24,1)))),)+1)</f>
        <v>745</v>
      </c>
      <c r="G1550" s="82" t="s">
        <v>824</v>
      </c>
      <c r="H1550" s="82">
        <v>10</v>
      </c>
      <c r="I1550" s="82"/>
      <c r="J1550" s="82"/>
      <c r="K1550" s="89" t="s">
        <v>45</v>
      </c>
      <c r="L1550" s="89" t="s">
        <v>936</v>
      </c>
      <c r="M1550" s="90"/>
      <c r="N1550" s="91"/>
      <c r="Q1550" s="19"/>
      <c r="R1550" s="19"/>
    </row>
    <row r="1551" spans="1:18" s="18" customFormat="1" ht="33.75" hidden="1" outlineLevel="1" x14ac:dyDescent="0.25">
      <c r="A1551" s="106"/>
      <c r="B1551" s="80"/>
      <c r="C1551" s="81"/>
      <c r="D1551" s="82"/>
      <c r="E1551" s="82" t="str">
        <f t="shared" ca="1" si="323"/>
        <v/>
      </c>
      <c r="F1551" s="82" t="str">
        <f t="array" aca="1" ref="F1551" ca="1">IF(ISNUMBER(SEARCH("Bit", $K1551)), "", INDEX(F:F,MAX(IF(OFFSET(F1551,-25,0,24,1)&lt;&gt;"",ROW(OFFSET(F1551,-25,0,24,1)))),)+1)</f>
        <v/>
      </c>
      <c r="G1551" s="82"/>
      <c r="H1551" s="82"/>
      <c r="I1551" s="82"/>
      <c r="J1551" s="82"/>
      <c r="K1551" s="89" t="s">
        <v>249</v>
      </c>
      <c r="L1551" s="89"/>
      <c r="M1551" s="90" t="s">
        <v>960</v>
      </c>
      <c r="N1551" s="91" t="s">
        <v>999</v>
      </c>
      <c r="Q1551" s="19"/>
      <c r="R1551" s="19"/>
    </row>
    <row r="1552" spans="1:18" s="18" customFormat="1" ht="33.75" hidden="1" outlineLevel="1" x14ac:dyDescent="0.25">
      <c r="A1552" s="106"/>
      <c r="B1552" s="80"/>
      <c r="C1552" s="81"/>
      <c r="D1552" s="82"/>
      <c r="E1552" s="82" t="str">
        <f t="shared" ca="1" si="323"/>
        <v/>
      </c>
      <c r="F1552" s="82" t="str">
        <f t="array" aca="1" ref="F1552" ca="1">IF(ISNUMBER(SEARCH("Bit", $K1552)), "", INDEX(F:F,MAX(IF(OFFSET(F1552,-25,0,24,1)&lt;&gt;"",ROW(OFFSET(F1552,-25,0,24,1)))),)+1)</f>
        <v/>
      </c>
      <c r="G1552" s="82"/>
      <c r="H1552" s="82"/>
      <c r="I1552" s="82"/>
      <c r="J1552" s="82"/>
      <c r="K1552" s="89" t="s">
        <v>69</v>
      </c>
      <c r="L1552" s="89"/>
      <c r="M1552" s="90" t="s">
        <v>962</v>
      </c>
      <c r="N1552" s="91" t="s">
        <v>1000</v>
      </c>
      <c r="Q1552" s="19"/>
      <c r="R1552" s="19"/>
    </row>
    <row r="1553" spans="1:18" s="18" customFormat="1" ht="15.75" hidden="1" outlineLevel="1" x14ac:dyDescent="0.25">
      <c r="A1553" s="106"/>
      <c r="B1553" s="80"/>
      <c r="C1553" s="81"/>
      <c r="D1553" s="82"/>
      <c r="E1553" s="82" t="str">
        <f t="shared" ref="E1553:E1555" ca="1" si="324">IF(F1553&lt;&gt;"","0x"&amp;DEC2HEX(F1553,3),"")</f>
        <v/>
      </c>
      <c r="F1553" s="82" t="str">
        <f t="array" aca="1" ref="F1553" ca="1">IF(ISNUMBER(SEARCH("Bit", $K1553)), "", INDEX(F:F,MAX(IF(OFFSET(F1553,-25,0,24,1)&lt;&gt;"",ROW(OFFSET(F1553,-25,0,24,1)))),)+1)</f>
        <v/>
      </c>
      <c r="G1553" s="82"/>
      <c r="H1553" s="82"/>
      <c r="I1553" s="82"/>
      <c r="J1553" s="82"/>
      <c r="K1553" s="89" t="s">
        <v>254</v>
      </c>
      <c r="L1553" s="89"/>
      <c r="M1553" s="90" t="s">
        <v>191</v>
      </c>
      <c r="N1553" s="91" t="s">
        <v>1076</v>
      </c>
      <c r="Q1553" s="19"/>
      <c r="R1553" s="19"/>
    </row>
    <row r="1554" spans="1:18" s="18" customFormat="1" ht="15.75" hidden="1" outlineLevel="1" x14ac:dyDescent="0.25">
      <c r="A1554" s="106"/>
      <c r="B1554" s="80"/>
      <c r="C1554" s="81"/>
      <c r="D1554" s="82"/>
      <c r="E1554" s="82" t="str">
        <f t="shared" ca="1" si="324"/>
        <v/>
      </c>
      <c r="F1554" s="82" t="str">
        <f t="array" aca="1" ref="F1554" ca="1">IF(ISNUMBER(SEARCH("Bit", $K1554)), "", INDEX(F:F,MAX(IF(OFFSET(F1554,-25,0,24,1)&lt;&gt;"",ROW(OFFSET(F1554,-25,0,24,1)))),)+1)</f>
        <v/>
      </c>
      <c r="G1554" s="82"/>
      <c r="H1554" s="82"/>
      <c r="I1554" s="82"/>
      <c r="J1554" s="82"/>
      <c r="K1554" s="89" t="s">
        <v>36</v>
      </c>
      <c r="L1554" s="89"/>
      <c r="M1554" s="90" t="s">
        <v>1077</v>
      </c>
      <c r="N1554" s="91" t="s">
        <v>1007</v>
      </c>
      <c r="Q1554" s="19"/>
      <c r="R1554" s="19"/>
    </row>
    <row r="1555" spans="1:18" s="18" customFormat="1" ht="15.75" hidden="1" outlineLevel="1" x14ac:dyDescent="0.25">
      <c r="A1555" s="106"/>
      <c r="B1555" s="80"/>
      <c r="C1555" s="81"/>
      <c r="D1555" s="82"/>
      <c r="E1555" s="82" t="str">
        <f t="shared" ca="1" si="324"/>
        <v/>
      </c>
      <c r="F1555" s="82" t="str">
        <f t="array" aca="1" ref="F1555" ca="1">IF(ISNUMBER(SEARCH("Bit", $K1555)), "", INDEX(F:F,MAX(IF(OFFSET(F1555,-25,0,24,1)&lt;&gt;"",ROW(OFFSET(F1555,-25,0,24,1)))),)+1)</f>
        <v/>
      </c>
      <c r="G1555" s="82"/>
      <c r="H1555" s="82"/>
      <c r="I1555" s="82"/>
      <c r="J1555" s="82"/>
      <c r="K1555" s="89" t="s">
        <v>37</v>
      </c>
      <c r="L1555" s="89"/>
      <c r="M1555" s="90" t="s">
        <v>1078</v>
      </c>
      <c r="N1555" s="91" t="s">
        <v>1007</v>
      </c>
      <c r="Q1555" s="19"/>
      <c r="R1555" s="19"/>
    </row>
    <row r="1556" spans="1:18" s="18" customFormat="1" ht="15.75" hidden="1" outlineLevel="1" x14ac:dyDescent="0.25">
      <c r="A1556" s="106"/>
      <c r="B1556" s="80"/>
      <c r="C1556" s="81"/>
      <c r="D1556" s="82"/>
      <c r="E1556" s="82" t="str">
        <f t="shared" ca="1" si="323"/>
        <v/>
      </c>
      <c r="F1556" s="82" t="str">
        <f t="array" aca="1" ref="F1556" ca="1">IF(ISNUMBER(SEARCH("Bit", $K1556)), "", INDEX(F:F,MAX(IF(OFFSET(F1556,-25,0,24,1)&lt;&gt;"",ROW(OFFSET(F1556,-25,0,24,1)))),)+1)</f>
        <v/>
      </c>
      <c r="G1556" s="82"/>
      <c r="H1556" s="82"/>
      <c r="I1556" s="82"/>
      <c r="J1556" s="82"/>
      <c r="K1556" s="89" t="s">
        <v>38</v>
      </c>
      <c r="L1556" s="89"/>
      <c r="M1556" s="90" t="s">
        <v>1079</v>
      </c>
      <c r="N1556" s="91" t="s">
        <v>1007</v>
      </c>
      <c r="Q1556" s="19"/>
      <c r="R1556" s="19"/>
    </row>
    <row r="1557" spans="1:18" s="18" customFormat="1" ht="15.75" hidden="1" outlineLevel="1" x14ac:dyDescent="0.25">
      <c r="A1557" s="106"/>
      <c r="B1557" s="80"/>
      <c r="C1557" s="81"/>
      <c r="D1557" s="82"/>
      <c r="E1557" s="82" t="str">
        <f t="shared" ref="E1557" ca="1" si="325">IF(F1557&lt;&gt;"","0x"&amp;DEC2HEX(F1557,3),"")</f>
        <v/>
      </c>
      <c r="F1557" s="82" t="str">
        <f t="array" aca="1" ref="F1557" ca="1">IF(ISNUMBER(SEARCH("Bit", $K1557)), "", INDEX(F:F,MAX(IF(OFFSET(F1557,-25,0,24,1)&lt;&gt;"",ROW(OFFSET(F1557,-25,0,24,1)))),)+1)</f>
        <v/>
      </c>
      <c r="G1557" s="82"/>
      <c r="H1557" s="82"/>
      <c r="I1557" s="82"/>
      <c r="J1557" s="82"/>
      <c r="K1557" s="89" t="s">
        <v>39</v>
      </c>
      <c r="L1557" s="89"/>
      <c r="M1557" s="90" t="s">
        <v>1080</v>
      </c>
      <c r="N1557" s="91" t="s">
        <v>1007</v>
      </c>
      <c r="Q1557" s="19"/>
      <c r="R1557" s="19"/>
    </row>
    <row r="1558" spans="1:18" s="18" customFormat="1" ht="15.75" hidden="1" outlineLevel="1" x14ac:dyDescent="0.25">
      <c r="A1558" s="106"/>
      <c r="B1558" s="80"/>
      <c r="C1558" s="81"/>
      <c r="D1558" s="82"/>
      <c r="E1558" s="82" t="str">
        <f t="shared" ref="E1558" ca="1" si="326">IF(F1558&lt;&gt;"","0x"&amp;DEC2HEX(F1558,3),"")</f>
        <v/>
      </c>
      <c r="F1558" s="82" t="str">
        <f t="array" aca="1" ref="F1558" ca="1">IF(ISNUMBER(SEARCH("Bit", $K1558)), "", INDEX(F:F,MAX(IF(OFFSET(F1558,-25,0,24,1)&lt;&gt;"",ROW(OFFSET(F1558,-25,0,24,1)))),)+1)</f>
        <v/>
      </c>
      <c r="G1558" s="82"/>
      <c r="H1558" s="82"/>
      <c r="I1558" s="82"/>
      <c r="J1558" s="82"/>
      <c r="K1558" s="89" t="s">
        <v>88</v>
      </c>
      <c r="L1558" s="89"/>
      <c r="M1558" s="90" t="s">
        <v>1081</v>
      </c>
      <c r="N1558" s="91" t="s">
        <v>1007</v>
      </c>
      <c r="Q1558" s="19"/>
      <c r="R1558" s="19"/>
    </row>
    <row r="1559" spans="1:18" s="18" customFormat="1" ht="15.75" hidden="1" outlineLevel="1" x14ac:dyDescent="0.25">
      <c r="A1559" s="106"/>
      <c r="B1559" s="80"/>
      <c r="C1559" s="81"/>
      <c r="D1559" s="82"/>
      <c r="E1559" s="82" t="str">
        <f t="shared" ca="1" si="323"/>
        <v/>
      </c>
      <c r="F1559" s="82" t="str">
        <f t="array" aca="1" ref="F1559" ca="1">IF(ISNUMBER(SEARCH("Bit", $K1559)), "", INDEX(F:F,MAX(IF(OFFSET(F1559,-25,0,24,1)&lt;&gt;"",ROW(OFFSET(F1559,-25,0,24,1)))),)+1)</f>
        <v/>
      </c>
      <c r="G1559" s="82"/>
      <c r="H1559" s="82"/>
      <c r="I1559" s="82"/>
      <c r="J1559" s="82"/>
      <c r="K1559" s="89" t="s">
        <v>90</v>
      </c>
      <c r="L1559" s="89"/>
      <c r="M1559" s="90" t="s">
        <v>1082</v>
      </c>
      <c r="N1559" s="91" t="s">
        <v>1083</v>
      </c>
      <c r="Q1559" s="19"/>
      <c r="R1559" s="19"/>
    </row>
    <row r="1560" spans="1:18" s="18" customFormat="1" ht="15.75" collapsed="1" x14ac:dyDescent="0.25">
      <c r="A1560" s="106"/>
      <c r="B1560" s="80" t="s">
        <v>40</v>
      </c>
      <c r="C1560" s="81" t="s">
        <v>1084</v>
      </c>
      <c r="D1560" s="82" t="s">
        <v>817</v>
      </c>
      <c r="E1560" s="82" t="str">
        <f t="shared" ca="1" si="304"/>
        <v>0x2EA</v>
      </c>
      <c r="F1560" s="82">
        <f t="array" aca="1" ref="F1560" ca="1">IF(ISNUMBER(SEARCH("Bit", $K1560)), "", INDEX(F:F,MAX(IF(OFFSET(F1560,-25,0,24,1)&lt;&gt;"",ROW(OFFSET(F1560,-25,0,24,1)))),)+1)</f>
        <v>746</v>
      </c>
      <c r="G1560" s="82" t="s">
        <v>824</v>
      </c>
      <c r="H1560" s="82">
        <v>12</v>
      </c>
      <c r="I1560" s="82"/>
      <c r="J1560" s="82"/>
      <c r="K1560" s="89" t="s">
        <v>45</v>
      </c>
      <c r="L1560" s="89" t="s">
        <v>936</v>
      </c>
      <c r="M1560" s="90"/>
      <c r="N1560" s="91"/>
      <c r="Q1560" s="19"/>
      <c r="R1560" s="19"/>
    </row>
    <row r="1561" spans="1:18" s="18" customFormat="1" ht="33.75" hidden="1" outlineLevel="1" x14ac:dyDescent="0.25">
      <c r="A1561" s="106"/>
      <c r="B1561" s="80"/>
      <c r="C1561" s="81"/>
      <c r="D1561" s="82"/>
      <c r="E1561" s="82" t="str">
        <f t="shared" ca="1" si="304"/>
        <v/>
      </c>
      <c r="F1561" s="82" t="str">
        <f t="array" aca="1" ref="F1561" ca="1">IF(ISNUMBER(SEARCH("Bit", $K1561)), "", INDEX(F:F,MAX(IF(OFFSET(F1561,-25,0,24,1)&lt;&gt;"",ROW(OFFSET(F1561,-25,0,24,1)))),)+1)</f>
        <v/>
      </c>
      <c r="G1561" s="82"/>
      <c r="H1561" s="82"/>
      <c r="I1561" s="82"/>
      <c r="J1561" s="82"/>
      <c r="K1561" s="89" t="s">
        <v>244</v>
      </c>
      <c r="L1561" s="89"/>
      <c r="M1561" s="90" t="s">
        <v>960</v>
      </c>
      <c r="N1561" s="91" t="s">
        <v>999</v>
      </c>
      <c r="Q1561" s="19"/>
      <c r="R1561" s="19"/>
    </row>
    <row r="1562" spans="1:18" s="18" customFormat="1" ht="33.75" hidden="1" outlineLevel="1" x14ac:dyDescent="0.25">
      <c r="A1562" s="106"/>
      <c r="B1562" s="80"/>
      <c r="C1562" s="81"/>
      <c r="D1562" s="82"/>
      <c r="E1562" s="82" t="str">
        <f t="shared" ca="1" si="304"/>
        <v/>
      </c>
      <c r="F1562" s="82" t="str">
        <f t="array" aca="1" ref="F1562" ca="1">IF(ISNUMBER(SEARCH("Bit", $K1562)), "", INDEX(F:F,MAX(IF(OFFSET(F1562,-25,0,24,1)&lt;&gt;"",ROW(OFFSET(F1562,-25,0,24,1)))),)+1)</f>
        <v/>
      </c>
      <c r="G1562" s="82"/>
      <c r="H1562" s="82"/>
      <c r="I1562" s="82"/>
      <c r="J1562" s="82"/>
      <c r="K1562" s="89" t="s">
        <v>50</v>
      </c>
      <c r="L1562" s="89"/>
      <c r="M1562" s="90" t="s">
        <v>962</v>
      </c>
      <c r="N1562" s="91" t="s">
        <v>1000</v>
      </c>
      <c r="Q1562" s="19"/>
      <c r="R1562" s="19"/>
    </row>
    <row r="1563" spans="1:18" s="18" customFormat="1" ht="22.5" hidden="1" outlineLevel="1" x14ac:dyDescent="0.25">
      <c r="A1563" s="106"/>
      <c r="B1563" s="80"/>
      <c r="C1563" s="81"/>
      <c r="D1563" s="82"/>
      <c r="E1563" s="82" t="str">
        <f t="shared" ca="1" si="304"/>
        <v/>
      </c>
      <c r="F1563" s="82" t="str">
        <f t="array" aca="1" ref="F1563" ca="1">IF(ISNUMBER(SEARCH("Bit", $K1563)), "", INDEX(F:F,MAX(IF(OFFSET(F1563,-25,0,24,1)&lt;&gt;"",ROW(OFFSET(F1563,-25,0,24,1)))),)+1)</f>
        <v/>
      </c>
      <c r="G1563" s="82"/>
      <c r="H1563" s="82"/>
      <c r="I1563" s="82"/>
      <c r="J1563" s="82"/>
      <c r="K1563" s="89" t="s">
        <v>249</v>
      </c>
      <c r="L1563" s="89"/>
      <c r="M1563" s="90" t="s">
        <v>1038</v>
      </c>
      <c r="N1563" s="91" t="s">
        <v>1085</v>
      </c>
      <c r="Q1563" s="19"/>
      <c r="R1563" s="19"/>
    </row>
    <row r="1564" spans="1:18" s="18" customFormat="1" ht="22.5" hidden="1" outlineLevel="1" x14ac:dyDescent="0.25">
      <c r="A1564" s="106"/>
      <c r="B1564" s="80"/>
      <c r="C1564" s="81"/>
      <c r="D1564" s="82"/>
      <c r="E1564" s="82" t="str">
        <f t="shared" ref="E1564" ca="1" si="327">IF(F1564&lt;&gt;"","0x"&amp;DEC2HEX(F1564,3),"")</f>
        <v/>
      </c>
      <c r="F1564" s="82" t="str">
        <f t="array" aca="1" ref="F1564" ca="1">IF(ISNUMBER(SEARCH("Bit", $K1564)), "", INDEX(F:F,MAX(IF(OFFSET(F1564,-25,0,24,1)&lt;&gt;"",ROW(OFFSET(F1564,-25,0,24,1)))),)+1)</f>
        <v/>
      </c>
      <c r="G1564" s="82"/>
      <c r="H1564" s="82"/>
      <c r="I1564" s="82"/>
      <c r="J1564" s="82"/>
      <c r="K1564" s="89" t="s">
        <v>69</v>
      </c>
      <c r="L1564" s="89"/>
      <c r="M1564" s="90" t="s">
        <v>1086</v>
      </c>
      <c r="N1564" s="91" t="s">
        <v>1087</v>
      </c>
      <c r="Q1564" s="19"/>
      <c r="R1564" s="19"/>
    </row>
    <row r="1565" spans="1:18" s="18" customFormat="1" ht="15.75" hidden="1" outlineLevel="1" x14ac:dyDescent="0.25">
      <c r="A1565" s="106"/>
      <c r="B1565" s="80"/>
      <c r="C1565" s="81"/>
      <c r="D1565" s="82"/>
      <c r="E1565" s="82" t="str">
        <f t="shared" ca="1" si="304"/>
        <v/>
      </c>
      <c r="F1565" s="82" t="str">
        <f t="array" aca="1" ref="F1565" ca="1">IF(ISNUMBER(SEARCH("Bit", $K1565)), "", INDEX(F:F,MAX(IF(OFFSET(F1565,-25,0,24,1)&lt;&gt;"",ROW(OFFSET(F1565,-25,0,24,1)))),)+1)</f>
        <v/>
      </c>
      <c r="G1565" s="82"/>
      <c r="H1565" s="82"/>
      <c r="I1565" s="82"/>
      <c r="J1565" s="82"/>
      <c r="K1565" s="89" t="s">
        <v>1088</v>
      </c>
      <c r="L1565" s="89"/>
      <c r="M1565" s="90" t="s">
        <v>1045</v>
      </c>
      <c r="N1565" s="91" t="s">
        <v>1046</v>
      </c>
      <c r="Q1565" s="19"/>
      <c r="R1565" s="19"/>
    </row>
    <row r="1566" spans="1:18" s="18" customFormat="1" ht="45" hidden="1" outlineLevel="1" x14ac:dyDescent="0.25">
      <c r="A1566" s="106"/>
      <c r="B1566" s="80"/>
      <c r="C1566" s="81"/>
      <c r="D1566" s="82"/>
      <c r="E1566" s="82" t="str">
        <f t="shared" ref="E1566" ca="1" si="328">IF(F1566&lt;&gt;"","0x"&amp;DEC2HEX(F1566,3),"")</f>
        <v/>
      </c>
      <c r="F1566" s="82" t="str">
        <f t="array" aca="1" ref="F1566" ca="1">IF(ISNUMBER(SEARCH("Bit", $K1566)), "", INDEX(F:F,MAX(IF(OFFSET(F1566,-25,0,24,1)&lt;&gt;"",ROW(OFFSET(F1566,-25,0,24,1)))),)+1)</f>
        <v/>
      </c>
      <c r="G1566" s="82"/>
      <c r="H1566" s="82"/>
      <c r="I1566" s="82"/>
      <c r="J1566" s="82"/>
      <c r="K1566" s="89" t="s">
        <v>88</v>
      </c>
      <c r="L1566" s="89"/>
      <c r="M1566" s="90" t="s">
        <v>1040</v>
      </c>
      <c r="N1566" s="91" t="s">
        <v>1089</v>
      </c>
      <c r="Q1566" s="19"/>
      <c r="R1566" s="19"/>
    </row>
    <row r="1567" spans="1:18" s="18" customFormat="1" ht="22.5" hidden="1" outlineLevel="1" x14ac:dyDescent="0.25">
      <c r="A1567" s="106"/>
      <c r="B1567" s="80"/>
      <c r="C1567" s="81"/>
      <c r="D1567" s="82"/>
      <c r="E1567" s="82" t="str">
        <f t="shared" ca="1" si="304"/>
        <v/>
      </c>
      <c r="F1567" s="82" t="str">
        <f t="array" aca="1" ref="F1567" ca="1">IF(ISNUMBER(SEARCH("Bit", $K1567)), "", INDEX(F:F,MAX(IF(OFFSET(F1567,-25,0,24,1)&lt;&gt;"",ROW(OFFSET(F1567,-25,0,24,1)))),)+1)</f>
        <v/>
      </c>
      <c r="G1567" s="82"/>
      <c r="H1567" s="82"/>
      <c r="I1567" s="82"/>
      <c r="J1567" s="82"/>
      <c r="K1567" s="89" t="s">
        <v>90</v>
      </c>
      <c r="L1567" s="89"/>
      <c r="M1567" s="90" t="s">
        <v>1090</v>
      </c>
      <c r="N1567" s="91" t="s">
        <v>1091</v>
      </c>
      <c r="Q1567" s="19"/>
      <c r="R1567" s="19"/>
    </row>
    <row r="1568" spans="1:18" s="18" customFormat="1" ht="15.75" collapsed="1" x14ac:dyDescent="0.25">
      <c r="A1568" s="106"/>
      <c r="B1568" s="80" t="s">
        <v>40</v>
      </c>
      <c r="C1568" s="81" t="s">
        <v>1092</v>
      </c>
      <c r="D1568" s="82" t="s">
        <v>817</v>
      </c>
      <c r="E1568" s="82" t="str">
        <f t="shared" ref="E1568:E1575" ca="1" si="329">IF(F1568&lt;&gt;"","0x"&amp;DEC2HEX(F1568,3),"")</f>
        <v>0x2EB</v>
      </c>
      <c r="F1568" s="82">
        <f t="array" aca="1" ref="F1568" ca="1">IF(ISNUMBER(SEARCH("Bit", $K1568)), "", INDEX(F:F,MAX(IF(OFFSET(F1568,-25,0,24,1)&lt;&gt;"",ROW(OFFSET(F1568,-25,0,24,1)))),)+1)</f>
        <v>747</v>
      </c>
      <c r="G1568" s="82" t="s">
        <v>824</v>
      </c>
      <c r="H1568" s="82">
        <v>10</v>
      </c>
      <c r="I1568" s="82"/>
      <c r="J1568" s="82"/>
      <c r="K1568" s="89" t="s">
        <v>45</v>
      </c>
      <c r="L1568" s="89" t="s">
        <v>936</v>
      </c>
      <c r="M1568" s="90"/>
      <c r="N1568" s="91" t="s">
        <v>1093</v>
      </c>
      <c r="Q1568" s="19"/>
      <c r="R1568" s="19"/>
    </row>
    <row r="1569" spans="1:18" s="18" customFormat="1" ht="33.75" hidden="1" outlineLevel="1" x14ac:dyDescent="0.25">
      <c r="A1569" s="106"/>
      <c r="B1569" s="80"/>
      <c r="C1569" s="81"/>
      <c r="D1569" s="82"/>
      <c r="E1569" s="82" t="str">
        <f t="shared" ca="1" si="329"/>
        <v/>
      </c>
      <c r="F1569" s="82" t="str">
        <f t="array" aca="1" ref="F1569" ca="1">IF(ISNUMBER(SEARCH("Bit", $K1569)), "", INDEX(F:F,MAX(IF(OFFSET(F1569,-25,0,24,1)&lt;&gt;"",ROW(OFFSET(F1569,-25,0,24,1)))),)+1)</f>
        <v/>
      </c>
      <c r="G1569" s="82"/>
      <c r="H1569" s="82"/>
      <c r="I1569" s="82"/>
      <c r="J1569" s="82"/>
      <c r="K1569" s="89" t="s">
        <v>249</v>
      </c>
      <c r="L1569" s="89"/>
      <c r="M1569" s="90" t="s">
        <v>960</v>
      </c>
      <c r="N1569" s="91" t="s">
        <v>999</v>
      </c>
      <c r="Q1569" s="19"/>
      <c r="R1569" s="19"/>
    </row>
    <row r="1570" spans="1:18" s="18" customFormat="1" ht="33.75" hidden="1" outlineLevel="1" x14ac:dyDescent="0.25">
      <c r="A1570" s="106"/>
      <c r="B1570" s="80"/>
      <c r="C1570" s="81"/>
      <c r="D1570" s="82"/>
      <c r="E1570" s="82" t="str">
        <f t="shared" ca="1" si="329"/>
        <v/>
      </c>
      <c r="F1570" s="82" t="str">
        <f t="array" aca="1" ref="F1570" ca="1">IF(ISNUMBER(SEARCH("Bit", $K1570)), "", INDEX(F:F,MAX(IF(OFFSET(F1570,-25,0,24,1)&lt;&gt;"",ROW(OFFSET(F1570,-25,0,24,1)))),)+1)</f>
        <v/>
      </c>
      <c r="G1570" s="82"/>
      <c r="H1570" s="82"/>
      <c r="I1570" s="82"/>
      <c r="J1570" s="82"/>
      <c r="K1570" s="89" t="s">
        <v>69</v>
      </c>
      <c r="L1570" s="89"/>
      <c r="M1570" s="90" t="s">
        <v>962</v>
      </c>
      <c r="N1570" s="91" t="s">
        <v>1000</v>
      </c>
      <c r="Q1570" s="19"/>
      <c r="R1570" s="19"/>
    </row>
    <row r="1571" spans="1:18" s="18" customFormat="1" ht="15.75" hidden="1" outlineLevel="1" x14ac:dyDescent="0.25">
      <c r="A1571" s="106"/>
      <c r="B1571" s="80"/>
      <c r="C1571" s="81"/>
      <c r="D1571" s="82"/>
      <c r="E1571" s="82" t="str">
        <f t="shared" ca="1" si="329"/>
        <v/>
      </c>
      <c r="F1571" s="82" t="str">
        <f t="array" aca="1" ref="F1571" ca="1">IF(ISNUMBER(SEARCH("Bit", $K1571)), "", INDEX(F:F,MAX(IF(OFFSET(F1571,-25,0,24,1)&lt;&gt;"",ROW(OFFSET(F1571,-25,0,24,1)))),)+1)</f>
        <v/>
      </c>
      <c r="G1571" s="82"/>
      <c r="H1571" s="82"/>
      <c r="I1571" s="82"/>
      <c r="J1571" s="82"/>
      <c r="K1571" s="89" t="s">
        <v>297</v>
      </c>
      <c r="L1571" s="89"/>
      <c r="M1571" s="90" t="s">
        <v>70</v>
      </c>
      <c r="N1571" s="91"/>
      <c r="Q1571" s="19"/>
      <c r="R1571" s="19"/>
    </row>
    <row r="1572" spans="1:18" s="18" customFormat="1" ht="22.5" hidden="1" outlineLevel="1" x14ac:dyDescent="0.25">
      <c r="A1572" s="106"/>
      <c r="B1572" s="80"/>
      <c r="C1572" s="81"/>
      <c r="D1572" s="82"/>
      <c r="E1572" s="82" t="str">
        <f t="shared" ref="E1572" ca="1" si="330">IF(F1572&lt;&gt;"","0x"&amp;DEC2HEX(F1572,3),"")</f>
        <v/>
      </c>
      <c r="F1572" s="82" t="str">
        <f t="array" aca="1" ref="F1572" ca="1">IF(ISNUMBER(SEARCH("Bit", $K1572)), "", INDEX(F:F,MAX(IF(OFFSET(F1572,-25,0,24,1)&lt;&gt;"",ROW(OFFSET(F1572,-25,0,24,1)))),)+1)</f>
        <v/>
      </c>
      <c r="G1572" s="82"/>
      <c r="H1572" s="82"/>
      <c r="I1572" s="82"/>
      <c r="J1572" s="82"/>
      <c r="K1572" s="89" t="s">
        <v>38</v>
      </c>
      <c r="L1572" s="89"/>
      <c r="M1572" s="90" t="s">
        <v>1094</v>
      </c>
      <c r="N1572" s="91" t="s">
        <v>1095</v>
      </c>
      <c r="Q1572" s="19"/>
      <c r="R1572" s="19"/>
    </row>
    <row r="1573" spans="1:18" s="18" customFormat="1" ht="22.5" hidden="1" outlineLevel="1" x14ac:dyDescent="0.25">
      <c r="A1573" s="106"/>
      <c r="B1573" s="80"/>
      <c r="C1573" s="81"/>
      <c r="D1573" s="82"/>
      <c r="E1573" s="82" t="str">
        <f t="shared" ca="1" si="329"/>
        <v/>
      </c>
      <c r="F1573" s="82" t="str">
        <f t="array" aca="1" ref="F1573" ca="1">IF(ISNUMBER(SEARCH("Bit", $K1573)), "", INDEX(F:F,MAX(IF(OFFSET(F1573,-25,0,24,1)&lt;&gt;"",ROW(OFFSET(F1573,-25,0,24,1)))),)+1)</f>
        <v/>
      </c>
      <c r="G1573" s="82"/>
      <c r="H1573" s="82"/>
      <c r="I1573" s="82"/>
      <c r="J1573" s="82"/>
      <c r="K1573" s="89" t="s">
        <v>39</v>
      </c>
      <c r="L1573" s="89"/>
      <c r="M1573" s="90" t="s">
        <v>1096</v>
      </c>
      <c r="N1573" s="91" t="s">
        <v>1097</v>
      </c>
      <c r="Q1573" s="19"/>
      <c r="R1573" s="19"/>
    </row>
    <row r="1574" spans="1:18" s="18" customFormat="1" ht="22.5" hidden="1" outlineLevel="1" x14ac:dyDescent="0.25">
      <c r="A1574" s="106"/>
      <c r="B1574" s="80"/>
      <c r="C1574" s="81"/>
      <c r="D1574" s="82"/>
      <c r="E1574" s="82" t="str">
        <f t="shared" ref="E1574" ca="1" si="331">IF(F1574&lt;&gt;"","0x"&amp;DEC2HEX(F1574,3),"")</f>
        <v/>
      </c>
      <c r="F1574" s="82" t="str">
        <f t="array" aca="1" ref="F1574" ca="1">IF(ISNUMBER(SEARCH("Bit", $K1574)), "", INDEX(F:F,MAX(IF(OFFSET(F1574,-25,0,24,1)&lt;&gt;"",ROW(OFFSET(F1574,-25,0,24,1)))),)+1)</f>
        <v/>
      </c>
      <c r="G1574" s="82"/>
      <c r="H1574" s="82"/>
      <c r="I1574" s="82"/>
      <c r="J1574" s="82"/>
      <c r="K1574" s="89" t="s">
        <v>88</v>
      </c>
      <c r="L1574" s="89"/>
      <c r="M1574" s="90" t="s">
        <v>1098</v>
      </c>
      <c r="N1574" s="91" t="s">
        <v>1099</v>
      </c>
      <c r="Q1574" s="19"/>
      <c r="R1574" s="19"/>
    </row>
    <row r="1575" spans="1:18" s="18" customFormat="1" ht="22.5" hidden="1" outlineLevel="1" x14ac:dyDescent="0.25">
      <c r="A1575" s="106"/>
      <c r="B1575" s="80"/>
      <c r="C1575" s="81"/>
      <c r="D1575" s="82"/>
      <c r="E1575" s="82" t="str">
        <f t="shared" ca="1" si="329"/>
        <v/>
      </c>
      <c r="F1575" s="82" t="str">
        <f t="array" aca="1" ref="F1575" ca="1">IF(ISNUMBER(SEARCH("Bit", $K1575)), "", INDEX(F:F,MAX(IF(OFFSET(F1575,-25,0,24,1)&lt;&gt;"",ROW(OFFSET(F1575,-25,0,24,1)))),)+1)</f>
        <v/>
      </c>
      <c r="G1575" s="82"/>
      <c r="H1575" s="82"/>
      <c r="I1575" s="82"/>
      <c r="J1575" s="82"/>
      <c r="K1575" s="89" t="s">
        <v>90</v>
      </c>
      <c r="L1575" s="89"/>
      <c r="M1575" s="90" t="s">
        <v>1100</v>
      </c>
      <c r="N1575" s="91" t="s">
        <v>1101</v>
      </c>
      <c r="Q1575" s="19"/>
      <c r="R1575" s="19"/>
    </row>
    <row r="1576" spans="1:18" s="18" customFormat="1" ht="15.75" collapsed="1" x14ac:dyDescent="0.25">
      <c r="A1576" s="106"/>
      <c r="B1576" s="80" t="s">
        <v>40</v>
      </c>
      <c r="C1576" s="81" t="s">
        <v>1102</v>
      </c>
      <c r="D1576" s="82" t="s">
        <v>817</v>
      </c>
      <c r="E1576" s="82" t="str">
        <f t="shared" ref="E1576:E1596" ca="1" si="332">IF(F1576&lt;&gt;"","0x"&amp;DEC2HEX(F1576,3),"")</f>
        <v>0x2EC</v>
      </c>
      <c r="F1576" s="82">
        <f t="array" aca="1" ref="F1576" ca="1">IF(ISNUMBER(SEARCH("Bit", $K1576)), "", INDEX(F:F,MAX(IF(OFFSET(F1576,-25,0,24,1)&lt;&gt;"",ROW(OFFSET(F1576,-25,0,24,1)))),)+1)</f>
        <v>748</v>
      </c>
      <c r="G1576" s="82" t="s">
        <v>824</v>
      </c>
      <c r="H1576" s="82">
        <v>10</v>
      </c>
      <c r="I1576" s="82"/>
      <c r="J1576" s="82"/>
      <c r="K1576" s="89" t="s">
        <v>45</v>
      </c>
      <c r="L1576" s="89" t="s">
        <v>936</v>
      </c>
      <c r="M1576" s="90"/>
      <c r="N1576" s="91" t="s">
        <v>1093</v>
      </c>
      <c r="Q1576" s="19"/>
      <c r="R1576" s="19"/>
    </row>
    <row r="1577" spans="1:18" s="18" customFormat="1" ht="33.75" hidden="1" outlineLevel="1" x14ac:dyDescent="0.25">
      <c r="A1577" s="106"/>
      <c r="B1577" s="80"/>
      <c r="C1577" s="81"/>
      <c r="D1577" s="82"/>
      <c r="E1577" s="82" t="str">
        <f t="shared" ca="1" si="332"/>
        <v/>
      </c>
      <c r="F1577" s="82" t="str">
        <f t="array" aca="1" ref="F1577" ca="1">IF(ISNUMBER(SEARCH("Bit", $K1577)), "", INDEX(F:F,MAX(IF(OFFSET(F1577,-25,0,24,1)&lt;&gt;"",ROW(OFFSET(F1577,-25,0,24,1)))),)+1)</f>
        <v/>
      </c>
      <c r="G1577" s="82"/>
      <c r="H1577" s="82"/>
      <c r="I1577" s="82"/>
      <c r="J1577" s="82"/>
      <c r="K1577" s="89" t="s">
        <v>249</v>
      </c>
      <c r="L1577" s="89"/>
      <c r="M1577" s="90" t="s">
        <v>960</v>
      </c>
      <c r="N1577" s="91" t="s">
        <v>999</v>
      </c>
      <c r="Q1577" s="19"/>
      <c r="R1577" s="19"/>
    </row>
    <row r="1578" spans="1:18" s="18" customFormat="1" ht="33.75" hidden="1" outlineLevel="1" x14ac:dyDescent="0.25">
      <c r="A1578" s="106"/>
      <c r="B1578" s="80"/>
      <c r="C1578" s="81"/>
      <c r="D1578" s="82"/>
      <c r="E1578" s="82" t="str">
        <f t="shared" ca="1" si="332"/>
        <v/>
      </c>
      <c r="F1578" s="82" t="str">
        <f t="array" aca="1" ref="F1578" ca="1">IF(ISNUMBER(SEARCH("Bit", $K1578)), "", INDEX(F:F,MAX(IF(OFFSET(F1578,-25,0,24,1)&lt;&gt;"",ROW(OFFSET(F1578,-25,0,24,1)))),)+1)</f>
        <v/>
      </c>
      <c r="G1578" s="82"/>
      <c r="H1578" s="82"/>
      <c r="I1578" s="82"/>
      <c r="J1578" s="82"/>
      <c r="K1578" s="89" t="s">
        <v>69</v>
      </c>
      <c r="L1578" s="89"/>
      <c r="M1578" s="90" t="s">
        <v>962</v>
      </c>
      <c r="N1578" s="91" t="s">
        <v>1000</v>
      </c>
      <c r="Q1578" s="19"/>
      <c r="R1578" s="19"/>
    </row>
    <row r="1579" spans="1:18" s="18" customFormat="1" ht="15.75" hidden="1" outlineLevel="1" x14ac:dyDescent="0.25">
      <c r="A1579" s="106"/>
      <c r="B1579" s="80"/>
      <c r="C1579" s="81"/>
      <c r="D1579" s="82"/>
      <c r="E1579" s="82" t="str">
        <f t="shared" ca="1" si="332"/>
        <v/>
      </c>
      <c r="F1579" s="82" t="str">
        <f t="array" aca="1" ref="F1579" ca="1">IF(ISNUMBER(SEARCH("Bit", $K1579)), "", INDEX(F:F,MAX(IF(OFFSET(F1579,-25,0,24,1)&lt;&gt;"",ROW(OFFSET(F1579,-25,0,24,1)))),)+1)</f>
        <v/>
      </c>
      <c r="G1579" s="82"/>
      <c r="H1579" s="82"/>
      <c r="I1579" s="82"/>
      <c r="J1579" s="82"/>
      <c r="K1579" s="89" t="s">
        <v>1986</v>
      </c>
      <c r="L1579" s="89"/>
      <c r="M1579" s="90" t="s">
        <v>70</v>
      </c>
      <c r="N1579" s="91"/>
      <c r="Q1579" s="19"/>
      <c r="R1579" s="19"/>
    </row>
    <row r="1580" spans="1:18" s="18" customFormat="1" ht="22.5" hidden="1" outlineLevel="1" x14ac:dyDescent="0.25">
      <c r="A1580" s="106"/>
      <c r="B1580" s="80"/>
      <c r="C1580" s="81"/>
      <c r="D1580" s="82"/>
      <c r="E1580" s="82" t="str">
        <f t="shared" ca="1" si="332"/>
        <v/>
      </c>
      <c r="F1580" s="82" t="str">
        <f t="array" aca="1" ref="F1580" ca="1">IF(ISNUMBER(SEARCH("Bit", $K1580)), "", INDEX(F:F,MAX(IF(OFFSET(F1580,-25,0,24,1)&lt;&gt;"",ROW(OFFSET(F1580,-25,0,24,1)))),)+1)</f>
        <v/>
      </c>
      <c r="G1580" s="82"/>
      <c r="H1580" s="82"/>
      <c r="I1580" s="82"/>
      <c r="J1580" s="82"/>
      <c r="K1580" s="89" t="s">
        <v>39</v>
      </c>
      <c r="L1580" s="89"/>
      <c r="M1580" s="90" t="s">
        <v>1987</v>
      </c>
      <c r="N1580" s="91" t="s">
        <v>1988</v>
      </c>
      <c r="Q1580" s="19"/>
      <c r="R1580" s="19"/>
    </row>
    <row r="1581" spans="1:18" s="18" customFormat="1" ht="33.75" hidden="1" outlineLevel="1" x14ac:dyDescent="0.25">
      <c r="A1581" s="106"/>
      <c r="B1581" s="80"/>
      <c r="C1581" s="81"/>
      <c r="D1581" s="82"/>
      <c r="E1581" s="82" t="str">
        <f t="shared" ref="E1581" ca="1" si="333">IF(F1581&lt;&gt;"","0x"&amp;DEC2HEX(F1581,3),"")</f>
        <v/>
      </c>
      <c r="F1581" s="82" t="str">
        <f t="array" aca="1" ref="F1581" ca="1">IF(ISNUMBER(SEARCH("Bit", $K1581)), "", INDEX(F:F,MAX(IF(OFFSET(F1581,-25,0,24,1)&lt;&gt;"",ROW(OFFSET(F1581,-25,0,24,1)))),)+1)</f>
        <v/>
      </c>
      <c r="G1581" s="82"/>
      <c r="H1581" s="82"/>
      <c r="I1581" s="82"/>
      <c r="J1581" s="82"/>
      <c r="K1581" s="89" t="s">
        <v>88</v>
      </c>
      <c r="L1581" s="89"/>
      <c r="M1581" s="90" t="s">
        <v>1980</v>
      </c>
      <c r="N1581" s="91" t="s">
        <v>1981</v>
      </c>
      <c r="Q1581" s="19"/>
      <c r="R1581" s="19"/>
    </row>
    <row r="1582" spans="1:18" s="18" customFormat="1" ht="22.5" hidden="1" outlineLevel="1" x14ac:dyDescent="0.25">
      <c r="A1582" s="106"/>
      <c r="B1582" s="80"/>
      <c r="C1582" s="81"/>
      <c r="D1582" s="82"/>
      <c r="E1582" s="82" t="str">
        <f t="shared" ca="1" si="332"/>
        <v/>
      </c>
      <c r="F1582" s="82" t="str">
        <f t="array" aca="1" ref="F1582" ca="1">IF(ISNUMBER(SEARCH("Bit", $K1582)), "", INDEX(F:F,MAX(IF(OFFSET(F1582,-25,0,24,1)&lt;&gt;"",ROW(OFFSET(F1582,-25,0,24,1)))),)+1)</f>
        <v/>
      </c>
      <c r="G1582" s="82"/>
      <c r="H1582" s="82"/>
      <c r="I1582" s="82"/>
      <c r="J1582" s="82"/>
      <c r="K1582" s="89" t="s">
        <v>90</v>
      </c>
      <c r="L1582" s="89"/>
      <c r="M1582" s="90" t="s">
        <v>1103</v>
      </c>
      <c r="N1582" s="91" t="s">
        <v>1104</v>
      </c>
      <c r="Q1582" s="19"/>
      <c r="R1582" s="19"/>
    </row>
    <row r="1583" spans="1:18" s="18" customFormat="1" ht="15.75" collapsed="1" x14ac:dyDescent="0.25">
      <c r="A1583" s="106"/>
      <c r="B1583" s="80" t="s">
        <v>40</v>
      </c>
      <c r="C1583" s="81" t="s">
        <v>1105</v>
      </c>
      <c r="D1583" s="82" t="s">
        <v>817</v>
      </c>
      <c r="E1583" s="82" t="str">
        <f t="shared" ref="E1583:E1589" ca="1" si="334">IF(F1583&lt;&gt;"","0x"&amp;DEC2HEX(F1583,3),"")</f>
        <v>0x2ED</v>
      </c>
      <c r="F1583" s="82">
        <f t="array" aca="1" ref="F1583" ca="1">IF(ISNUMBER(SEARCH("Bit", $K1583)), "", INDEX(F:F,MAX(IF(OFFSET(F1583,-25,0,24,1)&lt;&gt;"",ROW(OFFSET(F1583,-25,0,24,1)))),)+1)</f>
        <v>749</v>
      </c>
      <c r="G1583" s="82" t="s">
        <v>824</v>
      </c>
      <c r="H1583" s="82">
        <v>10</v>
      </c>
      <c r="I1583" s="82"/>
      <c r="J1583" s="82"/>
      <c r="K1583" s="89" t="s">
        <v>45</v>
      </c>
      <c r="L1583" s="89" t="s">
        <v>936</v>
      </c>
      <c r="M1583" s="90"/>
      <c r="N1583" s="91" t="s">
        <v>1093</v>
      </c>
      <c r="Q1583" s="19"/>
      <c r="R1583" s="19"/>
    </row>
    <row r="1584" spans="1:18" s="18" customFormat="1" ht="33.75" hidden="1" outlineLevel="1" x14ac:dyDescent="0.25">
      <c r="A1584" s="106"/>
      <c r="B1584" s="80"/>
      <c r="C1584" s="81"/>
      <c r="D1584" s="82"/>
      <c r="E1584" s="82" t="str">
        <f t="shared" ca="1" si="334"/>
        <v/>
      </c>
      <c r="F1584" s="82" t="str">
        <f t="array" aca="1" ref="F1584" ca="1">IF(ISNUMBER(SEARCH("Bit", $K1584)), "", INDEX(F:F,MAX(IF(OFFSET(F1584,-25,0,24,1)&lt;&gt;"",ROW(OFFSET(F1584,-25,0,24,1)))),)+1)</f>
        <v/>
      </c>
      <c r="G1584" s="82"/>
      <c r="H1584" s="82"/>
      <c r="I1584" s="82"/>
      <c r="J1584" s="82"/>
      <c r="K1584" s="89" t="s">
        <v>249</v>
      </c>
      <c r="L1584" s="89"/>
      <c r="M1584" s="90" t="s">
        <v>960</v>
      </c>
      <c r="N1584" s="91" t="s">
        <v>999</v>
      </c>
      <c r="Q1584" s="19"/>
      <c r="R1584" s="19"/>
    </row>
    <row r="1585" spans="1:18" s="18" customFormat="1" ht="33.75" hidden="1" outlineLevel="1" x14ac:dyDescent="0.25">
      <c r="A1585" s="106"/>
      <c r="B1585" s="80"/>
      <c r="C1585" s="81"/>
      <c r="D1585" s="82"/>
      <c r="E1585" s="82" t="str">
        <f t="shared" ca="1" si="334"/>
        <v/>
      </c>
      <c r="F1585" s="82" t="str">
        <f t="array" aca="1" ref="F1585" ca="1">IF(ISNUMBER(SEARCH("Bit", $K1585)), "", INDEX(F:F,MAX(IF(OFFSET(F1585,-25,0,24,1)&lt;&gt;"",ROW(OFFSET(F1585,-25,0,24,1)))),)+1)</f>
        <v/>
      </c>
      <c r="G1585" s="82"/>
      <c r="H1585" s="82"/>
      <c r="I1585" s="82"/>
      <c r="J1585" s="82"/>
      <c r="K1585" s="89" t="s">
        <v>69</v>
      </c>
      <c r="L1585" s="89"/>
      <c r="M1585" s="90" t="s">
        <v>962</v>
      </c>
      <c r="N1585" s="91" t="s">
        <v>1000</v>
      </c>
      <c r="Q1585" s="19"/>
      <c r="R1585" s="19"/>
    </row>
    <row r="1586" spans="1:18" s="18" customFormat="1" ht="15.75" hidden="1" outlineLevel="1" x14ac:dyDescent="0.25">
      <c r="A1586" s="106"/>
      <c r="B1586" s="80"/>
      <c r="C1586" s="81"/>
      <c r="D1586" s="82"/>
      <c r="E1586" s="82" t="str">
        <f t="shared" ca="1" si="334"/>
        <v/>
      </c>
      <c r="F1586" s="82" t="str">
        <f t="array" aca="1" ref="F1586" ca="1">IF(ISNUMBER(SEARCH("Bit", $K1586)), "", INDEX(F:F,MAX(IF(OFFSET(F1586,-25,0,24,1)&lt;&gt;"",ROW(OFFSET(F1586,-25,0,24,1)))),)+1)</f>
        <v/>
      </c>
      <c r="G1586" s="82"/>
      <c r="H1586" s="82"/>
      <c r="I1586" s="82"/>
      <c r="J1586" s="82"/>
      <c r="K1586" s="89" t="s">
        <v>1986</v>
      </c>
      <c r="L1586" s="89"/>
      <c r="M1586" s="90" t="s">
        <v>70</v>
      </c>
      <c r="N1586" s="91"/>
      <c r="Q1586" s="19"/>
      <c r="R1586" s="19"/>
    </row>
    <row r="1587" spans="1:18" s="18" customFormat="1" ht="22.5" hidden="1" outlineLevel="1" x14ac:dyDescent="0.25">
      <c r="A1587" s="106"/>
      <c r="B1587" s="80"/>
      <c r="C1587" s="81"/>
      <c r="D1587" s="82"/>
      <c r="E1587" s="82" t="str">
        <f t="shared" ca="1" si="334"/>
        <v/>
      </c>
      <c r="F1587" s="82" t="str">
        <f t="array" aca="1" ref="F1587" ca="1">IF(ISNUMBER(SEARCH("Bit", $K1587)), "", INDEX(F:F,MAX(IF(OFFSET(F1587,-25,0,24,1)&lt;&gt;"",ROW(OFFSET(F1587,-25,0,24,1)))),)+1)</f>
        <v/>
      </c>
      <c r="G1587" s="82"/>
      <c r="H1587" s="82"/>
      <c r="I1587" s="82"/>
      <c r="J1587" s="82"/>
      <c r="K1587" s="89" t="s">
        <v>39</v>
      </c>
      <c r="L1587" s="89"/>
      <c r="M1587" s="90" t="s">
        <v>1987</v>
      </c>
      <c r="N1587" s="91" t="s">
        <v>1988</v>
      </c>
      <c r="Q1587" s="19"/>
      <c r="R1587" s="19"/>
    </row>
    <row r="1588" spans="1:18" s="18" customFormat="1" ht="33.75" hidden="1" outlineLevel="1" x14ac:dyDescent="0.25">
      <c r="A1588" s="106"/>
      <c r="B1588" s="80"/>
      <c r="C1588" s="81"/>
      <c r="D1588" s="82"/>
      <c r="E1588" s="82" t="str">
        <f t="shared" ca="1" si="334"/>
        <v/>
      </c>
      <c r="F1588" s="82" t="str">
        <f t="array" aca="1" ref="F1588" ca="1">IF(ISNUMBER(SEARCH("Bit", $K1588)), "", INDEX(F:F,MAX(IF(OFFSET(F1588,-25,0,24,1)&lt;&gt;"",ROW(OFFSET(F1588,-25,0,24,1)))),)+1)</f>
        <v/>
      </c>
      <c r="G1588" s="82"/>
      <c r="H1588" s="82"/>
      <c r="I1588" s="82"/>
      <c r="J1588" s="82"/>
      <c r="K1588" s="89" t="s">
        <v>88</v>
      </c>
      <c r="L1588" s="89"/>
      <c r="M1588" s="90" t="s">
        <v>1980</v>
      </c>
      <c r="N1588" s="91" t="s">
        <v>1984</v>
      </c>
      <c r="Q1588" s="19"/>
      <c r="R1588" s="19"/>
    </row>
    <row r="1589" spans="1:18" s="18" customFormat="1" ht="22.5" hidden="1" outlineLevel="1" x14ac:dyDescent="0.25">
      <c r="A1589" s="106"/>
      <c r="B1589" s="80"/>
      <c r="C1589" s="81"/>
      <c r="D1589" s="82"/>
      <c r="E1589" s="82" t="str">
        <f t="shared" ca="1" si="334"/>
        <v/>
      </c>
      <c r="F1589" s="82" t="str">
        <f t="array" aca="1" ref="F1589" ca="1">IF(ISNUMBER(SEARCH("Bit", $K1589)), "", INDEX(F:F,MAX(IF(OFFSET(F1589,-25,0,24,1)&lt;&gt;"",ROW(OFFSET(F1589,-25,0,24,1)))),)+1)</f>
        <v/>
      </c>
      <c r="G1589" s="82"/>
      <c r="H1589" s="82"/>
      <c r="I1589" s="82"/>
      <c r="J1589" s="82"/>
      <c r="K1589" s="89" t="s">
        <v>90</v>
      </c>
      <c r="L1589" s="89"/>
      <c r="M1589" s="90" t="s">
        <v>1103</v>
      </c>
      <c r="N1589" s="91" t="s">
        <v>1104</v>
      </c>
      <c r="Q1589" s="19"/>
      <c r="R1589" s="19"/>
    </row>
    <row r="1590" spans="1:18" s="18" customFormat="1" ht="15.75" collapsed="1" x14ac:dyDescent="0.25">
      <c r="A1590" s="106"/>
      <c r="B1590" s="80" t="s">
        <v>40</v>
      </c>
      <c r="C1590" s="81" t="s">
        <v>1106</v>
      </c>
      <c r="D1590" s="82" t="s">
        <v>817</v>
      </c>
      <c r="E1590" s="82" t="str">
        <f t="shared" ca="1" si="332"/>
        <v>0x2EE</v>
      </c>
      <c r="F1590" s="82">
        <f t="array" aca="1" ref="F1590" ca="1">IF(ISNUMBER(SEARCH("Bit", $K1590)), "", INDEX(F:F,MAX(IF(OFFSET(F1590,-25,0,24,1)&lt;&gt;"",ROW(OFFSET(F1590,-25,0,24,1)))),)+1)</f>
        <v>750</v>
      </c>
      <c r="G1590" s="82" t="s">
        <v>824</v>
      </c>
      <c r="H1590" s="82">
        <v>10</v>
      </c>
      <c r="I1590" s="82"/>
      <c r="J1590" s="82"/>
      <c r="K1590" s="89" t="s">
        <v>45</v>
      </c>
      <c r="L1590" s="89" t="s">
        <v>936</v>
      </c>
      <c r="M1590" s="90"/>
      <c r="N1590" s="91" t="s">
        <v>1093</v>
      </c>
      <c r="Q1590" s="19"/>
      <c r="R1590" s="19"/>
    </row>
    <row r="1591" spans="1:18" s="18" customFormat="1" ht="33.75" hidden="1" outlineLevel="1" x14ac:dyDescent="0.25">
      <c r="A1591" s="106"/>
      <c r="B1591" s="80"/>
      <c r="C1591" s="81"/>
      <c r="D1591" s="82"/>
      <c r="E1591" s="82" t="str">
        <f t="shared" ca="1" si="332"/>
        <v/>
      </c>
      <c r="F1591" s="82" t="str">
        <f t="array" aca="1" ref="F1591" ca="1">IF(ISNUMBER(SEARCH("Bit", $K1591)), "", INDEX(F:F,MAX(IF(OFFSET(F1591,-25,0,24,1)&lt;&gt;"",ROW(OFFSET(F1591,-25,0,24,1)))),)+1)</f>
        <v/>
      </c>
      <c r="G1591" s="82"/>
      <c r="H1591" s="82"/>
      <c r="I1591" s="82"/>
      <c r="J1591" s="82"/>
      <c r="K1591" s="89" t="s">
        <v>249</v>
      </c>
      <c r="L1591" s="89"/>
      <c r="M1591" s="90" t="s">
        <v>960</v>
      </c>
      <c r="N1591" s="91" t="s">
        <v>999</v>
      </c>
      <c r="Q1591" s="19"/>
      <c r="R1591" s="19"/>
    </row>
    <row r="1592" spans="1:18" s="18" customFormat="1" ht="33.75" hidden="1" outlineLevel="1" x14ac:dyDescent="0.25">
      <c r="A1592" s="106"/>
      <c r="B1592" s="80"/>
      <c r="C1592" s="81"/>
      <c r="D1592" s="82"/>
      <c r="E1592" s="82" t="str">
        <f t="shared" ca="1" si="332"/>
        <v/>
      </c>
      <c r="F1592" s="82" t="str">
        <f t="array" aca="1" ref="F1592" ca="1">IF(ISNUMBER(SEARCH("Bit", $K1592)), "", INDEX(F:F,MAX(IF(OFFSET(F1592,-25,0,24,1)&lt;&gt;"",ROW(OFFSET(F1592,-25,0,24,1)))),)+1)</f>
        <v/>
      </c>
      <c r="G1592" s="82"/>
      <c r="H1592" s="82"/>
      <c r="I1592" s="82"/>
      <c r="J1592" s="82"/>
      <c r="K1592" s="89" t="s">
        <v>69</v>
      </c>
      <c r="L1592" s="89"/>
      <c r="M1592" s="90" t="s">
        <v>962</v>
      </c>
      <c r="N1592" s="91" t="s">
        <v>1000</v>
      </c>
      <c r="Q1592" s="19"/>
      <c r="R1592" s="19"/>
    </row>
    <row r="1593" spans="1:18" s="18" customFormat="1" ht="15.75" hidden="1" outlineLevel="1" x14ac:dyDescent="0.25">
      <c r="A1593" s="106"/>
      <c r="B1593" s="80"/>
      <c r="C1593" s="81"/>
      <c r="D1593" s="82"/>
      <c r="E1593" s="82" t="str">
        <f t="shared" ca="1" si="332"/>
        <v/>
      </c>
      <c r="F1593" s="82" t="str">
        <f t="array" aca="1" ref="F1593" ca="1">IF(ISNUMBER(SEARCH("Bit", $K1593)), "", INDEX(F:F,MAX(IF(OFFSET(F1593,-25,0,24,1)&lt;&gt;"",ROW(OFFSET(F1593,-25,0,24,1)))),)+1)</f>
        <v/>
      </c>
      <c r="G1593" s="82"/>
      <c r="H1593" s="82"/>
      <c r="I1593" s="82"/>
      <c r="J1593" s="82"/>
      <c r="K1593" s="89" t="s">
        <v>1986</v>
      </c>
      <c r="L1593" s="89"/>
      <c r="M1593" s="90" t="s">
        <v>70</v>
      </c>
      <c r="N1593" s="91"/>
      <c r="Q1593" s="19"/>
      <c r="R1593" s="19"/>
    </row>
    <row r="1594" spans="1:18" s="18" customFormat="1" ht="22.5" hidden="1" outlineLevel="1" x14ac:dyDescent="0.25">
      <c r="A1594" s="106"/>
      <c r="B1594" s="80"/>
      <c r="C1594" s="81"/>
      <c r="D1594" s="82"/>
      <c r="E1594" s="82" t="str">
        <f t="shared" ca="1" si="332"/>
        <v/>
      </c>
      <c r="F1594" s="82" t="str">
        <f t="array" aca="1" ref="F1594" ca="1">IF(ISNUMBER(SEARCH("Bit", $K1594)), "", INDEX(F:F,MAX(IF(OFFSET(F1594,-25,0,24,1)&lt;&gt;"",ROW(OFFSET(F1594,-25,0,24,1)))),)+1)</f>
        <v/>
      </c>
      <c r="G1594" s="82"/>
      <c r="H1594" s="82"/>
      <c r="I1594" s="82"/>
      <c r="J1594" s="82"/>
      <c r="K1594" s="89" t="s">
        <v>39</v>
      </c>
      <c r="L1594" s="89"/>
      <c r="M1594" s="90" t="s">
        <v>1987</v>
      </c>
      <c r="N1594" s="91" t="s">
        <v>1988</v>
      </c>
      <c r="Q1594" s="19"/>
      <c r="R1594" s="19"/>
    </row>
    <row r="1595" spans="1:18" s="18" customFormat="1" ht="33.75" hidden="1" outlineLevel="1" x14ac:dyDescent="0.25">
      <c r="A1595" s="106"/>
      <c r="B1595" s="80"/>
      <c r="C1595" s="81"/>
      <c r="D1595" s="82"/>
      <c r="E1595" s="82" t="str">
        <f t="shared" ca="1" si="332"/>
        <v/>
      </c>
      <c r="F1595" s="82" t="str">
        <f t="array" aca="1" ref="F1595" ca="1">IF(ISNUMBER(SEARCH("Bit", $K1595)), "", INDEX(F:F,MAX(IF(OFFSET(F1595,-25,0,24,1)&lt;&gt;"",ROW(OFFSET(F1595,-25,0,24,1)))),)+1)</f>
        <v/>
      </c>
      <c r="G1595" s="82"/>
      <c r="H1595" s="82"/>
      <c r="I1595" s="82"/>
      <c r="J1595" s="82"/>
      <c r="K1595" s="89" t="s">
        <v>88</v>
      </c>
      <c r="L1595" s="89"/>
      <c r="M1595" s="90" t="s">
        <v>1980</v>
      </c>
      <c r="N1595" s="91" t="s">
        <v>1983</v>
      </c>
      <c r="Q1595" s="19"/>
      <c r="R1595" s="19"/>
    </row>
    <row r="1596" spans="1:18" s="18" customFormat="1" ht="22.5" hidden="1" outlineLevel="1" x14ac:dyDescent="0.25">
      <c r="A1596" s="106"/>
      <c r="B1596" s="80"/>
      <c r="C1596" s="81"/>
      <c r="D1596" s="82"/>
      <c r="E1596" s="82" t="str">
        <f t="shared" ca="1" si="332"/>
        <v/>
      </c>
      <c r="F1596" s="82" t="str">
        <f t="array" aca="1" ref="F1596" ca="1">IF(ISNUMBER(SEARCH("Bit", $K1596)), "", INDEX(F:F,MAX(IF(OFFSET(F1596,-25,0,24,1)&lt;&gt;"",ROW(OFFSET(F1596,-25,0,24,1)))),)+1)</f>
        <v/>
      </c>
      <c r="G1596" s="82"/>
      <c r="H1596" s="82"/>
      <c r="I1596" s="82"/>
      <c r="J1596" s="82"/>
      <c r="K1596" s="89" t="s">
        <v>90</v>
      </c>
      <c r="L1596" s="89"/>
      <c r="M1596" s="90" t="s">
        <v>1103</v>
      </c>
      <c r="N1596" s="91" t="s">
        <v>1104</v>
      </c>
      <c r="Q1596" s="19"/>
      <c r="R1596" s="19"/>
    </row>
    <row r="1597" spans="1:18" s="18" customFormat="1" ht="15.75" collapsed="1" x14ac:dyDescent="0.25">
      <c r="A1597" s="106"/>
      <c r="B1597" s="80" t="s">
        <v>40</v>
      </c>
      <c r="C1597" s="81" t="s">
        <v>1107</v>
      </c>
      <c r="D1597" s="82" t="s">
        <v>817</v>
      </c>
      <c r="E1597" s="82" t="str">
        <f t="shared" ref="E1597:E1606" ca="1" si="335">IF(F1597&lt;&gt;"","0x"&amp;DEC2HEX(F1597,3),"")</f>
        <v>0x2EF</v>
      </c>
      <c r="F1597" s="82">
        <f t="array" aca="1" ref="F1597" ca="1">IF(ISNUMBER(SEARCH("Bit", $K1597)), "", INDEX(F:F,MAX(IF(OFFSET(F1597,-25,0,24,1)&lt;&gt;"",ROW(OFFSET(F1597,-25,0,24,1)))),)+1)</f>
        <v>751</v>
      </c>
      <c r="G1597" s="82" t="s">
        <v>824</v>
      </c>
      <c r="H1597" s="82">
        <v>10</v>
      </c>
      <c r="I1597" s="82"/>
      <c r="J1597" s="82"/>
      <c r="K1597" s="89" t="s">
        <v>45</v>
      </c>
      <c r="L1597" s="89" t="s">
        <v>936</v>
      </c>
      <c r="M1597" s="90"/>
      <c r="N1597" s="91" t="s">
        <v>1093</v>
      </c>
      <c r="Q1597" s="19"/>
      <c r="R1597" s="19"/>
    </row>
    <row r="1598" spans="1:18" s="18" customFormat="1" ht="33.75" hidden="1" outlineLevel="1" x14ac:dyDescent="0.25">
      <c r="A1598" s="106"/>
      <c r="B1598" s="80"/>
      <c r="C1598" s="81"/>
      <c r="D1598" s="82"/>
      <c r="E1598" s="82" t="str">
        <f t="shared" ca="1" si="335"/>
        <v/>
      </c>
      <c r="F1598" s="82" t="str">
        <f t="array" aca="1" ref="F1598" ca="1">IF(ISNUMBER(SEARCH("Bit", $K1598)), "", INDEX(F:F,MAX(IF(OFFSET(F1598,-25,0,24,1)&lt;&gt;"",ROW(OFFSET(F1598,-25,0,24,1)))),)+1)</f>
        <v/>
      </c>
      <c r="G1598" s="82"/>
      <c r="H1598" s="82"/>
      <c r="I1598" s="82"/>
      <c r="J1598" s="82"/>
      <c r="K1598" s="89" t="s">
        <v>249</v>
      </c>
      <c r="L1598" s="89"/>
      <c r="M1598" s="90" t="s">
        <v>960</v>
      </c>
      <c r="N1598" s="91" t="s">
        <v>999</v>
      </c>
      <c r="Q1598" s="19"/>
      <c r="R1598" s="19"/>
    </row>
    <row r="1599" spans="1:18" s="18" customFormat="1" ht="33.75" hidden="1" outlineLevel="1" x14ac:dyDescent="0.25">
      <c r="A1599" s="106"/>
      <c r="B1599" s="80"/>
      <c r="C1599" s="81"/>
      <c r="D1599" s="82"/>
      <c r="E1599" s="82" t="str">
        <f t="shared" ca="1" si="335"/>
        <v/>
      </c>
      <c r="F1599" s="82" t="str">
        <f t="array" aca="1" ref="F1599" ca="1">IF(ISNUMBER(SEARCH("Bit", $K1599)), "", INDEX(F:F,MAX(IF(OFFSET(F1599,-25,0,24,1)&lt;&gt;"",ROW(OFFSET(F1599,-25,0,24,1)))),)+1)</f>
        <v/>
      </c>
      <c r="G1599" s="82"/>
      <c r="H1599" s="82"/>
      <c r="I1599" s="82"/>
      <c r="J1599" s="82"/>
      <c r="K1599" s="89" t="s">
        <v>69</v>
      </c>
      <c r="L1599" s="89"/>
      <c r="M1599" s="90" t="s">
        <v>962</v>
      </c>
      <c r="N1599" s="91" t="s">
        <v>1000</v>
      </c>
      <c r="Q1599" s="19"/>
      <c r="R1599" s="19"/>
    </row>
    <row r="1600" spans="1:18" s="18" customFormat="1" ht="15.75" hidden="1" outlineLevel="1" x14ac:dyDescent="0.25">
      <c r="A1600" s="106"/>
      <c r="B1600" s="80"/>
      <c r="C1600" s="81"/>
      <c r="D1600" s="82"/>
      <c r="E1600" s="82" t="str">
        <f t="shared" ca="1" si="335"/>
        <v/>
      </c>
      <c r="F1600" s="82" t="str">
        <f t="array" aca="1" ref="F1600" ca="1">IF(ISNUMBER(SEARCH("Bit", $K1600)), "", INDEX(F:F,MAX(IF(OFFSET(F1600,-25,0,24,1)&lt;&gt;"",ROW(OFFSET(F1600,-25,0,24,1)))),)+1)</f>
        <v/>
      </c>
      <c r="G1600" s="82"/>
      <c r="H1600" s="82"/>
      <c r="I1600" s="82"/>
      <c r="J1600" s="82"/>
      <c r="K1600" s="89" t="s">
        <v>1986</v>
      </c>
      <c r="L1600" s="89"/>
      <c r="M1600" s="90" t="s">
        <v>70</v>
      </c>
      <c r="N1600" s="91"/>
      <c r="Q1600" s="19"/>
      <c r="R1600" s="19"/>
    </row>
    <row r="1601" spans="1:18" s="18" customFormat="1" ht="22.5" hidden="1" outlineLevel="1" x14ac:dyDescent="0.25">
      <c r="A1601" s="106"/>
      <c r="B1601" s="80"/>
      <c r="C1601" s="81"/>
      <c r="D1601" s="82"/>
      <c r="E1601" s="82" t="str">
        <f t="shared" ref="E1601" ca="1" si="336">IF(F1601&lt;&gt;"","0x"&amp;DEC2HEX(F1601,3),"")</f>
        <v/>
      </c>
      <c r="F1601" s="82" t="str">
        <f t="array" aca="1" ref="F1601" ca="1">IF(ISNUMBER(SEARCH("Bit", $K1601)), "", INDEX(F:F,MAX(IF(OFFSET(F1601,-25,0,24,1)&lt;&gt;"",ROW(OFFSET(F1601,-25,0,24,1)))),)+1)</f>
        <v/>
      </c>
      <c r="G1601" s="82"/>
      <c r="H1601" s="82"/>
      <c r="I1601" s="82"/>
      <c r="J1601" s="82"/>
      <c r="K1601" s="89" t="s">
        <v>39</v>
      </c>
      <c r="L1601" s="89"/>
      <c r="M1601" s="90" t="s">
        <v>1987</v>
      </c>
      <c r="N1601" s="91" t="s">
        <v>1988</v>
      </c>
      <c r="Q1601" s="19"/>
      <c r="R1601" s="19"/>
    </row>
    <row r="1602" spans="1:18" s="18" customFormat="1" ht="33.75" hidden="1" outlineLevel="1" x14ac:dyDescent="0.25">
      <c r="A1602" s="106"/>
      <c r="B1602" s="80"/>
      <c r="C1602" s="81"/>
      <c r="D1602" s="82"/>
      <c r="E1602" s="82" t="str">
        <f t="shared" ca="1" si="335"/>
        <v/>
      </c>
      <c r="F1602" s="82" t="str">
        <f t="array" aca="1" ref="F1602" ca="1">IF(ISNUMBER(SEARCH("Bit", $K1602)), "", INDEX(F:F,MAX(IF(OFFSET(F1602,-25,0,24,1)&lt;&gt;"",ROW(OFFSET(F1602,-25,0,24,1)))),)+1)</f>
        <v/>
      </c>
      <c r="G1602" s="82"/>
      <c r="H1602" s="82"/>
      <c r="I1602" s="82"/>
      <c r="J1602" s="82"/>
      <c r="K1602" s="89" t="s">
        <v>88</v>
      </c>
      <c r="L1602" s="89"/>
      <c r="M1602" s="90" t="s">
        <v>1980</v>
      </c>
      <c r="N1602" s="91" t="s">
        <v>1982</v>
      </c>
      <c r="Q1602" s="19"/>
      <c r="R1602" s="19"/>
    </row>
    <row r="1603" spans="1:18" s="18" customFormat="1" ht="22.5" hidden="1" outlineLevel="1" x14ac:dyDescent="0.25">
      <c r="A1603" s="106"/>
      <c r="B1603" s="80"/>
      <c r="C1603" s="81"/>
      <c r="D1603" s="82"/>
      <c r="E1603" s="82" t="str">
        <f t="shared" ca="1" si="335"/>
        <v/>
      </c>
      <c r="F1603" s="82" t="str">
        <f t="array" aca="1" ref="F1603" ca="1">IF(ISNUMBER(SEARCH("Bit", $K1603)), "", INDEX(F:F,MAX(IF(OFFSET(F1603,-25,0,24,1)&lt;&gt;"",ROW(OFFSET(F1603,-25,0,24,1)))),)+1)</f>
        <v/>
      </c>
      <c r="G1603" s="82"/>
      <c r="H1603" s="82"/>
      <c r="I1603" s="82"/>
      <c r="J1603" s="82"/>
      <c r="K1603" s="89" t="s">
        <v>90</v>
      </c>
      <c r="L1603" s="89"/>
      <c r="M1603" s="90" t="s">
        <v>1103</v>
      </c>
      <c r="N1603" s="91" t="s">
        <v>1104</v>
      </c>
      <c r="Q1603" s="19"/>
      <c r="R1603" s="19"/>
    </row>
    <row r="1604" spans="1:18" s="18" customFormat="1" ht="15.75" collapsed="1" x14ac:dyDescent="0.25">
      <c r="A1604" s="106"/>
      <c r="B1604" s="80" t="s">
        <v>40</v>
      </c>
      <c r="C1604" s="81" t="s">
        <v>1820</v>
      </c>
      <c r="D1604" s="82" t="s">
        <v>817</v>
      </c>
      <c r="E1604" s="82" t="str">
        <f t="shared" ca="1" si="335"/>
        <v>0x2F0</v>
      </c>
      <c r="F1604" s="82">
        <f t="array" aca="1" ref="F1604" ca="1">IF(ISNUMBER(SEARCH("Bit", $K1604)), "", INDEX(F:F,MAX(IF(OFFSET(F1604,-25,0,24,1)&lt;&gt;"",ROW(OFFSET(F1604,-25,0,24,1)))),)+1)</f>
        <v>752</v>
      </c>
      <c r="G1604" s="82" t="s">
        <v>43</v>
      </c>
      <c r="H1604" s="82">
        <v>2</v>
      </c>
      <c r="I1604" s="82"/>
      <c r="J1604" s="82"/>
      <c r="K1604" s="89" t="s">
        <v>45</v>
      </c>
      <c r="L1604" s="89" t="s">
        <v>936</v>
      </c>
      <c r="M1604" s="90"/>
      <c r="N1604" s="91"/>
      <c r="Q1604" s="19"/>
      <c r="R1604" s="19"/>
    </row>
    <row r="1605" spans="1:18" s="18" customFormat="1" ht="22.5" hidden="1" outlineLevel="1" x14ac:dyDescent="0.25">
      <c r="A1605" s="106"/>
      <c r="B1605" s="80"/>
      <c r="C1605" s="81"/>
      <c r="D1605" s="82"/>
      <c r="E1605" s="82" t="str">
        <f t="shared" ca="1" si="335"/>
        <v/>
      </c>
      <c r="F1605" s="82" t="str">
        <f t="array" aca="1" ref="F1605" ca="1">IF(ISNUMBER(SEARCH("Bit", $K1605)), "", INDEX(F:F,MAX(IF(OFFSET(F1605,-25,0,24,1)&lt;&gt;"",ROW(OFFSET(F1605,-25,0,24,1)))),)+1)</f>
        <v/>
      </c>
      <c r="G1605" s="82"/>
      <c r="H1605" s="82"/>
      <c r="I1605" s="82"/>
      <c r="J1605" s="82"/>
      <c r="K1605" s="89" t="s">
        <v>88</v>
      </c>
      <c r="L1605" s="89"/>
      <c r="M1605" s="90" t="s">
        <v>1818</v>
      </c>
      <c r="N1605" s="91" t="s">
        <v>1821</v>
      </c>
      <c r="Q1605" s="19"/>
      <c r="R1605" s="19"/>
    </row>
    <row r="1606" spans="1:18" s="18" customFormat="1" ht="15.75" hidden="1" outlineLevel="1" x14ac:dyDescent="0.25">
      <c r="A1606" s="106"/>
      <c r="B1606" s="80"/>
      <c r="C1606" s="81"/>
      <c r="D1606" s="82"/>
      <c r="E1606" s="82" t="str">
        <f t="shared" ca="1" si="335"/>
        <v/>
      </c>
      <c r="F1606" s="82" t="str">
        <f t="array" aca="1" ref="F1606" ca="1">IF(ISNUMBER(SEARCH("Bit", $K1606)), "", INDEX(F:F,MAX(IF(OFFSET(F1606,-25,0,24,1)&lt;&gt;"",ROW(OFFSET(F1606,-25,0,24,1)))),)+1)</f>
        <v/>
      </c>
      <c r="G1606" s="82"/>
      <c r="H1606" s="82"/>
      <c r="I1606" s="82"/>
      <c r="J1606" s="82"/>
      <c r="K1606" s="89" t="s">
        <v>90</v>
      </c>
      <c r="L1606" s="89"/>
      <c r="M1606" s="90" t="s">
        <v>1819</v>
      </c>
      <c r="N1606" s="91"/>
      <c r="Q1606" s="19"/>
      <c r="R1606" s="19"/>
    </row>
    <row r="1607" spans="1:18" s="18" customFormat="1" ht="15.75" collapsed="1" x14ac:dyDescent="0.25">
      <c r="A1607" s="106"/>
      <c r="B1607" s="80" t="s">
        <v>40</v>
      </c>
      <c r="C1607" s="81" t="s">
        <v>1108</v>
      </c>
      <c r="D1607" s="82" t="s">
        <v>817</v>
      </c>
      <c r="E1607" s="82" t="str">
        <f t="shared" ref="E1607:E1616" si="337">IF(F1607&lt;&gt;"","0x"&amp;DEC2HEX(F1607,3),"")</f>
        <v>0x300</v>
      </c>
      <c r="F1607" s="82">
        <f>768</f>
        <v>768</v>
      </c>
      <c r="G1607" s="82" t="s">
        <v>824</v>
      </c>
      <c r="H1607" s="82">
        <v>8</v>
      </c>
      <c r="I1607" s="82"/>
      <c r="J1607" s="82"/>
      <c r="K1607" s="89" t="s">
        <v>45</v>
      </c>
      <c r="L1607" s="89" t="s">
        <v>1109</v>
      </c>
      <c r="M1607" s="90"/>
      <c r="N1607" s="91"/>
      <c r="Q1607" s="19"/>
      <c r="R1607" s="19"/>
    </row>
    <row r="1608" spans="1:18" s="18" customFormat="1" ht="90" hidden="1" outlineLevel="1" x14ac:dyDescent="0.25">
      <c r="A1608" s="106"/>
      <c r="B1608" s="80"/>
      <c r="C1608" s="81"/>
      <c r="D1608" s="82"/>
      <c r="E1608" s="82" t="str">
        <f t="shared" ref="E1608" ca="1" si="338">IF(F1608&lt;&gt;"","0x"&amp;DEC2HEX(F1608,3),"")</f>
        <v/>
      </c>
      <c r="F1608" s="82" t="str">
        <f t="array" aca="1" ref="F1608" ca="1">IF(ISNUMBER(SEARCH("Bit", $K1608)), "", INDEX(F:F,MAX(IF(OFFSET(F1608,-25,0,24,1)&lt;&gt;"",ROW(OFFSET(F1608,-25,0,24,1)))),)+1)</f>
        <v/>
      </c>
      <c r="G1608" s="82"/>
      <c r="H1608" s="82"/>
      <c r="I1608" s="82"/>
      <c r="J1608" s="82"/>
      <c r="K1608" s="89" t="s">
        <v>254</v>
      </c>
      <c r="L1608" s="89"/>
      <c r="M1608" s="90" t="s">
        <v>1110</v>
      </c>
      <c r="N1608" s="91" t="s">
        <v>1111</v>
      </c>
      <c r="Q1608" s="19"/>
      <c r="R1608" s="19"/>
    </row>
    <row r="1609" spans="1:18" s="18" customFormat="1" ht="33.75" hidden="1" outlineLevel="1" x14ac:dyDescent="0.25">
      <c r="A1609" s="106"/>
      <c r="B1609" s="80"/>
      <c r="C1609" s="81"/>
      <c r="D1609" s="82"/>
      <c r="E1609" s="82" t="str">
        <f t="shared" ref="E1609" ca="1" si="339">IF(F1609&lt;&gt;"","0x"&amp;DEC2HEX(F1609,3),"")</f>
        <v/>
      </c>
      <c r="F1609" s="82" t="str">
        <f t="array" aca="1" ref="F1609" ca="1">IF(ISNUMBER(SEARCH("Bit", $K1609)), "", INDEX(F:F,MAX(IF(OFFSET(F1609,-25,0,24,1)&lt;&gt;"",ROW(OFFSET(F1609,-25,0,24,1)))),)+1)</f>
        <v/>
      </c>
      <c r="G1609" s="82"/>
      <c r="H1609" s="82"/>
      <c r="I1609" s="82"/>
      <c r="J1609" s="82"/>
      <c r="K1609" s="89" t="s">
        <v>36</v>
      </c>
      <c r="L1609" s="89"/>
      <c r="M1609" s="90" t="s">
        <v>503</v>
      </c>
      <c r="N1609" s="91" t="s">
        <v>1112</v>
      </c>
      <c r="Q1609" s="19"/>
      <c r="R1609" s="19"/>
    </row>
    <row r="1610" spans="1:18" s="18" customFormat="1" ht="22.5" hidden="1" outlineLevel="1" x14ac:dyDescent="0.25">
      <c r="A1610" s="106"/>
      <c r="B1610" s="80"/>
      <c r="C1610" s="81"/>
      <c r="D1610" s="82"/>
      <c r="E1610" s="82" t="str">
        <f t="shared" ref="E1610" ca="1" si="340">IF(F1610&lt;&gt;"","0x"&amp;DEC2HEX(F1610,3),"")</f>
        <v/>
      </c>
      <c r="F1610" s="82" t="str">
        <f t="array" aca="1" ref="F1610" ca="1">IF(ISNUMBER(SEARCH("Bit", $K1610)), "", INDEX(F:F,MAX(IF(OFFSET(F1610,-25,0,24,1)&lt;&gt;"",ROW(OFFSET(F1610,-25,0,24,1)))),)+1)</f>
        <v/>
      </c>
      <c r="G1610" s="82"/>
      <c r="H1610" s="82"/>
      <c r="I1610" s="82"/>
      <c r="J1610" s="82"/>
      <c r="K1610" s="89" t="s">
        <v>37</v>
      </c>
      <c r="L1610" s="89"/>
      <c r="M1610" s="90" t="s">
        <v>500</v>
      </c>
      <c r="N1610" s="91" t="s">
        <v>1113</v>
      </c>
      <c r="Q1610" s="19"/>
      <c r="R1610" s="19"/>
    </row>
    <row r="1611" spans="1:18" s="18" customFormat="1" ht="225" hidden="1" outlineLevel="1" x14ac:dyDescent="0.25">
      <c r="A1611" s="106"/>
      <c r="B1611" s="80"/>
      <c r="C1611" s="81"/>
      <c r="D1611" s="82"/>
      <c r="E1611" s="82" t="str">
        <f t="shared" ca="1" si="337"/>
        <v/>
      </c>
      <c r="F1611" s="82" t="str">
        <f t="array" aca="1" ref="F1611" ca="1">IF(ISNUMBER(SEARCH("Bit", $K1611)), "", INDEX(F:F,MAX(IF(OFFSET(F1611,-25,0,24,1)&lt;&gt;"",ROW(OFFSET(F1611,-25,0,24,1)))),)+1)</f>
        <v/>
      </c>
      <c r="G1611" s="82"/>
      <c r="H1611" s="82"/>
      <c r="I1611" s="82"/>
      <c r="J1611" s="82"/>
      <c r="K1611" s="89" t="s">
        <v>300</v>
      </c>
      <c r="L1611" s="89"/>
      <c r="M1611" s="90" t="s">
        <v>1114</v>
      </c>
      <c r="N1611" s="91" t="s">
        <v>1115</v>
      </c>
      <c r="Q1611" s="19"/>
      <c r="R1611" s="19"/>
    </row>
    <row r="1612" spans="1:18" s="18" customFormat="1" ht="15.75" collapsed="1" x14ac:dyDescent="0.25">
      <c r="A1612" s="106"/>
      <c r="B1612" s="80" t="s">
        <v>40</v>
      </c>
      <c r="C1612" s="81" t="s">
        <v>1116</v>
      </c>
      <c r="D1612" s="82" t="s">
        <v>817</v>
      </c>
      <c r="E1612" s="82" t="str">
        <f t="shared" ca="1" si="337"/>
        <v>0x301</v>
      </c>
      <c r="F1612" s="82">
        <f t="array" aca="1" ref="F1612" ca="1">IF(ISNUMBER(SEARCH("Bit", $K1612)), "", INDEX(F:F,MAX(IF(OFFSET(F1612,-25,0,24,1)&lt;&gt;"",ROW(OFFSET(F1612,-25,0,24,1)))),)+1)</f>
        <v>769</v>
      </c>
      <c r="G1612" s="82" t="s">
        <v>824</v>
      </c>
      <c r="H1612" s="82">
        <v>16</v>
      </c>
      <c r="I1612" s="82"/>
      <c r="J1612" s="82"/>
      <c r="K1612" s="89" t="s">
        <v>45</v>
      </c>
      <c r="L1612" s="89" t="s">
        <v>1109</v>
      </c>
      <c r="M1612" s="90"/>
      <c r="N1612" s="91"/>
      <c r="Q1612" s="19"/>
      <c r="R1612" s="19"/>
    </row>
    <row r="1613" spans="1:18" s="18" customFormat="1" ht="33.75" hidden="1" outlineLevel="1" x14ac:dyDescent="0.25">
      <c r="A1613" s="106"/>
      <c r="B1613" s="80"/>
      <c r="C1613" s="81"/>
      <c r="D1613" s="82"/>
      <c r="E1613" s="82" t="str">
        <f t="shared" ca="1" si="337"/>
        <v/>
      </c>
      <c r="F1613" s="82" t="str">
        <f t="array" aca="1" ref="F1613" ca="1">IF(ISNUMBER(SEARCH("Bit", $K1613)), "", INDEX(F:F,MAX(IF(OFFSET(F1613,-25,0,24,1)&lt;&gt;"",ROW(OFFSET(F1613,-25,0,24,1)))),)+1)</f>
        <v/>
      </c>
      <c r="G1613" s="82"/>
      <c r="H1613" s="82"/>
      <c r="I1613" s="82"/>
      <c r="J1613" s="82"/>
      <c r="K1613" s="89" t="s">
        <v>112</v>
      </c>
      <c r="L1613" s="89"/>
      <c r="M1613" s="90" t="s">
        <v>1117</v>
      </c>
      <c r="N1613" s="91" t="s">
        <v>1118</v>
      </c>
      <c r="Q1613" s="19"/>
      <c r="R1613" s="19"/>
    </row>
    <row r="1614" spans="1:18" s="18" customFormat="1" ht="15.75" collapsed="1" x14ac:dyDescent="0.25">
      <c r="A1614" s="106"/>
      <c r="B1614" s="80" t="s">
        <v>40</v>
      </c>
      <c r="C1614" s="81" t="s">
        <v>1119</v>
      </c>
      <c r="D1614" s="82" t="s">
        <v>817</v>
      </c>
      <c r="E1614" s="82" t="str">
        <f t="shared" ca="1" si="337"/>
        <v>0x302</v>
      </c>
      <c r="F1614" s="82">
        <f t="array" aca="1" ref="F1614" ca="1">IF(ISNUMBER(SEARCH("Bit", $K1614)), "", INDEX(F:F,MAX(IF(OFFSET(F1614,-25,0,24,1)&lt;&gt;"",ROW(OFFSET(F1614,-25,0,24,1)))),)+1)</f>
        <v>770</v>
      </c>
      <c r="G1614" s="82" t="s">
        <v>824</v>
      </c>
      <c r="H1614" s="82">
        <v>2</v>
      </c>
      <c r="I1614" s="82"/>
      <c r="J1614" s="82" t="s">
        <v>1120</v>
      </c>
      <c r="K1614" s="89" t="s">
        <v>45</v>
      </c>
      <c r="L1614" s="89" t="s">
        <v>1109</v>
      </c>
      <c r="M1614" s="90"/>
      <c r="N1614" s="91"/>
      <c r="Q1614" s="19"/>
      <c r="R1614" s="19"/>
    </row>
    <row r="1615" spans="1:18" s="18" customFormat="1" ht="22.5" hidden="1" outlineLevel="1" x14ac:dyDescent="0.25">
      <c r="A1615" s="106"/>
      <c r="B1615" s="80"/>
      <c r="C1615" s="81"/>
      <c r="D1615" s="82"/>
      <c r="E1615" s="82" t="str">
        <f t="shared" ca="1" si="337"/>
        <v/>
      </c>
      <c r="F1615" s="82" t="str">
        <f t="array" aca="1" ref="F1615" ca="1">IF(ISNUMBER(SEARCH("Bit", $K1615)), "", INDEX(F:F,MAX(IF(OFFSET(F1615,-25,0,24,1)&lt;&gt;"",ROW(OFFSET(F1615,-25,0,24,1)))),)+1)</f>
        <v/>
      </c>
      <c r="G1615" s="82"/>
      <c r="H1615" s="82"/>
      <c r="I1615" s="82"/>
      <c r="J1615" s="82"/>
      <c r="K1615" s="89" t="s">
        <v>88</v>
      </c>
      <c r="L1615" s="89"/>
      <c r="M1615" s="90" t="s">
        <v>1121</v>
      </c>
      <c r="N1615" s="91" t="s">
        <v>1122</v>
      </c>
      <c r="Q1615" s="19"/>
      <c r="R1615" s="19"/>
    </row>
    <row r="1616" spans="1:18" s="18" customFormat="1" ht="45" hidden="1" outlineLevel="1" x14ac:dyDescent="0.25">
      <c r="A1616" s="106"/>
      <c r="B1616" s="80"/>
      <c r="C1616" s="81"/>
      <c r="D1616" s="82"/>
      <c r="E1616" s="82" t="str">
        <f t="shared" ca="1" si="337"/>
        <v/>
      </c>
      <c r="F1616" s="82" t="str">
        <f t="array" aca="1" ref="F1616" ca="1">IF(ISNUMBER(SEARCH("Bit", $K1616)), "", INDEX(F:F,MAX(IF(OFFSET(F1616,-25,0,24,1)&lt;&gt;"",ROW(OFFSET(F1616,-25,0,24,1)))),)+1)</f>
        <v/>
      </c>
      <c r="G1616" s="82"/>
      <c r="H1616" s="82"/>
      <c r="I1616" s="82"/>
      <c r="J1616" s="82"/>
      <c r="K1616" s="89" t="s">
        <v>90</v>
      </c>
      <c r="L1616" s="89"/>
      <c r="M1616" s="90" t="s">
        <v>1123</v>
      </c>
      <c r="N1616" s="91" t="s">
        <v>1124</v>
      </c>
      <c r="Q1616" s="19"/>
      <c r="R1616" s="19"/>
    </row>
    <row r="1617" spans="1:18" s="18" customFormat="1" ht="15.75" collapsed="1" x14ac:dyDescent="0.25">
      <c r="A1617" s="106"/>
      <c r="B1617" s="80" t="s">
        <v>40</v>
      </c>
      <c r="C1617" s="81"/>
      <c r="D1617" s="82" t="s">
        <v>817</v>
      </c>
      <c r="E1617" s="82" t="str">
        <f t="shared" ref="E1617:E1748" ca="1" si="341">IF(F1617&lt;&gt;"","0x"&amp;DEC2HEX(F1617,3),"")</f>
        <v>0x303</v>
      </c>
      <c r="F1617" s="82">
        <f t="array" aca="1" ref="F1617" ca="1">IF(ISNUMBER(SEARCH("Bit", $K1617)), "", INDEX(F:F,MAX(IF(OFFSET(F1617,-25,0,24,1)&lt;&gt;"",ROW(OFFSET(F1617,-25,0,24,1)))),)+1)</f>
        <v>771</v>
      </c>
      <c r="G1617" s="82" t="s">
        <v>43</v>
      </c>
      <c r="H1617" s="82">
        <v>16</v>
      </c>
      <c r="I1617" s="82"/>
      <c r="J1617" s="82"/>
      <c r="K1617" s="89" t="s">
        <v>45</v>
      </c>
      <c r="L1617" s="89" t="s">
        <v>1109</v>
      </c>
      <c r="M1617" s="90"/>
      <c r="N1617" s="91"/>
      <c r="Q1617" s="19"/>
      <c r="R1617" s="19"/>
    </row>
    <row r="1618" spans="1:18" s="18" customFormat="1" ht="15.75" hidden="1" outlineLevel="1" x14ac:dyDescent="0.25">
      <c r="A1618" s="106"/>
      <c r="B1618" s="80"/>
      <c r="C1618" s="81"/>
      <c r="D1618" s="82"/>
      <c r="E1618" s="82" t="str">
        <f t="shared" ca="1" si="341"/>
        <v/>
      </c>
      <c r="F1618" s="82" t="str">
        <f t="array" aca="1" ref="F1618" ca="1">IF(ISNUMBER(SEARCH("Bit", $K1618)), "", INDEX(F:F,MAX(IF(OFFSET(F1618,-25,0,24,1)&lt;&gt;"",ROW(OFFSET(F1618,-25,0,24,1)))),)+1)</f>
        <v/>
      </c>
      <c r="G1618" s="82"/>
      <c r="H1618" s="82"/>
      <c r="I1618" s="82"/>
      <c r="J1618" s="82"/>
      <c r="K1618" s="89" t="s">
        <v>607</v>
      </c>
      <c r="L1618" s="89" t="s">
        <v>1109</v>
      </c>
      <c r="M1618" s="90"/>
      <c r="N1618" s="91"/>
      <c r="Q1618" s="19"/>
      <c r="R1618" s="19"/>
    </row>
    <row r="1619" spans="1:18" s="18" customFormat="1" ht="15.75" hidden="1" outlineLevel="1" x14ac:dyDescent="0.25">
      <c r="A1619" s="106"/>
      <c r="B1619" s="80"/>
      <c r="C1619" s="81"/>
      <c r="D1619" s="82"/>
      <c r="E1619" s="82" t="str">
        <f t="shared" ca="1" si="341"/>
        <v/>
      </c>
      <c r="F1619" s="82" t="str">
        <f t="array" aca="1" ref="F1619" ca="1">IF(ISNUMBER(SEARCH("Bit", $K1619)), "", INDEX(F:F,MAX(IF(OFFSET(F1619,-25,0,24,1)&lt;&gt;"",ROW(OFFSET(F1619,-25,0,24,1)))),)+1)</f>
        <v/>
      </c>
      <c r="G1619" s="82"/>
      <c r="H1619" s="82"/>
      <c r="I1619" s="82"/>
      <c r="J1619" s="82"/>
      <c r="K1619" s="89" t="s">
        <v>608</v>
      </c>
      <c r="L1619" s="89" t="s">
        <v>1109</v>
      </c>
      <c r="M1619" s="90"/>
      <c r="N1619" s="91"/>
      <c r="Q1619" s="19"/>
      <c r="R1619" s="19"/>
    </row>
    <row r="1620" spans="1:18" s="18" customFormat="1" ht="15.75" hidden="1" outlineLevel="1" x14ac:dyDescent="0.25">
      <c r="A1620" s="106"/>
      <c r="B1620" s="80"/>
      <c r="C1620" s="81"/>
      <c r="D1620" s="82"/>
      <c r="E1620" s="82" t="str">
        <f t="shared" ca="1" si="341"/>
        <v/>
      </c>
      <c r="F1620" s="82" t="str">
        <f t="array" aca="1" ref="F1620" ca="1">IF(ISNUMBER(SEARCH("Bit", $K1620)), "", INDEX(F:F,MAX(IF(OFFSET(F1620,-25,0,24,1)&lt;&gt;"",ROW(OFFSET(F1620,-25,0,24,1)))),)+1)</f>
        <v/>
      </c>
      <c r="G1620" s="82"/>
      <c r="H1620" s="82"/>
      <c r="I1620" s="82"/>
      <c r="J1620" s="82"/>
      <c r="K1620" s="89" t="s">
        <v>756</v>
      </c>
      <c r="L1620" s="89" t="s">
        <v>1109</v>
      </c>
      <c r="M1620" s="90"/>
      <c r="N1620" s="91"/>
      <c r="Q1620" s="19"/>
      <c r="R1620" s="19"/>
    </row>
    <row r="1621" spans="1:18" s="18" customFormat="1" ht="15.75" hidden="1" outlineLevel="1" x14ac:dyDescent="0.25">
      <c r="A1621" s="106"/>
      <c r="B1621" s="80"/>
      <c r="C1621" s="81"/>
      <c r="D1621" s="82"/>
      <c r="E1621" s="82" t="str">
        <f t="shared" ca="1" si="341"/>
        <v/>
      </c>
      <c r="F1621" s="82" t="str">
        <f t="array" aca="1" ref="F1621" ca="1">IF(ISNUMBER(SEARCH("Bit", $K1621)), "", INDEX(F:F,MAX(IF(OFFSET(F1621,-25,0,24,1)&lt;&gt;"",ROW(OFFSET(F1621,-25,0,24,1)))),)+1)</f>
        <v/>
      </c>
      <c r="G1621" s="82"/>
      <c r="H1621" s="82"/>
      <c r="I1621" s="82"/>
      <c r="J1621" s="82"/>
      <c r="K1621" s="89" t="s">
        <v>759</v>
      </c>
      <c r="L1621" s="89" t="s">
        <v>1109</v>
      </c>
      <c r="M1621" s="90"/>
      <c r="N1621" s="91"/>
      <c r="Q1621" s="19"/>
      <c r="R1621" s="19"/>
    </row>
    <row r="1622" spans="1:18" s="18" customFormat="1" ht="15.75" hidden="1" outlineLevel="1" x14ac:dyDescent="0.25">
      <c r="A1622" s="106"/>
      <c r="B1622" s="80"/>
      <c r="C1622" s="81"/>
      <c r="D1622" s="82"/>
      <c r="E1622" s="82" t="str">
        <f t="shared" ca="1" si="341"/>
        <v/>
      </c>
      <c r="F1622" s="82" t="str">
        <f t="array" aca="1" ref="F1622" ca="1">IF(ISNUMBER(SEARCH("Bit", $K1622)), "", INDEX(F:F,MAX(IF(OFFSET(F1622,-25,0,24,1)&lt;&gt;"",ROW(OFFSET(F1622,-25,0,24,1)))),)+1)</f>
        <v/>
      </c>
      <c r="G1622" s="82"/>
      <c r="H1622" s="82"/>
      <c r="I1622" s="82"/>
      <c r="J1622" s="82"/>
      <c r="K1622" s="89" t="s">
        <v>244</v>
      </c>
      <c r="L1622" s="89" t="s">
        <v>1109</v>
      </c>
      <c r="M1622" s="90"/>
      <c r="N1622" s="91"/>
      <c r="Q1622" s="19"/>
      <c r="R1622" s="19"/>
    </row>
    <row r="1623" spans="1:18" s="18" customFormat="1" ht="15.75" hidden="1" outlineLevel="1" x14ac:dyDescent="0.25">
      <c r="A1623" s="106"/>
      <c r="B1623" s="80"/>
      <c r="C1623" s="81"/>
      <c r="D1623" s="82"/>
      <c r="E1623" s="82" t="str">
        <f t="shared" ca="1" si="341"/>
        <v/>
      </c>
      <c r="F1623" s="82" t="str">
        <f t="array" aca="1" ref="F1623" ca="1">IF(ISNUMBER(SEARCH("Bit", $K1623)), "", INDEX(F:F,MAX(IF(OFFSET(F1623,-25,0,24,1)&lt;&gt;"",ROW(OFFSET(F1623,-25,0,24,1)))),)+1)</f>
        <v/>
      </c>
      <c r="G1623" s="82"/>
      <c r="H1623" s="82"/>
      <c r="I1623" s="82"/>
      <c r="J1623" s="82"/>
      <c r="K1623" s="89" t="s">
        <v>50</v>
      </c>
      <c r="L1623" s="89" t="s">
        <v>1109</v>
      </c>
      <c r="M1623" s="90"/>
      <c r="N1623" s="91"/>
      <c r="Q1623" s="19"/>
      <c r="R1623" s="19"/>
    </row>
    <row r="1624" spans="1:18" s="18" customFormat="1" ht="15.75" hidden="1" outlineLevel="1" x14ac:dyDescent="0.25">
      <c r="A1624" s="106"/>
      <c r="B1624" s="80"/>
      <c r="C1624" s="81"/>
      <c r="D1624" s="82"/>
      <c r="E1624" s="82" t="str">
        <f t="shared" ca="1" si="341"/>
        <v/>
      </c>
      <c r="F1624" s="82" t="str">
        <f t="array" aca="1" ref="F1624" ca="1">IF(ISNUMBER(SEARCH("Bit", $K1624)), "", INDEX(F:F,MAX(IF(OFFSET(F1624,-25,0,24,1)&lt;&gt;"",ROW(OFFSET(F1624,-25,0,24,1)))),)+1)</f>
        <v/>
      </c>
      <c r="G1624" s="82"/>
      <c r="H1624" s="82"/>
      <c r="I1624" s="82"/>
      <c r="J1624" s="82"/>
      <c r="K1624" s="89" t="s">
        <v>249</v>
      </c>
      <c r="L1624" s="89" t="s">
        <v>1109</v>
      </c>
      <c r="M1624" s="90"/>
      <c r="N1624" s="91"/>
      <c r="Q1624" s="19"/>
      <c r="R1624" s="19"/>
    </row>
    <row r="1625" spans="1:18" s="18" customFormat="1" ht="15.75" hidden="1" outlineLevel="1" x14ac:dyDescent="0.25">
      <c r="A1625" s="106"/>
      <c r="B1625" s="80"/>
      <c r="C1625" s="81"/>
      <c r="D1625" s="82"/>
      <c r="E1625" s="82" t="str">
        <f t="shared" ca="1" si="341"/>
        <v/>
      </c>
      <c r="F1625" s="82" t="str">
        <f t="array" aca="1" ref="F1625" ca="1">IF(ISNUMBER(SEARCH("Bit", $K1625)), "", INDEX(F:F,MAX(IF(OFFSET(F1625,-25,0,24,1)&lt;&gt;"",ROW(OFFSET(F1625,-25,0,24,1)))),)+1)</f>
        <v/>
      </c>
      <c r="G1625" s="82"/>
      <c r="H1625" s="82"/>
      <c r="I1625" s="82"/>
      <c r="J1625" s="82"/>
      <c r="K1625" s="89" t="s">
        <v>69</v>
      </c>
      <c r="L1625" s="89" t="s">
        <v>1109</v>
      </c>
      <c r="M1625" s="90"/>
      <c r="N1625" s="91"/>
      <c r="Q1625" s="19"/>
      <c r="R1625" s="19"/>
    </row>
    <row r="1626" spans="1:18" s="18" customFormat="1" ht="15.75" hidden="1" outlineLevel="1" x14ac:dyDescent="0.25">
      <c r="A1626" s="106"/>
      <c r="B1626" s="80"/>
      <c r="C1626" s="81"/>
      <c r="D1626" s="82"/>
      <c r="E1626" s="82" t="str">
        <f t="shared" ca="1" si="341"/>
        <v/>
      </c>
      <c r="F1626" s="82" t="str">
        <f t="array" aca="1" ref="F1626" ca="1">IF(ISNUMBER(SEARCH("Bit", $K1626)), "", INDEX(F:F,MAX(IF(OFFSET(F1626,-25,0,24,1)&lt;&gt;"",ROW(OFFSET(F1626,-25,0,24,1)))),)+1)</f>
        <v/>
      </c>
      <c r="G1626" s="82"/>
      <c r="H1626" s="82"/>
      <c r="I1626" s="82"/>
      <c r="J1626" s="82"/>
      <c r="K1626" s="89" t="s">
        <v>34</v>
      </c>
      <c r="L1626" s="89" t="s">
        <v>1109</v>
      </c>
      <c r="M1626" s="90"/>
      <c r="N1626" s="91"/>
      <c r="Q1626" s="19"/>
      <c r="R1626" s="19"/>
    </row>
    <row r="1627" spans="1:18" s="18" customFormat="1" ht="15.75" hidden="1" outlineLevel="1" x14ac:dyDescent="0.25">
      <c r="A1627" s="106"/>
      <c r="B1627" s="80"/>
      <c r="C1627" s="81"/>
      <c r="D1627" s="82"/>
      <c r="E1627" s="82" t="str">
        <f t="shared" ca="1" si="341"/>
        <v/>
      </c>
      <c r="F1627" s="82" t="str">
        <f t="array" aca="1" ref="F1627" ca="1">IF(ISNUMBER(SEARCH("Bit", $K1627)), "", INDEX(F:F,MAX(IF(OFFSET(F1627,-25,0,24,1)&lt;&gt;"",ROW(OFFSET(F1627,-25,0,24,1)))),)+1)</f>
        <v/>
      </c>
      <c r="G1627" s="82"/>
      <c r="H1627" s="82"/>
      <c r="I1627" s="82"/>
      <c r="J1627" s="82"/>
      <c r="K1627" s="89" t="s">
        <v>35</v>
      </c>
      <c r="L1627" s="89" t="s">
        <v>1109</v>
      </c>
      <c r="M1627" s="90"/>
      <c r="N1627" s="91"/>
      <c r="Q1627" s="19"/>
      <c r="R1627" s="19"/>
    </row>
    <row r="1628" spans="1:18" s="18" customFormat="1" ht="15.75" hidden="1" outlineLevel="1" x14ac:dyDescent="0.25">
      <c r="A1628" s="106"/>
      <c r="B1628" s="80"/>
      <c r="C1628" s="81"/>
      <c r="D1628" s="82"/>
      <c r="E1628" s="82" t="str">
        <f t="shared" ca="1" si="341"/>
        <v/>
      </c>
      <c r="F1628" s="82" t="str">
        <f t="array" aca="1" ref="F1628" ca="1">IF(ISNUMBER(SEARCH("Bit", $K1628)), "", INDEX(F:F,MAX(IF(OFFSET(F1628,-25,0,24,1)&lt;&gt;"",ROW(OFFSET(F1628,-25,0,24,1)))),)+1)</f>
        <v/>
      </c>
      <c r="G1628" s="82"/>
      <c r="H1628" s="82"/>
      <c r="I1628" s="82"/>
      <c r="J1628" s="82"/>
      <c r="K1628" s="89" t="s">
        <v>36</v>
      </c>
      <c r="L1628" s="89" t="s">
        <v>1109</v>
      </c>
      <c r="M1628" s="90"/>
      <c r="N1628" s="91"/>
      <c r="Q1628" s="19"/>
      <c r="R1628" s="19"/>
    </row>
    <row r="1629" spans="1:18" s="18" customFormat="1" ht="15.75" hidden="1" outlineLevel="1" x14ac:dyDescent="0.25">
      <c r="A1629" s="106"/>
      <c r="B1629" s="80"/>
      <c r="C1629" s="81"/>
      <c r="D1629" s="82"/>
      <c r="E1629" s="82" t="str">
        <f t="shared" ca="1" si="341"/>
        <v/>
      </c>
      <c r="F1629" s="82" t="str">
        <f t="array" aca="1" ref="F1629" ca="1">IF(ISNUMBER(SEARCH("Bit", $K1629)), "", INDEX(F:F,MAX(IF(OFFSET(F1629,-25,0,24,1)&lt;&gt;"",ROW(OFFSET(F1629,-25,0,24,1)))),)+1)</f>
        <v/>
      </c>
      <c r="G1629" s="82"/>
      <c r="H1629" s="82"/>
      <c r="I1629" s="82"/>
      <c r="J1629" s="82"/>
      <c r="K1629" s="89" t="s">
        <v>37</v>
      </c>
      <c r="L1629" s="89" t="s">
        <v>1109</v>
      </c>
      <c r="M1629" s="90"/>
      <c r="N1629" s="91"/>
      <c r="Q1629" s="19"/>
      <c r="R1629" s="19"/>
    </row>
    <row r="1630" spans="1:18" s="18" customFormat="1" ht="15.75" hidden="1" outlineLevel="1" x14ac:dyDescent="0.25">
      <c r="A1630" s="106"/>
      <c r="B1630" s="80"/>
      <c r="C1630" s="81"/>
      <c r="D1630" s="82"/>
      <c r="E1630" s="82" t="str">
        <f t="shared" ca="1" si="341"/>
        <v/>
      </c>
      <c r="F1630" s="82" t="str">
        <f t="array" aca="1" ref="F1630" ca="1">IF(ISNUMBER(SEARCH("Bit", $K1630)), "", INDEX(F:F,MAX(IF(OFFSET(F1630,-25,0,24,1)&lt;&gt;"",ROW(OFFSET(F1630,-25,0,24,1)))),)+1)</f>
        <v/>
      </c>
      <c r="G1630" s="82"/>
      <c r="H1630" s="82"/>
      <c r="I1630" s="82"/>
      <c r="J1630" s="82"/>
      <c r="K1630" s="89" t="s">
        <v>38</v>
      </c>
      <c r="L1630" s="89" t="s">
        <v>1109</v>
      </c>
      <c r="M1630" s="90"/>
      <c r="N1630" s="91"/>
      <c r="Q1630" s="19"/>
      <c r="R1630" s="19"/>
    </row>
    <row r="1631" spans="1:18" s="18" customFormat="1" ht="15.75" hidden="1" outlineLevel="1" x14ac:dyDescent="0.25">
      <c r="A1631" s="106"/>
      <c r="B1631" s="80"/>
      <c r="C1631" s="81"/>
      <c r="D1631" s="82"/>
      <c r="E1631" s="82" t="str">
        <f t="shared" ca="1" si="341"/>
        <v/>
      </c>
      <c r="F1631" s="82" t="str">
        <f t="array" aca="1" ref="F1631" ca="1">IF(ISNUMBER(SEARCH("Bit", $K1631)), "", INDEX(F:F,MAX(IF(OFFSET(F1631,-25,0,24,1)&lt;&gt;"",ROW(OFFSET(F1631,-25,0,24,1)))),)+1)</f>
        <v/>
      </c>
      <c r="G1631" s="82"/>
      <c r="H1631" s="82"/>
      <c r="I1631" s="82"/>
      <c r="J1631" s="82"/>
      <c r="K1631" s="89" t="s">
        <v>39</v>
      </c>
      <c r="L1631" s="89" t="s">
        <v>1109</v>
      </c>
      <c r="M1631" s="90"/>
      <c r="N1631" s="91"/>
      <c r="Q1631" s="19"/>
      <c r="R1631" s="19"/>
    </row>
    <row r="1632" spans="1:18" s="18" customFormat="1" ht="15.75" hidden="1" outlineLevel="1" x14ac:dyDescent="0.25">
      <c r="A1632" s="106"/>
      <c r="B1632" s="80"/>
      <c r="C1632" s="81"/>
      <c r="D1632" s="82"/>
      <c r="E1632" s="82" t="str">
        <f t="shared" ca="1" si="341"/>
        <v/>
      </c>
      <c r="F1632" s="82" t="str">
        <f t="array" aca="1" ref="F1632" ca="1">IF(ISNUMBER(SEARCH("Bit", $K1632)), "", INDEX(F:F,MAX(IF(OFFSET(F1632,-25,0,24,1)&lt;&gt;"",ROW(OFFSET(F1632,-25,0,24,1)))),)+1)</f>
        <v/>
      </c>
      <c r="G1632" s="82"/>
      <c r="H1632" s="82"/>
      <c r="I1632" s="82"/>
      <c r="J1632" s="82"/>
      <c r="K1632" s="89" t="s">
        <v>88</v>
      </c>
      <c r="L1632" s="89" t="s">
        <v>1109</v>
      </c>
      <c r="M1632" s="90"/>
      <c r="N1632" s="91"/>
      <c r="Q1632" s="19"/>
      <c r="R1632" s="19"/>
    </row>
    <row r="1633" spans="1:18" s="18" customFormat="1" ht="15.75" hidden="1" outlineLevel="1" x14ac:dyDescent="0.25">
      <c r="A1633" s="106"/>
      <c r="B1633" s="80"/>
      <c r="C1633" s="81"/>
      <c r="D1633" s="82"/>
      <c r="E1633" s="82" t="str">
        <f t="shared" ca="1" si="341"/>
        <v/>
      </c>
      <c r="F1633" s="82" t="str">
        <f t="array" aca="1" ref="F1633" ca="1">IF(ISNUMBER(SEARCH("Bit", $K1633)), "", INDEX(F:F,MAX(IF(OFFSET(F1633,-25,0,24,1)&lt;&gt;"",ROW(OFFSET(F1633,-25,0,24,1)))),)+1)</f>
        <v/>
      </c>
      <c r="G1633" s="82"/>
      <c r="H1633" s="82"/>
      <c r="I1633" s="82"/>
      <c r="J1633" s="82"/>
      <c r="K1633" s="89" t="s">
        <v>90</v>
      </c>
      <c r="L1633" s="89" t="s">
        <v>1109</v>
      </c>
      <c r="M1633" s="90"/>
      <c r="N1633" s="91"/>
      <c r="Q1633" s="19"/>
      <c r="R1633" s="19"/>
    </row>
    <row r="1634" spans="1:18" s="18" customFormat="1" ht="15.75" collapsed="1" x14ac:dyDescent="0.25">
      <c r="A1634" s="106"/>
      <c r="B1634" s="80" t="s">
        <v>40</v>
      </c>
      <c r="C1634" s="81"/>
      <c r="D1634" s="82" t="s">
        <v>817</v>
      </c>
      <c r="E1634" s="82" t="str">
        <f t="shared" ca="1" si="341"/>
        <v>0x304</v>
      </c>
      <c r="F1634" s="82">
        <f t="array" aca="1" ref="F1634" ca="1">IF(ISNUMBER(SEARCH("Bit", $K1634)), "", INDEX(F:F,MAX(IF(OFFSET(F1634,-25,0,24,1)&lt;&gt;"",ROW(OFFSET(F1634,-25,0,24,1)))),)+1)</f>
        <v>772</v>
      </c>
      <c r="G1634" s="82" t="s">
        <v>43</v>
      </c>
      <c r="H1634" s="82">
        <v>16</v>
      </c>
      <c r="I1634" s="82"/>
      <c r="J1634" s="82"/>
      <c r="K1634" s="89" t="s">
        <v>45</v>
      </c>
      <c r="L1634" s="89" t="s">
        <v>1109</v>
      </c>
      <c r="M1634" s="90"/>
      <c r="N1634" s="91"/>
      <c r="Q1634" s="19"/>
      <c r="R1634" s="19"/>
    </row>
    <row r="1635" spans="1:18" s="18" customFormat="1" ht="15.75" hidden="1" outlineLevel="1" x14ac:dyDescent="0.25">
      <c r="A1635" s="106"/>
      <c r="B1635" s="80"/>
      <c r="C1635" s="81"/>
      <c r="D1635" s="82"/>
      <c r="E1635" s="82" t="str">
        <f t="shared" ca="1" si="341"/>
        <v/>
      </c>
      <c r="F1635" s="82" t="str">
        <f t="array" aca="1" ref="F1635" ca="1">IF(ISNUMBER(SEARCH("Bit", $K1635)), "", INDEX(F:F,MAX(IF(OFFSET(F1635,-25,0,24,1)&lt;&gt;"",ROW(OFFSET(F1635,-25,0,24,1)))),)+1)</f>
        <v/>
      </c>
      <c r="G1635" s="82"/>
      <c r="H1635" s="82"/>
      <c r="I1635" s="82"/>
      <c r="J1635" s="82"/>
      <c r="K1635" s="89" t="s">
        <v>607</v>
      </c>
      <c r="L1635" s="89" t="s">
        <v>1109</v>
      </c>
      <c r="M1635" s="90"/>
      <c r="N1635" s="91"/>
      <c r="Q1635" s="19"/>
      <c r="R1635" s="19"/>
    </row>
    <row r="1636" spans="1:18" s="18" customFormat="1" ht="15.75" hidden="1" outlineLevel="1" x14ac:dyDescent="0.25">
      <c r="A1636" s="106"/>
      <c r="B1636" s="80"/>
      <c r="C1636" s="81"/>
      <c r="D1636" s="82"/>
      <c r="E1636" s="82" t="str">
        <f t="shared" ca="1" si="341"/>
        <v/>
      </c>
      <c r="F1636" s="82" t="str">
        <f t="array" aca="1" ref="F1636" ca="1">IF(ISNUMBER(SEARCH("Bit", $K1636)), "", INDEX(F:F,MAX(IF(OFFSET(F1636,-25,0,24,1)&lt;&gt;"",ROW(OFFSET(F1636,-25,0,24,1)))),)+1)</f>
        <v/>
      </c>
      <c r="G1636" s="82"/>
      <c r="H1636" s="82"/>
      <c r="I1636" s="82"/>
      <c r="J1636" s="82"/>
      <c r="K1636" s="89" t="s">
        <v>608</v>
      </c>
      <c r="L1636" s="89" t="s">
        <v>1109</v>
      </c>
      <c r="M1636" s="90"/>
      <c r="N1636" s="91"/>
      <c r="Q1636" s="19"/>
      <c r="R1636" s="19"/>
    </row>
    <row r="1637" spans="1:18" s="18" customFormat="1" ht="15.75" hidden="1" outlineLevel="1" x14ac:dyDescent="0.25">
      <c r="A1637" s="106"/>
      <c r="B1637" s="80"/>
      <c r="C1637" s="81"/>
      <c r="D1637" s="82"/>
      <c r="E1637" s="82" t="str">
        <f t="shared" ca="1" si="341"/>
        <v/>
      </c>
      <c r="F1637" s="82" t="str">
        <f t="array" aca="1" ref="F1637" ca="1">IF(ISNUMBER(SEARCH("Bit", $K1637)), "", INDEX(F:F,MAX(IF(OFFSET(F1637,-25,0,24,1)&lt;&gt;"",ROW(OFFSET(F1637,-25,0,24,1)))),)+1)</f>
        <v/>
      </c>
      <c r="G1637" s="82"/>
      <c r="H1637" s="82"/>
      <c r="I1637" s="82"/>
      <c r="J1637" s="82"/>
      <c r="K1637" s="89" t="s">
        <v>756</v>
      </c>
      <c r="L1637" s="89" t="s">
        <v>1109</v>
      </c>
      <c r="M1637" s="90"/>
      <c r="N1637" s="91"/>
      <c r="Q1637" s="19"/>
      <c r="R1637" s="19"/>
    </row>
    <row r="1638" spans="1:18" s="18" customFormat="1" ht="15.75" hidden="1" outlineLevel="1" x14ac:dyDescent="0.25">
      <c r="A1638" s="106"/>
      <c r="B1638" s="80"/>
      <c r="C1638" s="81"/>
      <c r="D1638" s="82"/>
      <c r="E1638" s="82" t="str">
        <f t="shared" ca="1" si="341"/>
        <v/>
      </c>
      <c r="F1638" s="82" t="str">
        <f t="array" aca="1" ref="F1638" ca="1">IF(ISNUMBER(SEARCH("Bit", $K1638)), "", INDEX(F:F,MAX(IF(OFFSET(F1638,-25,0,24,1)&lt;&gt;"",ROW(OFFSET(F1638,-25,0,24,1)))),)+1)</f>
        <v/>
      </c>
      <c r="G1638" s="82"/>
      <c r="H1638" s="82"/>
      <c r="I1638" s="82"/>
      <c r="J1638" s="82"/>
      <c r="K1638" s="89" t="s">
        <v>759</v>
      </c>
      <c r="L1638" s="89" t="s">
        <v>1109</v>
      </c>
      <c r="M1638" s="90"/>
      <c r="N1638" s="91"/>
      <c r="Q1638" s="19"/>
      <c r="R1638" s="19"/>
    </row>
    <row r="1639" spans="1:18" s="18" customFormat="1" ht="15.75" hidden="1" outlineLevel="1" x14ac:dyDescent="0.25">
      <c r="A1639" s="106"/>
      <c r="B1639" s="80"/>
      <c r="C1639" s="81"/>
      <c r="D1639" s="82"/>
      <c r="E1639" s="82" t="str">
        <f t="shared" ca="1" si="341"/>
        <v/>
      </c>
      <c r="F1639" s="82" t="str">
        <f t="array" aca="1" ref="F1639" ca="1">IF(ISNUMBER(SEARCH("Bit", $K1639)), "", INDEX(F:F,MAX(IF(OFFSET(F1639,-25,0,24,1)&lt;&gt;"",ROW(OFFSET(F1639,-25,0,24,1)))),)+1)</f>
        <v/>
      </c>
      <c r="G1639" s="82"/>
      <c r="H1639" s="82"/>
      <c r="I1639" s="82"/>
      <c r="J1639" s="82"/>
      <c r="K1639" s="89" t="s">
        <v>244</v>
      </c>
      <c r="L1639" s="89" t="s">
        <v>1109</v>
      </c>
      <c r="M1639" s="90"/>
      <c r="N1639" s="91"/>
      <c r="Q1639" s="19"/>
      <c r="R1639" s="19"/>
    </row>
    <row r="1640" spans="1:18" s="18" customFormat="1" ht="15.75" hidden="1" outlineLevel="1" x14ac:dyDescent="0.25">
      <c r="A1640" s="106"/>
      <c r="B1640" s="80"/>
      <c r="C1640" s="81"/>
      <c r="D1640" s="82"/>
      <c r="E1640" s="82" t="str">
        <f t="shared" ca="1" si="341"/>
        <v/>
      </c>
      <c r="F1640" s="82" t="str">
        <f t="array" aca="1" ref="F1640" ca="1">IF(ISNUMBER(SEARCH("Bit", $K1640)), "", INDEX(F:F,MAX(IF(OFFSET(F1640,-25,0,24,1)&lt;&gt;"",ROW(OFFSET(F1640,-25,0,24,1)))),)+1)</f>
        <v/>
      </c>
      <c r="G1640" s="82"/>
      <c r="H1640" s="82"/>
      <c r="I1640" s="82"/>
      <c r="J1640" s="82"/>
      <c r="K1640" s="89" t="s">
        <v>50</v>
      </c>
      <c r="L1640" s="89" t="s">
        <v>1109</v>
      </c>
      <c r="M1640" s="90"/>
      <c r="N1640" s="91"/>
      <c r="Q1640" s="19"/>
      <c r="R1640" s="19"/>
    </row>
    <row r="1641" spans="1:18" s="18" customFormat="1" ht="15.75" hidden="1" outlineLevel="1" x14ac:dyDescent="0.25">
      <c r="A1641" s="106"/>
      <c r="B1641" s="80"/>
      <c r="C1641" s="81"/>
      <c r="D1641" s="82"/>
      <c r="E1641" s="82" t="str">
        <f t="shared" ca="1" si="341"/>
        <v/>
      </c>
      <c r="F1641" s="82" t="str">
        <f t="array" aca="1" ref="F1641" ca="1">IF(ISNUMBER(SEARCH("Bit", $K1641)), "", INDEX(F:F,MAX(IF(OFFSET(F1641,-25,0,24,1)&lt;&gt;"",ROW(OFFSET(F1641,-25,0,24,1)))),)+1)</f>
        <v/>
      </c>
      <c r="G1641" s="82"/>
      <c r="H1641" s="82"/>
      <c r="I1641" s="82"/>
      <c r="J1641" s="82"/>
      <c r="K1641" s="89" t="s">
        <v>249</v>
      </c>
      <c r="L1641" s="89" t="s">
        <v>1109</v>
      </c>
      <c r="M1641" s="90"/>
      <c r="N1641" s="91"/>
      <c r="Q1641" s="19"/>
      <c r="R1641" s="19"/>
    </row>
    <row r="1642" spans="1:18" s="18" customFormat="1" ht="15.75" hidden="1" outlineLevel="1" x14ac:dyDescent="0.25">
      <c r="A1642" s="106"/>
      <c r="B1642" s="80"/>
      <c r="C1642" s="81"/>
      <c r="D1642" s="82"/>
      <c r="E1642" s="82" t="str">
        <f t="shared" ca="1" si="341"/>
        <v/>
      </c>
      <c r="F1642" s="82" t="str">
        <f t="array" aca="1" ref="F1642" ca="1">IF(ISNUMBER(SEARCH("Bit", $K1642)), "", INDEX(F:F,MAX(IF(OFFSET(F1642,-25,0,24,1)&lt;&gt;"",ROW(OFFSET(F1642,-25,0,24,1)))),)+1)</f>
        <v/>
      </c>
      <c r="G1642" s="82"/>
      <c r="H1642" s="82"/>
      <c r="I1642" s="82"/>
      <c r="J1642" s="82"/>
      <c r="K1642" s="89" t="s">
        <v>69</v>
      </c>
      <c r="L1642" s="89" t="s">
        <v>1109</v>
      </c>
      <c r="M1642" s="90"/>
      <c r="N1642" s="91"/>
      <c r="Q1642" s="19"/>
      <c r="R1642" s="19"/>
    </row>
    <row r="1643" spans="1:18" s="18" customFormat="1" ht="15.75" hidden="1" outlineLevel="1" x14ac:dyDescent="0.25">
      <c r="A1643" s="106"/>
      <c r="B1643" s="80"/>
      <c r="C1643" s="81"/>
      <c r="D1643" s="82"/>
      <c r="E1643" s="82" t="str">
        <f t="shared" ca="1" si="341"/>
        <v/>
      </c>
      <c r="F1643" s="82" t="str">
        <f t="array" aca="1" ref="F1643" ca="1">IF(ISNUMBER(SEARCH("Bit", $K1643)), "", INDEX(F:F,MAX(IF(OFFSET(F1643,-25,0,24,1)&lt;&gt;"",ROW(OFFSET(F1643,-25,0,24,1)))),)+1)</f>
        <v/>
      </c>
      <c r="G1643" s="82"/>
      <c r="H1643" s="82"/>
      <c r="I1643" s="82"/>
      <c r="J1643" s="82"/>
      <c r="K1643" s="89" t="s">
        <v>34</v>
      </c>
      <c r="L1643" s="89" t="s">
        <v>1109</v>
      </c>
      <c r="M1643" s="90"/>
      <c r="N1643" s="91"/>
      <c r="Q1643" s="19"/>
      <c r="R1643" s="19"/>
    </row>
    <row r="1644" spans="1:18" s="18" customFormat="1" ht="15.75" hidden="1" outlineLevel="1" x14ac:dyDescent="0.25">
      <c r="A1644" s="106"/>
      <c r="B1644" s="80"/>
      <c r="C1644" s="81"/>
      <c r="D1644" s="82"/>
      <c r="E1644" s="82" t="str">
        <f t="shared" ca="1" si="341"/>
        <v/>
      </c>
      <c r="F1644" s="82" t="str">
        <f t="array" aca="1" ref="F1644" ca="1">IF(ISNUMBER(SEARCH("Bit", $K1644)), "", INDEX(F:F,MAX(IF(OFFSET(F1644,-25,0,24,1)&lt;&gt;"",ROW(OFFSET(F1644,-25,0,24,1)))),)+1)</f>
        <v/>
      </c>
      <c r="G1644" s="82"/>
      <c r="H1644" s="82"/>
      <c r="I1644" s="82"/>
      <c r="J1644" s="82"/>
      <c r="K1644" s="89" t="s">
        <v>35</v>
      </c>
      <c r="L1644" s="89" t="s">
        <v>1109</v>
      </c>
      <c r="M1644" s="90"/>
      <c r="N1644" s="91"/>
      <c r="Q1644" s="19"/>
      <c r="R1644" s="19"/>
    </row>
    <row r="1645" spans="1:18" s="18" customFormat="1" ht="15.75" hidden="1" outlineLevel="1" x14ac:dyDescent="0.25">
      <c r="A1645" s="106"/>
      <c r="B1645" s="80"/>
      <c r="C1645" s="81"/>
      <c r="D1645" s="82"/>
      <c r="E1645" s="82" t="str">
        <f t="shared" ca="1" si="341"/>
        <v/>
      </c>
      <c r="F1645" s="82" t="str">
        <f t="array" aca="1" ref="F1645" ca="1">IF(ISNUMBER(SEARCH("Bit", $K1645)), "", INDEX(F:F,MAX(IF(OFFSET(F1645,-25,0,24,1)&lt;&gt;"",ROW(OFFSET(F1645,-25,0,24,1)))),)+1)</f>
        <v/>
      </c>
      <c r="G1645" s="82"/>
      <c r="H1645" s="82"/>
      <c r="I1645" s="82"/>
      <c r="J1645" s="82"/>
      <c r="K1645" s="89" t="s">
        <v>36</v>
      </c>
      <c r="L1645" s="89" t="s">
        <v>1109</v>
      </c>
      <c r="M1645" s="90"/>
      <c r="N1645" s="91"/>
      <c r="Q1645" s="19"/>
      <c r="R1645" s="19"/>
    </row>
    <row r="1646" spans="1:18" s="18" customFormat="1" ht="15.75" hidden="1" outlineLevel="1" x14ac:dyDescent="0.25">
      <c r="A1646" s="106"/>
      <c r="B1646" s="80"/>
      <c r="C1646" s="81"/>
      <c r="D1646" s="82"/>
      <c r="E1646" s="82" t="str">
        <f t="shared" ca="1" si="341"/>
        <v/>
      </c>
      <c r="F1646" s="82" t="str">
        <f t="array" aca="1" ref="F1646" ca="1">IF(ISNUMBER(SEARCH("Bit", $K1646)), "", INDEX(F:F,MAX(IF(OFFSET(F1646,-25,0,24,1)&lt;&gt;"",ROW(OFFSET(F1646,-25,0,24,1)))),)+1)</f>
        <v/>
      </c>
      <c r="G1646" s="82"/>
      <c r="H1646" s="82"/>
      <c r="I1646" s="82"/>
      <c r="J1646" s="82"/>
      <c r="K1646" s="89" t="s">
        <v>37</v>
      </c>
      <c r="L1646" s="89" t="s">
        <v>1109</v>
      </c>
      <c r="M1646" s="90"/>
      <c r="N1646" s="91"/>
      <c r="Q1646" s="19"/>
      <c r="R1646" s="19"/>
    </row>
    <row r="1647" spans="1:18" s="18" customFormat="1" ht="15.75" hidden="1" outlineLevel="1" x14ac:dyDescent="0.25">
      <c r="A1647" s="106"/>
      <c r="B1647" s="80"/>
      <c r="C1647" s="81"/>
      <c r="D1647" s="82"/>
      <c r="E1647" s="82" t="str">
        <f t="shared" ca="1" si="341"/>
        <v/>
      </c>
      <c r="F1647" s="82" t="str">
        <f t="array" aca="1" ref="F1647" ca="1">IF(ISNUMBER(SEARCH("Bit", $K1647)), "", INDEX(F:F,MAX(IF(OFFSET(F1647,-25,0,24,1)&lt;&gt;"",ROW(OFFSET(F1647,-25,0,24,1)))),)+1)</f>
        <v/>
      </c>
      <c r="G1647" s="82"/>
      <c r="H1647" s="82"/>
      <c r="I1647" s="82"/>
      <c r="J1647" s="82"/>
      <c r="K1647" s="89" t="s">
        <v>38</v>
      </c>
      <c r="L1647" s="89" t="s">
        <v>1109</v>
      </c>
      <c r="M1647" s="90"/>
      <c r="N1647" s="91"/>
      <c r="Q1647" s="19"/>
      <c r="R1647" s="19"/>
    </row>
    <row r="1648" spans="1:18" s="18" customFormat="1" ht="15.75" hidden="1" outlineLevel="1" x14ac:dyDescent="0.25">
      <c r="A1648" s="106"/>
      <c r="B1648" s="80"/>
      <c r="C1648" s="81"/>
      <c r="D1648" s="82"/>
      <c r="E1648" s="82" t="str">
        <f t="shared" ca="1" si="341"/>
        <v/>
      </c>
      <c r="F1648" s="82" t="str">
        <f t="array" aca="1" ref="F1648" ca="1">IF(ISNUMBER(SEARCH("Bit", $K1648)), "", INDEX(F:F,MAX(IF(OFFSET(F1648,-25,0,24,1)&lt;&gt;"",ROW(OFFSET(F1648,-25,0,24,1)))),)+1)</f>
        <v/>
      </c>
      <c r="G1648" s="82"/>
      <c r="H1648" s="82"/>
      <c r="I1648" s="82"/>
      <c r="J1648" s="82"/>
      <c r="K1648" s="89" t="s">
        <v>39</v>
      </c>
      <c r="L1648" s="89" t="s">
        <v>1109</v>
      </c>
      <c r="M1648" s="90"/>
      <c r="N1648" s="91"/>
      <c r="Q1648" s="19"/>
      <c r="R1648" s="19"/>
    </row>
    <row r="1649" spans="1:18" s="18" customFormat="1" ht="15.75" hidden="1" outlineLevel="1" x14ac:dyDescent="0.25">
      <c r="A1649" s="106"/>
      <c r="B1649" s="80"/>
      <c r="C1649" s="81"/>
      <c r="D1649" s="82"/>
      <c r="E1649" s="82" t="str">
        <f t="shared" ca="1" si="341"/>
        <v/>
      </c>
      <c r="F1649" s="82" t="str">
        <f t="array" aca="1" ref="F1649" ca="1">IF(ISNUMBER(SEARCH("Bit", $K1649)), "", INDEX(F:F,MAX(IF(OFFSET(F1649,-25,0,24,1)&lt;&gt;"",ROW(OFFSET(F1649,-25,0,24,1)))),)+1)</f>
        <v/>
      </c>
      <c r="G1649" s="82"/>
      <c r="H1649" s="82"/>
      <c r="I1649" s="82"/>
      <c r="J1649" s="82"/>
      <c r="K1649" s="89" t="s">
        <v>88</v>
      </c>
      <c r="L1649" s="89" t="s">
        <v>1109</v>
      </c>
      <c r="M1649" s="90"/>
      <c r="N1649" s="91"/>
      <c r="Q1649" s="19"/>
      <c r="R1649" s="19"/>
    </row>
    <row r="1650" spans="1:18" s="18" customFormat="1" ht="15.75" hidden="1" outlineLevel="1" x14ac:dyDescent="0.25">
      <c r="A1650" s="106"/>
      <c r="B1650" s="80"/>
      <c r="C1650" s="81"/>
      <c r="D1650" s="82"/>
      <c r="E1650" s="82" t="str">
        <f t="shared" ca="1" si="341"/>
        <v/>
      </c>
      <c r="F1650" s="82" t="str">
        <f t="array" aca="1" ref="F1650" ca="1">IF(ISNUMBER(SEARCH("Bit", $K1650)), "", INDEX(F:F,MAX(IF(OFFSET(F1650,-25,0,24,1)&lt;&gt;"",ROW(OFFSET(F1650,-25,0,24,1)))),)+1)</f>
        <v/>
      </c>
      <c r="G1650" s="82"/>
      <c r="H1650" s="82"/>
      <c r="I1650" s="82"/>
      <c r="J1650" s="82"/>
      <c r="K1650" s="89" t="s">
        <v>90</v>
      </c>
      <c r="L1650" s="89" t="s">
        <v>1109</v>
      </c>
      <c r="M1650" s="90"/>
      <c r="N1650" s="91"/>
      <c r="Q1650" s="19"/>
      <c r="R1650" s="19"/>
    </row>
    <row r="1651" spans="1:18" s="18" customFormat="1" ht="15.75" collapsed="1" x14ac:dyDescent="0.25">
      <c r="A1651" s="106"/>
      <c r="B1651" s="80" t="s">
        <v>40</v>
      </c>
      <c r="C1651" s="81"/>
      <c r="D1651" s="82" t="s">
        <v>817</v>
      </c>
      <c r="E1651" s="82" t="str">
        <f t="shared" ca="1" si="341"/>
        <v>0x305</v>
      </c>
      <c r="F1651" s="82">
        <f t="array" aca="1" ref="F1651" ca="1">IF(ISNUMBER(SEARCH("Bit", $K1651)), "", INDEX(F:F,MAX(IF(OFFSET(F1651,-25,0,24,1)&lt;&gt;"",ROW(OFFSET(F1651,-25,0,24,1)))),)+1)</f>
        <v>773</v>
      </c>
      <c r="G1651" s="82" t="s">
        <v>43</v>
      </c>
      <c r="H1651" s="82">
        <v>16</v>
      </c>
      <c r="I1651" s="82"/>
      <c r="J1651" s="82"/>
      <c r="K1651" s="89" t="s">
        <v>45</v>
      </c>
      <c r="L1651" s="89" t="s">
        <v>1109</v>
      </c>
      <c r="M1651" s="90"/>
      <c r="N1651" s="91"/>
      <c r="Q1651" s="19"/>
      <c r="R1651" s="19"/>
    </row>
    <row r="1652" spans="1:18" s="18" customFormat="1" ht="15.75" hidden="1" outlineLevel="1" x14ac:dyDescent="0.25">
      <c r="A1652" s="106"/>
      <c r="B1652" s="80"/>
      <c r="C1652" s="81"/>
      <c r="D1652" s="82"/>
      <c r="E1652" s="82" t="str">
        <f t="shared" ca="1" si="341"/>
        <v/>
      </c>
      <c r="F1652" s="82" t="str">
        <f t="array" aca="1" ref="F1652" ca="1">IF(ISNUMBER(SEARCH("Bit", $K1652)), "", INDEX(F:F,MAX(IF(OFFSET(F1652,-25,0,24,1)&lt;&gt;"",ROW(OFFSET(F1652,-25,0,24,1)))),)+1)</f>
        <v/>
      </c>
      <c r="G1652" s="82"/>
      <c r="H1652" s="82"/>
      <c r="I1652" s="82"/>
      <c r="J1652" s="82"/>
      <c r="K1652" s="89" t="s">
        <v>607</v>
      </c>
      <c r="L1652" s="89"/>
      <c r="M1652" s="90"/>
      <c r="N1652" s="91"/>
      <c r="Q1652" s="19"/>
      <c r="R1652" s="19"/>
    </row>
    <row r="1653" spans="1:18" s="18" customFormat="1" ht="15.75" hidden="1" outlineLevel="1" x14ac:dyDescent="0.25">
      <c r="A1653" s="106"/>
      <c r="B1653" s="80"/>
      <c r="C1653" s="81"/>
      <c r="D1653" s="82"/>
      <c r="E1653" s="82" t="str">
        <f t="shared" ca="1" si="341"/>
        <v/>
      </c>
      <c r="F1653" s="82" t="str">
        <f t="array" aca="1" ref="F1653" ca="1">IF(ISNUMBER(SEARCH("Bit", $K1653)), "", INDEX(F:F,MAX(IF(OFFSET(F1653,-25,0,24,1)&lt;&gt;"",ROW(OFFSET(F1653,-25,0,24,1)))),)+1)</f>
        <v/>
      </c>
      <c r="G1653" s="82"/>
      <c r="H1653" s="82"/>
      <c r="I1653" s="82"/>
      <c r="J1653" s="82"/>
      <c r="K1653" s="89" t="s">
        <v>608</v>
      </c>
      <c r="L1653" s="89"/>
      <c r="M1653" s="90"/>
      <c r="N1653" s="91"/>
      <c r="Q1653" s="19"/>
      <c r="R1653" s="19"/>
    </row>
    <row r="1654" spans="1:18" s="18" customFormat="1" ht="15.75" hidden="1" outlineLevel="1" x14ac:dyDescent="0.25">
      <c r="A1654" s="106"/>
      <c r="B1654" s="80"/>
      <c r="C1654" s="81"/>
      <c r="D1654" s="82"/>
      <c r="E1654" s="82" t="str">
        <f t="shared" ca="1" si="341"/>
        <v/>
      </c>
      <c r="F1654" s="82" t="str">
        <f t="array" aca="1" ref="F1654" ca="1">IF(ISNUMBER(SEARCH("Bit", $K1654)), "", INDEX(F:F,MAX(IF(OFFSET(F1654,-25,0,24,1)&lt;&gt;"",ROW(OFFSET(F1654,-25,0,24,1)))),)+1)</f>
        <v/>
      </c>
      <c r="G1654" s="82"/>
      <c r="H1654" s="82"/>
      <c r="I1654" s="82"/>
      <c r="J1654" s="82"/>
      <c r="K1654" s="89" t="s">
        <v>756</v>
      </c>
      <c r="L1654" s="89"/>
      <c r="M1654" s="90"/>
      <c r="N1654" s="91"/>
      <c r="Q1654" s="19"/>
      <c r="R1654" s="19"/>
    </row>
    <row r="1655" spans="1:18" s="18" customFormat="1" ht="15.75" hidden="1" outlineLevel="1" x14ac:dyDescent="0.25">
      <c r="A1655" s="106"/>
      <c r="B1655" s="80"/>
      <c r="C1655" s="81"/>
      <c r="D1655" s="82"/>
      <c r="E1655" s="82" t="str">
        <f t="shared" ca="1" si="341"/>
        <v/>
      </c>
      <c r="F1655" s="82" t="str">
        <f t="array" aca="1" ref="F1655" ca="1">IF(ISNUMBER(SEARCH("Bit", $K1655)), "", INDEX(F:F,MAX(IF(OFFSET(F1655,-25,0,24,1)&lt;&gt;"",ROW(OFFSET(F1655,-25,0,24,1)))),)+1)</f>
        <v/>
      </c>
      <c r="G1655" s="82"/>
      <c r="H1655" s="82"/>
      <c r="I1655" s="82"/>
      <c r="J1655" s="82"/>
      <c r="K1655" s="89" t="s">
        <v>759</v>
      </c>
      <c r="L1655" s="89"/>
      <c r="M1655" s="90"/>
      <c r="N1655" s="91"/>
      <c r="Q1655" s="19"/>
      <c r="R1655" s="19"/>
    </row>
    <row r="1656" spans="1:18" s="18" customFormat="1" ht="15.75" hidden="1" outlineLevel="1" x14ac:dyDescent="0.25">
      <c r="A1656" s="106"/>
      <c r="B1656" s="80"/>
      <c r="C1656" s="81"/>
      <c r="D1656" s="82"/>
      <c r="E1656" s="82" t="str">
        <f t="shared" ca="1" si="341"/>
        <v/>
      </c>
      <c r="F1656" s="82" t="str">
        <f t="array" aca="1" ref="F1656" ca="1">IF(ISNUMBER(SEARCH("Bit", $K1656)), "", INDEX(F:F,MAX(IF(OFFSET(F1656,-25,0,24,1)&lt;&gt;"",ROW(OFFSET(F1656,-25,0,24,1)))),)+1)</f>
        <v/>
      </c>
      <c r="G1656" s="82"/>
      <c r="H1656" s="82"/>
      <c r="I1656" s="82"/>
      <c r="J1656" s="82"/>
      <c r="K1656" s="89" t="s">
        <v>244</v>
      </c>
      <c r="L1656" s="89"/>
      <c r="M1656" s="90"/>
      <c r="N1656" s="91"/>
      <c r="Q1656" s="19"/>
      <c r="R1656" s="19"/>
    </row>
    <row r="1657" spans="1:18" s="18" customFormat="1" ht="15.75" hidden="1" outlineLevel="1" x14ac:dyDescent="0.25">
      <c r="A1657" s="106"/>
      <c r="B1657" s="80"/>
      <c r="C1657" s="81"/>
      <c r="D1657" s="82"/>
      <c r="E1657" s="82" t="str">
        <f t="shared" ca="1" si="341"/>
        <v/>
      </c>
      <c r="F1657" s="82" t="str">
        <f t="array" aca="1" ref="F1657" ca="1">IF(ISNUMBER(SEARCH("Bit", $K1657)), "", INDEX(F:F,MAX(IF(OFFSET(F1657,-25,0,24,1)&lt;&gt;"",ROW(OFFSET(F1657,-25,0,24,1)))),)+1)</f>
        <v/>
      </c>
      <c r="G1657" s="82"/>
      <c r="H1657" s="82"/>
      <c r="I1657" s="82"/>
      <c r="J1657" s="82"/>
      <c r="K1657" s="89" t="s">
        <v>50</v>
      </c>
      <c r="L1657" s="89"/>
      <c r="M1657" s="90"/>
      <c r="N1657" s="91"/>
      <c r="Q1657" s="19"/>
      <c r="R1657" s="19"/>
    </row>
    <row r="1658" spans="1:18" s="18" customFormat="1" ht="15.75" hidden="1" outlineLevel="1" x14ac:dyDescent="0.25">
      <c r="A1658" s="106"/>
      <c r="B1658" s="80"/>
      <c r="C1658" s="81"/>
      <c r="D1658" s="82"/>
      <c r="E1658" s="82" t="str">
        <f t="shared" ca="1" si="341"/>
        <v/>
      </c>
      <c r="F1658" s="82" t="str">
        <f t="array" aca="1" ref="F1658" ca="1">IF(ISNUMBER(SEARCH("Bit", $K1658)), "", INDEX(F:F,MAX(IF(OFFSET(F1658,-25,0,24,1)&lt;&gt;"",ROW(OFFSET(F1658,-25,0,24,1)))),)+1)</f>
        <v/>
      </c>
      <c r="G1658" s="82"/>
      <c r="H1658" s="82"/>
      <c r="I1658" s="82"/>
      <c r="J1658" s="82"/>
      <c r="K1658" s="89" t="s">
        <v>249</v>
      </c>
      <c r="L1658" s="89"/>
      <c r="M1658" s="90"/>
      <c r="N1658" s="91"/>
      <c r="Q1658" s="19"/>
      <c r="R1658" s="19"/>
    </row>
    <row r="1659" spans="1:18" s="18" customFormat="1" ht="15.75" hidden="1" outlineLevel="1" x14ac:dyDescent="0.25">
      <c r="A1659" s="106"/>
      <c r="B1659" s="80"/>
      <c r="C1659" s="81"/>
      <c r="D1659" s="82"/>
      <c r="E1659" s="82" t="str">
        <f t="shared" ca="1" si="341"/>
        <v/>
      </c>
      <c r="F1659" s="82" t="str">
        <f t="array" aca="1" ref="F1659" ca="1">IF(ISNUMBER(SEARCH("Bit", $K1659)), "", INDEX(F:F,MAX(IF(OFFSET(F1659,-25,0,24,1)&lt;&gt;"",ROW(OFFSET(F1659,-25,0,24,1)))),)+1)</f>
        <v/>
      </c>
      <c r="G1659" s="82"/>
      <c r="H1659" s="82"/>
      <c r="I1659" s="82"/>
      <c r="J1659" s="82"/>
      <c r="K1659" s="89" t="s">
        <v>69</v>
      </c>
      <c r="L1659" s="89"/>
      <c r="M1659" s="90"/>
      <c r="N1659" s="91"/>
      <c r="Q1659" s="19"/>
      <c r="R1659" s="19"/>
    </row>
    <row r="1660" spans="1:18" s="18" customFormat="1" ht="15.75" hidden="1" outlineLevel="1" x14ac:dyDescent="0.25">
      <c r="A1660" s="106"/>
      <c r="B1660" s="80"/>
      <c r="C1660" s="81"/>
      <c r="D1660" s="82"/>
      <c r="E1660" s="82" t="str">
        <f t="shared" ca="1" si="341"/>
        <v/>
      </c>
      <c r="F1660" s="82" t="str">
        <f t="array" aca="1" ref="F1660" ca="1">IF(ISNUMBER(SEARCH("Bit", $K1660)), "", INDEX(F:F,MAX(IF(OFFSET(F1660,-25,0,24,1)&lt;&gt;"",ROW(OFFSET(F1660,-25,0,24,1)))),)+1)</f>
        <v/>
      </c>
      <c r="G1660" s="82"/>
      <c r="H1660" s="82"/>
      <c r="I1660" s="82"/>
      <c r="J1660" s="82"/>
      <c r="K1660" s="89" t="s">
        <v>34</v>
      </c>
      <c r="L1660" s="89"/>
      <c r="M1660" s="90"/>
      <c r="N1660" s="91"/>
      <c r="Q1660" s="19"/>
      <c r="R1660" s="19"/>
    </row>
    <row r="1661" spans="1:18" s="18" customFormat="1" ht="15.75" hidden="1" outlineLevel="1" x14ac:dyDescent="0.25">
      <c r="A1661" s="106"/>
      <c r="B1661" s="80"/>
      <c r="C1661" s="81"/>
      <c r="D1661" s="82"/>
      <c r="E1661" s="82" t="str">
        <f t="shared" ca="1" si="341"/>
        <v/>
      </c>
      <c r="F1661" s="82" t="str">
        <f t="array" aca="1" ref="F1661" ca="1">IF(ISNUMBER(SEARCH("Bit", $K1661)), "", INDEX(F:F,MAX(IF(OFFSET(F1661,-25,0,24,1)&lt;&gt;"",ROW(OFFSET(F1661,-25,0,24,1)))),)+1)</f>
        <v/>
      </c>
      <c r="G1661" s="82"/>
      <c r="H1661" s="82"/>
      <c r="I1661" s="82"/>
      <c r="J1661" s="82"/>
      <c r="K1661" s="89" t="s">
        <v>35</v>
      </c>
      <c r="L1661" s="89"/>
      <c r="M1661" s="90"/>
      <c r="N1661" s="91"/>
      <c r="Q1661" s="19"/>
      <c r="R1661" s="19"/>
    </row>
    <row r="1662" spans="1:18" s="18" customFormat="1" ht="15.75" hidden="1" outlineLevel="1" x14ac:dyDescent="0.25">
      <c r="A1662" s="106"/>
      <c r="B1662" s="80"/>
      <c r="C1662" s="81"/>
      <c r="D1662" s="82"/>
      <c r="E1662" s="82" t="str">
        <f t="shared" ca="1" si="341"/>
        <v/>
      </c>
      <c r="F1662" s="82" t="str">
        <f t="array" aca="1" ref="F1662" ca="1">IF(ISNUMBER(SEARCH("Bit", $K1662)), "", INDEX(F:F,MAX(IF(OFFSET(F1662,-25,0,24,1)&lt;&gt;"",ROW(OFFSET(F1662,-25,0,24,1)))),)+1)</f>
        <v/>
      </c>
      <c r="G1662" s="82"/>
      <c r="H1662" s="82"/>
      <c r="I1662" s="82"/>
      <c r="J1662" s="82"/>
      <c r="K1662" s="89" t="s">
        <v>36</v>
      </c>
      <c r="L1662" s="89"/>
      <c r="M1662" s="90"/>
      <c r="N1662" s="91"/>
      <c r="Q1662" s="19"/>
      <c r="R1662" s="19"/>
    </row>
    <row r="1663" spans="1:18" s="18" customFormat="1" ht="15.75" hidden="1" outlineLevel="1" x14ac:dyDescent="0.25">
      <c r="A1663" s="106"/>
      <c r="B1663" s="80"/>
      <c r="C1663" s="81"/>
      <c r="D1663" s="82"/>
      <c r="E1663" s="82" t="str">
        <f t="shared" ca="1" si="341"/>
        <v/>
      </c>
      <c r="F1663" s="82" t="str">
        <f t="array" aca="1" ref="F1663" ca="1">IF(ISNUMBER(SEARCH("Bit", $K1663)), "", INDEX(F:F,MAX(IF(OFFSET(F1663,-25,0,24,1)&lt;&gt;"",ROW(OFFSET(F1663,-25,0,24,1)))),)+1)</f>
        <v/>
      </c>
      <c r="G1663" s="82"/>
      <c r="H1663" s="82"/>
      <c r="I1663" s="82"/>
      <c r="J1663" s="82"/>
      <c r="K1663" s="89" t="s">
        <v>37</v>
      </c>
      <c r="L1663" s="89"/>
      <c r="M1663" s="90"/>
      <c r="N1663" s="91"/>
      <c r="Q1663" s="19"/>
      <c r="R1663" s="19"/>
    </row>
    <row r="1664" spans="1:18" s="18" customFormat="1" ht="15.75" hidden="1" outlineLevel="1" x14ac:dyDescent="0.25">
      <c r="A1664" s="106"/>
      <c r="B1664" s="80"/>
      <c r="C1664" s="81"/>
      <c r="D1664" s="82"/>
      <c r="E1664" s="82" t="str">
        <f t="shared" ca="1" si="341"/>
        <v/>
      </c>
      <c r="F1664" s="82" t="str">
        <f t="array" aca="1" ref="F1664" ca="1">IF(ISNUMBER(SEARCH("Bit", $K1664)), "", INDEX(F:F,MAX(IF(OFFSET(F1664,-25,0,24,1)&lt;&gt;"",ROW(OFFSET(F1664,-25,0,24,1)))),)+1)</f>
        <v/>
      </c>
      <c r="G1664" s="82"/>
      <c r="H1664" s="82"/>
      <c r="I1664" s="82"/>
      <c r="J1664" s="82"/>
      <c r="K1664" s="89" t="s">
        <v>38</v>
      </c>
      <c r="L1664" s="89"/>
      <c r="M1664" s="90"/>
      <c r="N1664" s="91"/>
      <c r="Q1664" s="19"/>
      <c r="R1664" s="19"/>
    </row>
    <row r="1665" spans="1:18" s="18" customFormat="1" ht="15.75" hidden="1" outlineLevel="1" x14ac:dyDescent="0.25">
      <c r="A1665" s="106"/>
      <c r="B1665" s="80"/>
      <c r="C1665" s="81"/>
      <c r="D1665" s="82"/>
      <c r="E1665" s="82" t="str">
        <f t="shared" ca="1" si="341"/>
        <v/>
      </c>
      <c r="F1665" s="82" t="str">
        <f t="array" aca="1" ref="F1665" ca="1">IF(ISNUMBER(SEARCH("Bit", $K1665)), "", INDEX(F:F,MAX(IF(OFFSET(F1665,-25,0,24,1)&lt;&gt;"",ROW(OFFSET(F1665,-25,0,24,1)))),)+1)</f>
        <v/>
      </c>
      <c r="G1665" s="82"/>
      <c r="H1665" s="82"/>
      <c r="I1665" s="82"/>
      <c r="J1665" s="82"/>
      <c r="K1665" s="89" t="s">
        <v>39</v>
      </c>
      <c r="L1665" s="89"/>
      <c r="M1665" s="90"/>
      <c r="N1665" s="91"/>
      <c r="Q1665" s="19"/>
      <c r="R1665" s="19"/>
    </row>
    <row r="1666" spans="1:18" s="18" customFormat="1" ht="15.75" hidden="1" outlineLevel="1" x14ac:dyDescent="0.25">
      <c r="A1666" s="106"/>
      <c r="B1666" s="80"/>
      <c r="C1666" s="81"/>
      <c r="D1666" s="82"/>
      <c r="E1666" s="82" t="str">
        <f t="shared" ca="1" si="341"/>
        <v/>
      </c>
      <c r="F1666" s="82" t="str">
        <f t="array" aca="1" ref="F1666" ca="1">IF(ISNUMBER(SEARCH("Bit", $K1666)), "", INDEX(F:F,MAX(IF(OFFSET(F1666,-25,0,24,1)&lt;&gt;"",ROW(OFFSET(F1666,-25,0,24,1)))),)+1)</f>
        <v/>
      </c>
      <c r="G1666" s="82"/>
      <c r="H1666" s="82"/>
      <c r="I1666" s="82"/>
      <c r="J1666" s="82"/>
      <c r="K1666" s="89" t="s">
        <v>88</v>
      </c>
      <c r="L1666" s="89"/>
      <c r="M1666" s="90"/>
      <c r="N1666" s="91"/>
      <c r="Q1666" s="19"/>
      <c r="R1666" s="19"/>
    </row>
    <row r="1667" spans="1:18" s="18" customFormat="1" ht="15.75" hidden="1" outlineLevel="1" x14ac:dyDescent="0.25">
      <c r="A1667" s="106"/>
      <c r="B1667" s="80"/>
      <c r="C1667" s="81"/>
      <c r="D1667" s="82"/>
      <c r="E1667" s="82" t="str">
        <f t="shared" ca="1" si="341"/>
        <v/>
      </c>
      <c r="F1667" s="82" t="str">
        <f t="array" aca="1" ref="F1667" ca="1">IF(ISNUMBER(SEARCH("Bit", $K1667)), "", INDEX(F:F,MAX(IF(OFFSET(F1667,-25,0,24,1)&lt;&gt;"",ROW(OFFSET(F1667,-25,0,24,1)))),)+1)</f>
        <v/>
      </c>
      <c r="G1667" s="82"/>
      <c r="H1667" s="82"/>
      <c r="I1667" s="82"/>
      <c r="J1667" s="82"/>
      <c r="K1667" s="89" t="s">
        <v>90</v>
      </c>
      <c r="L1667" s="89"/>
      <c r="M1667" s="90"/>
      <c r="N1667" s="91"/>
      <c r="Q1667" s="19"/>
      <c r="R1667" s="19"/>
    </row>
    <row r="1668" spans="1:18" s="18" customFormat="1" ht="15.75" collapsed="1" x14ac:dyDescent="0.25">
      <c r="A1668" s="106"/>
      <c r="B1668" s="80" t="s">
        <v>40</v>
      </c>
      <c r="C1668" s="81" t="s">
        <v>1125</v>
      </c>
      <c r="D1668" s="82" t="s">
        <v>817</v>
      </c>
      <c r="E1668" s="82" t="str">
        <f t="shared" ref="E1668:E1712" ca="1" si="342">IF(F1668&lt;&gt;"","0x"&amp;DEC2HEX(F1668,3),"")</f>
        <v>0x306</v>
      </c>
      <c r="F1668" s="82">
        <f t="array" aca="1" ref="F1668" ca="1">IF(ISNUMBER(SEARCH("Bit", $K1668)), "", INDEX(F:F,MAX(IF(OFFSET(F1668,-25,0,24,1)&lt;&gt;"",ROW(OFFSET(F1668,-25,0,24,1)))),)+1)</f>
        <v>774</v>
      </c>
      <c r="G1668" s="82" t="s">
        <v>43</v>
      </c>
      <c r="H1668" s="82">
        <v>8</v>
      </c>
      <c r="I1668" s="82"/>
      <c r="J1668" s="82"/>
      <c r="K1668" s="89" t="s">
        <v>45</v>
      </c>
      <c r="L1668" s="89" t="s">
        <v>1109</v>
      </c>
      <c r="M1668" s="90"/>
      <c r="N1668" s="91"/>
      <c r="Q1668" s="19"/>
      <c r="R1668" s="19"/>
    </row>
    <row r="1669" spans="1:18" s="18" customFormat="1" ht="45" hidden="1" outlineLevel="1" x14ac:dyDescent="0.25">
      <c r="A1669" s="106"/>
      <c r="B1669" s="80"/>
      <c r="C1669" s="81"/>
      <c r="D1669" s="82"/>
      <c r="E1669" s="82" t="str">
        <f t="shared" ca="1" si="342"/>
        <v/>
      </c>
      <c r="F1669" s="82" t="str">
        <f t="array" aca="1" ref="F1669" ca="1">IF(ISNUMBER(SEARCH("Bit", $K1669)), "", INDEX(F:F,MAX(IF(OFFSET(F1669,-25,0,24,1)&lt;&gt;"",ROW(OFFSET(F1669,-25,0,24,1)))),)+1)</f>
        <v/>
      </c>
      <c r="G1669" s="82"/>
      <c r="H1669" s="82"/>
      <c r="I1669" s="82"/>
      <c r="J1669" s="82"/>
      <c r="K1669" s="89" t="s">
        <v>297</v>
      </c>
      <c r="L1669" s="89"/>
      <c r="M1669" s="90" t="s">
        <v>298</v>
      </c>
      <c r="N1669" s="105" t="s">
        <v>299</v>
      </c>
      <c r="Q1669" s="19"/>
      <c r="R1669" s="19"/>
    </row>
    <row r="1670" spans="1:18" s="18" customFormat="1" ht="15.75" hidden="1" outlineLevel="1" x14ac:dyDescent="0.25">
      <c r="A1670" s="106"/>
      <c r="B1670" s="80"/>
      <c r="C1670" s="81"/>
      <c r="D1670" s="82"/>
      <c r="E1670" s="82" t="str">
        <f t="shared" ca="1" si="342"/>
        <v/>
      </c>
      <c r="F1670" s="82" t="str">
        <f t="array" aca="1" ref="F1670" ca="1">IF(ISNUMBER(SEARCH("Bit", $K1670)), "", INDEX(F:F,MAX(IF(OFFSET(F1670,-25,0,24,1)&lt;&gt;"",ROW(OFFSET(F1670,-25,0,24,1)))),)+1)</f>
        <v/>
      </c>
      <c r="G1670" s="82"/>
      <c r="H1670" s="82"/>
      <c r="I1670" s="82"/>
      <c r="J1670" s="82"/>
      <c r="K1670" s="89" t="s">
        <v>300</v>
      </c>
      <c r="L1670" s="89"/>
      <c r="M1670" s="90" t="s">
        <v>301</v>
      </c>
      <c r="N1670" s="91"/>
      <c r="Q1670" s="19"/>
      <c r="R1670" s="19"/>
    </row>
    <row r="1671" spans="1:18" s="18" customFormat="1" ht="15.75" collapsed="1" x14ac:dyDescent="0.25">
      <c r="A1671" s="106"/>
      <c r="B1671" s="80" t="s">
        <v>40</v>
      </c>
      <c r="C1671" s="81" t="s">
        <v>1126</v>
      </c>
      <c r="D1671" s="82" t="s">
        <v>817</v>
      </c>
      <c r="E1671" s="82" t="str">
        <f t="shared" ca="1" si="342"/>
        <v>0x307</v>
      </c>
      <c r="F1671" s="82">
        <f t="array" aca="1" ref="F1671" ca="1">IF(ISNUMBER(SEARCH("Bit", $K1671)), "", INDEX(F:F,MAX(IF(OFFSET(F1671,-25,0,24,1)&lt;&gt;"",ROW(OFFSET(F1671,-25,0,24,1)))),)+1)</f>
        <v>775</v>
      </c>
      <c r="G1671" s="82" t="s">
        <v>43</v>
      </c>
      <c r="H1671" s="82">
        <v>8</v>
      </c>
      <c r="I1671" s="82"/>
      <c r="J1671" s="82"/>
      <c r="K1671" s="89" t="s">
        <v>45</v>
      </c>
      <c r="L1671" s="89" t="s">
        <v>1109</v>
      </c>
      <c r="M1671" s="90"/>
      <c r="N1671" s="91"/>
      <c r="Q1671" s="19"/>
      <c r="R1671" s="19"/>
    </row>
    <row r="1672" spans="1:18" s="18" customFormat="1" ht="45" hidden="1" outlineLevel="1" x14ac:dyDescent="0.25">
      <c r="A1672" s="106"/>
      <c r="B1672" s="80"/>
      <c r="C1672" s="81"/>
      <c r="D1672" s="82"/>
      <c r="E1672" s="82" t="str">
        <f t="shared" ca="1" si="342"/>
        <v/>
      </c>
      <c r="F1672" s="82" t="str">
        <f t="array" aca="1" ref="F1672" ca="1">IF(ISNUMBER(SEARCH("Bit", $K1672)), "", INDEX(F:F,MAX(IF(OFFSET(F1672,-25,0,24,1)&lt;&gt;"",ROW(OFFSET(F1672,-25,0,24,1)))),)+1)</f>
        <v/>
      </c>
      <c r="G1672" s="82"/>
      <c r="H1672" s="82"/>
      <c r="I1672" s="82"/>
      <c r="J1672" s="82"/>
      <c r="K1672" s="89" t="s">
        <v>297</v>
      </c>
      <c r="L1672" s="89"/>
      <c r="M1672" s="90" t="s">
        <v>315</v>
      </c>
      <c r="N1672" s="105" t="s">
        <v>299</v>
      </c>
      <c r="Q1672" s="19"/>
      <c r="R1672" s="19"/>
    </row>
    <row r="1673" spans="1:18" s="18" customFormat="1" ht="15.75" hidden="1" outlineLevel="1" x14ac:dyDescent="0.25">
      <c r="A1673" s="106"/>
      <c r="B1673" s="80"/>
      <c r="C1673" s="81"/>
      <c r="D1673" s="82"/>
      <c r="E1673" s="82" t="str">
        <f t="shared" ca="1" si="342"/>
        <v/>
      </c>
      <c r="F1673" s="82" t="str">
        <f t="array" aca="1" ref="F1673" ca="1">IF(ISNUMBER(SEARCH("Bit", $K1673)), "", INDEX(F:F,MAX(IF(OFFSET(F1673,-25,0,24,1)&lt;&gt;"",ROW(OFFSET(F1673,-25,0,24,1)))),)+1)</f>
        <v/>
      </c>
      <c r="G1673" s="82"/>
      <c r="H1673" s="82"/>
      <c r="I1673" s="82"/>
      <c r="J1673" s="82"/>
      <c r="K1673" s="89" t="s">
        <v>300</v>
      </c>
      <c r="L1673" s="89"/>
      <c r="M1673" s="90" t="s">
        <v>316</v>
      </c>
      <c r="N1673" s="91"/>
      <c r="Q1673" s="19"/>
      <c r="R1673" s="19"/>
    </row>
    <row r="1674" spans="1:18" s="18" customFormat="1" ht="15.75" collapsed="1" x14ac:dyDescent="0.25">
      <c r="A1674" s="106"/>
      <c r="B1674" s="80" t="s">
        <v>40</v>
      </c>
      <c r="C1674" s="81" t="s">
        <v>1127</v>
      </c>
      <c r="D1674" s="82" t="s">
        <v>817</v>
      </c>
      <c r="E1674" s="82" t="str">
        <f t="shared" ca="1" si="342"/>
        <v>0x308</v>
      </c>
      <c r="F1674" s="82">
        <f t="array" aca="1" ref="F1674" ca="1">IF(ISNUMBER(SEARCH("Bit", $K1674)), "", INDEX(F:F,MAX(IF(OFFSET(F1674,-25,0,24,1)&lt;&gt;"",ROW(OFFSET(F1674,-25,0,24,1)))),)+1)</f>
        <v>776</v>
      </c>
      <c r="G1674" s="82" t="s">
        <v>43</v>
      </c>
      <c r="H1674" s="82">
        <v>8</v>
      </c>
      <c r="I1674" s="82"/>
      <c r="J1674" s="82"/>
      <c r="K1674" s="89" t="s">
        <v>45</v>
      </c>
      <c r="L1674" s="89" t="s">
        <v>1109</v>
      </c>
      <c r="M1674" s="90"/>
      <c r="N1674" s="91"/>
      <c r="Q1674" s="19"/>
      <c r="R1674" s="19"/>
    </row>
    <row r="1675" spans="1:18" s="18" customFormat="1" ht="45" hidden="1" outlineLevel="1" x14ac:dyDescent="0.25">
      <c r="A1675" s="106"/>
      <c r="B1675" s="80"/>
      <c r="C1675" s="81"/>
      <c r="D1675" s="82"/>
      <c r="E1675" s="82" t="str">
        <f t="shared" ca="1" si="342"/>
        <v/>
      </c>
      <c r="F1675" s="82" t="str">
        <f t="array" aca="1" ref="F1675" ca="1">IF(ISNUMBER(SEARCH("Bit", $K1675)), "", INDEX(F:F,MAX(IF(OFFSET(F1675,-25,0,24,1)&lt;&gt;"",ROW(OFFSET(F1675,-25,0,24,1)))),)+1)</f>
        <v/>
      </c>
      <c r="G1675" s="82"/>
      <c r="H1675" s="82"/>
      <c r="I1675" s="82"/>
      <c r="J1675" s="82"/>
      <c r="K1675" s="89" t="s">
        <v>297</v>
      </c>
      <c r="L1675" s="89"/>
      <c r="M1675" s="90" t="s">
        <v>329</v>
      </c>
      <c r="N1675" s="105" t="s">
        <v>299</v>
      </c>
      <c r="Q1675" s="19"/>
      <c r="R1675" s="19"/>
    </row>
    <row r="1676" spans="1:18" s="18" customFormat="1" ht="15.75" hidden="1" outlineLevel="1" x14ac:dyDescent="0.25">
      <c r="A1676" s="106"/>
      <c r="B1676" s="80"/>
      <c r="C1676" s="81"/>
      <c r="D1676" s="82"/>
      <c r="E1676" s="82" t="str">
        <f t="shared" ca="1" si="342"/>
        <v/>
      </c>
      <c r="F1676" s="82" t="str">
        <f t="array" aca="1" ref="F1676" ca="1">IF(ISNUMBER(SEARCH("Bit", $K1676)), "", INDEX(F:F,MAX(IF(OFFSET(F1676,-25,0,24,1)&lt;&gt;"",ROW(OFFSET(F1676,-25,0,24,1)))),)+1)</f>
        <v/>
      </c>
      <c r="G1676" s="82"/>
      <c r="H1676" s="82"/>
      <c r="I1676" s="82"/>
      <c r="J1676" s="82"/>
      <c r="K1676" s="89" t="s">
        <v>300</v>
      </c>
      <c r="L1676" s="89"/>
      <c r="M1676" s="90" t="s">
        <v>330</v>
      </c>
      <c r="N1676" s="91"/>
      <c r="Q1676" s="19"/>
      <c r="R1676" s="19"/>
    </row>
    <row r="1677" spans="1:18" s="18" customFormat="1" ht="15.75" collapsed="1" x14ac:dyDescent="0.25">
      <c r="A1677" s="106"/>
      <c r="B1677" s="80" t="s">
        <v>40</v>
      </c>
      <c r="C1677" s="81" t="s">
        <v>1128</v>
      </c>
      <c r="D1677" s="82" t="s">
        <v>817</v>
      </c>
      <c r="E1677" s="82" t="str">
        <f t="shared" ca="1" si="342"/>
        <v>0x309</v>
      </c>
      <c r="F1677" s="82">
        <f t="array" aca="1" ref="F1677" ca="1">IF(ISNUMBER(SEARCH("Bit", $K1677)), "", INDEX(F:F,MAX(IF(OFFSET(F1677,-25,0,24,1)&lt;&gt;"",ROW(OFFSET(F1677,-25,0,24,1)))),)+1)</f>
        <v>777</v>
      </c>
      <c r="G1677" s="82" t="s">
        <v>43</v>
      </c>
      <c r="H1677" s="82">
        <v>8</v>
      </c>
      <c r="I1677" s="82"/>
      <c r="J1677" s="82"/>
      <c r="K1677" s="89" t="s">
        <v>45</v>
      </c>
      <c r="L1677" s="89" t="s">
        <v>1109</v>
      </c>
      <c r="M1677" s="90"/>
      <c r="N1677" s="91"/>
      <c r="Q1677" s="19"/>
      <c r="R1677" s="19"/>
    </row>
    <row r="1678" spans="1:18" s="18" customFormat="1" ht="45" hidden="1" outlineLevel="1" x14ac:dyDescent="0.25">
      <c r="A1678" s="106"/>
      <c r="B1678" s="80"/>
      <c r="C1678" s="81"/>
      <c r="D1678" s="82"/>
      <c r="E1678" s="82" t="str">
        <f t="shared" ca="1" si="342"/>
        <v/>
      </c>
      <c r="F1678" s="82" t="str">
        <f t="array" aca="1" ref="F1678" ca="1">IF(ISNUMBER(SEARCH("Bit", $K1678)), "", INDEX(F:F,MAX(IF(OFFSET(F1678,-25,0,24,1)&lt;&gt;"",ROW(OFFSET(F1678,-25,0,24,1)))),)+1)</f>
        <v/>
      </c>
      <c r="G1678" s="82"/>
      <c r="H1678" s="82"/>
      <c r="I1678" s="82"/>
      <c r="J1678" s="82"/>
      <c r="K1678" s="89" t="s">
        <v>297</v>
      </c>
      <c r="L1678" s="89"/>
      <c r="M1678" s="90" t="s">
        <v>343</v>
      </c>
      <c r="N1678" s="105" t="s">
        <v>299</v>
      </c>
      <c r="Q1678" s="19"/>
      <c r="R1678" s="19"/>
    </row>
    <row r="1679" spans="1:18" s="18" customFormat="1" ht="15.75" hidden="1" outlineLevel="1" x14ac:dyDescent="0.25">
      <c r="A1679" s="106"/>
      <c r="B1679" s="80"/>
      <c r="C1679" s="81"/>
      <c r="D1679" s="82"/>
      <c r="E1679" s="82" t="str">
        <f t="shared" ca="1" si="342"/>
        <v/>
      </c>
      <c r="F1679" s="82" t="str">
        <f t="array" aca="1" ref="F1679" ca="1">IF(ISNUMBER(SEARCH("Bit", $K1679)), "", INDEX(F:F,MAX(IF(OFFSET(F1679,-25,0,24,1)&lt;&gt;"",ROW(OFFSET(F1679,-25,0,24,1)))),)+1)</f>
        <v/>
      </c>
      <c r="G1679" s="82"/>
      <c r="H1679" s="82"/>
      <c r="I1679" s="82"/>
      <c r="J1679" s="82"/>
      <c r="K1679" s="89" t="s">
        <v>300</v>
      </c>
      <c r="L1679" s="89"/>
      <c r="M1679" s="90" t="s">
        <v>344</v>
      </c>
      <c r="N1679" s="91"/>
      <c r="Q1679" s="19"/>
      <c r="R1679" s="19"/>
    </row>
    <row r="1680" spans="1:18" s="18" customFormat="1" ht="15.75" collapsed="1" x14ac:dyDescent="0.25">
      <c r="A1680" s="106"/>
      <c r="B1680" s="80" t="s">
        <v>40</v>
      </c>
      <c r="C1680" s="81" t="s">
        <v>1129</v>
      </c>
      <c r="D1680" s="82" t="s">
        <v>817</v>
      </c>
      <c r="E1680" s="82" t="str">
        <f t="shared" ca="1" si="342"/>
        <v>0x30A</v>
      </c>
      <c r="F1680" s="82">
        <f t="array" aca="1" ref="F1680" ca="1">IF(ISNUMBER(SEARCH("Bit", $K1680)), "", INDEX(F:F,MAX(IF(OFFSET(F1680,-25,0,24,1)&lt;&gt;"",ROW(OFFSET(F1680,-25,0,24,1)))),)+1)</f>
        <v>778</v>
      </c>
      <c r="G1680" s="82" t="s">
        <v>43</v>
      </c>
      <c r="H1680" s="82">
        <v>8</v>
      </c>
      <c r="I1680" s="82"/>
      <c r="J1680" s="82"/>
      <c r="K1680" s="89" t="s">
        <v>45</v>
      </c>
      <c r="L1680" s="89" t="s">
        <v>1109</v>
      </c>
      <c r="M1680" s="90"/>
      <c r="N1680" s="91"/>
      <c r="Q1680" s="19"/>
      <c r="R1680" s="19"/>
    </row>
    <row r="1681" spans="1:18" s="18" customFormat="1" ht="45" hidden="1" outlineLevel="1" x14ac:dyDescent="0.25">
      <c r="A1681" s="106"/>
      <c r="B1681" s="80"/>
      <c r="C1681" s="81"/>
      <c r="D1681" s="82"/>
      <c r="E1681" s="82" t="str">
        <f t="shared" ca="1" si="342"/>
        <v/>
      </c>
      <c r="F1681" s="82" t="str">
        <f t="array" aca="1" ref="F1681" ca="1">IF(ISNUMBER(SEARCH("Bit", $K1681)), "", INDEX(F:F,MAX(IF(OFFSET(F1681,-25,0,24,1)&lt;&gt;"",ROW(OFFSET(F1681,-25,0,24,1)))),)+1)</f>
        <v/>
      </c>
      <c r="G1681" s="82"/>
      <c r="H1681" s="82"/>
      <c r="I1681" s="82"/>
      <c r="J1681" s="82"/>
      <c r="K1681" s="89" t="s">
        <v>297</v>
      </c>
      <c r="L1681" s="89"/>
      <c r="M1681" s="90" t="s">
        <v>357</v>
      </c>
      <c r="N1681" s="105" t="s">
        <v>299</v>
      </c>
      <c r="Q1681" s="19"/>
      <c r="R1681" s="19"/>
    </row>
    <row r="1682" spans="1:18" s="18" customFormat="1" ht="15.75" hidden="1" outlineLevel="1" x14ac:dyDescent="0.25">
      <c r="A1682" s="106"/>
      <c r="B1682" s="80"/>
      <c r="C1682" s="81"/>
      <c r="D1682" s="82"/>
      <c r="E1682" s="82" t="str">
        <f t="shared" ca="1" si="342"/>
        <v/>
      </c>
      <c r="F1682" s="82" t="str">
        <f t="array" aca="1" ref="F1682" ca="1">IF(ISNUMBER(SEARCH("Bit", $K1682)), "", INDEX(F:F,MAX(IF(OFFSET(F1682,-25,0,24,1)&lt;&gt;"",ROW(OFFSET(F1682,-25,0,24,1)))),)+1)</f>
        <v/>
      </c>
      <c r="G1682" s="82"/>
      <c r="H1682" s="82"/>
      <c r="I1682" s="82"/>
      <c r="J1682" s="82"/>
      <c r="K1682" s="89" t="s">
        <v>300</v>
      </c>
      <c r="L1682" s="89"/>
      <c r="M1682" s="90" t="s">
        <v>358</v>
      </c>
      <c r="N1682" s="91"/>
      <c r="Q1682" s="19"/>
      <c r="R1682" s="19"/>
    </row>
    <row r="1683" spans="1:18" s="18" customFormat="1" ht="15.75" collapsed="1" x14ac:dyDescent="0.25">
      <c r="A1683" s="106"/>
      <c r="B1683" s="80" t="s">
        <v>40</v>
      </c>
      <c r="C1683" s="81" t="s">
        <v>1130</v>
      </c>
      <c r="D1683" s="82" t="s">
        <v>817</v>
      </c>
      <c r="E1683" s="82" t="str">
        <f t="shared" ca="1" si="342"/>
        <v>0x30B</v>
      </c>
      <c r="F1683" s="82">
        <f t="array" aca="1" ref="F1683" ca="1">IF(ISNUMBER(SEARCH("Bit", $K1683)), "", INDEX(F:F,MAX(IF(OFFSET(F1683,-25,0,24,1)&lt;&gt;"",ROW(OFFSET(F1683,-25,0,24,1)))),)+1)</f>
        <v>779</v>
      </c>
      <c r="G1683" s="82" t="s">
        <v>43</v>
      </c>
      <c r="H1683" s="82">
        <v>8</v>
      </c>
      <c r="I1683" s="82"/>
      <c r="J1683" s="82"/>
      <c r="K1683" s="89" t="s">
        <v>45</v>
      </c>
      <c r="L1683" s="89" t="s">
        <v>1109</v>
      </c>
      <c r="M1683" s="90"/>
      <c r="N1683" s="91"/>
      <c r="Q1683" s="19"/>
      <c r="R1683" s="19"/>
    </row>
    <row r="1684" spans="1:18" s="18" customFormat="1" ht="45" hidden="1" outlineLevel="1" x14ac:dyDescent="0.25">
      <c r="A1684" s="106"/>
      <c r="B1684" s="80"/>
      <c r="C1684" s="81"/>
      <c r="D1684" s="82"/>
      <c r="E1684" s="82" t="str">
        <f t="shared" ca="1" si="342"/>
        <v/>
      </c>
      <c r="F1684" s="82" t="str">
        <f t="array" aca="1" ref="F1684" ca="1">IF(ISNUMBER(SEARCH("Bit", $K1684)), "", INDEX(F:F,MAX(IF(OFFSET(F1684,-25,0,24,1)&lt;&gt;"",ROW(OFFSET(F1684,-25,0,24,1)))),)+1)</f>
        <v/>
      </c>
      <c r="G1684" s="82"/>
      <c r="H1684" s="82"/>
      <c r="I1684" s="82"/>
      <c r="J1684" s="82"/>
      <c r="K1684" s="89" t="s">
        <v>297</v>
      </c>
      <c r="L1684" s="89"/>
      <c r="M1684" s="90" t="s">
        <v>371</v>
      </c>
      <c r="N1684" s="105" t="s">
        <v>299</v>
      </c>
      <c r="Q1684" s="19"/>
      <c r="R1684" s="19"/>
    </row>
    <row r="1685" spans="1:18" s="18" customFormat="1" ht="15.75" hidden="1" outlineLevel="1" x14ac:dyDescent="0.25">
      <c r="A1685" s="106"/>
      <c r="B1685" s="80"/>
      <c r="C1685" s="81"/>
      <c r="D1685" s="82"/>
      <c r="E1685" s="82" t="str">
        <f t="shared" ca="1" si="342"/>
        <v/>
      </c>
      <c r="F1685" s="82" t="str">
        <f t="array" aca="1" ref="F1685" ca="1">IF(ISNUMBER(SEARCH("Bit", $K1685)), "", INDEX(F:F,MAX(IF(OFFSET(F1685,-25,0,24,1)&lt;&gt;"",ROW(OFFSET(F1685,-25,0,24,1)))),)+1)</f>
        <v/>
      </c>
      <c r="G1685" s="82"/>
      <c r="H1685" s="82"/>
      <c r="I1685" s="82"/>
      <c r="J1685" s="82"/>
      <c r="K1685" s="89" t="s">
        <v>300</v>
      </c>
      <c r="L1685" s="89"/>
      <c r="M1685" s="90" t="s">
        <v>372</v>
      </c>
      <c r="N1685" s="91"/>
      <c r="Q1685" s="19"/>
      <c r="R1685" s="19"/>
    </row>
    <row r="1686" spans="1:18" s="18" customFormat="1" ht="15.75" collapsed="1" x14ac:dyDescent="0.25">
      <c r="A1686" s="106"/>
      <c r="B1686" s="80" t="s">
        <v>40</v>
      </c>
      <c r="C1686" s="81" t="s">
        <v>1131</v>
      </c>
      <c r="D1686" s="82" t="s">
        <v>817</v>
      </c>
      <c r="E1686" s="82" t="str">
        <f t="shared" ca="1" si="342"/>
        <v>0x30C</v>
      </c>
      <c r="F1686" s="82">
        <f t="array" aca="1" ref="F1686" ca="1">IF(ISNUMBER(SEARCH("Bit", $K1686)), "", INDEX(F:F,MAX(IF(OFFSET(F1686,-25,0,24,1)&lt;&gt;"",ROW(OFFSET(F1686,-25,0,24,1)))),)+1)</f>
        <v>780</v>
      </c>
      <c r="G1686" s="82" t="s">
        <v>43</v>
      </c>
      <c r="H1686" s="82">
        <v>8</v>
      </c>
      <c r="I1686" s="82"/>
      <c r="J1686" s="82"/>
      <c r="K1686" s="89" t="s">
        <v>45</v>
      </c>
      <c r="L1686" s="89" t="s">
        <v>1109</v>
      </c>
      <c r="M1686" s="90"/>
      <c r="N1686" s="91"/>
      <c r="Q1686" s="19"/>
      <c r="R1686" s="19"/>
    </row>
    <row r="1687" spans="1:18" s="18" customFormat="1" ht="45" hidden="1" outlineLevel="1" x14ac:dyDescent="0.25">
      <c r="A1687" s="106"/>
      <c r="B1687" s="80"/>
      <c r="C1687" s="81"/>
      <c r="D1687" s="82"/>
      <c r="E1687" s="82" t="str">
        <f t="shared" ca="1" si="342"/>
        <v/>
      </c>
      <c r="F1687" s="82" t="str">
        <f t="array" aca="1" ref="F1687" ca="1">IF(ISNUMBER(SEARCH("Bit", $K1687)), "", INDEX(F:F,MAX(IF(OFFSET(F1687,-25,0,24,1)&lt;&gt;"",ROW(OFFSET(F1687,-25,0,24,1)))),)+1)</f>
        <v/>
      </c>
      <c r="G1687" s="82"/>
      <c r="H1687" s="82"/>
      <c r="I1687" s="82"/>
      <c r="J1687" s="82"/>
      <c r="K1687" s="89" t="s">
        <v>297</v>
      </c>
      <c r="L1687" s="89"/>
      <c r="M1687" s="90" t="s">
        <v>383</v>
      </c>
      <c r="N1687" s="105" t="s">
        <v>299</v>
      </c>
      <c r="Q1687" s="19"/>
      <c r="R1687" s="19"/>
    </row>
    <row r="1688" spans="1:18" s="18" customFormat="1" ht="15.75" hidden="1" outlineLevel="1" x14ac:dyDescent="0.25">
      <c r="A1688" s="106"/>
      <c r="B1688" s="80"/>
      <c r="C1688" s="81"/>
      <c r="D1688" s="82"/>
      <c r="E1688" s="82" t="str">
        <f t="shared" ca="1" si="342"/>
        <v/>
      </c>
      <c r="F1688" s="82" t="str">
        <f t="array" aca="1" ref="F1688" ca="1">IF(ISNUMBER(SEARCH("Bit", $K1688)), "", INDEX(F:F,MAX(IF(OFFSET(F1688,-25,0,24,1)&lt;&gt;"",ROW(OFFSET(F1688,-25,0,24,1)))),)+1)</f>
        <v/>
      </c>
      <c r="G1688" s="82"/>
      <c r="H1688" s="82"/>
      <c r="I1688" s="82"/>
      <c r="J1688" s="82"/>
      <c r="K1688" s="89" t="s">
        <v>300</v>
      </c>
      <c r="L1688" s="89"/>
      <c r="M1688" s="90" t="s">
        <v>384</v>
      </c>
      <c r="N1688" s="91"/>
      <c r="Q1688" s="19"/>
      <c r="R1688" s="19"/>
    </row>
    <row r="1689" spans="1:18" s="18" customFormat="1" ht="15.75" collapsed="1" x14ac:dyDescent="0.25">
      <c r="A1689" s="106"/>
      <c r="B1689" s="80" t="s">
        <v>40</v>
      </c>
      <c r="C1689" s="81" t="s">
        <v>1132</v>
      </c>
      <c r="D1689" s="82" t="s">
        <v>817</v>
      </c>
      <c r="E1689" s="82" t="str">
        <f t="shared" ca="1" si="342"/>
        <v>0x30D</v>
      </c>
      <c r="F1689" s="82">
        <f t="array" aca="1" ref="F1689" ca="1">IF(ISNUMBER(SEARCH("Bit", $K1689)), "", INDEX(F:F,MAX(IF(OFFSET(F1689,-25,0,24,1)&lt;&gt;"",ROW(OFFSET(F1689,-25,0,24,1)))),)+1)</f>
        <v>781</v>
      </c>
      <c r="G1689" s="82" t="s">
        <v>43</v>
      </c>
      <c r="H1689" s="82">
        <v>8</v>
      </c>
      <c r="I1689" s="82"/>
      <c r="J1689" s="82"/>
      <c r="K1689" s="89" t="s">
        <v>45</v>
      </c>
      <c r="L1689" s="89" t="s">
        <v>1109</v>
      </c>
      <c r="M1689" s="90"/>
      <c r="N1689" s="91"/>
      <c r="Q1689" s="19"/>
      <c r="R1689" s="19"/>
    </row>
    <row r="1690" spans="1:18" s="18" customFormat="1" ht="45" hidden="1" outlineLevel="1" x14ac:dyDescent="0.25">
      <c r="A1690" s="106"/>
      <c r="B1690" s="80"/>
      <c r="C1690" s="81"/>
      <c r="D1690" s="82"/>
      <c r="E1690" s="82" t="str">
        <f t="shared" ca="1" si="342"/>
        <v/>
      </c>
      <c r="F1690" s="82" t="str">
        <f t="array" aca="1" ref="F1690" ca="1">IF(ISNUMBER(SEARCH("Bit", $K1690)), "", INDEX(F:F,MAX(IF(OFFSET(F1690,-25,0,24,1)&lt;&gt;"",ROW(OFFSET(F1690,-25,0,24,1)))),)+1)</f>
        <v/>
      </c>
      <c r="G1690" s="82"/>
      <c r="H1690" s="82"/>
      <c r="I1690" s="82"/>
      <c r="J1690" s="82"/>
      <c r="K1690" s="89" t="s">
        <v>297</v>
      </c>
      <c r="L1690" s="89"/>
      <c r="M1690" s="90" t="s">
        <v>395</v>
      </c>
      <c r="N1690" s="105" t="s">
        <v>299</v>
      </c>
      <c r="Q1690" s="19"/>
      <c r="R1690" s="19"/>
    </row>
    <row r="1691" spans="1:18" s="18" customFormat="1" ht="15.75" hidden="1" outlineLevel="1" x14ac:dyDescent="0.25">
      <c r="A1691" s="106"/>
      <c r="B1691" s="80"/>
      <c r="C1691" s="81"/>
      <c r="D1691" s="82"/>
      <c r="E1691" s="82" t="str">
        <f t="shared" ca="1" si="342"/>
        <v/>
      </c>
      <c r="F1691" s="82" t="str">
        <f t="array" aca="1" ref="F1691" ca="1">IF(ISNUMBER(SEARCH("Bit", $K1691)), "", INDEX(F:F,MAX(IF(OFFSET(F1691,-25,0,24,1)&lt;&gt;"",ROW(OFFSET(F1691,-25,0,24,1)))),)+1)</f>
        <v/>
      </c>
      <c r="G1691" s="82"/>
      <c r="H1691" s="82"/>
      <c r="I1691" s="82"/>
      <c r="J1691" s="82"/>
      <c r="K1691" s="89" t="s">
        <v>300</v>
      </c>
      <c r="L1691" s="89"/>
      <c r="M1691" s="90" t="s">
        <v>396</v>
      </c>
      <c r="N1691" s="91"/>
      <c r="Q1691" s="19"/>
      <c r="R1691" s="19"/>
    </row>
    <row r="1692" spans="1:18" s="18" customFormat="1" ht="15.75" collapsed="1" x14ac:dyDescent="0.25">
      <c r="A1692" s="106"/>
      <c r="B1692" s="80" t="s">
        <v>40</v>
      </c>
      <c r="C1692" s="81" t="s">
        <v>1133</v>
      </c>
      <c r="D1692" s="82" t="s">
        <v>817</v>
      </c>
      <c r="E1692" s="82" t="str">
        <f t="shared" ca="1" si="342"/>
        <v>0x30E</v>
      </c>
      <c r="F1692" s="82">
        <f t="array" aca="1" ref="F1692" ca="1">IF(ISNUMBER(SEARCH("Bit", $K1692)), "", INDEX(F:F,MAX(IF(OFFSET(F1692,-25,0,24,1)&lt;&gt;"",ROW(OFFSET(F1692,-25,0,24,1)))),)+1)</f>
        <v>782</v>
      </c>
      <c r="G1692" s="82" t="s">
        <v>43</v>
      </c>
      <c r="H1692" s="82">
        <v>8</v>
      </c>
      <c r="I1692" s="82"/>
      <c r="J1692" s="82"/>
      <c r="K1692" s="89" t="s">
        <v>45</v>
      </c>
      <c r="L1692" s="89" t="s">
        <v>1109</v>
      </c>
      <c r="M1692" s="90"/>
      <c r="N1692" s="91"/>
      <c r="Q1692" s="19"/>
      <c r="R1692" s="19"/>
    </row>
    <row r="1693" spans="1:18" s="18" customFormat="1" ht="45" hidden="1" outlineLevel="1" x14ac:dyDescent="0.25">
      <c r="A1693" s="106"/>
      <c r="B1693" s="80"/>
      <c r="C1693" s="81"/>
      <c r="D1693" s="82"/>
      <c r="E1693" s="82" t="str">
        <f t="shared" ca="1" si="342"/>
        <v/>
      </c>
      <c r="F1693" s="82" t="str">
        <f t="array" aca="1" ref="F1693" ca="1">IF(ISNUMBER(SEARCH("Bit", $K1693)), "", INDEX(F:F,MAX(IF(OFFSET(F1693,-25,0,24,1)&lt;&gt;"",ROW(OFFSET(F1693,-25,0,24,1)))),)+1)</f>
        <v/>
      </c>
      <c r="G1693" s="82"/>
      <c r="H1693" s="82"/>
      <c r="I1693" s="82"/>
      <c r="J1693" s="82"/>
      <c r="K1693" s="89" t="s">
        <v>297</v>
      </c>
      <c r="L1693" s="89"/>
      <c r="M1693" s="90" t="s">
        <v>407</v>
      </c>
      <c r="N1693" s="105" t="s">
        <v>299</v>
      </c>
      <c r="Q1693" s="19"/>
      <c r="R1693" s="19"/>
    </row>
    <row r="1694" spans="1:18" s="18" customFormat="1" ht="15.75" hidden="1" outlineLevel="1" x14ac:dyDescent="0.25">
      <c r="A1694" s="106"/>
      <c r="B1694" s="80"/>
      <c r="C1694" s="81"/>
      <c r="D1694" s="82"/>
      <c r="E1694" s="82" t="str">
        <f t="shared" ca="1" si="342"/>
        <v/>
      </c>
      <c r="F1694" s="82" t="str">
        <f t="array" aca="1" ref="F1694" ca="1">IF(ISNUMBER(SEARCH("Bit", $K1694)), "", INDEX(F:F,MAX(IF(OFFSET(F1694,-25,0,24,1)&lt;&gt;"",ROW(OFFSET(F1694,-25,0,24,1)))),)+1)</f>
        <v/>
      </c>
      <c r="G1694" s="82"/>
      <c r="H1694" s="82"/>
      <c r="I1694" s="82"/>
      <c r="J1694" s="82"/>
      <c r="K1694" s="89" t="s">
        <v>300</v>
      </c>
      <c r="L1694" s="89"/>
      <c r="M1694" s="90" t="s">
        <v>408</v>
      </c>
      <c r="N1694" s="91"/>
      <c r="Q1694" s="19"/>
      <c r="R1694" s="19"/>
    </row>
    <row r="1695" spans="1:18" s="18" customFormat="1" ht="15.75" collapsed="1" x14ac:dyDescent="0.25">
      <c r="A1695" s="106"/>
      <c r="B1695" s="80" t="s">
        <v>40</v>
      </c>
      <c r="C1695" s="81" t="s">
        <v>1134</v>
      </c>
      <c r="D1695" s="82" t="s">
        <v>817</v>
      </c>
      <c r="E1695" s="82" t="str">
        <f t="shared" ca="1" si="342"/>
        <v>0x30F</v>
      </c>
      <c r="F1695" s="82">
        <f t="array" aca="1" ref="F1695" ca="1">IF(ISNUMBER(SEARCH("Bit", $K1695)), "", INDEX(F:F,MAX(IF(OFFSET(F1695,-25,0,24,1)&lt;&gt;"",ROW(OFFSET(F1695,-25,0,24,1)))),)+1)</f>
        <v>783</v>
      </c>
      <c r="G1695" s="82" t="s">
        <v>43</v>
      </c>
      <c r="H1695" s="82">
        <v>8</v>
      </c>
      <c r="I1695" s="82"/>
      <c r="J1695" s="82"/>
      <c r="K1695" s="89" t="s">
        <v>45</v>
      </c>
      <c r="L1695" s="89" t="s">
        <v>1109</v>
      </c>
      <c r="M1695" s="90"/>
      <c r="N1695" s="91"/>
      <c r="Q1695" s="19"/>
      <c r="R1695" s="19"/>
    </row>
    <row r="1696" spans="1:18" s="18" customFormat="1" ht="45" hidden="1" outlineLevel="1" x14ac:dyDescent="0.25">
      <c r="A1696" s="106"/>
      <c r="B1696" s="80"/>
      <c r="C1696" s="81"/>
      <c r="D1696" s="82"/>
      <c r="E1696" s="82" t="str">
        <f t="shared" ca="1" si="342"/>
        <v/>
      </c>
      <c r="F1696" s="82" t="str">
        <f t="array" aca="1" ref="F1696" ca="1">IF(ISNUMBER(SEARCH("Bit", $K1696)), "", INDEX(F:F,MAX(IF(OFFSET(F1696,-25,0,24,1)&lt;&gt;"",ROW(OFFSET(F1696,-25,0,24,1)))),)+1)</f>
        <v/>
      </c>
      <c r="G1696" s="82"/>
      <c r="H1696" s="82"/>
      <c r="I1696" s="82"/>
      <c r="J1696" s="82"/>
      <c r="K1696" s="89" t="s">
        <v>297</v>
      </c>
      <c r="L1696" s="89"/>
      <c r="M1696" s="90" t="s">
        <v>413</v>
      </c>
      <c r="N1696" s="105" t="s">
        <v>299</v>
      </c>
      <c r="Q1696" s="19"/>
      <c r="R1696" s="19"/>
    </row>
    <row r="1697" spans="1:18" s="18" customFormat="1" ht="15.75" hidden="1" outlineLevel="1" x14ac:dyDescent="0.25">
      <c r="A1697" s="106"/>
      <c r="B1697" s="80"/>
      <c r="C1697" s="81"/>
      <c r="D1697" s="82"/>
      <c r="E1697" s="82" t="str">
        <f t="shared" ca="1" si="342"/>
        <v/>
      </c>
      <c r="F1697" s="82" t="str">
        <f t="array" aca="1" ref="F1697" ca="1">IF(ISNUMBER(SEARCH("Bit", $K1697)), "", INDEX(F:F,MAX(IF(OFFSET(F1697,-25,0,24,1)&lt;&gt;"",ROW(OFFSET(F1697,-25,0,24,1)))),)+1)</f>
        <v/>
      </c>
      <c r="G1697" s="82"/>
      <c r="H1697" s="82"/>
      <c r="I1697" s="82"/>
      <c r="J1697" s="82"/>
      <c r="K1697" s="89" t="s">
        <v>300</v>
      </c>
      <c r="L1697" s="89"/>
      <c r="M1697" s="90" t="s">
        <v>414</v>
      </c>
      <c r="N1697" s="91"/>
      <c r="Q1697" s="19"/>
      <c r="R1697" s="19"/>
    </row>
    <row r="1698" spans="1:18" s="18" customFormat="1" ht="15.75" collapsed="1" x14ac:dyDescent="0.25">
      <c r="A1698" s="106"/>
      <c r="B1698" s="80" t="s">
        <v>40</v>
      </c>
      <c r="C1698" s="81" t="s">
        <v>1135</v>
      </c>
      <c r="D1698" s="82" t="s">
        <v>817</v>
      </c>
      <c r="E1698" s="82" t="str">
        <f t="shared" ca="1" si="342"/>
        <v>0x310</v>
      </c>
      <c r="F1698" s="82">
        <f t="array" aca="1" ref="F1698" ca="1">IF(ISNUMBER(SEARCH("Bit", $K1698)), "", INDEX(F:F,MAX(IF(OFFSET(F1698,-25,0,24,1)&lt;&gt;"",ROW(OFFSET(F1698,-25,0,24,1)))),)+1)</f>
        <v>784</v>
      </c>
      <c r="G1698" s="82" t="s">
        <v>43</v>
      </c>
      <c r="H1698" s="82">
        <v>8</v>
      </c>
      <c r="I1698" s="82"/>
      <c r="J1698" s="82"/>
      <c r="K1698" s="89" t="s">
        <v>45</v>
      </c>
      <c r="L1698" s="89" t="s">
        <v>1109</v>
      </c>
      <c r="M1698" s="90"/>
      <c r="N1698" s="91"/>
      <c r="Q1698" s="19"/>
      <c r="R1698" s="19"/>
    </row>
    <row r="1699" spans="1:18" s="18" customFormat="1" ht="45" hidden="1" outlineLevel="1" x14ac:dyDescent="0.25">
      <c r="A1699" s="106"/>
      <c r="B1699" s="80"/>
      <c r="C1699" s="81"/>
      <c r="D1699" s="82"/>
      <c r="E1699" s="82" t="str">
        <f t="shared" ca="1" si="342"/>
        <v/>
      </c>
      <c r="F1699" s="82" t="str">
        <f t="array" aca="1" ref="F1699" ca="1">IF(ISNUMBER(SEARCH("Bit", $K1699)), "", INDEX(F:F,MAX(IF(OFFSET(F1699,-25,0,24,1)&lt;&gt;"",ROW(OFFSET(F1699,-25,0,24,1)))),)+1)</f>
        <v/>
      </c>
      <c r="G1699" s="82"/>
      <c r="H1699" s="82"/>
      <c r="I1699" s="82"/>
      <c r="J1699" s="82"/>
      <c r="K1699" s="89" t="s">
        <v>297</v>
      </c>
      <c r="L1699" s="89"/>
      <c r="M1699" s="90" t="s">
        <v>416</v>
      </c>
      <c r="N1699" s="105" t="s">
        <v>299</v>
      </c>
      <c r="Q1699" s="19"/>
      <c r="R1699" s="19"/>
    </row>
    <row r="1700" spans="1:18" s="18" customFormat="1" ht="15.75" hidden="1" outlineLevel="1" x14ac:dyDescent="0.25">
      <c r="A1700" s="106"/>
      <c r="B1700" s="80"/>
      <c r="C1700" s="81"/>
      <c r="D1700" s="82"/>
      <c r="E1700" s="82" t="str">
        <f t="shared" ca="1" si="342"/>
        <v/>
      </c>
      <c r="F1700" s="82" t="str">
        <f t="array" aca="1" ref="F1700" ca="1">IF(ISNUMBER(SEARCH("Bit", $K1700)), "", INDEX(F:F,MAX(IF(OFFSET(F1700,-25,0,24,1)&lt;&gt;"",ROW(OFFSET(F1700,-25,0,24,1)))),)+1)</f>
        <v/>
      </c>
      <c r="G1700" s="82"/>
      <c r="H1700" s="82"/>
      <c r="I1700" s="82"/>
      <c r="J1700" s="82"/>
      <c r="K1700" s="89" t="s">
        <v>300</v>
      </c>
      <c r="L1700" s="89"/>
      <c r="M1700" s="90" t="s">
        <v>417</v>
      </c>
      <c r="N1700" s="91"/>
      <c r="Q1700" s="19"/>
      <c r="R1700" s="19"/>
    </row>
    <row r="1701" spans="1:18" s="18" customFormat="1" ht="15.75" collapsed="1" x14ac:dyDescent="0.25">
      <c r="A1701" s="106"/>
      <c r="B1701" s="80" t="s">
        <v>40</v>
      </c>
      <c r="C1701" s="81" t="s">
        <v>1136</v>
      </c>
      <c r="D1701" s="82" t="s">
        <v>817</v>
      </c>
      <c r="E1701" s="82" t="str">
        <f t="shared" ca="1" si="342"/>
        <v>0x311</v>
      </c>
      <c r="F1701" s="82">
        <f t="array" aca="1" ref="F1701" ca="1">IF(ISNUMBER(SEARCH("Bit", $K1701)), "", INDEX(F:F,MAX(IF(OFFSET(F1701,-25,0,24,1)&lt;&gt;"",ROW(OFFSET(F1701,-25,0,24,1)))),)+1)</f>
        <v>785</v>
      </c>
      <c r="G1701" s="82" t="s">
        <v>43</v>
      </c>
      <c r="H1701" s="82">
        <v>8</v>
      </c>
      <c r="I1701" s="82"/>
      <c r="J1701" s="82"/>
      <c r="K1701" s="89" t="s">
        <v>45</v>
      </c>
      <c r="L1701" s="89" t="s">
        <v>1109</v>
      </c>
      <c r="M1701" s="90"/>
      <c r="N1701" s="91"/>
      <c r="Q1701" s="19"/>
      <c r="R1701" s="19"/>
    </row>
    <row r="1702" spans="1:18" s="18" customFormat="1" ht="45" hidden="1" outlineLevel="1" x14ac:dyDescent="0.25">
      <c r="A1702" s="106"/>
      <c r="B1702" s="80"/>
      <c r="C1702" s="81"/>
      <c r="D1702" s="82"/>
      <c r="E1702" s="82" t="str">
        <f t="shared" ca="1" si="342"/>
        <v/>
      </c>
      <c r="F1702" s="82" t="str">
        <f t="array" aca="1" ref="F1702" ca="1">IF(ISNUMBER(SEARCH("Bit", $K1702)), "", INDEX(F:F,MAX(IF(OFFSET(F1702,-25,0,24,1)&lt;&gt;"",ROW(OFFSET(F1702,-25,0,24,1)))),)+1)</f>
        <v/>
      </c>
      <c r="G1702" s="82"/>
      <c r="H1702" s="82"/>
      <c r="I1702" s="82"/>
      <c r="J1702" s="82"/>
      <c r="K1702" s="89" t="s">
        <v>297</v>
      </c>
      <c r="L1702" s="89"/>
      <c r="M1702" s="90" t="s">
        <v>428</v>
      </c>
      <c r="N1702" s="105" t="s">
        <v>299</v>
      </c>
      <c r="Q1702" s="19"/>
      <c r="R1702" s="19"/>
    </row>
    <row r="1703" spans="1:18" s="18" customFormat="1" ht="15.75" hidden="1" outlineLevel="1" x14ac:dyDescent="0.25">
      <c r="A1703" s="106"/>
      <c r="B1703" s="80"/>
      <c r="C1703" s="81"/>
      <c r="D1703" s="82"/>
      <c r="E1703" s="82" t="str">
        <f t="shared" ca="1" si="342"/>
        <v/>
      </c>
      <c r="F1703" s="82" t="str">
        <f t="array" aca="1" ref="F1703" ca="1">IF(ISNUMBER(SEARCH("Bit", $K1703)), "", INDEX(F:F,MAX(IF(OFFSET(F1703,-25,0,24,1)&lt;&gt;"",ROW(OFFSET(F1703,-25,0,24,1)))),)+1)</f>
        <v/>
      </c>
      <c r="G1703" s="82"/>
      <c r="H1703" s="82"/>
      <c r="I1703" s="82"/>
      <c r="J1703" s="82"/>
      <c r="K1703" s="89" t="s">
        <v>300</v>
      </c>
      <c r="L1703" s="89"/>
      <c r="M1703" s="90" t="s">
        <v>429</v>
      </c>
      <c r="N1703" s="91"/>
      <c r="Q1703" s="19"/>
      <c r="R1703" s="19"/>
    </row>
    <row r="1704" spans="1:18" s="18" customFormat="1" ht="15.75" collapsed="1" x14ac:dyDescent="0.25">
      <c r="A1704" s="106"/>
      <c r="B1704" s="80" t="s">
        <v>40</v>
      </c>
      <c r="C1704" s="81" t="s">
        <v>1137</v>
      </c>
      <c r="D1704" s="82" t="s">
        <v>817</v>
      </c>
      <c r="E1704" s="82" t="str">
        <f t="shared" ca="1" si="342"/>
        <v>0x312</v>
      </c>
      <c r="F1704" s="82">
        <f t="array" aca="1" ref="F1704" ca="1">IF(ISNUMBER(SEARCH("Bit", $K1704)), "", INDEX(F:F,MAX(IF(OFFSET(F1704,-25,0,24,1)&lt;&gt;"",ROW(OFFSET(F1704,-25,0,24,1)))),)+1)</f>
        <v>786</v>
      </c>
      <c r="G1704" s="82" t="s">
        <v>43</v>
      </c>
      <c r="H1704" s="82">
        <v>8</v>
      </c>
      <c r="I1704" s="82"/>
      <c r="J1704" s="82"/>
      <c r="K1704" s="89" t="s">
        <v>45</v>
      </c>
      <c r="L1704" s="89" t="s">
        <v>1109</v>
      </c>
      <c r="M1704" s="90"/>
      <c r="N1704" s="91"/>
      <c r="Q1704" s="19"/>
      <c r="R1704" s="19"/>
    </row>
    <row r="1705" spans="1:18" s="18" customFormat="1" ht="45" hidden="1" outlineLevel="1" x14ac:dyDescent="0.25">
      <c r="A1705" s="106"/>
      <c r="B1705" s="80"/>
      <c r="C1705" s="81"/>
      <c r="D1705" s="82"/>
      <c r="E1705" s="82" t="str">
        <f t="shared" ca="1" si="342"/>
        <v/>
      </c>
      <c r="F1705" s="82" t="str">
        <f t="array" aca="1" ref="F1705" ca="1">IF(ISNUMBER(SEARCH("Bit", $K1705)), "", INDEX(F:F,MAX(IF(OFFSET(F1705,-25,0,24,1)&lt;&gt;"",ROW(OFFSET(F1705,-25,0,24,1)))),)+1)</f>
        <v/>
      </c>
      <c r="G1705" s="82"/>
      <c r="H1705" s="82"/>
      <c r="I1705" s="82"/>
      <c r="J1705" s="82"/>
      <c r="K1705" s="89" t="s">
        <v>297</v>
      </c>
      <c r="L1705" s="89"/>
      <c r="M1705" s="90" t="s">
        <v>441</v>
      </c>
      <c r="N1705" s="105" t="s">
        <v>299</v>
      </c>
      <c r="Q1705" s="19"/>
      <c r="R1705" s="19"/>
    </row>
    <row r="1706" spans="1:18" s="18" customFormat="1" ht="15.75" hidden="1" outlineLevel="1" x14ac:dyDescent="0.25">
      <c r="A1706" s="106"/>
      <c r="B1706" s="80"/>
      <c r="C1706" s="81"/>
      <c r="D1706" s="82"/>
      <c r="E1706" s="82" t="str">
        <f t="shared" ca="1" si="342"/>
        <v/>
      </c>
      <c r="F1706" s="82" t="str">
        <f t="array" aca="1" ref="F1706" ca="1">IF(ISNUMBER(SEARCH("Bit", $K1706)), "", INDEX(F:F,MAX(IF(OFFSET(F1706,-25,0,24,1)&lt;&gt;"",ROW(OFFSET(F1706,-25,0,24,1)))),)+1)</f>
        <v/>
      </c>
      <c r="G1706" s="82"/>
      <c r="H1706" s="82"/>
      <c r="I1706" s="82"/>
      <c r="J1706" s="82"/>
      <c r="K1706" s="89" t="s">
        <v>300</v>
      </c>
      <c r="L1706" s="89"/>
      <c r="M1706" s="90" t="s">
        <v>442</v>
      </c>
      <c r="N1706" s="91"/>
      <c r="Q1706" s="19"/>
      <c r="R1706" s="19"/>
    </row>
    <row r="1707" spans="1:18" s="18" customFormat="1" ht="15.75" collapsed="1" x14ac:dyDescent="0.25">
      <c r="A1707" s="106"/>
      <c r="B1707" s="80" t="s">
        <v>40</v>
      </c>
      <c r="C1707" s="81" t="s">
        <v>1138</v>
      </c>
      <c r="D1707" s="82" t="s">
        <v>817</v>
      </c>
      <c r="E1707" s="82" t="str">
        <f t="shared" ca="1" si="342"/>
        <v>0x313</v>
      </c>
      <c r="F1707" s="82">
        <f t="array" aca="1" ref="F1707" ca="1">IF(ISNUMBER(SEARCH("Bit", $K1707)), "", INDEX(F:F,MAX(IF(OFFSET(F1707,-25,0,24,1)&lt;&gt;"",ROW(OFFSET(F1707,-25,0,24,1)))),)+1)</f>
        <v>787</v>
      </c>
      <c r="G1707" s="82" t="s">
        <v>43</v>
      </c>
      <c r="H1707" s="82">
        <v>8</v>
      </c>
      <c r="I1707" s="82"/>
      <c r="J1707" s="82"/>
      <c r="K1707" s="89" t="s">
        <v>45</v>
      </c>
      <c r="L1707" s="89" t="s">
        <v>1109</v>
      </c>
      <c r="M1707" s="90"/>
      <c r="N1707" s="91"/>
      <c r="Q1707" s="19"/>
      <c r="R1707" s="19"/>
    </row>
    <row r="1708" spans="1:18" s="18" customFormat="1" ht="45" hidden="1" outlineLevel="1" x14ac:dyDescent="0.25">
      <c r="A1708" s="106"/>
      <c r="B1708" s="80"/>
      <c r="C1708" s="81"/>
      <c r="D1708" s="82"/>
      <c r="E1708" s="82" t="str">
        <f t="shared" ca="1" si="342"/>
        <v/>
      </c>
      <c r="F1708" s="82" t="str">
        <f t="array" aca="1" ref="F1708" ca="1">IF(ISNUMBER(SEARCH("Bit", $K1708)), "", INDEX(F:F,MAX(IF(OFFSET(F1708,-25,0,24,1)&lt;&gt;"",ROW(OFFSET(F1708,-25,0,24,1)))),)+1)</f>
        <v/>
      </c>
      <c r="G1708" s="82"/>
      <c r="H1708" s="82"/>
      <c r="I1708" s="82"/>
      <c r="J1708" s="82"/>
      <c r="K1708" s="89" t="s">
        <v>297</v>
      </c>
      <c r="L1708" s="89"/>
      <c r="M1708" s="90" t="s">
        <v>453</v>
      </c>
      <c r="N1708" s="105" t="s">
        <v>299</v>
      </c>
      <c r="Q1708" s="19"/>
      <c r="R1708" s="19"/>
    </row>
    <row r="1709" spans="1:18" s="18" customFormat="1" ht="15.75" hidden="1" outlineLevel="1" x14ac:dyDescent="0.25">
      <c r="A1709" s="106"/>
      <c r="B1709" s="80"/>
      <c r="C1709" s="81"/>
      <c r="D1709" s="82"/>
      <c r="E1709" s="82" t="str">
        <f t="shared" ca="1" si="342"/>
        <v/>
      </c>
      <c r="F1709" s="82" t="str">
        <f t="array" aca="1" ref="F1709" ca="1">IF(ISNUMBER(SEARCH("Bit", $K1709)), "", INDEX(F:F,MAX(IF(OFFSET(F1709,-25,0,24,1)&lt;&gt;"",ROW(OFFSET(F1709,-25,0,24,1)))),)+1)</f>
        <v/>
      </c>
      <c r="G1709" s="82"/>
      <c r="H1709" s="82"/>
      <c r="I1709" s="82"/>
      <c r="J1709" s="82"/>
      <c r="K1709" s="89" t="s">
        <v>300</v>
      </c>
      <c r="L1709" s="89"/>
      <c r="M1709" s="90" t="s">
        <v>454</v>
      </c>
      <c r="N1709" s="91"/>
      <c r="Q1709" s="19"/>
      <c r="R1709" s="19"/>
    </row>
    <row r="1710" spans="1:18" s="18" customFormat="1" ht="15.75" collapsed="1" x14ac:dyDescent="0.25">
      <c r="A1710" s="106"/>
      <c r="B1710" s="80" t="s">
        <v>40</v>
      </c>
      <c r="C1710" s="81" t="s">
        <v>1139</v>
      </c>
      <c r="D1710" s="82" t="s">
        <v>817</v>
      </c>
      <c r="E1710" s="82" t="str">
        <f t="shared" ca="1" si="342"/>
        <v>0x314</v>
      </c>
      <c r="F1710" s="82">
        <f t="array" aca="1" ref="F1710" ca="1">IF(ISNUMBER(SEARCH("Bit", $K1710)), "", INDEX(F:F,MAX(IF(OFFSET(F1710,-25,0,24,1)&lt;&gt;"",ROW(OFFSET(F1710,-25,0,24,1)))),)+1)</f>
        <v>788</v>
      </c>
      <c r="G1710" s="82" t="s">
        <v>43</v>
      </c>
      <c r="H1710" s="82">
        <v>8</v>
      </c>
      <c r="I1710" s="82"/>
      <c r="J1710" s="82"/>
      <c r="K1710" s="89" t="s">
        <v>45</v>
      </c>
      <c r="L1710" s="89" t="s">
        <v>1109</v>
      </c>
      <c r="M1710" s="90"/>
      <c r="N1710" s="91"/>
      <c r="Q1710" s="19"/>
      <c r="R1710" s="19"/>
    </row>
    <row r="1711" spans="1:18" s="18" customFormat="1" ht="45" hidden="1" outlineLevel="1" x14ac:dyDescent="0.25">
      <c r="A1711" s="106"/>
      <c r="B1711" s="80"/>
      <c r="C1711" s="81"/>
      <c r="D1711" s="82"/>
      <c r="E1711" s="82" t="str">
        <f t="shared" ca="1" si="342"/>
        <v/>
      </c>
      <c r="F1711" s="82" t="str">
        <f t="array" aca="1" ref="F1711" ca="1">IF(ISNUMBER(SEARCH("Bit", $K1711)), "", INDEX(F:F,MAX(IF(OFFSET(F1711,-25,0,24,1)&lt;&gt;"",ROW(OFFSET(F1711,-25,0,24,1)))),)+1)</f>
        <v/>
      </c>
      <c r="G1711" s="82"/>
      <c r="H1711" s="82"/>
      <c r="I1711" s="82"/>
      <c r="J1711" s="82"/>
      <c r="K1711" s="89" t="s">
        <v>297</v>
      </c>
      <c r="L1711" s="89"/>
      <c r="M1711" s="90" t="s">
        <v>466</v>
      </c>
      <c r="N1711" s="105" t="s">
        <v>299</v>
      </c>
      <c r="Q1711" s="19"/>
      <c r="R1711" s="19"/>
    </row>
    <row r="1712" spans="1:18" s="18" customFormat="1" ht="15.75" hidden="1" outlineLevel="1" x14ac:dyDescent="0.25">
      <c r="A1712" s="106"/>
      <c r="B1712" s="80"/>
      <c r="C1712" s="81"/>
      <c r="D1712" s="82"/>
      <c r="E1712" s="82" t="str">
        <f t="shared" ca="1" si="342"/>
        <v/>
      </c>
      <c r="F1712" s="82" t="str">
        <f t="array" aca="1" ref="F1712" ca="1">IF(ISNUMBER(SEARCH("Bit", $K1712)), "", INDEX(F:F,MAX(IF(OFFSET(F1712,-25,0,24,1)&lt;&gt;"",ROW(OFFSET(F1712,-25,0,24,1)))),)+1)</f>
        <v/>
      </c>
      <c r="G1712" s="82"/>
      <c r="H1712" s="82"/>
      <c r="I1712" s="82"/>
      <c r="J1712" s="82"/>
      <c r="K1712" s="89" t="s">
        <v>300</v>
      </c>
      <c r="L1712" s="89"/>
      <c r="M1712" s="90" t="s">
        <v>467</v>
      </c>
      <c r="N1712" s="91"/>
      <c r="Q1712" s="19"/>
      <c r="R1712" s="19"/>
    </row>
    <row r="1713" spans="1:18" s="18" customFormat="1" ht="15.75" collapsed="1" x14ac:dyDescent="0.25">
      <c r="A1713" s="106"/>
      <c r="B1713" s="80" t="s">
        <v>40</v>
      </c>
      <c r="C1713" s="81" t="s">
        <v>1140</v>
      </c>
      <c r="D1713" s="82" t="s">
        <v>817</v>
      </c>
      <c r="E1713" s="82" t="str">
        <f t="shared" ref="E1713:E1715" ca="1" si="343">IF(F1713&lt;&gt;"","0x"&amp;DEC2HEX(F1713,3),"")</f>
        <v>0x315</v>
      </c>
      <c r="F1713" s="82">
        <f t="array" aca="1" ref="F1713" ca="1">IF(ISNUMBER(SEARCH("Bit", $K1713)), "", INDEX(F:F,MAX(IF(OFFSET(F1713,-25,0,24,1)&lt;&gt;"",ROW(OFFSET(F1713,-25,0,24,1)))),)+1)</f>
        <v>789</v>
      </c>
      <c r="G1713" s="82" t="s">
        <v>43</v>
      </c>
      <c r="H1713" s="82">
        <v>9</v>
      </c>
      <c r="I1713" s="82"/>
      <c r="J1713" s="82"/>
      <c r="K1713" s="89" t="s">
        <v>45</v>
      </c>
      <c r="L1713" s="89" t="s">
        <v>1109</v>
      </c>
      <c r="M1713" s="90"/>
      <c r="N1713" s="91"/>
      <c r="Q1713" s="19"/>
      <c r="R1713" s="19"/>
    </row>
    <row r="1714" spans="1:18" s="18" customFormat="1" ht="45" hidden="1" outlineLevel="1" x14ac:dyDescent="0.25">
      <c r="A1714" s="106"/>
      <c r="B1714" s="80"/>
      <c r="C1714" s="81"/>
      <c r="D1714" s="82"/>
      <c r="E1714" s="82" t="str">
        <f t="shared" ca="1" si="343"/>
        <v/>
      </c>
      <c r="F1714" s="82" t="str">
        <f t="array" aca="1" ref="F1714" ca="1">IF(ISNUMBER(SEARCH("Bit", $K1714)), "", INDEX(F:F,MAX(IF(OFFSET(F1714,-25,0,24,1)&lt;&gt;"",ROW(OFFSET(F1714,-25,0,24,1)))),)+1)</f>
        <v/>
      </c>
      <c r="G1714" s="82"/>
      <c r="H1714" s="82"/>
      <c r="I1714" s="82"/>
      <c r="J1714" s="82"/>
      <c r="K1714" s="89" t="s">
        <v>479</v>
      </c>
      <c r="L1714" s="89"/>
      <c r="M1714" s="90" t="s">
        <v>480</v>
      </c>
      <c r="N1714" s="105" t="s">
        <v>481</v>
      </c>
      <c r="Q1714" s="19"/>
      <c r="R1714" s="19"/>
    </row>
    <row r="1715" spans="1:18" s="18" customFormat="1" ht="15.75" hidden="1" outlineLevel="1" x14ac:dyDescent="0.25">
      <c r="A1715" s="106"/>
      <c r="B1715" s="80"/>
      <c r="C1715" s="81"/>
      <c r="D1715" s="82"/>
      <c r="E1715" s="82" t="str">
        <f t="shared" ca="1" si="343"/>
        <v/>
      </c>
      <c r="F1715" s="82" t="str">
        <f t="array" aca="1" ref="F1715" ca="1">IF(ISNUMBER(SEARCH("Bit", $K1715)), "", INDEX(F:F,MAX(IF(OFFSET(F1715,-25,0,24,1)&lt;&gt;"",ROW(OFFSET(F1715,-25,0,24,1)))),)+1)</f>
        <v/>
      </c>
      <c r="G1715" s="82"/>
      <c r="H1715" s="82"/>
      <c r="I1715" s="82"/>
      <c r="J1715" s="82"/>
      <c r="K1715" s="89" t="s">
        <v>300</v>
      </c>
      <c r="L1715" s="89"/>
      <c r="M1715" s="90" t="s">
        <v>482</v>
      </c>
      <c r="N1715" s="91"/>
      <c r="Q1715" s="19"/>
      <c r="R1715" s="19"/>
    </row>
    <row r="1716" spans="1:18" s="18" customFormat="1" ht="15.75" collapsed="1" x14ac:dyDescent="0.25">
      <c r="A1716" s="106"/>
      <c r="B1716" s="80" t="s">
        <v>40</v>
      </c>
      <c r="C1716" s="81" t="s">
        <v>1141</v>
      </c>
      <c r="D1716" s="82" t="s">
        <v>817</v>
      </c>
      <c r="E1716" s="82" t="str">
        <f t="shared" ref="E1716:E1729" ca="1" si="344">IF(F1716&lt;&gt;"","0x"&amp;DEC2HEX(F1716,3),"")</f>
        <v>0x316</v>
      </c>
      <c r="F1716" s="82">
        <f t="array" aca="1" ref="F1716" ca="1">IF(ISNUMBER(SEARCH("Bit", $K1716)), "", INDEX(F:F,MAX(IF(OFFSET(F1716,-25,0,24,1)&lt;&gt;"",ROW(OFFSET(F1716,-25,0,24,1)))),)+1)</f>
        <v>790</v>
      </c>
      <c r="G1716" s="82" t="s">
        <v>43</v>
      </c>
      <c r="H1716" s="82">
        <v>14</v>
      </c>
      <c r="I1716" s="82"/>
      <c r="J1716" s="82"/>
      <c r="K1716" s="89" t="s">
        <v>45</v>
      </c>
      <c r="L1716" s="89" t="s">
        <v>1109</v>
      </c>
      <c r="M1716" s="90"/>
      <c r="N1716" s="91"/>
      <c r="Q1716" s="19"/>
      <c r="R1716" s="19"/>
    </row>
    <row r="1717" spans="1:18" s="18" customFormat="1" ht="45" hidden="1" outlineLevel="1" x14ac:dyDescent="0.25">
      <c r="A1717" s="106"/>
      <c r="B1717" s="100"/>
      <c r="C1717" s="101"/>
      <c r="D1717" s="102"/>
      <c r="E1717" s="102" t="str">
        <f t="shared" ca="1" si="344"/>
        <v/>
      </c>
      <c r="F1717" s="82" t="str">
        <f t="array" aca="1" ref="F1717" ca="1">IF(ISNUMBER(SEARCH("Bit", $K1717)), "", INDEX(F:F,MAX(IF(OFFSET(F1717,-25,0,24,1)&lt;&gt;"",ROW(OFFSET(F1717,-25,0,24,1)))),)+1)</f>
        <v/>
      </c>
      <c r="G1717" s="102"/>
      <c r="H1717" s="102"/>
      <c r="I1717" s="102"/>
      <c r="J1717" s="102"/>
      <c r="K1717" s="103" t="s">
        <v>485</v>
      </c>
      <c r="L1717" s="103"/>
      <c r="M1717" s="104" t="s">
        <v>486</v>
      </c>
      <c r="N1717" s="105" t="s">
        <v>487</v>
      </c>
      <c r="Q1717" s="19"/>
      <c r="R1717" s="19"/>
    </row>
    <row r="1718" spans="1:18" s="18" customFormat="1" ht="90" hidden="1" outlineLevel="1" x14ac:dyDescent="0.25">
      <c r="A1718" s="106"/>
      <c r="B1718" s="100"/>
      <c r="C1718" s="101"/>
      <c r="D1718" s="102"/>
      <c r="E1718" s="102" t="str">
        <f ca="1">IF(F1718&lt;&gt;"","0x"&amp;DEC2HEX(F1718,3),"")</f>
        <v/>
      </c>
      <c r="F1718" s="82" t="str">
        <f t="array" aca="1" ref="F1718" ca="1">IF(ISNUMBER(SEARCH("Bit", $K1718)), "", INDEX(F:F,MAX(IF(OFFSET(F1718,-25,0,24,1)&lt;&gt;"",ROW(OFFSET(F1718,-25,0,24,1)))),)+1)</f>
        <v/>
      </c>
      <c r="G1718" s="102"/>
      <c r="H1718" s="102"/>
      <c r="I1718" s="102"/>
      <c r="J1718" s="102"/>
      <c r="K1718" s="103" t="s">
        <v>249</v>
      </c>
      <c r="L1718" s="103"/>
      <c r="M1718" s="104" t="s">
        <v>488</v>
      </c>
      <c r="N1718" s="105" t="s">
        <v>1142</v>
      </c>
      <c r="Q1718" s="19"/>
      <c r="R1718" s="19"/>
    </row>
    <row r="1719" spans="1:18" s="18" customFormat="1" ht="33.75" hidden="1" outlineLevel="1" x14ac:dyDescent="0.25">
      <c r="A1719" s="106"/>
      <c r="B1719" s="100"/>
      <c r="C1719" s="101"/>
      <c r="D1719" s="102"/>
      <c r="E1719" s="102" t="str">
        <f ca="1">IF(F1719&lt;&gt;"","0x"&amp;DEC2HEX(F1719,3),"")</f>
        <v/>
      </c>
      <c r="F1719" s="82" t="str">
        <f t="array" aca="1" ref="F1719" ca="1">IF(ISNUMBER(SEARCH("Bit", $K1719)), "", INDEX(F:F,MAX(IF(OFFSET(F1719,-25,0,24,1)&lt;&gt;"",ROW(OFFSET(F1719,-25,0,24,1)))),)+1)</f>
        <v/>
      </c>
      <c r="G1719" s="102"/>
      <c r="H1719" s="102"/>
      <c r="I1719" s="102"/>
      <c r="J1719" s="102"/>
      <c r="K1719" s="103" t="s">
        <v>69</v>
      </c>
      <c r="L1719" s="103"/>
      <c r="M1719" s="104" t="s">
        <v>490</v>
      </c>
      <c r="N1719" s="105" t="s">
        <v>491</v>
      </c>
      <c r="Q1719" s="19"/>
      <c r="R1719" s="19"/>
    </row>
    <row r="1720" spans="1:18" s="18" customFormat="1" ht="22.5" hidden="1" outlineLevel="1" x14ac:dyDescent="0.25">
      <c r="A1720" s="106"/>
      <c r="B1720" s="80"/>
      <c r="C1720" s="81"/>
      <c r="D1720" s="82"/>
      <c r="E1720" s="82" t="str">
        <f t="shared" ca="1" si="344"/>
        <v/>
      </c>
      <c r="F1720" s="82" t="str">
        <f t="array" aca="1" ref="F1720" ca="1">IF(ISNUMBER(SEARCH("Bit", $K1720)), "", INDEX(F:F,MAX(IF(OFFSET(F1720,-25,0,24,1)&lt;&gt;"",ROW(OFFSET(F1720,-25,0,24,1)))),)+1)</f>
        <v/>
      </c>
      <c r="G1720" s="82"/>
      <c r="H1720" s="82"/>
      <c r="I1720" s="82"/>
      <c r="J1720" s="82"/>
      <c r="K1720" s="89" t="s">
        <v>34</v>
      </c>
      <c r="L1720" s="89"/>
      <c r="M1720" s="90" t="s">
        <v>492</v>
      </c>
      <c r="N1720" s="91" t="s">
        <v>493</v>
      </c>
      <c r="Q1720" s="19"/>
      <c r="R1720" s="19"/>
    </row>
    <row r="1721" spans="1:18" s="18" customFormat="1" ht="56.25" hidden="1" outlineLevel="1" x14ac:dyDescent="0.25">
      <c r="A1721" s="106"/>
      <c r="B1721" s="80"/>
      <c r="C1721" s="81"/>
      <c r="D1721" s="82"/>
      <c r="E1721" s="82" t="str">
        <f t="shared" ca="1" si="344"/>
        <v/>
      </c>
      <c r="F1721" s="82" t="str">
        <f t="array" aca="1" ref="F1721" ca="1">IF(ISNUMBER(SEARCH("Bit", $K1721)), "", INDEX(F:F,MAX(IF(OFFSET(F1721,-25,0,24,1)&lt;&gt;"",ROW(OFFSET(F1721,-25,0,24,1)))),)+1)</f>
        <v/>
      </c>
      <c r="G1721" s="82"/>
      <c r="H1721" s="82"/>
      <c r="I1721" s="82"/>
      <c r="J1721" s="82"/>
      <c r="K1721" s="89" t="s">
        <v>73</v>
      </c>
      <c r="L1721" s="89"/>
      <c r="M1721" s="90" t="s">
        <v>494</v>
      </c>
      <c r="N1721" s="91" t="s">
        <v>495</v>
      </c>
      <c r="Q1721" s="19"/>
      <c r="R1721" s="19"/>
    </row>
    <row r="1722" spans="1:18" s="18" customFormat="1" ht="393.75" hidden="1" outlineLevel="1" x14ac:dyDescent="0.25">
      <c r="A1722" s="106"/>
      <c r="B1722" s="80"/>
      <c r="C1722" s="81"/>
      <c r="D1722" s="82"/>
      <c r="E1722" s="82" t="str">
        <f t="shared" ca="1" si="344"/>
        <v/>
      </c>
      <c r="F1722" s="82" t="str">
        <f t="array" aca="1" ref="F1722" ca="1">IF(ISNUMBER(SEARCH("Bit", $K1722)), "", INDEX(F:F,MAX(IF(OFFSET(F1722,-25,0,24,1)&lt;&gt;"",ROW(OFFSET(F1722,-25,0,24,1)))),)+1)</f>
        <v/>
      </c>
      <c r="G1722" s="82"/>
      <c r="H1722" s="82"/>
      <c r="I1722" s="82"/>
      <c r="J1722" s="82"/>
      <c r="K1722" s="89" t="s">
        <v>76</v>
      </c>
      <c r="L1722" s="89"/>
      <c r="M1722" s="90" t="s">
        <v>496</v>
      </c>
      <c r="N1722" s="105" t="s">
        <v>1143</v>
      </c>
      <c r="Q1722" s="19"/>
      <c r="R1722" s="19"/>
    </row>
    <row r="1723" spans="1:18" s="18" customFormat="1" ht="15.75" collapsed="1" x14ac:dyDescent="0.25">
      <c r="A1723" s="106"/>
      <c r="B1723" s="80" t="s">
        <v>40</v>
      </c>
      <c r="C1723" s="81" t="s">
        <v>1144</v>
      </c>
      <c r="D1723" s="82" t="s">
        <v>817</v>
      </c>
      <c r="E1723" s="82" t="str">
        <f t="shared" ref="E1723:E1724" ca="1" si="345">IF(F1723&lt;&gt;"","0x"&amp;DEC2HEX(F1723,3),"")</f>
        <v>0x317</v>
      </c>
      <c r="F1723" s="82">
        <f t="array" aca="1" ref="F1723" ca="1">IF(ISNUMBER(SEARCH("Bit", $K1723)), "", INDEX(F:F,MAX(IF(OFFSET(F1723,-25,0,24,1)&lt;&gt;"",ROW(OFFSET(F1723,-25,0,24,1)))),)+1)</f>
        <v>791</v>
      </c>
      <c r="G1723" s="82" t="s">
        <v>43</v>
      </c>
      <c r="H1723" s="82">
        <v>16</v>
      </c>
      <c r="I1723" s="82"/>
      <c r="J1723" s="82"/>
      <c r="K1723" s="89" t="s">
        <v>45</v>
      </c>
      <c r="L1723" s="89" t="s">
        <v>1109</v>
      </c>
      <c r="M1723" s="90"/>
      <c r="N1723" s="91"/>
      <c r="Q1723" s="19"/>
      <c r="R1723" s="19"/>
    </row>
    <row r="1724" spans="1:18" s="18" customFormat="1" ht="33.75" hidden="1" outlineLevel="1" x14ac:dyDescent="0.25">
      <c r="A1724" s="106"/>
      <c r="B1724" s="80"/>
      <c r="C1724" s="81"/>
      <c r="D1724" s="82"/>
      <c r="E1724" s="82" t="str">
        <f t="shared" ca="1" si="345"/>
        <v/>
      </c>
      <c r="F1724" s="82" t="str">
        <f t="array" aca="1" ref="F1724" ca="1">IF(ISNUMBER(SEARCH("Bit", $K1724)), "", INDEX(F:F,MAX(IF(OFFSET(F1724,-25,0,24,1)&lt;&gt;"",ROW(OFFSET(F1724,-25,0,24,1)))),)+1)</f>
        <v/>
      </c>
      <c r="G1724" s="82"/>
      <c r="H1724" s="82"/>
      <c r="I1724" s="82"/>
      <c r="J1724" s="82"/>
      <c r="K1724" s="89" t="s">
        <v>112</v>
      </c>
      <c r="L1724" s="89"/>
      <c r="M1724" s="90" t="s">
        <v>500</v>
      </c>
      <c r="N1724" s="91" t="s">
        <v>501</v>
      </c>
      <c r="Q1724" s="19"/>
      <c r="R1724" s="19"/>
    </row>
    <row r="1725" spans="1:18" s="18" customFormat="1" ht="15.75" collapsed="1" x14ac:dyDescent="0.25">
      <c r="A1725" s="106"/>
      <c r="B1725" s="80" t="s">
        <v>40</v>
      </c>
      <c r="C1725" s="81" t="s">
        <v>1145</v>
      </c>
      <c r="D1725" s="82" t="s">
        <v>817</v>
      </c>
      <c r="E1725" s="82" t="str">
        <f t="shared" ca="1" si="344"/>
        <v>0x318</v>
      </c>
      <c r="F1725" s="82">
        <f t="array" aca="1" ref="F1725" ca="1">IF(ISNUMBER(SEARCH("Bit", $K1725)), "", INDEX(F:F,MAX(IF(OFFSET(F1725,-25,0,24,1)&lt;&gt;"",ROW(OFFSET(F1725,-25,0,24,1)))),)+1)</f>
        <v>792</v>
      </c>
      <c r="G1725" s="82" t="s">
        <v>43</v>
      </c>
      <c r="H1725" s="82">
        <v>16</v>
      </c>
      <c r="I1725" s="82"/>
      <c r="J1725" s="82"/>
      <c r="K1725" s="89" t="s">
        <v>45</v>
      </c>
      <c r="L1725" s="89" t="s">
        <v>1109</v>
      </c>
      <c r="M1725" s="90"/>
      <c r="N1725" s="91"/>
      <c r="Q1725" s="19"/>
      <c r="R1725" s="19"/>
    </row>
    <row r="1726" spans="1:18" s="18" customFormat="1" ht="33.75" hidden="1" outlineLevel="1" x14ac:dyDescent="0.25">
      <c r="A1726" s="106"/>
      <c r="B1726" s="80"/>
      <c r="C1726" s="81"/>
      <c r="D1726" s="82"/>
      <c r="E1726" s="82" t="str">
        <f t="shared" ca="1" si="344"/>
        <v/>
      </c>
      <c r="F1726" s="82" t="str">
        <f t="array" aca="1" ref="F1726" ca="1">IF(ISNUMBER(SEARCH("Bit", $K1726)), "", INDEX(F:F,MAX(IF(OFFSET(F1726,-25,0,24,1)&lt;&gt;"",ROW(OFFSET(F1726,-25,0,24,1)))),)+1)</f>
        <v/>
      </c>
      <c r="G1726" s="82"/>
      <c r="H1726" s="82"/>
      <c r="I1726" s="82"/>
      <c r="J1726" s="82"/>
      <c r="K1726" s="89" t="s">
        <v>112</v>
      </c>
      <c r="L1726" s="89"/>
      <c r="M1726" s="90" t="s">
        <v>503</v>
      </c>
      <c r="N1726" s="91" t="s">
        <v>504</v>
      </c>
      <c r="Q1726" s="19"/>
      <c r="R1726" s="19"/>
    </row>
    <row r="1727" spans="1:18" s="18" customFormat="1" ht="15.75" collapsed="1" x14ac:dyDescent="0.25">
      <c r="A1727" s="106"/>
      <c r="B1727" s="100" t="s">
        <v>40</v>
      </c>
      <c r="C1727" s="101" t="s">
        <v>1146</v>
      </c>
      <c r="D1727" s="82" t="s">
        <v>817</v>
      </c>
      <c r="E1727" s="102" t="str">
        <f t="shared" ca="1" si="344"/>
        <v>0x319</v>
      </c>
      <c r="F1727" s="82">
        <f t="array" aca="1" ref="F1727" ca="1">IF(ISNUMBER(SEARCH("Bit", $K1727)), "", INDEX(F:F,MAX(IF(OFFSET(F1727,-25,0,24,1)&lt;&gt;"",ROW(OFFSET(F1727,-25,0,24,1)))),)+1)</f>
        <v>793</v>
      </c>
      <c r="G1727" s="102" t="s">
        <v>43</v>
      </c>
      <c r="H1727" s="102">
        <v>2</v>
      </c>
      <c r="I1727" s="102"/>
      <c r="J1727" s="102"/>
      <c r="K1727" s="103" t="s">
        <v>45</v>
      </c>
      <c r="L1727" s="103" t="s">
        <v>1109</v>
      </c>
      <c r="M1727" s="104"/>
      <c r="N1727" s="105"/>
      <c r="Q1727" s="19"/>
      <c r="R1727" s="19"/>
    </row>
    <row r="1728" spans="1:18" s="18" customFormat="1" ht="15.75" hidden="1" outlineLevel="1" x14ac:dyDescent="0.25">
      <c r="A1728" s="106"/>
      <c r="B1728" s="100"/>
      <c r="C1728" s="101"/>
      <c r="D1728" s="102"/>
      <c r="E1728" s="102" t="str">
        <f t="shared" ca="1" si="344"/>
        <v/>
      </c>
      <c r="F1728" s="82" t="str">
        <f t="array" aca="1" ref="F1728" ca="1">IF(ISNUMBER(SEARCH("Bit", $K1728)), "", INDEX(F:F,MAX(IF(OFFSET(F1728,-25,0,24,1)&lt;&gt;"",ROW(OFFSET(F1728,-25,0,24,1)))),)+1)</f>
        <v/>
      </c>
      <c r="G1728" s="102"/>
      <c r="H1728" s="102"/>
      <c r="I1728" s="102"/>
      <c r="J1728" s="102"/>
      <c r="K1728" s="103" t="s">
        <v>509</v>
      </c>
      <c r="L1728" s="103"/>
      <c r="M1728" s="104"/>
      <c r="N1728" s="105"/>
      <c r="Q1728" s="19"/>
      <c r="R1728" s="19"/>
    </row>
    <row r="1729" spans="1:18" s="18" customFormat="1" ht="90" hidden="1" outlineLevel="1" x14ac:dyDescent="0.25">
      <c r="A1729" s="106"/>
      <c r="B1729" s="100"/>
      <c r="C1729" s="101"/>
      <c r="D1729" s="102"/>
      <c r="E1729" s="102" t="str">
        <f t="shared" ca="1" si="344"/>
        <v/>
      </c>
      <c r="F1729" s="82" t="str">
        <f t="array" aca="1" ref="F1729" ca="1">IF(ISNUMBER(SEARCH("Bit", $K1729)), "", INDEX(F:F,MAX(IF(OFFSET(F1729,-25,0,24,1)&lt;&gt;"",ROW(OFFSET(F1729,-25,0,24,1)))),)+1)</f>
        <v/>
      </c>
      <c r="G1729" s="102"/>
      <c r="H1729" s="102"/>
      <c r="I1729" s="102"/>
      <c r="J1729" s="102"/>
      <c r="K1729" s="103" t="s">
        <v>261</v>
      </c>
      <c r="L1729" s="103"/>
      <c r="M1729" s="104" t="s">
        <v>510</v>
      </c>
      <c r="N1729" s="105" t="s">
        <v>511</v>
      </c>
      <c r="Q1729" s="19"/>
      <c r="R1729" s="19"/>
    </row>
    <row r="1730" spans="1:18" s="18" customFormat="1" ht="15.75" collapsed="1" x14ac:dyDescent="0.25">
      <c r="A1730" s="106"/>
      <c r="B1730" s="80" t="s">
        <v>40</v>
      </c>
      <c r="C1730" s="81"/>
      <c r="D1730" s="82" t="s">
        <v>817</v>
      </c>
      <c r="E1730" s="82" t="str">
        <f t="shared" ca="1" si="341"/>
        <v>0x31A</v>
      </c>
      <c r="F1730" s="82">
        <f t="array" aca="1" ref="F1730" ca="1">IF(ISNUMBER(SEARCH("Bit", $K1730)), "", INDEX(F:F,MAX(IF(OFFSET(F1730,-25,0,24,1)&lt;&gt;"",ROW(OFFSET(F1730,-25,0,24,1)))),)+1)</f>
        <v>794</v>
      </c>
      <c r="G1730" s="82" t="s">
        <v>43</v>
      </c>
      <c r="H1730" s="82">
        <v>16</v>
      </c>
      <c r="I1730" s="82"/>
      <c r="J1730" s="82"/>
      <c r="K1730" s="89" t="s">
        <v>45</v>
      </c>
      <c r="L1730" s="89" t="s">
        <v>1109</v>
      </c>
      <c r="M1730" s="90"/>
      <c r="N1730" s="91"/>
      <c r="Q1730" s="19"/>
      <c r="R1730" s="19"/>
    </row>
    <row r="1731" spans="1:18" s="18" customFormat="1" ht="15.75" hidden="1" outlineLevel="1" x14ac:dyDescent="0.25">
      <c r="A1731" s="106"/>
      <c r="B1731" s="80"/>
      <c r="C1731" s="81"/>
      <c r="D1731" s="82"/>
      <c r="E1731" s="82" t="str">
        <f t="shared" ca="1" si="341"/>
        <v/>
      </c>
      <c r="F1731" s="82" t="str">
        <f t="array" aca="1" ref="F1731" ca="1">IF(ISNUMBER(SEARCH("Bit", $K1731)), "", INDEX(F:F,MAX(IF(OFFSET(F1731,-25,0,24,1)&lt;&gt;"",ROW(OFFSET(F1731,-25,0,24,1)))),)+1)</f>
        <v/>
      </c>
      <c r="G1731" s="82"/>
      <c r="H1731" s="82"/>
      <c r="I1731" s="82"/>
      <c r="J1731" s="82"/>
      <c r="K1731" s="89" t="s">
        <v>607</v>
      </c>
      <c r="L1731" s="89"/>
      <c r="M1731" s="90"/>
      <c r="N1731" s="91"/>
      <c r="Q1731" s="19"/>
      <c r="R1731" s="19"/>
    </row>
    <row r="1732" spans="1:18" s="18" customFormat="1" ht="15.75" hidden="1" outlineLevel="1" x14ac:dyDescent="0.25">
      <c r="A1732" s="106"/>
      <c r="B1732" s="80"/>
      <c r="C1732" s="81"/>
      <c r="D1732" s="82"/>
      <c r="E1732" s="82" t="str">
        <f t="shared" ca="1" si="341"/>
        <v/>
      </c>
      <c r="F1732" s="82" t="str">
        <f t="array" aca="1" ref="F1732" ca="1">IF(ISNUMBER(SEARCH("Bit", $K1732)), "", INDEX(F:F,MAX(IF(OFFSET(F1732,-25,0,24,1)&lt;&gt;"",ROW(OFFSET(F1732,-25,0,24,1)))),)+1)</f>
        <v/>
      </c>
      <c r="G1732" s="82"/>
      <c r="H1732" s="82"/>
      <c r="I1732" s="82"/>
      <c r="J1732" s="82"/>
      <c r="K1732" s="89" t="s">
        <v>608</v>
      </c>
      <c r="L1732" s="89"/>
      <c r="M1732" s="90"/>
      <c r="N1732" s="91"/>
      <c r="Q1732" s="19"/>
      <c r="R1732" s="19"/>
    </row>
    <row r="1733" spans="1:18" s="18" customFormat="1" ht="15.75" hidden="1" outlineLevel="1" x14ac:dyDescent="0.25">
      <c r="A1733" s="106"/>
      <c r="B1733" s="80"/>
      <c r="C1733" s="81"/>
      <c r="D1733" s="82"/>
      <c r="E1733" s="82" t="str">
        <f t="shared" ca="1" si="341"/>
        <v/>
      </c>
      <c r="F1733" s="82" t="str">
        <f t="array" aca="1" ref="F1733" ca="1">IF(ISNUMBER(SEARCH("Bit", $K1733)), "", INDEX(F:F,MAX(IF(OFFSET(F1733,-25,0,24,1)&lt;&gt;"",ROW(OFFSET(F1733,-25,0,24,1)))),)+1)</f>
        <v/>
      </c>
      <c r="G1733" s="82"/>
      <c r="H1733" s="82"/>
      <c r="I1733" s="82"/>
      <c r="J1733" s="82"/>
      <c r="K1733" s="89" t="s">
        <v>756</v>
      </c>
      <c r="L1733" s="89"/>
      <c r="M1733" s="90"/>
      <c r="N1733" s="91"/>
      <c r="Q1733" s="19"/>
      <c r="R1733" s="19"/>
    </row>
    <row r="1734" spans="1:18" s="18" customFormat="1" ht="15.75" hidden="1" outlineLevel="1" x14ac:dyDescent="0.25">
      <c r="A1734" s="106"/>
      <c r="B1734" s="80"/>
      <c r="C1734" s="81"/>
      <c r="D1734" s="82"/>
      <c r="E1734" s="82" t="str">
        <f t="shared" ca="1" si="341"/>
        <v/>
      </c>
      <c r="F1734" s="82" t="str">
        <f t="array" aca="1" ref="F1734" ca="1">IF(ISNUMBER(SEARCH("Bit", $K1734)), "", INDEX(F:F,MAX(IF(OFFSET(F1734,-25,0,24,1)&lt;&gt;"",ROW(OFFSET(F1734,-25,0,24,1)))),)+1)</f>
        <v/>
      </c>
      <c r="G1734" s="82"/>
      <c r="H1734" s="82"/>
      <c r="I1734" s="82"/>
      <c r="J1734" s="82"/>
      <c r="K1734" s="89" t="s">
        <v>759</v>
      </c>
      <c r="L1734" s="89"/>
      <c r="M1734" s="90"/>
      <c r="N1734" s="91"/>
      <c r="Q1734" s="19"/>
      <c r="R1734" s="19"/>
    </row>
    <row r="1735" spans="1:18" s="18" customFormat="1" ht="15.75" hidden="1" outlineLevel="1" x14ac:dyDescent="0.25">
      <c r="A1735" s="106"/>
      <c r="B1735" s="80"/>
      <c r="C1735" s="81"/>
      <c r="D1735" s="82"/>
      <c r="E1735" s="82" t="str">
        <f t="shared" ca="1" si="341"/>
        <v/>
      </c>
      <c r="F1735" s="82" t="str">
        <f t="array" aca="1" ref="F1735" ca="1">IF(ISNUMBER(SEARCH("Bit", $K1735)), "", INDEX(F:F,MAX(IF(OFFSET(F1735,-25,0,24,1)&lt;&gt;"",ROW(OFFSET(F1735,-25,0,24,1)))),)+1)</f>
        <v/>
      </c>
      <c r="G1735" s="82"/>
      <c r="H1735" s="82"/>
      <c r="I1735" s="82"/>
      <c r="J1735" s="82"/>
      <c r="K1735" s="89" t="s">
        <v>244</v>
      </c>
      <c r="L1735" s="89"/>
      <c r="M1735" s="90"/>
      <c r="N1735" s="91"/>
      <c r="Q1735" s="19"/>
      <c r="R1735" s="19"/>
    </row>
    <row r="1736" spans="1:18" s="18" customFormat="1" ht="15.75" hidden="1" outlineLevel="1" x14ac:dyDescent="0.25">
      <c r="A1736" s="106"/>
      <c r="B1736" s="80"/>
      <c r="C1736" s="81"/>
      <c r="D1736" s="82"/>
      <c r="E1736" s="82" t="str">
        <f t="shared" ca="1" si="341"/>
        <v/>
      </c>
      <c r="F1736" s="82" t="str">
        <f t="array" aca="1" ref="F1736" ca="1">IF(ISNUMBER(SEARCH("Bit", $K1736)), "", INDEX(F:F,MAX(IF(OFFSET(F1736,-25,0,24,1)&lt;&gt;"",ROW(OFFSET(F1736,-25,0,24,1)))),)+1)</f>
        <v/>
      </c>
      <c r="G1736" s="82"/>
      <c r="H1736" s="82"/>
      <c r="I1736" s="82"/>
      <c r="J1736" s="82"/>
      <c r="K1736" s="89" t="s">
        <v>50</v>
      </c>
      <c r="L1736" s="89"/>
      <c r="M1736" s="90"/>
      <c r="N1736" s="91"/>
      <c r="Q1736" s="19"/>
      <c r="R1736" s="19"/>
    </row>
    <row r="1737" spans="1:18" s="18" customFormat="1" ht="15.75" hidden="1" outlineLevel="1" x14ac:dyDescent="0.25">
      <c r="A1737" s="106"/>
      <c r="B1737" s="80"/>
      <c r="C1737" s="81"/>
      <c r="D1737" s="82"/>
      <c r="E1737" s="82" t="str">
        <f t="shared" ca="1" si="341"/>
        <v/>
      </c>
      <c r="F1737" s="82" t="str">
        <f t="array" aca="1" ref="F1737" ca="1">IF(ISNUMBER(SEARCH("Bit", $K1737)), "", INDEX(F:F,MAX(IF(OFFSET(F1737,-25,0,24,1)&lt;&gt;"",ROW(OFFSET(F1737,-25,0,24,1)))),)+1)</f>
        <v/>
      </c>
      <c r="G1737" s="82"/>
      <c r="H1737" s="82"/>
      <c r="I1737" s="82"/>
      <c r="J1737" s="82"/>
      <c r="K1737" s="89" t="s">
        <v>249</v>
      </c>
      <c r="L1737" s="89"/>
      <c r="M1737" s="90"/>
      <c r="N1737" s="91"/>
      <c r="Q1737" s="19"/>
      <c r="R1737" s="19"/>
    </row>
    <row r="1738" spans="1:18" s="18" customFormat="1" ht="15.75" hidden="1" outlineLevel="1" x14ac:dyDescent="0.25">
      <c r="A1738" s="106"/>
      <c r="B1738" s="80"/>
      <c r="C1738" s="81"/>
      <c r="D1738" s="82"/>
      <c r="E1738" s="82" t="str">
        <f t="shared" ca="1" si="341"/>
        <v/>
      </c>
      <c r="F1738" s="82" t="str">
        <f t="array" aca="1" ref="F1738" ca="1">IF(ISNUMBER(SEARCH("Bit", $K1738)), "", INDEX(F:F,MAX(IF(OFFSET(F1738,-25,0,24,1)&lt;&gt;"",ROW(OFFSET(F1738,-25,0,24,1)))),)+1)</f>
        <v/>
      </c>
      <c r="G1738" s="82"/>
      <c r="H1738" s="82"/>
      <c r="I1738" s="82"/>
      <c r="J1738" s="82"/>
      <c r="K1738" s="89" t="s">
        <v>69</v>
      </c>
      <c r="L1738" s="89"/>
      <c r="M1738" s="90"/>
      <c r="N1738" s="91"/>
      <c r="Q1738" s="19"/>
      <c r="R1738" s="19"/>
    </row>
    <row r="1739" spans="1:18" s="18" customFormat="1" ht="15.75" hidden="1" outlineLevel="1" x14ac:dyDescent="0.25">
      <c r="A1739" s="106"/>
      <c r="B1739" s="80"/>
      <c r="C1739" s="81"/>
      <c r="D1739" s="82"/>
      <c r="E1739" s="82" t="str">
        <f t="shared" ca="1" si="341"/>
        <v/>
      </c>
      <c r="F1739" s="82" t="str">
        <f t="array" aca="1" ref="F1739" ca="1">IF(ISNUMBER(SEARCH("Bit", $K1739)), "", INDEX(F:F,MAX(IF(OFFSET(F1739,-25,0,24,1)&lt;&gt;"",ROW(OFFSET(F1739,-25,0,24,1)))),)+1)</f>
        <v/>
      </c>
      <c r="G1739" s="82"/>
      <c r="H1739" s="82"/>
      <c r="I1739" s="82"/>
      <c r="J1739" s="82"/>
      <c r="K1739" s="89" t="s">
        <v>34</v>
      </c>
      <c r="L1739" s="89"/>
      <c r="M1739" s="90"/>
      <c r="N1739" s="91"/>
      <c r="Q1739" s="19"/>
      <c r="R1739" s="19"/>
    </row>
    <row r="1740" spans="1:18" s="18" customFormat="1" ht="15.75" hidden="1" outlineLevel="1" x14ac:dyDescent="0.25">
      <c r="A1740" s="106"/>
      <c r="B1740" s="80"/>
      <c r="C1740" s="81"/>
      <c r="D1740" s="82"/>
      <c r="E1740" s="82" t="str">
        <f t="shared" ca="1" si="341"/>
        <v/>
      </c>
      <c r="F1740" s="82" t="str">
        <f t="array" aca="1" ref="F1740" ca="1">IF(ISNUMBER(SEARCH("Bit", $K1740)), "", INDEX(F:F,MAX(IF(OFFSET(F1740,-25,0,24,1)&lt;&gt;"",ROW(OFFSET(F1740,-25,0,24,1)))),)+1)</f>
        <v/>
      </c>
      <c r="G1740" s="82"/>
      <c r="H1740" s="82"/>
      <c r="I1740" s="82"/>
      <c r="J1740" s="82"/>
      <c r="K1740" s="89" t="s">
        <v>35</v>
      </c>
      <c r="L1740" s="89"/>
      <c r="M1740" s="90"/>
      <c r="N1740" s="91"/>
      <c r="Q1740" s="19"/>
      <c r="R1740" s="19"/>
    </row>
    <row r="1741" spans="1:18" s="18" customFormat="1" ht="15.75" hidden="1" outlineLevel="1" x14ac:dyDescent="0.25">
      <c r="A1741" s="106"/>
      <c r="B1741" s="80"/>
      <c r="C1741" s="81"/>
      <c r="D1741" s="82"/>
      <c r="E1741" s="82" t="str">
        <f t="shared" ca="1" si="341"/>
        <v/>
      </c>
      <c r="F1741" s="82" t="str">
        <f t="array" aca="1" ref="F1741" ca="1">IF(ISNUMBER(SEARCH("Bit", $K1741)), "", INDEX(F:F,MAX(IF(OFFSET(F1741,-25,0,24,1)&lt;&gt;"",ROW(OFFSET(F1741,-25,0,24,1)))),)+1)</f>
        <v/>
      </c>
      <c r="G1741" s="82"/>
      <c r="H1741" s="82"/>
      <c r="I1741" s="82"/>
      <c r="J1741" s="82"/>
      <c r="K1741" s="89" t="s">
        <v>36</v>
      </c>
      <c r="L1741" s="89"/>
      <c r="M1741" s="90"/>
      <c r="N1741" s="91"/>
      <c r="Q1741" s="19"/>
      <c r="R1741" s="19"/>
    </row>
    <row r="1742" spans="1:18" s="18" customFormat="1" ht="15.75" hidden="1" outlineLevel="1" x14ac:dyDescent="0.25">
      <c r="A1742" s="106"/>
      <c r="B1742" s="80"/>
      <c r="C1742" s="81"/>
      <c r="D1742" s="82"/>
      <c r="E1742" s="82" t="str">
        <f t="shared" ca="1" si="341"/>
        <v/>
      </c>
      <c r="F1742" s="82" t="str">
        <f t="array" aca="1" ref="F1742" ca="1">IF(ISNUMBER(SEARCH("Bit", $K1742)), "", INDEX(F:F,MAX(IF(OFFSET(F1742,-25,0,24,1)&lt;&gt;"",ROW(OFFSET(F1742,-25,0,24,1)))),)+1)</f>
        <v/>
      </c>
      <c r="G1742" s="82"/>
      <c r="H1742" s="82"/>
      <c r="I1742" s="82"/>
      <c r="J1742" s="82"/>
      <c r="K1742" s="89" t="s">
        <v>37</v>
      </c>
      <c r="L1742" s="89"/>
      <c r="M1742" s="90"/>
      <c r="N1742" s="91"/>
      <c r="Q1742" s="19"/>
      <c r="R1742" s="19"/>
    </row>
    <row r="1743" spans="1:18" s="18" customFormat="1" ht="15.75" hidden="1" outlineLevel="1" x14ac:dyDescent="0.25">
      <c r="A1743" s="106"/>
      <c r="B1743" s="80"/>
      <c r="C1743" s="81"/>
      <c r="D1743" s="82"/>
      <c r="E1743" s="82" t="str">
        <f t="shared" ca="1" si="341"/>
        <v/>
      </c>
      <c r="F1743" s="82" t="str">
        <f t="array" aca="1" ref="F1743" ca="1">IF(ISNUMBER(SEARCH("Bit", $K1743)), "", INDEX(F:F,MAX(IF(OFFSET(F1743,-25,0,24,1)&lt;&gt;"",ROW(OFFSET(F1743,-25,0,24,1)))),)+1)</f>
        <v/>
      </c>
      <c r="G1743" s="82"/>
      <c r="H1743" s="82"/>
      <c r="I1743" s="82"/>
      <c r="J1743" s="82"/>
      <c r="K1743" s="89" t="s">
        <v>38</v>
      </c>
      <c r="L1743" s="89"/>
      <c r="M1743" s="90"/>
      <c r="N1743" s="91"/>
      <c r="Q1743" s="19"/>
      <c r="R1743" s="19"/>
    </row>
    <row r="1744" spans="1:18" s="18" customFormat="1" ht="15.75" hidden="1" outlineLevel="1" x14ac:dyDescent="0.25">
      <c r="A1744" s="106"/>
      <c r="B1744" s="80"/>
      <c r="C1744" s="81"/>
      <c r="D1744" s="82"/>
      <c r="E1744" s="82" t="str">
        <f t="shared" ca="1" si="341"/>
        <v/>
      </c>
      <c r="F1744" s="82" t="str">
        <f t="array" aca="1" ref="F1744" ca="1">IF(ISNUMBER(SEARCH("Bit", $K1744)), "", INDEX(F:F,MAX(IF(OFFSET(F1744,-25,0,24,1)&lt;&gt;"",ROW(OFFSET(F1744,-25,0,24,1)))),)+1)</f>
        <v/>
      </c>
      <c r="G1744" s="82"/>
      <c r="H1744" s="82"/>
      <c r="I1744" s="82"/>
      <c r="J1744" s="82"/>
      <c r="K1744" s="89" t="s">
        <v>39</v>
      </c>
      <c r="L1744" s="89"/>
      <c r="M1744" s="90"/>
      <c r="N1744" s="91"/>
      <c r="Q1744" s="19"/>
      <c r="R1744" s="19"/>
    </row>
    <row r="1745" spans="1:18" s="18" customFormat="1" ht="15.75" hidden="1" outlineLevel="1" x14ac:dyDescent="0.25">
      <c r="A1745" s="106"/>
      <c r="B1745" s="80"/>
      <c r="C1745" s="81"/>
      <c r="D1745" s="82"/>
      <c r="E1745" s="82" t="str">
        <f t="shared" ca="1" si="341"/>
        <v/>
      </c>
      <c r="F1745" s="82" t="str">
        <f t="array" aca="1" ref="F1745" ca="1">IF(ISNUMBER(SEARCH("Bit", $K1745)), "", INDEX(F:F,MAX(IF(OFFSET(F1745,-25,0,24,1)&lt;&gt;"",ROW(OFFSET(F1745,-25,0,24,1)))),)+1)</f>
        <v/>
      </c>
      <c r="G1745" s="82"/>
      <c r="H1745" s="82"/>
      <c r="I1745" s="82"/>
      <c r="J1745" s="82"/>
      <c r="K1745" s="89" t="s">
        <v>88</v>
      </c>
      <c r="L1745" s="89"/>
      <c r="M1745" s="90"/>
      <c r="N1745" s="91"/>
      <c r="Q1745" s="19"/>
      <c r="R1745" s="19"/>
    </row>
    <row r="1746" spans="1:18" s="18" customFormat="1" ht="15.75" hidden="1" outlineLevel="1" x14ac:dyDescent="0.25">
      <c r="A1746" s="106"/>
      <c r="B1746" s="80"/>
      <c r="C1746" s="81"/>
      <c r="D1746" s="82"/>
      <c r="E1746" s="82" t="str">
        <f t="shared" ca="1" si="341"/>
        <v/>
      </c>
      <c r="F1746" s="82" t="str">
        <f t="array" aca="1" ref="F1746" ca="1">IF(ISNUMBER(SEARCH("Bit", $K1746)), "", INDEX(F:F,MAX(IF(OFFSET(F1746,-25,0,24,1)&lt;&gt;"",ROW(OFFSET(F1746,-25,0,24,1)))),)+1)</f>
        <v/>
      </c>
      <c r="G1746" s="82"/>
      <c r="H1746" s="82"/>
      <c r="I1746" s="82"/>
      <c r="J1746" s="82"/>
      <c r="K1746" s="89" t="s">
        <v>90</v>
      </c>
      <c r="L1746" s="89"/>
      <c r="M1746" s="90"/>
      <c r="N1746" s="91"/>
      <c r="Q1746" s="19"/>
      <c r="R1746" s="19"/>
    </row>
    <row r="1747" spans="1:18" s="18" customFormat="1" ht="15.75" collapsed="1" x14ac:dyDescent="0.25">
      <c r="A1747" s="106"/>
      <c r="B1747" s="80" t="s">
        <v>40</v>
      </c>
      <c r="C1747" s="81"/>
      <c r="D1747" s="82" t="s">
        <v>817</v>
      </c>
      <c r="E1747" s="82" t="str">
        <f t="shared" ca="1" si="341"/>
        <v>0x31B</v>
      </c>
      <c r="F1747" s="82">
        <f t="array" aca="1" ref="F1747" ca="1">IF(ISNUMBER(SEARCH("Bit", $K1747)), "", INDEX(F:F,MAX(IF(OFFSET(F1747,-25,0,24,1)&lt;&gt;"",ROW(OFFSET(F1747,-25,0,24,1)))),)+1)</f>
        <v>795</v>
      </c>
      <c r="G1747" s="82" t="s">
        <v>43</v>
      </c>
      <c r="H1747" s="82">
        <v>16</v>
      </c>
      <c r="I1747" s="82"/>
      <c r="J1747" s="82"/>
      <c r="K1747" s="89" t="s">
        <v>45</v>
      </c>
      <c r="L1747" s="89" t="s">
        <v>1109</v>
      </c>
      <c r="M1747" s="90"/>
      <c r="N1747" s="91"/>
      <c r="Q1747" s="19"/>
      <c r="R1747" s="19"/>
    </row>
    <row r="1748" spans="1:18" s="18" customFormat="1" ht="15.75" hidden="1" outlineLevel="1" x14ac:dyDescent="0.25">
      <c r="A1748" s="106"/>
      <c r="B1748" s="80"/>
      <c r="C1748" s="81"/>
      <c r="D1748" s="82"/>
      <c r="E1748" s="82" t="str">
        <f t="shared" ca="1" si="341"/>
        <v/>
      </c>
      <c r="F1748" s="82" t="str">
        <f t="array" aca="1" ref="F1748" ca="1">IF(ISNUMBER(SEARCH("Bit", $K1748)), "", INDEX(F:F,MAX(IF(OFFSET(F1748,-25,0,24,1)&lt;&gt;"",ROW(OFFSET(F1748,-25,0,24,1)))),)+1)</f>
        <v/>
      </c>
      <c r="G1748" s="82"/>
      <c r="H1748" s="82"/>
      <c r="I1748" s="82"/>
      <c r="J1748" s="82"/>
      <c r="K1748" s="89" t="s">
        <v>112</v>
      </c>
      <c r="L1748" s="89"/>
      <c r="M1748" s="90"/>
      <c r="N1748" s="91"/>
      <c r="Q1748" s="19"/>
      <c r="R1748" s="19"/>
    </row>
    <row r="1749" spans="1:18" s="18" customFormat="1" ht="15.75" collapsed="1" x14ac:dyDescent="0.25">
      <c r="A1749" s="106"/>
      <c r="B1749" s="80" t="s">
        <v>40</v>
      </c>
      <c r="C1749" s="81" t="s">
        <v>1147</v>
      </c>
      <c r="D1749" s="82" t="s">
        <v>817</v>
      </c>
      <c r="E1749" s="82" t="str">
        <f t="shared" ref="E1749:E1768" ca="1" si="346">IF(F1749&lt;&gt;"","0x"&amp;DEC2HEX(F1749,3),"")</f>
        <v>0x31C</v>
      </c>
      <c r="F1749" s="82">
        <f t="array" aca="1" ref="F1749" ca="1">IF(ISNUMBER(SEARCH("Bit", $K1749)), "", INDEX(F:F,MAX(IF(OFFSET(F1749,-25,0,24,1)&lt;&gt;"",ROW(OFFSET(F1749,-25,0,24,1)))),)+1)</f>
        <v>796</v>
      </c>
      <c r="G1749" s="82" t="s">
        <v>43</v>
      </c>
      <c r="H1749" s="82">
        <v>12</v>
      </c>
      <c r="I1749" s="82"/>
      <c r="J1749" s="82"/>
      <c r="K1749" s="89" t="s">
        <v>45</v>
      </c>
      <c r="L1749" s="89" t="s">
        <v>1109</v>
      </c>
      <c r="M1749" s="90"/>
      <c r="N1749" s="91"/>
      <c r="Q1749" s="19"/>
      <c r="R1749" s="19"/>
    </row>
    <row r="1750" spans="1:18" s="18" customFormat="1" ht="22.5" hidden="1" outlineLevel="1" x14ac:dyDescent="0.25">
      <c r="A1750" s="106"/>
      <c r="B1750" s="80"/>
      <c r="C1750" s="81"/>
      <c r="D1750" s="82"/>
      <c r="E1750" s="82" t="str">
        <f t="shared" ref="E1750" ca="1" si="347">IF(F1750&lt;&gt;"","0x"&amp;DEC2HEX(F1750,3),"")</f>
        <v/>
      </c>
      <c r="F1750" s="82" t="str">
        <f t="array" aca="1" ref="F1750" ca="1">IF(ISNUMBER(SEARCH("Bit", $K1750)), "", INDEX(F:F,MAX(IF(OFFSET(F1750,-25,0,24,1)&lt;&gt;"",ROW(OFFSET(F1750,-25,0,24,1)))),)+1)</f>
        <v/>
      </c>
      <c r="G1750" s="82"/>
      <c r="H1750" s="82"/>
      <c r="I1750" s="82"/>
      <c r="J1750" s="82"/>
      <c r="K1750" s="89" t="s">
        <v>244</v>
      </c>
      <c r="L1750" s="89"/>
      <c r="M1750" s="90" t="s">
        <v>2072</v>
      </c>
      <c r="N1750" s="91" t="s">
        <v>2073</v>
      </c>
      <c r="Q1750" s="19"/>
      <c r="R1750" s="19"/>
    </row>
    <row r="1751" spans="1:18" s="18" customFormat="1" ht="33.75" hidden="1" outlineLevel="1" x14ac:dyDescent="0.25">
      <c r="A1751" s="106"/>
      <c r="B1751" s="80"/>
      <c r="C1751" s="81"/>
      <c r="D1751" s="82"/>
      <c r="E1751" s="82" t="str">
        <f t="shared" ca="1" si="346"/>
        <v/>
      </c>
      <c r="F1751" s="82" t="str">
        <f t="array" aca="1" ref="F1751" ca="1">IF(ISNUMBER(SEARCH("Bit", $K1751)), "", INDEX(F:F,MAX(IF(OFFSET(F1751,-25,0,24,1)&lt;&gt;"",ROW(OFFSET(F1751,-25,0,24,1)))),)+1)</f>
        <v/>
      </c>
      <c r="G1751" s="82"/>
      <c r="H1751" s="82"/>
      <c r="I1751" s="82"/>
      <c r="J1751" s="82"/>
      <c r="K1751" s="89" t="s">
        <v>50</v>
      </c>
      <c r="L1751" s="89"/>
      <c r="M1751" s="90" t="s">
        <v>1148</v>
      </c>
      <c r="N1751" s="91" t="s">
        <v>1149</v>
      </c>
      <c r="Q1751" s="19"/>
      <c r="R1751" s="19"/>
    </row>
    <row r="1752" spans="1:18" s="18" customFormat="1" ht="22.5" hidden="1" outlineLevel="1" x14ac:dyDescent="0.25">
      <c r="A1752" s="106"/>
      <c r="B1752" s="80"/>
      <c r="C1752" s="81"/>
      <c r="D1752" s="82"/>
      <c r="E1752" s="82" t="str">
        <f t="shared" ca="1" si="346"/>
        <v/>
      </c>
      <c r="F1752" s="82" t="str">
        <f t="array" aca="1" ref="F1752" ca="1">IF(ISNUMBER(SEARCH("Bit", $K1752)), "", INDEX(F:F,MAX(IF(OFFSET(F1752,-25,0,24,1)&lt;&gt;"",ROW(OFFSET(F1752,-25,0,24,1)))),)+1)</f>
        <v/>
      </c>
      <c r="G1752" s="82"/>
      <c r="H1752" s="82"/>
      <c r="I1752" s="82"/>
      <c r="J1752" s="82"/>
      <c r="K1752" s="89" t="s">
        <v>249</v>
      </c>
      <c r="L1752" s="89"/>
      <c r="M1752" s="90" t="s">
        <v>1150</v>
      </c>
      <c r="N1752" s="91" t="s">
        <v>1151</v>
      </c>
      <c r="Q1752" s="19"/>
      <c r="R1752" s="19"/>
    </row>
    <row r="1753" spans="1:18" s="18" customFormat="1" ht="22.5" hidden="1" outlineLevel="1" x14ac:dyDescent="0.25">
      <c r="A1753" s="106"/>
      <c r="B1753" s="80"/>
      <c r="C1753" s="81"/>
      <c r="D1753" s="82"/>
      <c r="E1753" s="82" t="str">
        <f t="shared" ca="1" si="346"/>
        <v/>
      </c>
      <c r="F1753" s="82" t="str">
        <f t="array" aca="1" ref="F1753" ca="1">IF(ISNUMBER(SEARCH("Bit", $K1753)), "", INDEX(F:F,MAX(IF(OFFSET(F1753,-25,0,24,1)&lt;&gt;"",ROW(OFFSET(F1753,-25,0,24,1)))),)+1)</f>
        <v/>
      </c>
      <c r="G1753" s="82"/>
      <c r="H1753" s="82"/>
      <c r="I1753" s="82"/>
      <c r="J1753" s="82"/>
      <c r="K1753" s="89" t="s">
        <v>69</v>
      </c>
      <c r="L1753" s="89"/>
      <c r="M1753" s="90" t="s">
        <v>1152</v>
      </c>
      <c r="N1753" s="91" t="s">
        <v>1153</v>
      </c>
      <c r="Q1753" s="19"/>
      <c r="R1753" s="19"/>
    </row>
    <row r="1754" spans="1:18" s="18" customFormat="1" ht="67.5" hidden="1" outlineLevel="1" x14ac:dyDescent="0.25">
      <c r="A1754" s="106"/>
      <c r="B1754" s="80"/>
      <c r="C1754" s="81"/>
      <c r="D1754" s="82"/>
      <c r="E1754" s="82" t="str">
        <f t="shared" ca="1" si="346"/>
        <v/>
      </c>
      <c r="F1754" s="82" t="str">
        <f t="array" aca="1" ref="F1754" ca="1">IF(ISNUMBER(SEARCH("Bit", $K1754)), "", INDEX(F:F,MAX(IF(OFFSET(F1754,-25,0,24,1)&lt;&gt;"",ROW(OFFSET(F1754,-25,0,24,1)))),)+1)</f>
        <v/>
      </c>
      <c r="G1754" s="82"/>
      <c r="H1754" s="82"/>
      <c r="I1754" s="82"/>
      <c r="J1754" s="82"/>
      <c r="K1754" s="89" t="s">
        <v>34</v>
      </c>
      <c r="L1754" s="89"/>
      <c r="M1754" s="90" t="s">
        <v>1154</v>
      </c>
      <c r="N1754" s="91" t="s">
        <v>1155</v>
      </c>
      <c r="Q1754" s="19"/>
      <c r="R1754" s="19"/>
    </row>
    <row r="1755" spans="1:18" s="18" customFormat="1" ht="22.5" hidden="1" outlineLevel="1" x14ac:dyDescent="0.25">
      <c r="A1755" s="106"/>
      <c r="B1755" s="80"/>
      <c r="C1755" s="81"/>
      <c r="D1755" s="82"/>
      <c r="E1755" s="82" t="str">
        <f t="shared" ca="1" si="346"/>
        <v/>
      </c>
      <c r="F1755" s="82" t="str">
        <f t="array" aca="1" ref="F1755" ca="1">IF(ISNUMBER(SEARCH("Bit", $K1755)), "", INDEX(F:F,MAX(IF(OFFSET(F1755,-25,0,24,1)&lt;&gt;"",ROW(OFFSET(F1755,-25,0,24,1)))),)+1)</f>
        <v/>
      </c>
      <c r="G1755" s="82"/>
      <c r="H1755" s="82"/>
      <c r="I1755" s="82"/>
      <c r="J1755" s="82"/>
      <c r="K1755" s="89" t="s">
        <v>35</v>
      </c>
      <c r="L1755" s="89"/>
      <c r="M1755" s="90" t="s">
        <v>1156</v>
      </c>
      <c r="N1755" s="91" t="s">
        <v>1157</v>
      </c>
      <c r="Q1755" s="19"/>
      <c r="R1755" s="19"/>
    </row>
    <row r="1756" spans="1:18" s="18" customFormat="1" ht="67.5" hidden="1" outlineLevel="1" x14ac:dyDescent="0.25">
      <c r="A1756" s="106"/>
      <c r="B1756" s="80"/>
      <c r="C1756" s="81"/>
      <c r="D1756" s="82"/>
      <c r="E1756" s="82" t="str">
        <f t="shared" ref="E1756" ca="1" si="348">IF(F1756&lt;&gt;"","0x"&amp;DEC2HEX(F1756,3),"")</f>
        <v/>
      </c>
      <c r="F1756" s="82" t="str">
        <f t="array" aca="1" ref="F1756" ca="1">IF(ISNUMBER(SEARCH("Bit", $K1756)), "", INDEX(F:F,MAX(IF(OFFSET(F1756,-25,0,24,1)&lt;&gt;"",ROW(OFFSET(F1756,-25,0,24,1)))),)+1)</f>
        <v/>
      </c>
      <c r="G1756" s="82"/>
      <c r="H1756" s="82"/>
      <c r="I1756" s="82"/>
      <c r="J1756" s="82"/>
      <c r="K1756" s="89" t="s">
        <v>99</v>
      </c>
      <c r="L1756" s="89"/>
      <c r="M1756" s="90" t="s">
        <v>1158</v>
      </c>
      <c r="N1756" s="91" t="s">
        <v>1159</v>
      </c>
      <c r="Q1756" s="19"/>
      <c r="R1756" s="19"/>
    </row>
    <row r="1757" spans="1:18" s="18" customFormat="1" ht="213.75" hidden="1" outlineLevel="1" x14ac:dyDescent="0.25">
      <c r="A1757" s="106"/>
      <c r="B1757" s="80"/>
      <c r="C1757" s="81"/>
      <c r="D1757" s="82"/>
      <c r="E1757" s="82" t="str">
        <f t="shared" ca="1" si="346"/>
        <v/>
      </c>
      <c r="F1757" s="82" t="str">
        <f t="array" aca="1" ref="F1757" ca="1">IF(ISNUMBER(SEARCH("Bit", $K1757)), "", INDEX(F:F,MAX(IF(OFFSET(F1757,-25,0,24,1)&lt;&gt;"",ROW(OFFSET(F1757,-25,0,24,1)))),)+1)</f>
        <v/>
      </c>
      <c r="G1757" s="82"/>
      <c r="H1757" s="82"/>
      <c r="I1757" s="82"/>
      <c r="J1757" s="82"/>
      <c r="K1757" s="89" t="s">
        <v>300</v>
      </c>
      <c r="L1757" s="89"/>
      <c r="M1757" s="90" t="s">
        <v>1160</v>
      </c>
      <c r="N1757" s="91" t="s">
        <v>1161</v>
      </c>
      <c r="Q1757" s="19"/>
      <c r="R1757" s="19"/>
    </row>
    <row r="1758" spans="1:18" s="18" customFormat="1" ht="15.75" collapsed="1" x14ac:dyDescent="0.25">
      <c r="A1758" s="106"/>
      <c r="B1758" s="80" t="s">
        <v>40</v>
      </c>
      <c r="C1758" s="81" t="s">
        <v>1162</v>
      </c>
      <c r="D1758" s="82" t="s">
        <v>817</v>
      </c>
      <c r="E1758" s="82" t="str">
        <f t="shared" ref="E1758:E1764" ca="1" si="349">IF(F1758&lt;&gt;"","0x"&amp;DEC2HEX(F1758,3),"")</f>
        <v>0x31D</v>
      </c>
      <c r="F1758" s="82">
        <f t="array" aca="1" ref="F1758" ca="1">IF(ISNUMBER(SEARCH("Bit", $K1758)), "", INDEX(F:F,MAX(IF(OFFSET(F1758,-25,0,24,1)&lt;&gt;"",ROW(OFFSET(F1758,-25,0,24,1)))),)+1)</f>
        <v>797</v>
      </c>
      <c r="G1758" s="82" t="s">
        <v>824</v>
      </c>
      <c r="H1758" s="82">
        <v>10</v>
      </c>
      <c r="I1758" s="82"/>
      <c r="J1758" s="82"/>
      <c r="K1758" s="89" t="s">
        <v>45</v>
      </c>
      <c r="L1758" s="89" t="s">
        <v>1109</v>
      </c>
      <c r="M1758" s="90"/>
      <c r="N1758" s="91"/>
      <c r="Q1758" s="19"/>
      <c r="R1758" s="19"/>
    </row>
    <row r="1759" spans="1:18" s="18" customFormat="1" ht="90" hidden="1" outlineLevel="1" x14ac:dyDescent="0.25">
      <c r="A1759" s="106"/>
      <c r="B1759" s="80"/>
      <c r="C1759" s="81"/>
      <c r="D1759" s="82"/>
      <c r="E1759" s="82" t="str">
        <f t="shared" ca="1" si="349"/>
        <v/>
      </c>
      <c r="F1759" s="82" t="str">
        <f t="array" aca="1" ref="F1759" ca="1">IF(ISNUMBER(SEARCH("Bit", $K1759)), "", INDEX(F:F,MAX(IF(OFFSET(F1759,-25,0,24,1)&lt;&gt;"",ROW(OFFSET(F1759,-25,0,24,1)))),)+1)</f>
        <v/>
      </c>
      <c r="G1759" s="82"/>
      <c r="H1759" s="82"/>
      <c r="I1759" s="82"/>
      <c r="J1759" s="82"/>
      <c r="K1759" s="89" t="s">
        <v>249</v>
      </c>
      <c r="L1759" s="89"/>
      <c r="M1759" s="90" t="s">
        <v>1163</v>
      </c>
      <c r="N1759" s="112" t="s">
        <v>1164</v>
      </c>
      <c r="Q1759" s="19"/>
      <c r="R1759" s="19"/>
    </row>
    <row r="1760" spans="1:18" s="18" customFormat="1" ht="90" hidden="1" outlineLevel="1" x14ac:dyDescent="0.25">
      <c r="A1760" s="106"/>
      <c r="B1760" s="80"/>
      <c r="C1760" s="81"/>
      <c r="D1760" s="82"/>
      <c r="E1760" s="82" t="str">
        <f t="shared" ca="1" si="349"/>
        <v/>
      </c>
      <c r="F1760" s="82" t="str">
        <f t="array" aca="1" ref="F1760" ca="1">IF(ISNUMBER(SEARCH("Bit", $K1760)), "", INDEX(F:F,MAX(IF(OFFSET(F1760,-25,0,24,1)&lt;&gt;"",ROW(OFFSET(F1760,-25,0,24,1)))),)+1)</f>
        <v/>
      </c>
      <c r="G1760" s="82"/>
      <c r="H1760" s="82"/>
      <c r="I1760" s="82"/>
      <c r="J1760" s="82"/>
      <c r="K1760" s="89" t="s">
        <v>69</v>
      </c>
      <c r="L1760" s="89"/>
      <c r="M1760" s="90" t="s">
        <v>1165</v>
      </c>
      <c r="N1760" s="112" t="s">
        <v>1166</v>
      </c>
      <c r="Q1760" s="19"/>
      <c r="R1760" s="19"/>
    </row>
    <row r="1761" spans="1:18" s="18" customFormat="1" ht="146.25" hidden="1" outlineLevel="1" x14ac:dyDescent="0.25">
      <c r="A1761" s="106"/>
      <c r="B1761" s="80"/>
      <c r="C1761" s="81"/>
      <c r="D1761" s="82"/>
      <c r="E1761" s="82" t="str">
        <f t="shared" ca="1" si="349"/>
        <v/>
      </c>
      <c r="F1761" s="82" t="str">
        <f t="array" aca="1" ref="F1761" ca="1">IF(ISNUMBER(SEARCH("Bit", $K1761)), "", INDEX(F:F,MAX(IF(OFFSET(F1761,-25,0,24,1)&lt;&gt;"",ROW(OFFSET(F1761,-25,0,24,1)))),)+1)</f>
        <v/>
      </c>
      <c r="G1761" s="82"/>
      <c r="H1761" s="82"/>
      <c r="I1761" s="82"/>
      <c r="J1761" s="82"/>
      <c r="K1761" s="89" t="s">
        <v>34</v>
      </c>
      <c r="L1761" s="89"/>
      <c r="M1761" s="90" t="s">
        <v>1167</v>
      </c>
      <c r="N1761" s="112" t="s">
        <v>1168</v>
      </c>
      <c r="Q1761" s="19"/>
      <c r="R1761" s="19"/>
    </row>
    <row r="1762" spans="1:18" s="18" customFormat="1" ht="56.25" hidden="1" outlineLevel="1" x14ac:dyDescent="0.25">
      <c r="A1762" s="106"/>
      <c r="B1762" s="80"/>
      <c r="C1762" s="81"/>
      <c r="D1762" s="82"/>
      <c r="E1762" s="82" t="str">
        <f t="shared" ca="1" si="349"/>
        <v/>
      </c>
      <c r="F1762" s="82" t="str">
        <f t="array" aca="1" ref="F1762" ca="1">IF(ISNUMBER(SEARCH("Bit", $K1762)), "", INDEX(F:F,MAX(IF(OFFSET(F1762,-25,0,24,1)&lt;&gt;"",ROW(OFFSET(F1762,-25,0,24,1)))),)+1)</f>
        <v/>
      </c>
      <c r="G1762" s="82"/>
      <c r="H1762" s="82"/>
      <c r="I1762" s="82"/>
      <c r="J1762" s="82"/>
      <c r="K1762" s="89" t="s">
        <v>35</v>
      </c>
      <c r="L1762" s="89"/>
      <c r="M1762" s="90" t="s">
        <v>1169</v>
      </c>
      <c r="N1762" s="91" t="s">
        <v>1170</v>
      </c>
      <c r="Q1762" s="19"/>
      <c r="R1762" s="19"/>
    </row>
    <row r="1763" spans="1:18" s="18" customFormat="1" ht="67.5" hidden="1" outlineLevel="1" x14ac:dyDescent="0.25">
      <c r="A1763" s="106"/>
      <c r="B1763" s="80"/>
      <c r="C1763" s="81"/>
      <c r="D1763" s="82"/>
      <c r="E1763" s="82" t="str">
        <f t="shared" ca="1" si="349"/>
        <v/>
      </c>
      <c r="F1763" s="82" t="str">
        <f t="array" aca="1" ref="F1763" ca="1">IF(ISNUMBER(SEARCH("Bit", $K1763)), "", INDEX(F:F,MAX(IF(OFFSET(F1763,-25,0,24,1)&lt;&gt;"",ROW(OFFSET(F1763,-25,0,24,1)))),)+1)</f>
        <v/>
      </c>
      <c r="G1763" s="82"/>
      <c r="H1763" s="82"/>
      <c r="I1763" s="82"/>
      <c r="J1763" s="82"/>
      <c r="K1763" s="89" t="s">
        <v>99</v>
      </c>
      <c r="L1763" s="89"/>
      <c r="M1763" s="90" t="s">
        <v>1171</v>
      </c>
      <c r="N1763" s="91" t="s">
        <v>1159</v>
      </c>
      <c r="Q1763" s="19"/>
      <c r="R1763" s="19"/>
    </row>
    <row r="1764" spans="1:18" s="18" customFormat="1" ht="213.75" hidden="1" outlineLevel="1" x14ac:dyDescent="0.25">
      <c r="A1764" s="106"/>
      <c r="B1764" s="80"/>
      <c r="C1764" s="81"/>
      <c r="D1764" s="82"/>
      <c r="E1764" s="82" t="str">
        <f t="shared" ca="1" si="349"/>
        <v/>
      </c>
      <c r="F1764" s="82" t="str">
        <f t="array" aca="1" ref="F1764" ca="1">IF(ISNUMBER(SEARCH("Bit", $K1764)), "", INDEX(F:F,MAX(IF(OFFSET(F1764,-25,0,24,1)&lt;&gt;"",ROW(OFFSET(F1764,-25,0,24,1)))),)+1)</f>
        <v/>
      </c>
      <c r="G1764" s="82"/>
      <c r="H1764" s="82"/>
      <c r="I1764" s="82"/>
      <c r="J1764" s="82"/>
      <c r="K1764" s="89" t="s">
        <v>300</v>
      </c>
      <c r="L1764" s="89"/>
      <c r="M1764" s="90" t="s">
        <v>1172</v>
      </c>
      <c r="N1764" s="91" t="s">
        <v>1161</v>
      </c>
      <c r="Q1764" s="19"/>
      <c r="R1764" s="19"/>
    </row>
    <row r="1765" spans="1:18" s="18" customFormat="1" ht="15.75" collapsed="1" x14ac:dyDescent="0.25">
      <c r="A1765" s="106"/>
      <c r="B1765" s="80" t="s">
        <v>40</v>
      </c>
      <c r="C1765" s="81" t="s">
        <v>1173</v>
      </c>
      <c r="D1765" s="82" t="s">
        <v>817</v>
      </c>
      <c r="E1765" s="82" t="str">
        <f t="shared" ca="1" si="346"/>
        <v>0x31E</v>
      </c>
      <c r="F1765" s="82">
        <f t="array" aca="1" ref="F1765" ca="1">IF(ISNUMBER(SEARCH("Bit", $K1765)), "", INDEX(F:F,MAX(IF(OFFSET(F1765,-25,0,24,1)&lt;&gt;"",ROW(OFFSET(F1765,-25,0,24,1)))),)+1)</f>
        <v>798</v>
      </c>
      <c r="G1765" s="82" t="s">
        <v>824</v>
      </c>
      <c r="H1765" s="82">
        <v>16</v>
      </c>
      <c r="I1765" s="82"/>
      <c r="J1765" s="82"/>
      <c r="K1765" s="89" t="s">
        <v>45</v>
      </c>
      <c r="L1765" s="89" t="s">
        <v>1109</v>
      </c>
      <c r="M1765" s="90"/>
      <c r="N1765" s="91"/>
      <c r="Q1765" s="19"/>
      <c r="R1765" s="19"/>
    </row>
    <row r="1766" spans="1:18" s="18" customFormat="1" ht="15.75" hidden="1" outlineLevel="1" x14ac:dyDescent="0.25">
      <c r="A1766" s="106"/>
      <c r="B1766" s="80"/>
      <c r="C1766" s="81"/>
      <c r="D1766" s="82"/>
      <c r="E1766" s="82" t="str">
        <f t="shared" ca="1" si="346"/>
        <v/>
      </c>
      <c r="F1766" s="82" t="str">
        <f t="array" aca="1" ref="F1766" ca="1">IF(ISNUMBER(SEARCH("Bit", $K1766)), "", INDEX(F:F,MAX(IF(OFFSET(F1766,-25,0,24,1)&lt;&gt;"",ROW(OFFSET(F1766,-25,0,24,1)))),)+1)</f>
        <v/>
      </c>
      <c r="G1766" s="82"/>
      <c r="H1766" s="82"/>
      <c r="I1766" s="82"/>
      <c r="J1766" s="82"/>
      <c r="K1766" s="89" t="s">
        <v>112</v>
      </c>
      <c r="L1766" s="89"/>
      <c r="M1766" s="90" t="s">
        <v>1174</v>
      </c>
      <c r="N1766" s="91" t="s">
        <v>1175</v>
      </c>
      <c r="Q1766" s="19"/>
      <c r="R1766" s="19"/>
    </row>
    <row r="1767" spans="1:18" s="18" customFormat="1" ht="15.75" collapsed="1" x14ac:dyDescent="0.25">
      <c r="A1767" s="106"/>
      <c r="B1767" s="80" t="s">
        <v>40</v>
      </c>
      <c r="C1767" s="81" t="s">
        <v>1176</v>
      </c>
      <c r="D1767" s="82" t="s">
        <v>817</v>
      </c>
      <c r="E1767" s="82" t="str">
        <f t="shared" ca="1" si="346"/>
        <v>0x31F</v>
      </c>
      <c r="F1767" s="82">
        <f t="array" aca="1" ref="F1767" ca="1">IF(ISNUMBER(SEARCH("Bit", $K1767)), "", INDEX(F:F,MAX(IF(OFFSET(F1767,-25,0,24,1)&lt;&gt;"",ROW(OFFSET(F1767,-25,0,24,1)))),)+1)</f>
        <v>799</v>
      </c>
      <c r="G1767" s="82" t="s">
        <v>824</v>
      </c>
      <c r="H1767" s="82">
        <v>16</v>
      </c>
      <c r="I1767" s="82"/>
      <c r="J1767" s="82"/>
      <c r="K1767" s="89" t="s">
        <v>45</v>
      </c>
      <c r="L1767" s="89" t="s">
        <v>1109</v>
      </c>
      <c r="M1767" s="90"/>
      <c r="N1767" s="91"/>
      <c r="Q1767" s="19"/>
      <c r="R1767" s="19"/>
    </row>
    <row r="1768" spans="1:18" s="18" customFormat="1" ht="15.75" hidden="1" outlineLevel="1" x14ac:dyDescent="0.25">
      <c r="A1768" s="106"/>
      <c r="B1768" s="80"/>
      <c r="C1768" s="81"/>
      <c r="D1768" s="82"/>
      <c r="E1768" s="82" t="str">
        <f t="shared" ca="1" si="346"/>
        <v/>
      </c>
      <c r="F1768" s="82" t="str">
        <f t="array" aca="1" ref="F1768" ca="1">IF(ISNUMBER(SEARCH("Bit", $K1768)), "", INDEX(F:F,MAX(IF(OFFSET(F1768,-25,0,24,1)&lt;&gt;"",ROW(OFFSET(F1768,-25,0,24,1)))),)+1)</f>
        <v/>
      </c>
      <c r="G1768" s="82"/>
      <c r="H1768" s="82"/>
      <c r="I1768" s="82"/>
      <c r="J1768" s="82"/>
      <c r="K1768" s="89" t="s">
        <v>112</v>
      </c>
      <c r="L1768" s="89"/>
      <c r="M1768" s="90" t="s">
        <v>1174</v>
      </c>
      <c r="N1768" s="91" t="s">
        <v>1175</v>
      </c>
      <c r="Q1768" s="19"/>
      <c r="R1768" s="19"/>
    </row>
    <row r="1769" spans="1:18" s="18" customFormat="1" ht="15.75" collapsed="1" x14ac:dyDescent="0.25">
      <c r="A1769" s="106"/>
      <c r="B1769" s="80" t="s">
        <v>40</v>
      </c>
      <c r="C1769" s="81" t="s">
        <v>1177</v>
      </c>
      <c r="D1769" s="82" t="s">
        <v>817</v>
      </c>
      <c r="E1769" s="82" t="str">
        <f t="shared" ref="E1769:E1772" ca="1" si="350">IF(F1769&lt;&gt;"","0x"&amp;DEC2HEX(F1769,3),"")</f>
        <v>0x320</v>
      </c>
      <c r="F1769" s="82">
        <f t="array" aca="1" ref="F1769" ca="1">IF(ISNUMBER(SEARCH("Bit", $K1769)), "", INDEX(F:F,MAX(IF(OFFSET(F1769,-25,0,24,1)&lt;&gt;"",ROW(OFFSET(F1769,-25,0,24,1)))),)+1)</f>
        <v>800</v>
      </c>
      <c r="G1769" s="82" t="s">
        <v>43</v>
      </c>
      <c r="H1769" s="82">
        <v>16</v>
      </c>
      <c r="I1769" s="82"/>
      <c r="J1769" s="82"/>
      <c r="K1769" s="89" t="s">
        <v>45</v>
      </c>
      <c r="L1769" s="89" t="s">
        <v>1109</v>
      </c>
      <c r="M1769" s="90"/>
      <c r="N1769" s="91"/>
      <c r="Q1769" s="19"/>
      <c r="R1769" s="19"/>
    </row>
    <row r="1770" spans="1:18" s="18" customFormat="1" ht="15.75" hidden="1" outlineLevel="1" x14ac:dyDescent="0.25">
      <c r="A1770" s="106"/>
      <c r="B1770" s="80"/>
      <c r="C1770" s="81"/>
      <c r="D1770" s="82"/>
      <c r="E1770" s="82" t="str">
        <f t="shared" ca="1" si="350"/>
        <v/>
      </c>
      <c r="F1770" s="82" t="str">
        <f t="array" aca="1" ref="F1770" ca="1">IF(ISNUMBER(SEARCH("Bit", $K1770)), "", INDEX(F:F,MAX(IF(OFFSET(F1770,-25,0,24,1)&lt;&gt;"",ROW(OFFSET(F1770,-25,0,24,1)))),)+1)</f>
        <v/>
      </c>
      <c r="G1770" s="82"/>
      <c r="H1770" s="82"/>
      <c r="I1770" s="82"/>
      <c r="J1770" s="82"/>
      <c r="K1770" s="89" t="s">
        <v>112</v>
      </c>
      <c r="L1770" s="89"/>
      <c r="M1770" s="90" t="s">
        <v>1174</v>
      </c>
      <c r="N1770" s="91" t="s">
        <v>1175</v>
      </c>
      <c r="Q1770" s="19"/>
      <c r="R1770" s="19"/>
    </row>
    <row r="1771" spans="1:18" s="18" customFormat="1" ht="15.75" collapsed="1" x14ac:dyDescent="0.25">
      <c r="A1771" s="106"/>
      <c r="B1771" s="80" t="s">
        <v>40</v>
      </c>
      <c r="C1771" s="81" t="s">
        <v>1178</v>
      </c>
      <c r="D1771" s="82" t="s">
        <v>817</v>
      </c>
      <c r="E1771" s="82" t="str">
        <f t="shared" ca="1" si="350"/>
        <v>0x321</v>
      </c>
      <c r="F1771" s="82">
        <f t="array" aca="1" ref="F1771" ca="1">IF(ISNUMBER(SEARCH("Bit", $K1771)), "", INDEX(F:F,MAX(IF(OFFSET(F1771,-25,0,24,1)&lt;&gt;"",ROW(OFFSET(F1771,-25,0,24,1)))),)+1)</f>
        <v>801</v>
      </c>
      <c r="G1771" s="82" t="s">
        <v>43</v>
      </c>
      <c r="H1771" s="82">
        <v>16</v>
      </c>
      <c r="I1771" s="82"/>
      <c r="J1771" s="82"/>
      <c r="K1771" s="89" t="s">
        <v>45</v>
      </c>
      <c r="L1771" s="89" t="s">
        <v>1109</v>
      </c>
      <c r="M1771" s="90"/>
      <c r="N1771" s="91"/>
      <c r="Q1771" s="19"/>
      <c r="R1771" s="19"/>
    </row>
    <row r="1772" spans="1:18" s="18" customFormat="1" ht="15.75" hidden="1" outlineLevel="1" x14ac:dyDescent="0.25">
      <c r="A1772" s="106"/>
      <c r="B1772" s="80"/>
      <c r="C1772" s="81"/>
      <c r="D1772" s="82"/>
      <c r="E1772" s="82" t="str">
        <f t="shared" ca="1" si="350"/>
        <v/>
      </c>
      <c r="F1772" s="82" t="str">
        <f t="array" aca="1" ref="F1772" ca="1">IF(ISNUMBER(SEARCH("Bit", $K1772)), "", INDEX(F:F,MAX(IF(OFFSET(F1772,-25,0,24,1)&lt;&gt;"",ROW(OFFSET(F1772,-25,0,24,1)))),)+1)</f>
        <v/>
      </c>
      <c r="G1772" s="82"/>
      <c r="H1772" s="82"/>
      <c r="I1772" s="82"/>
      <c r="J1772" s="82"/>
      <c r="K1772" s="89" t="s">
        <v>112</v>
      </c>
      <c r="L1772" s="89"/>
      <c r="M1772" s="90" t="s">
        <v>1174</v>
      </c>
      <c r="N1772" s="91" t="s">
        <v>1175</v>
      </c>
      <c r="Q1772" s="19"/>
      <c r="R1772" s="19"/>
    </row>
    <row r="1773" spans="1:18" s="18" customFormat="1" ht="15.75" collapsed="1" x14ac:dyDescent="0.25">
      <c r="A1773" s="106"/>
      <c r="B1773" s="80" t="s">
        <v>40</v>
      </c>
      <c r="C1773" s="81" t="s">
        <v>1179</v>
      </c>
      <c r="D1773" s="82" t="s">
        <v>817</v>
      </c>
      <c r="E1773" s="82" t="str">
        <f t="shared" ref="E1773:E1781" ca="1" si="351">IF(F1773&lt;&gt;"","0x"&amp;DEC2HEX(F1773,3),"")</f>
        <v>0x322</v>
      </c>
      <c r="F1773" s="82">
        <f t="array" aca="1" ref="F1773" ca="1">IF(ISNUMBER(SEARCH("Bit", $K1773)), "", INDEX(F:F,MAX(IF(OFFSET(F1773,-25,0,24,1)&lt;&gt;"",ROW(OFFSET(F1773,-25,0,24,1)))),)+1)</f>
        <v>802</v>
      </c>
      <c r="G1773" s="82" t="s">
        <v>43</v>
      </c>
      <c r="H1773" s="82">
        <v>8</v>
      </c>
      <c r="I1773" s="82"/>
      <c r="J1773" s="82"/>
      <c r="K1773" s="89" t="s">
        <v>45</v>
      </c>
      <c r="L1773" s="89" t="s">
        <v>1109</v>
      </c>
      <c r="M1773" s="90"/>
      <c r="N1773" s="91"/>
      <c r="Q1773" s="19"/>
      <c r="R1773" s="19"/>
    </row>
    <row r="1774" spans="1:18" s="18" customFormat="1" ht="22.5" hidden="1" outlineLevel="1" x14ac:dyDescent="0.25">
      <c r="A1774" s="106"/>
      <c r="B1774" s="80"/>
      <c r="C1774" s="81"/>
      <c r="D1774" s="82"/>
      <c r="E1774" s="82" t="str">
        <f t="shared" ca="1" si="351"/>
        <v/>
      </c>
      <c r="F1774" s="82" t="str">
        <f t="array" aca="1" ref="F1774" ca="1">IF(ISNUMBER(SEARCH("Bit", $K1774)), "", INDEX(F:F,MAX(IF(OFFSET(F1774,-25,0,24,1)&lt;&gt;"",ROW(OFFSET(F1774,-25,0,24,1)))),)+1)</f>
        <v/>
      </c>
      <c r="G1774" s="82"/>
      <c r="H1774" s="82"/>
      <c r="I1774" s="82"/>
      <c r="J1774" s="82"/>
      <c r="K1774" s="89" t="s">
        <v>34</v>
      </c>
      <c r="L1774" s="89"/>
      <c r="M1774" s="90" t="s">
        <v>2212</v>
      </c>
      <c r="N1774" s="91" t="s">
        <v>2214</v>
      </c>
      <c r="Q1774" s="19"/>
      <c r="R1774" s="19"/>
    </row>
    <row r="1775" spans="1:18" s="18" customFormat="1" ht="15.75" hidden="1" outlineLevel="1" x14ac:dyDescent="0.25">
      <c r="A1775" s="106"/>
      <c r="B1775" s="80"/>
      <c r="C1775" s="81"/>
      <c r="D1775" s="82"/>
      <c r="E1775" s="82" t="str">
        <f t="shared" ca="1" si="351"/>
        <v/>
      </c>
      <c r="F1775" s="82" t="str">
        <f t="array" aca="1" ref="F1775" ca="1">IF(ISNUMBER(SEARCH("Bit", $K1775)), "", INDEX(F:F,MAX(IF(OFFSET(F1775,-25,0,24,1)&lt;&gt;"",ROW(OFFSET(F1775,-25,0,24,1)))),)+1)</f>
        <v/>
      </c>
      <c r="G1775" s="82"/>
      <c r="H1775" s="82"/>
      <c r="I1775" s="82"/>
      <c r="J1775" s="82"/>
      <c r="K1775" s="89" t="s">
        <v>35</v>
      </c>
      <c r="L1775" s="89"/>
      <c r="M1775" s="90" t="s">
        <v>2213</v>
      </c>
      <c r="N1775" s="91"/>
      <c r="Q1775" s="19"/>
      <c r="R1775" s="19"/>
    </row>
    <row r="1776" spans="1:18" s="18" customFormat="1" ht="22.5" hidden="1" outlineLevel="1" x14ac:dyDescent="0.25">
      <c r="A1776" s="106"/>
      <c r="B1776" s="80"/>
      <c r="C1776" s="81"/>
      <c r="D1776" s="82"/>
      <c r="E1776" s="82" t="str">
        <f t="shared" ref="E1776:E1777" ca="1" si="352">IF(F1776&lt;&gt;"","0x"&amp;DEC2HEX(F1776,3),"")</f>
        <v/>
      </c>
      <c r="F1776" s="82" t="str">
        <f t="array" aca="1" ref="F1776" ca="1">IF(ISNUMBER(SEARCH("Bit", $K1776)), "", INDEX(F:F,MAX(IF(OFFSET(F1776,-25,0,24,1)&lt;&gt;"",ROW(OFFSET(F1776,-25,0,24,1)))),)+1)</f>
        <v/>
      </c>
      <c r="G1776" s="82"/>
      <c r="H1776" s="82"/>
      <c r="I1776" s="82"/>
      <c r="J1776" s="82"/>
      <c r="K1776" s="89" t="s">
        <v>36</v>
      </c>
      <c r="L1776" s="89"/>
      <c r="M1776" s="90" t="s">
        <v>1180</v>
      </c>
      <c r="N1776" s="91" t="s">
        <v>1181</v>
      </c>
      <c r="Q1776" s="19"/>
      <c r="R1776" s="19"/>
    </row>
    <row r="1777" spans="1:18" s="18" customFormat="1" ht="15.75" hidden="1" outlineLevel="1" x14ac:dyDescent="0.25">
      <c r="A1777" s="106"/>
      <c r="B1777" s="80"/>
      <c r="C1777" s="81"/>
      <c r="D1777" s="82"/>
      <c r="E1777" s="82" t="str">
        <f t="shared" ca="1" si="352"/>
        <v/>
      </c>
      <c r="F1777" s="82" t="str">
        <f t="array" aca="1" ref="F1777" ca="1">IF(ISNUMBER(SEARCH("Bit", $K1777)), "", INDEX(F:F,MAX(IF(OFFSET(F1777,-25,0,24,1)&lt;&gt;"",ROW(OFFSET(F1777,-25,0,24,1)))),)+1)</f>
        <v/>
      </c>
      <c r="G1777" s="82"/>
      <c r="H1777" s="82"/>
      <c r="I1777" s="82"/>
      <c r="J1777" s="82"/>
      <c r="K1777" s="89" t="s">
        <v>37</v>
      </c>
      <c r="L1777" s="89"/>
      <c r="M1777" s="90" t="s">
        <v>1182</v>
      </c>
      <c r="N1777" s="91"/>
      <c r="Q1777" s="19"/>
      <c r="R1777" s="19"/>
    </row>
    <row r="1778" spans="1:18" s="18" customFormat="1" ht="22.5" hidden="1" outlineLevel="1" x14ac:dyDescent="0.25">
      <c r="A1778" s="106"/>
      <c r="B1778" s="80"/>
      <c r="C1778" s="81"/>
      <c r="D1778" s="82"/>
      <c r="E1778" s="82" t="str">
        <f t="shared" ca="1" si="351"/>
        <v/>
      </c>
      <c r="F1778" s="82" t="str">
        <f t="array" aca="1" ref="F1778" ca="1">IF(ISNUMBER(SEARCH("Bit", $K1778)), "", INDEX(F:F,MAX(IF(OFFSET(F1778,-25,0,24,1)&lt;&gt;"",ROW(OFFSET(F1778,-25,0,24,1)))),)+1)</f>
        <v/>
      </c>
      <c r="G1778" s="82"/>
      <c r="H1778" s="82"/>
      <c r="I1778" s="82"/>
      <c r="J1778" s="82"/>
      <c r="K1778" s="89" t="s">
        <v>38</v>
      </c>
      <c r="L1778" s="89"/>
      <c r="M1778" s="90" t="s">
        <v>1183</v>
      </c>
      <c r="N1778" s="91" t="s">
        <v>1184</v>
      </c>
      <c r="Q1778" s="19"/>
      <c r="R1778" s="19"/>
    </row>
    <row r="1779" spans="1:18" s="18" customFormat="1" ht="15.75" hidden="1" outlineLevel="1" x14ac:dyDescent="0.25">
      <c r="A1779" s="106"/>
      <c r="B1779" s="80"/>
      <c r="C1779" s="81"/>
      <c r="D1779" s="82"/>
      <c r="E1779" s="82" t="str">
        <f t="shared" ref="E1779" ca="1" si="353">IF(F1779&lt;&gt;"","0x"&amp;DEC2HEX(F1779,3),"")</f>
        <v/>
      </c>
      <c r="F1779" s="82" t="str">
        <f t="array" aca="1" ref="F1779" ca="1">IF(ISNUMBER(SEARCH("Bit", $K1779)), "", INDEX(F:F,MAX(IF(OFFSET(F1779,-25,0,24,1)&lt;&gt;"",ROW(OFFSET(F1779,-25,0,24,1)))),)+1)</f>
        <v/>
      </c>
      <c r="G1779" s="82"/>
      <c r="H1779" s="82"/>
      <c r="I1779" s="82"/>
      <c r="J1779" s="82"/>
      <c r="K1779" s="89" t="s">
        <v>39</v>
      </c>
      <c r="L1779" s="89"/>
      <c r="M1779" s="90" t="s">
        <v>1185</v>
      </c>
      <c r="N1779" s="91"/>
      <c r="Q1779" s="19"/>
      <c r="R1779" s="19"/>
    </row>
    <row r="1780" spans="1:18" s="18" customFormat="1" ht="33.75" hidden="1" outlineLevel="1" x14ac:dyDescent="0.25">
      <c r="A1780" s="106"/>
      <c r="B1780" s="80"/>
      <c r="C1780" s="81"/>
      <c r="D1780" s="82"/>
      <c r="E1780" s="82" t="str">
        <f t="shared" ref="E1780" ca="1" si="354">IF(F1780&lt;&gt;"","0x"&amp;DEC2HEX(F1780,3),"")</f>
        <v/>
      </c>
      <c r="F1780" s="82" t="str">
        <f t="array" aca="1" ref="F1780" ca="1">IF(ISNUMBER(SEARCH("Bit", $K1780)), "", INDEX(F:F,MAX(IF(OFFSET(F1780,-25,0,24,1)&lt;&gt;"",ROW(OFFSET(F1780,-25,0,24,1)))),)+1)</f>
        <v/>
      </c>
      <c r="G1780" s="82"/>
      <c r="H1780" s="82"/>
      <c r="I1780" s="82"/>
      <c r="J1780" s="82"/>
      <c r="K1780" s="89" t="s">
        <v>88</v>
      </c>
      <c r="L1780" s="89"/>
      <c r="M1780" s="90" t="s">
        <v>1186</v>
      </c>
      <c r="N1780" s="91" t="s">
        <v>1187</v>
      </c>
      <c r="Q1780" s="19"/>
      <c r="R1780" s="19"/>
    </row>
    <row r="1781" spans="1:18" s="18" customFormat="1" ht="15.75" hidden="1" outlineLevel="1" x14ac:dyDescent="0.25">
      <c r="A1781" s="106"/>
      <c r="B1781" s="80"/>
      <c r="C1781" s="81"/>
      <c r="D1781" s="82"/>
      <c r="E1781" s="82" t="str">
        <f t="shared" ca="1" si="351"/>
        <v/>
      </c>
      <c r="F1781" s="82" t="str">
        <f t="array" aca="1" ref="F1781" ca="1">IF(ISNUMBER(SEARCH("Bit", $K1781)), "", INDEX(F:F,MAX(IF(OFFSET(F1781,-25,0,24,1)&lt;&gt;"",ROW(OFFSET(F1781,-25,0,24,1)))),)+1)</f>
        <v/>
      </c>
      <c r="G1781" s="82"/>
      <c r="H1781" s="82"/>
      <c r="I1781" s="82"/>
      <c r="J1781" s="82"/>
      <c r="K1781" s="89" t="s">
        <v>90</v>
      </c>
      <c r="L1781" s="89"/>
      <c r="M1781" s="90" t="s">
        <v>1188</v>
      </c>
      <c r="N1781" s="91"/>
      <c r="Q1781" s="19"/>
      <c r="R1781" s="19"/>
    </row>
    <row r="1782" spans="1:18" s="18" customFormat="1" ht="15.75" collapsed="1" x14ac:dyDescent="0.25">
      <c r="A1782" s="106"/>
      <c r="B1782" s="80" t="s">
        <v>40</v>
      </c>
      <c r="C1782" s="81" t="s">
        <v>1189</v>
      </c>
      <c r="D1782" s="82" t="s">
        <v>817</v>
      </c>
      <c r="E1782" s="82" t="str">
        <f>IF(F1782&lt;&gt;"","0x"&amp;DEC2HEX(F1782,3),"")</f>
        <v>0x340</v>
      </c>
      <c r="F1782" s="82">
        <f>832</f>
        <v>832</v>
      </c>
      <c r="G1782" s="82" t="s">
        <v>824</v>
      </c>
      <c r="H1782" s="82">
        <v>16</v>
      </c>
      <c r="I1782" s="82"/>
      <c r="J1782" s="82"/>
      <c r="K1782" s="89" t="s">
        <v>45</v>
      </c>
      <c r="L1782" s="89" t="s">
        <v>1190</v>
      </c>
      <c r="M1782" s="90"/>
      <c r="N1782" s="91"/>
      <c r="Q1782" s="19"/>
      <c r="R1782" s="19"/>
    </row>
    <row r="1783" spans="1:18" s="18" customFormat="1" ht="15.75" hidden="1" outlineLevel="1" x14ac:dyDescent="0.25">
      <c r="A1783" s="106"/>
      <c r="B1783" s="80"/>
      <c r="C1783" s="81"/>
      <c r="D1783" s="82"/>
      <c r="E1783" s="82" t="str">
        <f ca="1">IF(F1783&lt;&gt;"","0x"&amp;DEC2HEX(F1783,3),"")</f>
        <v/>
      </c>
      <c r="F1783" s="82" t="str">
        <f t="array" aca="1" ref="F1783" ca="1">IF(ISNUMBER(SEARCH("Bit", $K1783)), "", INDEX(F:F,MAX(IF(OFFSET(F1783,-25,0,24,1)&lt;&gt;"",ROW(OFFSET(F1783,-25,0,24,1)))),)+1)</f>
        <v/>
      </c>
      <c r="G1783" s="82"/>
      <c r="H1783" s="82"/>
      <c r="I1783" s="82"/>
      <c r="J1783" s="82"/>
      <c r="K1783" s="103" t="s">
        <v>47</v>
      </c>
      <c r="L1783" s="89"/>
      <c r="M1783" s="104" t="s">
        <v>48</v>
      </c>
      <c r="N1783" s="105" t="s">
        <v>49</v>
      </c>
      <c r="Q1783" s="19"/>
      <c r="R1783" s="19"/>
    </row>
    <row r="1784" spans="1:18" s="18" customFormat="1" ht="15.75" hidden="1" outlineLevel="1" x14ac:dyDescent="0.25">
      <c r="A1784" s="106"/>
      <c r="B1784" s="80"/>
      <c r="C1784" s="81"/>
      <c r="D1784" s="82"/>
      <c r="E1784" s="82" t="str">
        <f t="shared" ref="E1784" ca="1" si="355">IF(F1784&lt;&gt;"","0x"&amp;DEC2HEX(F1784,3),"")</f>
        <v/>
      </c>
      <c r="F1784" s="82" t="str">
        <f t="array" aca="1" ref="F1784" ca="1">IF(ISNUMBER(SEARCH("Bit", $K1784)), "", INDEX(F:F,MAX(IF(OFFSET(F1784,-25,0,24,1)&lt;&gt;"",ROW(OFFSET(F1784,-25,0,24,1)))),)+1)</f>
        <v/>
      </c>
      <c r="G1784" s="82"/>
      <c r="H1784" s="82"/>
      <c r="I1784" s="82"/>
      <c r="J1784" s="82"/>
      <c r="K1784" s="103" t="s">
        <v>50</v>
      </c>
      <c r="L1784" s="89"/>
      <c r="M1784" s="104" t="s">
        <v>51</v>
      </c>
      <c r="N1784" s="105" t="s">
        <v>52</v>
      </c>
      <c r="Q1784" s="19"/>
      <c r="R1784" s="19"/>
    </row>
    <row r="1785" spans="1:18" s="18" customFormat="1" ht="22.5" hidden="1" outlineLevel="1" x14ac:dyDescent="0.25">
      <c r="A1785" s="106"/>
      <c r="B1785" s="80"/>
      <c r="C1785" s="81"/>
      <c r="D1785" s="82"/>
      <c r="E1785" s="82" t="str">
        <f ca="1">IF(F1785&lt;&gt;"","0x"&amp;DEC2HEX(F1785,3),"")</f>
        <v/>
      </c>
      <c r="F1785" s="82" t="str">
        <f t="array" aca="1" ref="F1785" ca="1">IF(ISNUMBER(SEARCH("Bit", $K1785)), "", INDEX(F:F,MAX(IF(OFFSET(F1785,-25,0,24,1)&lt;&gt;"",ROW(OFFSET(F1785,-25,0,24,1)))),)+1)</f>
        <v/>
      </c>
      <c r="G1785" s="82"/>
      <c r="H1785" s="82"/>
      <c r="I1785" s="82"/>
      <c r="J1785" s="82"/>
      <c r="K1785" s="103" t="s">
        <v>53</v>
      </c>
      <c r="L1785" s="89"/>
      <c r="M1785" s="104" t="s">
        <v>54</v>
      </c>
      <c r="N1785" s="105" t="s">
        <v>55</v>
      </c>
      <c r="Q1785" s="19"/>
      <c r="R1785" s="19"/>
    </row>
    <row r="1786" spans="1:18" s="18" customFormat="1" ht="15.75" collapsed="1" x14ac:dyDescent="0.25">
      <c r="A1786" s="106"/>
      <c r="B1786" s="80" t="s">
        <v>40</v>
      </c>
      <c r="C1786" s="81" t="s">
        <v>1191</v>
      </c>
      <c r="D1786" s="82" t="s">
        <v>817</v>
      </c>
      <c r="E1786" s="82" t="str">
        <f ca="1">IF(F1786&lt;&gt;"","0x"&amp;DEC2HEX(F1786,3),"")</f>
        <v>0x341</v>
      </c>
      <c r="F1786" s="82">
        <f t="array" aca="1" ref="F1786" ca="1">IF(ISNUMBER(SEARCH("Bit", $K1786)), "", INDEX(F:F,MAX(IF(OFFSET(F1786,-25,0,24,1)&lt;&gt;"",ROW(OFFSET(F1786,-25,0,24,1)))),)+1)</f>
        <v>833</v>
      </c>
      <c r="G1786" s="82" t="s">
        <v>824</v>
      </c>
      <c r="H1786" s="82">
        <v>16</v>
      </c>
      <c r="I1786" s="82"/>
      <c r="J1786" s="82"/>
      <c r="K1786" s="89" t="s">
        <v>45</v>
      </c>
      <c r="L1786" s="89" t="s">
        <v>1190</v>
      </c>
      <c r="M1786" s="90"/>
      <c r="N1786" s="91"/>
      <c r="Q1786" s="19"/>
      <c r="R1786" s="19"/>
    </row>
    <row r="1787" spans="1:18" s="18" customFormat="1" ht="15.75" hidden="1" outlineLevel="1" x14ac:dyDescent="0.25">
      <c r="A1787" s="106"/>
      <c r="B1787" s="80"/>
      <c r="C1787" s="81"/>
      <c r="D1787" s="82"/>
      <c r="E1787" s="82" t="str">
        <f ca="1">IF(F1787&lt;&gt;"","0x"&amp;DEC2HEX(F1787,3),"")</f>
        <v/>
      </c>
      <c r="F1787" s="82" t="str">
        <f t="array" aca="1" ref="F1787" ca="1">IF(ISNUMBER(SEARCH("Bit", $K1787)), "", INDEX(F:F,MAX(IF(OFFSET(F1787,-25,0,24,1)&lt;&gt;"",ROW(OFFSET(F1787,-25,0,24,1)))),)+1)</f>
        <v/>
      </c>
      <c r="G1787" s="82"/>
      <c r="H1787" s="82"/>
      <c r="I1787" s="82"/>
      <c r="J1787" s="82"/>
      <c r="K1787" s="103" t="s">
        <v>47</v>
      </c>
      <c r="L1787" s="89"/>
      <c r="M1787" s="104" t="s">
        <v>48</v>
      </c>
      <c r="N1787" s="105" t="s">
        <v>57</v>
      </c>
      <c r="Q1787" s="19"/>
      <c r="R1787" s="19"/>
    </row>
    <row r="1788" spans="1:18" s="18" customFormat="1" ht="15.75" hidden="1" outlineLevel="1" x14ac:dyDescent="0.25">
      <c r="A1788" s="106"/>
      <c r="B1788" s="80"/>
      <c r="C1788" s="81"/>
      <c r="D1788" s="82"/>
      <c r="E1788" s="82" t="str">
        <f t="shared" ref="E1788" ca="1" si="356">IF(F1788&lt;&gt;"","0x"&amp;DEC2HEX(F1788,3),"")</f>
        <v/>
      </c>
      <c r="F1788" s="82" t="str">
        <f t="array" aca="1" ref="F1788" ca="1">IF(ISNUMBER(SEARCH("Bit", $K1788)), "", INDEX(F:F,MAX(IF(OFFSET(F1788,-25,0,24,1)&lt;&gt;"",ROW(OFFSET(F1788,-25,0,24,1)))),)+1)</f>
        <v/>
      </c>
      <c r="G1788" s="82"/>
      <c r="H1788" s="82"/>
      <c r="I1788" s="82"/>
      <c r="J1788" s="82"/>
      <c r="K1788" s="103" t="s">
        <v>50</v>
      </c>
      <c r="L1788" s="89"/>
      <c r="M1788" s="104" t="s">
        <v>51</v>
      </c>
      <c r="N1788" s="105" t="s">
        <v>58</v>
      </c>
      <c r="Q1788" s="19"/>
      <c r="R1788" s="19"/>
    </row>
    <row r="1789" spans="1:18" s="18" customFormat="1" ht="15.75" hidden="1" outlineLevel="1" x14ac:dyDescent="0.25">
      <c r="A1789" s="106"/>
      <c r="B1789" s="80"/>
      <c r="C1789" s="81"/>
      <c r="D1789" s="82"/>
      <c r="E1789" s="82" t="str">
        <f ca="1">IF(F1789&lt;&gt;"","0x"&amp;DEC2HEX(F1789,3),"")</f>
        <v/>
      </c>
      <c r="F1789" s="82" t="str">
        <f t="array" aca="1" ref="F1789" ca="1">IF(ISNUMBER(SEARCH("Bit", $K1789)), "", INDEX(F:F,MAX(IF(OFFSET(F1789,-25,0,24,1)&lt;&gt;"",ROW(OFFSET(F1789,-25,0,24,1)))),)+1)</f>
        <v/>
      </c>
      <c r="G1789" s="82"/>
      <c r="H1789" s="82"/>
      <c r="I1789" s="82"/>
      <c r="J1789" s="82"/>
      <c r="K1789" s="103" t="s">
        <v>53</v>
      </c>
      <c r="L1789" s="89"/>
      <c r="M1789" s="104" t="s">
        <v>54</v>
      </c>
      <c r="N1789" s="105" t="s">
        <v>59</v>
      </c>
      <c r="Q1789" s="19"/>
      <c r="R1789" s="19"/>
    </row>
    <row r="1790" spans="1:18" s="18" customFormat="1" ht="15.75" collapsed="1" x14ac:dyDescent="0.25">
      <c r="A1790" s="106"/>
      <c r="B1790" s="80" t="s">
        <v>40</v>
      </c>
      <c r="C1790" s="81" t="s">
        <v>1192</v>
      </c>
      <c r="D1790" s="82" t="s">
        <v>817</v>
      </c>
      <c r="E1790" s="82" t="str">
        <f ca="1">IF(F1790&lt;&gt;"","0x"&amp;DEC2HEX(F1790,3),"")</f>
        <v>0x342</v>
      </c>
      <c r="F1790" s="82">
        <f t="array" aca="1" ref="F1790" ca="1">IF(ISNUMBER(SEARCH("Bit", $K1790)), "", INDEX(F:F,MAX(IF(OFFSET(F1790,-25,0,24,1)&lt;&gt;"",ROW(OFFSET(F1790,-25,0,24,1)))),)+1)</f>
        <v>834</v>
      </c>
      <c r="G1790" s="82" t="s">
        <v>824</v>
      </c>
      <c r="H1790" s="82">
        <v>16</v>
      </c>
      <c r="I1790" s="82"/>
      <c r="J1790" s="82"/>
      <c r="K1790" s="89" t="s">
        <v>45</v>
      </c>
      <c r="L1790" s="89" t="s">
        <v>1190</v>
      </c>
      <c r="M1790" s="90"/>
      <c r="N1790" s="91"/>
      <c r="Q1790" s="19"/>
      <c r="R1790" s="19"/>
    </row>
    <row r="1791" spans="1:18" s="18" customFormat="1" ht="15.75" hidden="1" outlineLevel="1" x14ac:dyDescent="0.25">
      <c r="A1791" s="106"/>
      <c r="B1791" s="80"/>
      <c r="C1791" s="81"/>
      <c r="D1791" s="82"/>
      <c r="E1791" s="82" t="str">
        <f ca="1">IF(F1791&lt;&gt;"","0x"&amp;DEC2HEX(F1791,3),"")</f>
        <v/>
      </c>
      <c r="F1791" s="82" t="str">
        <f t="array" aca="1" ref="F1791" ca="1">IF(ISNUMBER(SEARCH("Bit", $K1791)), "", INDEX(F:F,MAX(IF(OFFSET(F1791,-25,0,24,1)&lt;&gt;"",ROW(OFFSET(F1791,-25,0,24,1)))),)+1)</f>
        <v/>
      </c>
      <c r="G1791" s="82"/>
      <c r="H1791" s="82"/>
      <c r="I1791" s="82"/>
      <c r="J1791" s="82"/>
      <c r="K1791" s="103" t="s">
        <v>47</v>
      </c>
      <c r="L1791" s="89"/>
      <c r="M1791" s="104" t="s">
        <v>48</v>
      </c>
      <c r="N1791" s="105" t="s">
        <v>62</v>
      </c>
      <c r="Q1791" s="19"/>
      <c r="R1791" s="19"/>
    </row>
    <row r="1792" spans="1:18" s="18" customFormat="1" ht="15.75" hidden="1" outlineLevel="1" x14ac:dyDescent="0.25">
      <c r="A1792" s="106"/>
      <c r="B1792" s="80"/>
      <c r="C1792" s="81"/>
      <c r="D1792" s="82"/>
      <c r="E1792" s="82" t="str">
        <f t="shared" ref="E1792" ca="1" si="357">IF(F1792&lt;&gt;"","0x"&amp;DEC2HEX(F1792,3),"")</f>
        <v/>
      </c>
      <c r="F1792" s="82" t="str">
        <f t="array" aca="1" ref="F1792" ca="1">IF(ISNUMBER(SEARCH("Bit", $K1792)), "", INDEX(F:F,MAX(IF(OFFSET(F1792,-25,0,24,1)&lt;&gt;"",ROW(OFFSET(F1792,-25,0,24,1)))),)+1)</f>
        <v/>
      </c>
      <c r="G1792" s="82"/>
      <c r="H1792" s="82"/>
      <c r="I1792" s="82"/>
      <c r="J1792" s="82"/>
      <c r="K1792" s="103" t="s">
        <v>50</v>
      </c>
      <c r="L1792" s="89"/>
      <c r="M1792" s="104" t="s">
        <v>51</v>
      </c>
      <c r="N1792" s="105" t="s">
        <v>63</v>
      </c>
      <c r="Q1792" s="19"/>
      <c r="R1792" s="19"/>
    </row>
    <row r="1793" spans="1:18" s="18" customFormat="1" ht="22.5" hidden="1" outlineLevel="1" x14ac:dyDescent="0.25">
      <c r="A1793" s="106"/>
      <c r="B1793" s="80"/>
      <c r="C1793" s="81"/>
      <c r="D1793" s="82"/>
      <c r="E1793" s="82" t="str">
        <f ca="1">IF(F1793&lt;&gt;"","0x"&amp;DEC2HEX(F1793,3),"")</f>
        <v/>
      </c>
      <c r="F1793" s="82" t="str">
        <f t="array" aca="1" ref="F1793" ca="1">IF(ISNUMBER(SEARCH("Bit", $K1793)), "", INDEX(F:F,MAX(IF(OFFSET(F1793,-25,0,24,1)&lt;&gt;"",ROW(OFFSET(F1793,-25,0,24,1)))),)+1)</f>
        <v/>
      </c>
      <c r="G1793" s="82"/>
      <c r="H1793" s="82"/>
      <c r="I1793" s="82"/>
      <c r="J1793" s="82"/>
      <c r="K1793" s="103" t="s">
        <v>53</v>
      </c>
      <c r="L1793" s="89"/>
      <c r="M1793" s="104" t="s">
        <v>54</v>
      </c>
      <c r="N1793" s="105" t="s">
        <v>64</v>
      </c>
      <c r="Q1793" s="19"/>
      <c r="R1793" s="19"/>
    </row>
    <row r="1794" spans="1:18" s="18" customFormat="1" ht="15.75" collapsed="1" x14ac:dyDescent="0.25">
      <c r="A1794" s="106"/>
      <c r="B1794" s="80" t="s">
        <v>40</v>
      </c>
      <c r="C1794" s="81" t="s">
        <v>1193</v>
      </c>
      <c r="D1794" s="82" t="s">
        <v>817</v>
      </c>
      <c r="E1794" s="82" t="str">
        <f t="shared" ref="E1794:E1797" ca="1" si="358">IF(F1794&lt;&gt;"","0x"&amp;DEC2HEX(F1794,3),"")</f>
        <v>0x343</v>
      </c>
      <c r="F1794" s="82">
        <f t="array" aca="1" ref="F1794" ca="1">IF(ISNUMBER(SEARCH("Bit", $K1794)), "", INDEX(F:F,MAX(IF(OFFSET(F1794,-25,0,24,1)&lt;&gt;"",ROW(OFFSET(F1794,-25,0,24,1)))),)+1)</f>
        <v>835</v>
      </c>
      <c r="G1794" s="82" t="s">
        <v>824</v>
      </c>
      <c r="H1794" s="82">
        <v>8</v>
      </c>
      <c r="I1794" s="82"/>
      <c r="J1794" s="82"/>
      <c r="K1794" s="89" t="s">
        <v>45</v>
      </c>
      <c r="L1794" s="89" t="s">
        <v>1190</v>
      </c>
      <c r="M1794" s="90"/>
      <c r="N1794" s="91"/>
      <c r="Q1794" s="19"/>
      <c r="R1794" s="19"/>
    </row>
    <row r="1795" spans="1:18" s="18" customFormat="1" ht="15.75" hidden="1" outlineLevel="1" x14ac:dyDescent="0.25">
      <c r="A1795" s="106"/>
      <c r="B1795" s="80"/>
      <c r="C1795" s="81"/>
      <c r="D1795" s="82"/>
      <c r="E1795" s="82" t="str">
        <f t="shared" ca="1" si="358"/>
        <v/>
      </c>
      <c r="F1795" s="82" t="str">
        <f t="array" aca="1" ref="F1795" ca="1">IF(ISNUMBER(SEARCH("Bit", $K1795)), "", INDEX(F:F,MAX(IF(OFFSET(F1795,-25,0,24,1)&lt;&gt;"",ROW(OFFSET(F1795,-25,0,24,1)))),)+1)</f>
        <v/>
      </c>
      <c r="G1795" s="82"/>
      <c r="H1795" s="82"/>
      <c r="I1795" s="82"/>
      <c r="J1795" s="82"/>
      <c r="K1795" s="89" t="s">
        <v>34</v>
      </c>
      <c r="L1795" s="89"/>
      <c r="M1795" s="90" t="s">
        <v>71</v>
      </c>
      <c r="N1795" s="91" t="s">
        <v>72</v>
      </c>
      <c r="Q1795" s="19"/>
      <c r="R1795" s="19"/>
    </row>
    <row r="1796" spans="1:18" s="18" customFormat="1" ht="22.5" hidden="1" outlineLevel="1" x14ac:dyDescent="0.25">
      <c r="A1796" s="106"/>
      <c r="B1796" s="80"/>
      <c r="C1796" s="81"/>
      <c r="D1796" s="82"/>
      <c r="E1796" s="82" t="str">
        <f t="shared" ca="1" si="358"/>
        <v/>
      </c>
      <c r="F1796" s="82" t="str">
        <f t="array" aca="1" ref="F1796" ca="1">IF(ISNUMBER(SEARCH("Bit", $K1796)), "", INDEX(F:F,MAX(IF(OFFSET(F1796,-25,0,24,1)&lt;&gt;"",ROW(OFFSET(F1796,-25,0,24,1)))),)+1)</f>
        <v/>
      </c>
      <c r="G1796" s="82"/>
      <c r="H1796" s="82"/>
      <c r="I1796" s="82"/>
      <c r="J1796" s="82"/>
      <c r="K1796" s="89" t="s">
        <v>73</v>
      </c>
      <c r="L1796" s="89"/>
      <c r="M1796" s="90" t="s">
        <v>74</v>
      </c>
      <c r="N1796" s="91" t="s">
        <v>75</v>
      </c>
      <c r="Q1796" s="19"/>
      <c r="R1796" s="19"/>
    </row>
    <row r="1797" spans="1:18" s="18" customFormat="1" ht="33.75" hidden="1" outlineLevel="1" x14ac:dyDescent="0.25">
      <c r="A1797" s="106"/>
      <c r="B1797" s="80"/>
      <c r="C1797" s="81"/>
      <c r="D1797" s="82"/>
      <c r="E1797" s="82" t="str">
        <f t="shared" ca="1" si="358"/>
        <v/>
      </c>
      <c r="F1797" s="82" t="str">
        <f t="array" aca="1" ref="F1797" ca="1">IF(ISNUMBER(SEARCH("Bit", $K1797)), "", INDEX(F:F,MAX(IF(OFFSET(F1797,-25,0,24,1)&lt;&gt;"",ROW(OFFSET(F1797,-25,0,24,1)))),)+1)</f>
        <v/>
      </c>
      <c r="G1797" s="82"/>
      <c r="H1797" s="82"/>
      <c r="I1797" s="82"/>
      <c r="J1797" s="82"/>
      <c r="K1797" s="89" t="s">
        <v>76</v>
      </c>
      <c r="L1797" s="89"/>
      <c r="M1797" s="90" t="s">
        <v>48</v>
      </c>
      <c r="N1797" s="91" t="s">
        <v>77</v>
      </c>
      <c r="Q1797" s="19"/>
      <c r="R1797" s="19"/>
    </row>
    <row r="1798" spans="1:18" s="18" customFormat="1" ht="15.75" collapsed="1" x14ac:dyDescent="0.25">
      <c r="A1798" s="106"/>
      <c r="B1798" s="80" t="s">
        <v>40</v>
      </c>
      <c r="C1798" s="81" t="s">
        <v>1194</v>
      </c>
      <c r="D1798" s="82" t="s">
        <v>817</v>
      </c>
      <c r="E1798" s="82" t="str">
        <f ca="1">IF(F1798&lt;&gt;"","0x"&amp;DEC2HEX(F1798,3),"")</f>
        <v>0x344</v>
      </c>
      <c r="F1798" s="82">
        <f t="array" aca="1" ref="F1798" ca="1">IF(ISNUMBER(SEARCH("Bit", $K1798)), "", INDEX(F:F,MAX(IF(OFFSET(F1798,-25,0,24,1)&lt;&gt;"",ROW(OFFSET(F1798,-25,0,24,1)))),)+1)</f>
        <v>836</v>
      </c>
      <c r="G1798" s="82" t="s">
        <v>824</v>
      </c>
      <c r="H1798" s="82">
        <v>16</v>
      </c>
      <c r="I1798" s="82"/>
      <c r="J1798" s="82"/>
      <c r="K1798" s="89" t="s">
        <v>45</v>
      </c>
      <c r="L1798" s="89" t="s">
        <v>1190</v>
      </c>
      <c r="M1798" s="90"/>
      <c r="N1798" s="91"/>
      <c r="Q1798" s="19"/>
      <c r="R1798" s="19"/>
    </row>
    <row r="1799" spans="1:18" s="18" customFormat="1" ht="15.75" hidden="1" outlineLevel="1" x14ac:dyDescent="0.25">
      <c r="A1799" s="106"/>
      <c r="B1799" s="80"/>
      <c r="C1799" s="81"/>
      <c r="D1799" s="82"/>
      <c r="E1799" s="82" t="str">
        <f ca="1">IF(F1799&lt;&gt;"","0x"&amp;DEC2HEX(F1799,3),"")</f>
        <v/>
      </c>
      <c r="F1799" s="82" t="str">
        <f t="array" aca="1" ref="F1799" ca="1">IF(ISNUMBER(SEARCH("Bit", $K1799)), "", INDEX(F:F,MAX(IF(OFFSET(F1799,-25,0,24,1)&lt;&gt;"",ROW(OFFSET(F1799,-25,0,24,1)))),)+1)</f>
        <v/>
      </c>
      <c r="G1799" s="82"/>
      <c r="H1799" s="82"/>
      <c r="I1799" s="82"/>
      <c r="J1799" s="82"/>
      <c r="K1799" s="103" t="s">
        <v>47</v>
      </c>
      <c r="L1799" s="89"/>
      <c r="M1799" s="104" t="s">
        <v>48</v>
      </c>
      <c r="N1799" s="105" t="s">
        <v>57</v>
      </c>
      <c r="Q1799" s="19"/>
      <c r="R1799" s="19"/>
    </row>
    <row r="1800" spans="1:18" s="18" customFormat="1" ht="15.75" hidden="1" outlineLevel="1" x14ac:dyDescent="0.25">
      <c r="A1800" s="106"/>
      <c r="B1800" s="80"/>
      <c r="C1800" s="81"/>
      <c r="D1800" s="82"/>
      <c r="E1800" s="82" t="str">
        <f t="shared" ref="E1800" ca="1" si="359">IF(F1800&lt;&gt;"","0x"&amp;DEC2HEX(F1800,3),"")</f>
        <v/>
      </c>
      <c r="F1800" s="82" t="str">
        <f t="array" aca="1" ref="F1800" ca="1">IF(ISNUMBER(SEARCH("Bit", $K1800)), "", INDEX(F:F,MAX(IF(OFFSET(F1800,-25,0,24,1)&lt;&gt;"",ROW(OFFSET(F1800,-25,0,24,1)))),)+1)</f>
        <v/>
      </c>
      <c r="G1800" s="82"/>
      <c r="H1800" s="82"/>
      <c r="I1800" s="82"/>
      <c r="J1800" s="82"/>
      <c r="K1800" s="103" t="s">
        <v>50</v>
      </c>
      <c r="L1800" s="89"/>
      <c r="M1800" s="104" t="s">
        <v>51</v>
      </c>
      <c r="N1800" s="105" t="s">
        <v>79</v>
      </c>
      <c r="Q1800" s="19"/>
      <c r="R1800" s="19"/>
    </row>
    <row r="1801" spans="1:18" s="18" customFormat="1" ht="15.75" hidden="1" outlineLevel="1" x14ac:dyDescent="0.25">
      <c r="A1801" s="106"/>
      <c r="B1801" s="80"/>
      <c r="C1801" s="81"/>
      <c r="D1801" s="82"/>
      <c r="E1801" s="82" t="str">
        <f ca="1">IF(F1801&lt;&gt;"","0x"&amp;DEC2HEX(F1801,3),"")</f>
        <v/>
      </c>
      <c r="F1801" s="82" t="str">
        <f t="array" aca="1" ref="F1801" ca="1">IF(ISNUMBER(SEARCH("Bit", $K1801)), "", INDEX(F:F,MAX(IF(OFFSET(F1801,-25,0,24,1)&lt;&gt;"",ROW(OFFSET(F1801,-25,0,24,1)))),)+1)</f>
        <v/>
      </c>
      <c r="G1801" s="82"/>
      <c r="H1801" s="82"/>
      <c r="I1801" s="82"/>
      <c r="J1801" s="82"/>
      <c r="K1801" s="103" t="s">
        <v>53</v>
      </c>
      <c r="L1801" s="89"/>
      <c r="M1801" s="104" t="s">
        <v>54</v>
      </c>
      <c r="N1801" s="105" t="s">
        <v>80</v>
      </c>
      <c r="Q1801" s="19"/>
      <c r="R1801" s="19"/>
    </row>
    <row r="1802" spans="1:18" s="18" customFormat="1" ht="15.75" collapsed="1" x14ac:dyDescent="0.25">
      <c r="A1802" s="106"/>
      <c r="B1802" s="80" t="s">
        <v>40</v>
      </c>
      <c r="C1802" s="81" t="s">
        <v>1195</v>
      </c>
      <c r="D1802" s="82" t="s">
        <v>817</v>
      </c>
      <c r="E1802" s="82" t="str">
        <f ca="1">IF(F1802&lt;&gt;"","0x"&amp;DEC2HEX(F1802,3),"")</f>
        <v>0x345</v>
      </c>
      <c r="F1802" s="82">
        <f t="array" aca="1" ref="F1802" ca="1">IF(ISNUMBER(SEARCH("Bit", $K1802)), "", INDEX(F:F,MAX(IF(OFFSET(F1802,-25,0,24,1)&lt;&gt;"",ROW(OFFSET(F1802,-25,0,24,1)))),)+1)</f>
        <v>837</v>
      </c>
      <c r="G1802" s="82" t="s">
        <v>824</v>
      </c>
      <c r="H1802" s="82">
        <v>16</v>
      </c>
      <c r="I1802" s="82"/>
      <c r="J1802" s="82"/>
      <c r="K1802" s="89" t="s">
        <v>45</v>
      </c>
      <c r="L1802" s="89" t="s">
        <v>1190</v>
      </c>
      <c r="M1802" s="90"/>
      <c r="N1802" s="91"/>
      <c r="Q1802" s="19"/>
      <c r="R1802" s="19"/>
    </row>
    <row r="1803" spans="1:18" s="18" customFormat="1" ht="15.75" hidden="1" outlineLevel="1" x14ac:dyDescent="0.25">
      <c r="A1803" s="106"/>
      <c r="B1803" s="80"/>
      <c r="C1803" s="81"/>
      <c r="D1803" s="82"/>
      <c r="E1803" s="82" t="str">
        <f ca="1">IF(F1803&lt;&gt;"","0x"&amp;DEC2HEX(F1803,3),"")</f>
        <v/>
      </c>
      <c r="F1803" s="82" t="str">
        <f t="array" aca="1" ref="F1803" ca="1">IF(ISNUMBER(SEARCH("Bit", $K1803)), "", INDEX(F:F,MAX(IF(OFFSET(F1803,-25,0,24,1)&lt;&gt;"",ROW(OFFSET(F1803,-25,0,24,1)))),)+1)</f>
        <v/>
      </c>
      <c r="G1803" s="82"/>
      <c r="H1803" s="82"/>
      <c r="I1803" s="82"/>
      <c r="J1803" s="82"/>
      <c r="K1803" s="103" t="s">
        <v>47</v>
      </c>
      <c r="L1803" s="89"/>
      <c r="M1803" s="104" t="s">
        <v>48</v>
      </c>
      <c r="N1803" s="105" t="s">
        <v>62</v>
      </c>
      <c r="Q1803" s="19"/>
      <c r="R1803" s="19"/>
    </row>
    <row r="1804" spans="1:18" s="18" customFormat="1" ht="15.75" hidden="1" outlineLevel="1" x14ac:dyDescent="0.25">
      <c r="A1804" s="106"/>
      <c r="B1804" s="80"/>
      <c r="C1804" s="81"/>
      <c r="D1804" s="82"/>
      <c r="E1804" s="82" t="str">
        <f t="shared" ref="E1804" ca="1" si="360">IF(F1804&lt;&gt;"","0x"&amp;DEC2HEX(F1804,3),"")</f>
        <v/>
      </c>
      <c r="F1804" s="82" t="str">
        <f t="array" aca="1" ref="F1804" ca="1">IF(ISNUMBER(SEARCH("Bit", $K1804)), "", INDEX(F:F,MAX(IF(OFFSET(F1804,-25,0,24,1)&lt;&gt;"",ROW(OFFSET(F1804,-25,0,24,1)))),)+1)</f>
        <v/>
      </c>
      <c r="G1804" s="82"/>
      <c r="H1804" s="82"/>
      <c r="I1804" s="82"/>
      <c r="J1804" s="82"/>
      <c r="K1804" s="103" t="s">
        <v>50</v>
      </c>
      <c r="L1804" s="89"/>
      <c r="M1804" s="104" t="s">
        <v>51</v>
      </c>
      <c r="N1804" s="105" t="s">
        <v>82</v>
      </c>
      <c r="Q1804" s="19"/>
      <c r="R1804" s="19"/>
    </row>
    <row r="1805" spans="1:18" s="18" customFormat="1" ht="22.5" hidden="1" outlineLevel="1" x14ac:dyDescent="0.25">
      <c r="A1805" s="106"/>
      <c r="B1805" s="80"/>
      <c r="C1805" s="81"/>
      <c r="D1805" s="82"/>
      <c r="E1805" s="82" t="str">
        <f ca="1">IF(F1805&lt;&gt;"","0x"&amp;DEC2HEX(F1805,3),"")</f>
        <v/>
      </c>
      <c r="F1805" s="82" t="str">
        <f t="array" aca="1" ref="F1805" ca="1">IF(ISNUMBER(SEARCH("Bit", $K1805)), "", INDEX(F:F,MAX(IF(OFFSET(F1805,-25,0,24,1)&lt;&gt;"",ROW(OFFSET(F1805,-25,0,24,1)))),)+1)</f>
        <v/>
      </c>
      <c r="G1805" s="82"/>
      <c r="H1805" s="82"/>
      <c r="I1805" s="82"/>
      <c r="J1805" s="82"/>
      <c r="K1805" s="103" t="s">
        <v>53</v>
      </c>
      <c r="L1805" s="89"/>
      <c r="M1805" s="104" t="s">
        <v>54</v>
      </c>
      <c r="N1805" s="105" t="s">
        <v>83</v>
      </c>
      <c r="Q1805" s="19"/>
      <c r="R1805" s="19"/>
    </row>
    <row r="1806" spans="1:18" s="18" customFormat="1" ht="15.75" collapsed="1" x14ac:dyDescent="0.25">
      <c r="A1806" s="106"/>
      <c r="B1806" s="80" t="s">
        <v>40</v>
      </c>
      <c r="C1806" s="101" t="s">
        <v>2018</v>
      </c>
      <c r="D1806" s="82" t="s">
        <v>817</v>
      </c>
      <c r="E1806" s="82" t="str">
        <f t="shared" ref="E1806:E1808" ca="1" si="361">IF(F1806&lt;&gt;"","0x"&amp;DEC2HEX(F1806,3),"")</f>
        <v>0x346</v>
      </c>
      <c r="F1806" s="82">
        <f t="array" aca="1" ref="F1806" ca="1">IF(ISNUMBER(SEARCH("Bit", $K1806)), "", INDEX(F:F,MAX(IF(OFFSET(F1806,-25,0,24,1)&lt;&gt;"",ROW(OFFSET(F1806,-25,0,24,1)))),)+1)</f>
        <v>838</v>
      </c>
      <c r="G1806" s="82" t="s">
        <v>43</v>
      </c>
      <c r="H1806" s="82">
        <v>5</v>
      </c>
      <c r="I1806" s="82"/>
      <c r="J1806" s="82"/>
      <c r="K1806" s="89" t="s">
        <v>45</v>
      </c>
      <c r="L1806" s="89" t="s">
        <v>1190</v>
      </c>
      <c r="M1806" s="90"/>
      <c r="N1806" s="91"/>
      <c r="Q1806" s="19"/>
      <c r="R1806" s="19"/>
    </row>
    <row r="1807" spans="1:18" s="18" customFormat="1" ht="33.75" hidden="1" outlineLevel="1" x14ac:dyDescent="0.25">
      <c r="A1807" s="106"/>
      <c r="B1807" s="100"/>
      <c r="C1807" s="101"/>
      <c r="D1807" s="102"/>
      <c r="E1807" s="102" t="str">
        <f t="shared" ca="1" si="361"/>
        <v/>
      </c>
      <c r="F1807" s="82" t="str">
        <f t="array" aca="1" ref="F1807" ca="1">IF(ISNUMBER(SEARCH("Bit", $K1807)), "", INDEX(F:F,MAX(IF(OFFSET(F1807,-25,0,24,1)&lt;&gt;"",ROW(OFFSET(F1807,-25,0,24,1)))),)+1)</f>
        <v/>
      </c>
      <c r="G1807" s="102"/>
      <c r="H1807" s="102"/>
      <c r="I1807" s="102"/>
      <c r="J1807" s="102"/>
      <c r="K1807" s="103" t="s">
        <v>37</v>
      </c>
      <c r="L1807" s="103"/>
      <c r="M1807" s="104" t="s">
        <v>2023</v>
      </c>
      <c r="N1807" s="105" t="s">
        <v>2024</v>
      </c>
      <c r="Q1807" s="19"/>
      <c r="R1807" s="19"/>
    </row>
    <row r="1808" spans="1:18" s="18" customFormat="1" ht="45" hidden="1" outlineLevel="1" x14ac:dyDescent="0.25">
      <c r="A1808" s="106"/>
      <c r="B1808" s="100"/>
      <c r="C1808" s="101"/>
      <c r="D1808" s="102"/>
      <c r="E1808" s="102" t="str">
        <f t="shared" ca="1" si="361"/>
        <v/>
      </c>
      <c r="F1808" s="82" t="str">
        <f t="array" aca="1" ref="F1808" ca="1">IF(ISNUMBER(SEARCH("Bit", $K1808)), "", INDEX(F:F,MAX(IF(OFFSET(F1808,-25,0,24,1)&lt;&gt;"",ROW(OFFSET(F1808,-25,0,24,1)))),)+1)</f>
        <v/>
      </c>
      <c r="G1808" s="102"/>
      <c r="H1808" s="102"/>
      <c r="I1808" s="102"/>
      <c r="J1808" s="102"/>
      <c r="K1808" s="103" t="s">
        <v>38</v>
      </c>
      <c r="L1808" s="103"/>
      <c r="M1808" s="104" t="s">
        <v>84</v>
      </c>
      <c r="N1808" s="105" t="s">
        <v>85</v>
      </c>
      <c r="Q1808" s="19"/>
      <c r="R1808" s="19"/>
    </row>
    <row r="1809" spans="1:18" s="18" customFormat="1" ht="33.75" hidden="1" outlineLevel="1" x14ac:dyDescent="0.25">
      <c r="A1809" s="106"/>
      <c r="B1809" s="100"/>
      <c r="C1809" s="101"/>
      <c r="D1809" s="102"/>
      <c r="E1809" s="102" t="str">
        <f ca="1">IF(F1809&lt;&gt;"","0x"&amp;DEC2HEX(F1809,3),"")</f>
        <v/>
      </c>
      <c r="F1809" s="82" t="str">
        <f t="array" aca="1" ref="F1809" ca="1">IF(ISNUMBER(SEARCH("Bit", $K1809)), "", INDEX(F:F,MAX(IF(OFFSET(F1809,-25,0,24,1)&lt;&gt;"",ROW(OFFSET(F1809,-25,0,24,1)))),)+1)</f>
        <v/>
      </c>
      <c r="G1809" s="102"/>
      <c r="H1809" s="102"/>
      <c r="I1809" s="102"/>
      <c r="J1809" s="102"/>
      <c r="K1809" s="103" t="s">
        <v>39</v>
      </c>
      <c r="L1809" s="103"/>
      <c r="M1809" s="104" t="s">
        <v>86</v>
      </c>
      <c r="N1809" s="105" t="s">
        <v>87</v>
      </c>
      <c r="Q1809" s="19"/>
      <c r="R1809" s="19"/>
    </row>
    <row r="1810" spans="1:18" s="18" customFormat="1" ht="45" hidden="1" outlineLevel="1" x14ac:dyDescent="0.25">
      <c r="A1810" s="106"/>
      <c r="B1810" s="100"/>
      <c r="C1810" s="101"/>
      <c r="D1810" s="102"/>
      <c r="E1810" s="102" t="str">
        <f ca="1">IF(F1810&lt;&gt;"","0x"&amp;DEC2HEX(F1810,3),"")</f>
        <v/>
      </c>
      <c r="F1810" s="82" t="str">
        <f t="array" aca="1" ref="F1810" ca="1">IF(ISNUMBER(SEARCH("Bit", $K1810)), "", INDEX(F:F,MAX(IF(OFFSET(F1810,-25,0,24,1)&lt;&gt;"",ROW(OFFSET(F1810,-25,0,24,1)))),)+1)</f>
        <v/>
      </c>
      <c r="G1810" s="102"/>
      <c r="H1810" s="102"/>
      <c r="I1810" s="102"/>
      <c r="J1810" s="102"/>
      <c r="K1810" s="103" t="s">
        <v>88</v>
      </c>
      <c r="L1810" s="103"/>
      <c r="M1810" s="104" t="s">
        <v>89</v>
      </c>
      <c r="N1810" s="105" t="s">
        <v>2012</v>
      </c>
      <c r="Q1810" s="19"/>
      <c r="R1810" s="19"/>
    </row>
    <row r="1811" spans="1:18" s="18" customFormat="1" ht="33.75" hidden="1" outlineLevel="1" x14ac:dyDescent="0.25">
      <c r="A1811" s="106"/>
      <c r="B1811" s="100"/>
      <c r="C1811" s="101"/>
      <c r="D1811" s="102"/>
      <c r="E1811" s="102" t="str">
        <f ca="1">IF(F1811&lt;&gt;"","0x"&amp;DEC2HEX(F1811,3),"")</f>
        <v/>
      </c>
      <c r="F1811" s="82" t="str">
        <f t="array" aca="1" ref="F1811" ca="1">IF(ISNUMBER(SEARCH("Bit", $K1811)), "", INDEX(F:F,MAX(IF(OFFSET(F1811,-25,0,24,1)&lt;&gt;"",ROW(OFFSET(F1811,-25,0,24,1)))),)+1)</f>
        <v/>
      </c>
      <c r="G1811" s="102"/>
      <c r="H1811" s="102"/>
      <c r="I1811" s="102"/>
      <c r="J1811" s="102"/>
      <c r="K1811" s="103" t="s">
        <v>90</v>
      </c>
      <c r="L1811" s="103"/>
      <c r="M1811" s="104" t="s">
        <v>91</v>
      </c>
      <c r="N1811" s="105" t="s">
        <v>92</v>
      </c>
      <c r="Q1811" s="19"/>
      <c r="R1811" s="19"/>
    </row>
    <row r="1812" spans="1:18" s="18" customFormat="1" ht="15.75" collapsed="1" x14ac:dyDescent="0.25">
      <c r="A1812" s="106"/>
      <c r="B1812" s="80" t="s">
        <v>40</v>
      </c>
      <c r="C1812" s="81" t="s">
        <v>1196</v>
      </c>
      <c r="D1812" s="82" t="s">
        <v>817</v>
      </c>
      <c r="E1812" s="82" t="str">
        <f ca="1">IF(F1812&lt;&gt;"","0x"&amp;DEC2HEX(F1812,3),"")</f>
        <v>0x347</v>
      </c>
      <c r="F1812" s="82">
        <f t="array" aca="1" ref="F1812" ca="1">IF(ISNUMBER(SEARCH("Bit", $K1812)), "", INDEX(F:F,MAX(IF(OFFSET(F1812,-25,0,24,1)&lt;&gt;"",ROW(OFFSET(F1812,-25,0,24,1)))),)+1)</f>
        <v>839</v>
      </c>
      <c r="G1812" s="82" t="s">
        <v>824</v>
      </c>
      <c r="H1812" s="82">
        <v>8</v>
      </c>
      <c r="I1812" s="82"/>
      <c r="J1812" s="82"/>
      <c r="K1812" s="89" t="s">
        <v>45</v>
      </c>
      <c r="L1812" s="89" t="s">
        <v>1190</v>
      </c>
      <c r="M1812" s="90"/>
      <c r="N1812" s="91"/>
      <c r="Q1812" s="19"/>
      <c r="R1812" s="19"/>
    </row>
    <row r="1813" spans="1:18" s="18" customFormat="1" ht="15.75" hidden="1" outlineLevel="1" x14ac:dyDescent="0.25">
      <c r="A1813" s="106"/>
      <c r="B1813" s="100"/>
      <c r="C1813" s="101"/>
      <c r="D1813" s="102"/>
      <c r="E1813" s="102" t="str">
        <f t="shared" ref="E1813:E1818" ca="1" si="362">IF(F1813&lt;&gt;"","0x"&amp;DEC2HEX(F1813,3),"")</f>
        <v/>
      </c>
      <c r="F1813" s="82" t="str">
        <f t="array" aca="1" ref="F1813" ca="1">IF(ISNUMBER(SEARCH("Bit", $K1813)), "", INDEX(F:F,MAX(IF(OFFSET(F1813,-25,0,24,1)&lt;&gt;"",ROW(OFFSET(F1813,-25,0,24,1)))),)+1)</f>
        <v/>
      </c>
      <c r="G1813" s="102"/>
      <c r="H1813" s="102"/>
      <c r="I1813" s="102"/>
      <c r="J1813" s="102"/>
      <c r="K1813" s="103" t="s">
        <v>34</v>
      </c>
      <c r="L1813" s="103"/>
      <c r="M1813" s="104" t="s">
        <v>95</v>
      </c>
      <c r="N1813" s="105" t="s">
        <v>96</v>
      </c>
      <c r="Q1813" s="19"/>
      <c r="R1813" s="19"/>
    </row>
    <row r="1814" spans="1:18" s="18" customFormat="1" ht="15.75" hidden="1" outlineLevel="1" x14ac:dyDescent="0.25">
      <c r="A1814" s="106"/>
      <c r="B1814" s="100"/>
      <c r="C1814" s="101"/>
      <c r="D1814" s="102"/>
      <c r="E1814" s="102" t="str">
        <f t="shared" ca="1" si="362"/>
        <v/>
      </c>
      <c r="F1814" s="82" t="str">
        <f t="array" aca="1" ref="F1814" ca="1">IF(ISNUMBER(SEARCH("Bit", $K1814)), "", INDEX(F:F,MAX(IF(OFFSET(F1814,-25,0,24,1)&lt;&gt;"",ROW(OFFSET(F1814,-25,0,24,1)))),)+1)</f>
        <v/>
      </c>
      <c r="G1814" s="102"/>
      <c r="H1814" s="102"/>
      <c r="I1814" s="102"/>
      <c r="J1814" s="102"/>
      <c r="K1814" s="103" t="s">
        <v>35</v>
      </c>
      <c r="L1814" s="103"/>
      <c r="M1814" s="104" t="s">
        <v>97</v>
      </c>
      <c r="N1814" s="105" t="s">
        <v>98</v>
      </c>
      <c r="Q1814" s="19"/>
      <c r="R1814" s="19"/>
    </row>
    <row r="1815" spans="1:18" s="18" customFormat="1" ht="22.5" hidden="1" outlineLevel="1" x14ac:dyDescent="0.25">
      <c r="A1815" s="106"/>
      <c r="B1815" s="100"/>
      <c r="C1815" s="101"/>
      <c r="D1815" s="102"/>
      <c r="E1815" s="102" t="str">
        <f t="shared" ca="1" si="362"/>
        <v/>
      </c>
      <c r="F1815" s="82" t="str">
        <f t="array" aca="1" ref="F1815" ca="1">IF(ISNUMBER(SEARCH("Bit", $K1815)), "", INDEX(F:F,MAX(IF(OFFSET(F1815,-25,0,24,1)&lt;&gt;"",ROW(OFFSET(F1815,-25,0,24,1)))),)+1)</f>
        <v/>
      </c>
      <c r="G1815" s="102"/>
      <c r="H1815" s="102"/>
      <c r="I1815" s="102"/>
      <c r="J1815" s="102"/>
      <c r="K1815" s="103" t="s">
        <v>99</v>
      </c>
      <c r="L1815" s="103"/>
      <c r="M1815" s="104" t="s">
        <v>100</v>
      </c>
      <c r="N1815" s="105" t="s">
        <v>2219</v>
      </c>
      <c r="Q1815" s="19"/>
      <c r="R1815" s="19"/>
    </row>
    <row r="1816" spans="1:18" s="18" customFormat="1" ht="22.5" hidden="1" outlineLevel="1" x14ac:dyDescent="0.25">
      <c r="A1816" s="106"/>
      <c r="B1816" s="100"/>
      <c r="C1816" s="101"/>
      <c r="D1816" s="102"/>
      <c r="E1816" s="102" t="str">
        <f t="shared" ca="1" si="362"/>
        <v/>
      </c>
      <c r="F1816" s="82" t="str">
        <f t="array" aca="1" ref="F1816" ca="1">IF(ISNUMBER(SEARCH("Bit", $K1816)), "", INDEX(F:F,MAX(IF(OFFSET(F1816,-25,0,24,1)&lt;&gt;"",ROW(OFFSET(F1816,-25,0,24,1)))),)+1)</f>
        <v/>
      </c>
      <c r="G1816" s="102"/>
      <c r="H1816" s="102"/>
      <c r="I1816" s="102"/>
      <c r="J1816" s="102"/>
      <c r="K1816" s="103" t="s">
        <v>101</v>
      </c>
      <c r="L1816" s="103"/>
      <c r="M1816" s="104" t="s">
        <v>102</v>
      </c>
      <c r="N1816" s="105" t="s">
        <v>2220</v>
      </c>
      <c r="Q1816" s="19"/>
      <c r="R1816" s="19"/>
    </row>
    <row r="1817" spans="1:18" s="18" customFormat="1" ht="15.75" hidden="1" outlineLevel="1" x14ac:dyDescent="0.25">
      <c r="A1817" s="106"/>
      <c r="B1817" s="100"/>
      <c r="C1817" s="101"/>
      <c r="D1817" s="102"/>
      <c r="E1817" s="102" t="str">
        <f t="shared" ca="1" si="362"/>
        <v/>
      </c>
      <c r="F1817" s="82" t="str">
        <f t="array" aca="1" ref="F1817" ca="1">IF(ISNUMBER(SEARCH("Bit", $K1817)), "", INDEX(F:F,MAX(IF(OFFSET(F1817,-25,0,24,1)&lt;&gt;"",ROW(OFFSET(F1817,-25,0,24,1)))),)+1)</f>
        <v/>
      </c>
      <c r="G1817" s="102"/>
      <c r="H1817" s="102"/>
      <c r="I1817" s="102"/>
      <c r="J1817" s="102"/>
      <c r="K1817" s="103" t="s">
        <v>88</v>
      </c>
      <c r="L1817" s="103"/>
      <c r="M1817" s="104" t="s">
        <v>103</v>
      </c>
      <c r="N1817" s="105" t="s">
        <v>2218</v>
      </c>
      <c r="Q1817" s="19"/>
      <c r="R1817" s="19"/>
    </row>
    <row r="1818" spans="1:18" s="18" customFormat="1" ht="15.75" hidden="1" outlineLevel="1" x14ac:dyDescent="0.25">
      <c r="A1818" s="106"/>
      <c r="B1818" s="100"/>
      <c r="C1818" s="101"/>
      <c r="D1818" s="102"/>
      <c r="E1818" s="102" t="str">
        <f t="shared" ca="1" si="362"/>
        <v/>
      </c>
      <c r="F1818" s="82" t="str">
        <f t="array" aca="1" ref="F1818" ca="1">IF(ISNUMBER(SEARCH("Bit", $K1818)), "", INDEX(F:F,MAX(IF(OFFSET(F1818,-25,0,24,1)&lt;&gt;"",ROW(OFFSET(F1818,-25,0,24,1)))),)+1)</f>
        <v/>
      </c>
      <c r="G1818" s="102"/>
      <c r="H1818" s="102"/>
      <c r="I1818" s="102"/>
      <c r="J1818" s="102"/>
      <c r="K1818" s="103" t="s">
        <v>90</v>
      </c>
      <c r="L1818" s="103"/>
      <c r="M1818" s="104" t="s">
        <v>104</v>
      </c>
      <c r="N1818" s="105" t="s">
        <v>2217</v>
      </c>
      <c r="Q1818" s="19"/>
      <c r="R1818" s="19"/>
    </row>
    <row r="1819" spans="1:18" s="18" customFormat="1" ht="15.75" collapsed="1" x14ac:dyDescent="0.25">
      <c r="A1819" s="106"/>
      <c r="B1819" s="80" t="s">
        <v>40</v>
      </c>
      <c r="C1819" s="81" t="s">
        <v>1197</v>
      </c>
      <c r="D1819" s="82" t="s">
        <v>817</v>
      </c>
      <c r="E1819" s="82" t="str">
        <f t="shared" ref="E1819" ca="1" si="363">IF(F1819&lt;&gt;"","0x"&amp;DEC2HEX(F1819,3),"")</f>
        <v>0x348</v>
      </c>
      <c r="F1819" s="82">
        <f t="array" aca="1" ref="F1819" ca="1">IF(ISNUMBER(SEARCH("Bit", $K1819)), "", INDEX(F:F,MAX(IF(OFFSET(F1819,-25,0,24,1)&lt;&gt;"",ROW(OFFSET(F1819,-25,0,24,1)))),)+1)</f>
        <v>840</v>
      </c>
      <c r="G1819" s="82" t="s">
        <v>43</v>
      </c>
      <c r="H1819" s="82">
        <v>16</v>
      </c>
      <c r="I1819" s="82"/>
      <c r="J1819" s="82"/>
      <c r="K1819" s="89" t="s">
        <v>45</v>
      </c>
      <c r="L1819" s="89" t="s">
        <v>1190</v>
      </c>
      <c r="M1819" s="90"/>
      <c r="N1819" s="91"/>
      <c r="Q1819" s="19"/>
      <c r="R1819" s="19"/>
    </row>
    <row r="1820" spans="1:18" s="18" customFormat="1" ht="22.5" hidden="1" outlineLevel="1" x14ac:dyDescent="0.25">
      <c r="A1820" s="106"/>
      <c r="B1820" s="80"/>
      <c r="C1820" s="81"/>
      <c r="D1820" s="82"/>
      <c r="E1820" s="82" t="str">
        <f ca="1">IF(F1820&lt;&gt;"","0x"&amp;DEC2HEX(F1820,3),"")</f>
        <v/>
      </c>
      <c r="F1820" s="82" t="str">
        <f t="array" aca="1" ref="F1820" ca="1">IF(ISNUMBER(SEARCH("Bit", $K1820)), "", INDEX(F:F,MAX(IF(OFFSET(F1820,-25,0,24,1)&lt;&gt;"",ROW(OFFSET(F1820,-25,0,24,1)))),)+1)</f>
        <v/>
      </c>
      <c r="G1820" s="82"/>
      <c r="H1820" s="82"/>
      <c r="I1820" s="82"/>
      <c r="J1820" s="82"/>
      <c r="K1820" s="89" t="s">
        <v>112</v>
      </c>
      <c r="L1820" s="89"/>
      <c r="M1820" s="90" t="s">
        <v>816</v>
      </c>
      <c r="N1820" s="105" t="s">
        <v>1198</v>
      </c>
      <c r="Q1820" s="19"/>
      <c r="R1820" s="19"/>
    </row>
    <row r="1821" spans="1:18" s="18" customFormat="1" ht="15.75" collapsed="1" x14ac:dyDescent="0.25">
      <c r="A1821" s="106"/>
      <c r="B1821" s="80" t="s">
        <v>40</v>
      </c>
      <c r="C1821" s="81" t="s">
        <v>1199</v>
      </c>
      <c r="D1821" s="82" t="s">
        <v>817</v>
      </c>
      <c r="E1821" s="82" t="str">
        <f ca="1">IF(F1821&lt;&gt;"","0x"&amp;DEC2HEX(F1821,3),"")</f>
        <v>0x349</v>
      </c>
      <c r="F1821" s="82">
        <f t="array" aca="1" ref="F1821" ca="1">IF(ISNUMBER(SEARCH("Bit", $K1821)), "", INDEX(F:F,MAX(IF(OFFSET(F1821,-25,0,24,1)&lt;&gt;"",ROW(OFFSET(F1821,-25,0,24,1)))),)+1)</f>
        <v>841</v>
      </c>
      <c r="G1821" s="82" t="s">
        <v>43</v>
      </c>
      <c r="H1821" s="82">
        <v>16</v>
      </c>
      <c r="I1821" s="82"/>
      <c r="J1821" s="82"/>
      <c r="K1821" s="89" t="s">
        <v>45</v>
      </c>
      <c r="L1821" s="89" t="s">
        <v>1190</v>
      </c>
      <c r="M1821" s="90"/>
      <c r="N1821" s="91"/>
      <c r="Q1821" s="19"/>
      <c r="R1821" s="19"/>
    </row>
    <row r="1822" spans="1:18" s="18" customFormat="1" ht="15.75" hidden="1" outlineLevel="1" x14ac:dyDescent="0.25">
      <c r="A1822" s="106"/>
      <c r="B1822" s="80"/>
      <c r="C1822" s="81"/>
      <c r="D1822" s="82"/>
      <c r="E1822" s="82" t="str">
        <f ca="1">IF(F1822&lt;&gt;"","0x"&amp;DEC2HEX(F1822,3),"")</f>
        <v/>
      </c>
      <c r="F1822" s="82" t="str">
        <f t="array" aca="1" ref="F1822" ca="1">IF(ISNUMBER(SEARCH("Bit", $K1822)), "", INDEX(F:F,MAX(IF(OFFSET(F1822,-25,0,24,1)&lt;&gt;"",ROW(OFFSET(F1822,-25,0,24,1)))),)+1)</f>
        <v/>
      </c>
      <c r="G1822" s="82"/>
      <c r="H1822" s="82"/>
      <c r="I1822" s="82"/>
      <c r="J1822" s="82"/>
      <c r="K1822" s="89" t="s">
        <v>112</v>
      </c>
      <c r="L1822" s="89"/>
      <c r="M1822" s="90" t="s">
        <v>1200</v>
      </c>
      <c r="N1822" s="91"/>
      <c r="Q1822" s="19"/>
      <c r="R1822" s="19"/>
    </row>
    <row r="1823" spans="1:18" s="18" customFormat="1" ht="15.75" collapsed="1" x14ac:dyDescent="0.25">
      <c r="A1823" s="106"/>
      <c r="B1823" s="80" t="s">
        <v>40</v>
      </c>
      <c r="C1823" s="81" t="s">
        <v>1201</v>
      </c>
      <c r="D1823" s="82" t="s">
        <v>817</v>
      </c>
      <c r="E1823" s="82" t="str">
        <f t="shared" ref="E1823" ca="1" si="364">IF(F1823&lt;&gt;"","0x"&amp;DEC2HEX(F1823,3),"")</f>
        <v>0x34A</v>
      </c>
      <c r="F1823" s="82">
        <f t="array" aca="1" ref="F1823" ca="1">IF(ISNUMBER(SEARCH("Bit", $K1823)), "", INDEX(F:F,MAX(IF(OFFSET(F1823,-25,0,24,1)&lt;&gt;"",ROW(OFFSET(F1823,-25,0,24,1)))),)+1)</f>
        <v>842</v>
      </c>
      <c r="G1823" s="82" t="s">
        <v>43</v>
      </c>
      <c r="H1823" s="82">
        <v>16</v>
      </c>
      <c r="I1823" s="82"/>
      <c r="J1823" s="82"/>
      <c r="K1823" s="89" t="s">
        <v>45</v>
      </c>
      <c r="L1823" s="89" t="s">
        <v>1190</v>
      </c>
      <c r="M1823" s="90"/>
      <c r="N1823" s="91"/>
      <c r="Q1823" s="19"/>
      <c r="R1823" s="19"/>
    </row>
    <row r="1824" spans="1:18" s="18" customFormat="1" ht="15.75" hidden="1" outlineLevel="1" x14ac:dyDescent="0.25">
      <c r="A1824" s="106"/>
      <c r="B1824" s="80"/>
      <c r="C1824" s="81"/>
      <c r="D1824" s="82"/>
      <c r="E1824" s="82" t="str">
        <f t="shared" ref="E1824:E1840" ca="1" si="365">IF(F1824&lt;&gt;"","0x"&amp;DEC2HEX(F1824,3),"")</f>
        <v/>
      </c>
      <c r="F1824" s="82" t="str">
        <f t="array" aca="1" ref="F1824" ca="1">IF(ISNUMBER(SEARCH("Bit", $K1824)), "", INDEX(F:F,MAX(IF(OFFSET(F1824,-25,0,24,1)&lt;&gt;"",ROW(OFFSET(F1824,-25,0,24,1)))),)+1)</f>
        <v/>
      </c>
      <c r="G1824" s="82"/>
      <c r="H1824" s="82"/>
      <c r="I1824" s="82"/>
      <c r="J1824" s="82"/>
      <c r="K1824" s="89" t="s">
        <v>112</v>
      </c>
      <c r="L1824" s="89"/>
      <c r="M1824" s="90" t="s">
        <v>1202</v>
      </c>
      <c r="N1824" s="91"/>
      <c r="Q1824" s="19"/>
      <c r="R1824" s="19"/>
    </row>
    <row r="1825" spans="1:18" s="18" customFormat="1" ht="15.75" collapsed="1" x14ac:dyDescent="0.25">
      <c r="A1825" s="106"/>
      <c r="B1825" s="80" t="s">
        <v>40</v>
      </c>
      <c r="C1825" s="81" t="s">
        <v>1203</v>
      </c>
      <c r="D1825" s="82" t="s">
        <v>965</v>
      </c>
      <c r="E1825" s="82" t="str">
        <f t="shared" ref="E1825:E1826" ca="1" si="366">IF(F1825&lt;&gt;"","0x"&amp;DEC2HEX(F1825,3),"")</f>
        <v>0x34B</v>
      </c>
      <c r="F1825" s="82">
        <f t="array" aca="1" ref="F1825" ca="1">IF(ISNUMBER(SEARCH("Bit", $K1825)), "", INDEX(F:F,MAX(IF(OFFSET(F1825,-25,0,24,1)&lt;&gt;"",ROW(OFFSET(F1825,-25,0,24,1)))),)+1)</f>
        <v>843</v>
      </c>
      <c r="G1825" s="82" t="s">
        <v>43</v>
      </c>
      <c r="H1825" s="82">
        <v>16</v>
      </c>
      <c r="I1825" s="82"/>
      <c r="J1825" s="82"/>
      <c r="K1825" s="89" t="s">
        <v>45</v>
      </c>
      <c r="L1825" s="89" t="s">
        <v>1190</v>
      </c>
      <c r="M1825" s="90"/>
      <c r="N1825" s="91"/>
      <c r="Q1825" s="19"/>
      <c r="R1825" s="19"/>
    </row>
    <row r="1826" spans="1:18" s="18" customFormat="1" ht="15.75" hidden="1" outlineLevel="1" x14ac:dyDescent="0.25">
      <c r="A1826" s="106"/>
      <c r="B1826" s="80"/>
      <c r="C1826" s="81"/>
      <c r="D1826" s="82"/>
      <c r="E1826" s="82" t="str">
        <f t="shared" ca="1" si="366"/>
        <v/>
      </c>
      <c r="F1826" s="82" t="str">
        <f t="array" aca="1" ref="F1826" ca="1">IF(ISNUMBER(SEARCH("Bit", $K1826)), "", INDEX(F:F,MAX(IF(OFFSET(F1826,-25,0,24,1)&lt;&gt;"",ROW(OFFSET(F1826,-25,0,24,1)))),)+1)</f>
        <v/>
      </c>
      <c r="G1826" s="82"/>
      <c r="H1826" s="82"/>
      <c r="I1826" s="82"/>
      <c r="J1826" s="82"/>
      <c r="K1826" s="89" t="s">
        <v>112</v>
      </c>
      <c r="L1826" s="89"/>
      <c r="M1826" s="90" t="s">
        <v>1204</v>
      </c>
      <c r="N1826" s="91" t="s">
        <v>1205</v>
      </c>
      <c r="Q1826" s="19"/>
      <c r="R1826" s="19"/>
    </row>
    <row r="1827" spans="1:18" s="18" customFormat="1" ht="15.75" collapsed="1" x14ac:dyDescent="0.25">
      <c r="A1827" s="106"/>
      <c r="B1827" s="80" t="s">
        <v>40</v>
      </c>
      <c r="C1827" s="81" t="s">
        <v>1206</v>
      </c>
      <c r="D1827" s="82" t="s">
        <v>817</v>
      </c>
      <c r="E1827" s="82" t="str">
        <f t="shared" ref="E1827:E1828" ca="1" si="367">IF(F1827&lt;&gt;"","0x"&amp;DEC2HEX(F1827,3),"")</f>
        <v>0x34C</v>
      </c>
      <c r="F1827" s="82">
        <f t="array" aca="1" ref="F1827" ca="1">IF(ISNUMBER(SEARCH("Bit", $K1827)), "", INDEX(F:F,MAX(IF(OFFSET(F1827,-25,0,24,1)&lt;&gt;"",ROW(OFFSET(F1827,-25,0,24,1)))),)+1)</f>
        <v>844</v>
      </c>
      <c r="G1827" s="82" t="s">
        <v>824</v>
      </c>
      <c r="H1827" s="82">
        <v>16</v>
      </c>
      <c r="I1827" s="82"/>
      <c r="J1827" s="82"/>
      <c r="K1827" s="89" t="s">
        <v>45</v>
      </c>
      <c r="L1827" s="89" t="s">
        <v>1190</v>
      </c>
      <c r="M1827" s="90"/>
      <c r="N1827" s="91"/>
      <c r="Q1827" s="19"/>
      <c r="R1827" s="19"/>
    </row>
    <row r="1828" spans="1:18" s="18" customFormat="1" ht="15.75" hidden="1" outlineLevel="1" x14ac:dyDescent="0.25">
      <c r="A1828" s="106"/>
      <c r="B1828" s="80"/>
      <c r="C1828" s="81"/>
      <c r="D1828" s="82"/>
      <c r="E1828" s="82" t="str">
        <f t="shared" ca="1" si="367"/>
        <v/>
      </c>
      <c r="F1828" s="82" t="str">
        <f t="array" aca="1" ref="F1828" ca="1">IF(ISNUMBER(SEARCH("Bit", $K1828)), "", INDEX(F:F,MAX(IF(OFFSET(F1828,-25,0,24,1)&lt;&gt;"",ROW(OFFSET(F1828,-25,0,24,1)))),)+1)</f>
        <v/>
      </c>
      <c r="G1828" s="82"/>
      <c r="H1828" s="82"/>
      <c r="I1828" s="82"/>
      <c r="J1828" s="82"/>
      <c r="K1828" s="89" t="s">
        <v>112</v>
      </c>
      <c r="L1828" s="89"/>
      <c r="M1828" s="90" t="s">
        <v>1207</v>
      </c>
      <c r="N1828" s="91" t="s">
        <v>1208</v>
      </c>
      <c r="Q1828" s="19"/>
      <c r="R1828" s="19"/>
    </row>
    <row r="1829" spans="1:18" s="18" customFormat="1" ht="15.75" collapsed="1" x14ac:dyDescent="0.25">
      <c r="A1829" s="106"/>
      <c r="B1829" s="80" t="s">
        <v>40</v>
      </c>
      <c r="C1829" s="81" t="s">
        <v>1209</v>
      </c>
      <c r="D1829" s="82" t="s">
        <v>817</v>
      </c>
      <c r="E1829" s="82" t="str">
        <f t="shared" ca="1" si="365"/>
        <v>0x34D</v>
      </c>
      <c r="F1829" s="82">
        <f t="array" aca="1" ref="F1829" ca="1">IF(ISNUMBER(SEARCH("Bit", $K1829)), "", INDEX(F:F,MAX(IF(OFFSET(F1829,-25,0,24,1)&lt;&gt;"",ROW(OFFSET(F1829,-25,0,24,1)))),)+1)</f>
        <v>845</v>
      </c>
      <c r="G1829" s="82" t="s">
        <v>43</v>
      </c>
      <c r="H1829" s="82">
        <v>11</v>
      </c>
      <c r="I1829" s="82"/>
      <c r="J1829" s="82"/>
      <c r="K1829" s="89" t="s">
        <v>45</v>
      </c>
      <c r="L1829" s="89" t="s">
        <v>1190</v>
      </c>
      <c r="M1829" s="90"/>
      <c r="N1829" s="91"/>
      <c r="Q1829" s="19"/>
      <c r="R1829" s="19"/>
    </row>
    <row r="1830" spans="1:18" s="18" customFormat="1" ht="33.75" hidden="1" outlineLevel="1" x14ac:dyDescent="0.25">
      <c r="A1830" s="106"/>
      <c r="B1830" s="80"/>
      <c r="C1830" s="81"/>
      <c r="D1830" s="82"/>
      <c r="E1830" s="82" t="str">
        <f t="shared" ca="1" si="365"/>
        <v/>
      </c>
      <c r="F1830" s="82" t="str">
        <f t="array" aca="1" ref="F1830" ca="1">IF(ISNUMBER(SEARCH("Bit", $K1830)), "", INDEX(F:F,MAX(IF(OFFSET(F1830,-25,0,24,1)&lt;&gt;"",ROW(OFFSET(F1830,-25,0,24,1)))),)+1)</f>
        <v/>
      </c>
      <c r="G1830" s="82"/>
      <c r="H1830" s="82"/>
      <c r="I1830" s="82"/>
      <c r="J1830" s="82"/>
      <c r="K1830" s="89" t="s">
        <v>1210</v>
      </c>
      <c r="L1830" s="89"/>
      <c r="M1830" s="90" t="s">
        <v>1211</v>
      </c>
      <c r="N1830" s="91" t="s">
        <v>1212</v>
      </c>
      <c r="Q1830" s="19"/>
      <c r="R1830" s="19"/>
    </row>
    <row r="1831" spans="1:18" s="18" customFormat="1" ht="15.75" hidden="1" outlineLevel="1" x14ac:dyDescent="0.25">
      <c r="A1831" s="106"/>
      <c r="B1831" s="80"/>
      <c r="C1831" s="81"/>
      <c r="D1831" s="82"/>
      <c r="E1831" s="82" t="str">
        <f t="shared" ca="1" si="365"/>
        <v/>
      </c>
      <c r="F1831" s="82" t="str">
        <f t="array" aca="1" ref="F1831" ca="1">IF(ISNUMBER(SEARCH("Bit", $K1831)), "", INDEX(F:F,MAX(IF(OFFSET(F1831,-25,0,24,1)&lt;&gt;"",ROW(OFFSET(F1831,-25,0,24,1)))),)+1)</f>
        <v/>
      </c>
      <c r="G1831" s="82"/>
      <c r="H1831" s="82"/>
      <c r="I1831" s="82"/>
      <c r="J1831" s="82"/>
      <c r="K1831" s="89" t="s">
        <v>135</v>
      </c>
      <c r="L1831" s="89"/>
      <c r="M1831" s="90" t="s">
        <v>1213</v>
      </c>
      <c r="N1831" s="91"/>
      <c r="Q1831" s="19"/>
      <c r="R1831" s="19"/>
    </row>
    <row r="1832" spans="1:18" s="18" customFormat="1" ht="15.75" collapsed="1" x14ac:dyDescent="0.25">
      <c r="A1832" s="106"/>
      <c r="B1832" s="100" t="s">
        <v>40</v>
      </c>
      <c r="C1832" s="101" t="s">
        <v>1214</v>
      </c>
      <c r="D1832" s="82" t="s">
        <v>817</v>
      </c>
      <c r="E1832" s="82" t="str">
        <f t="shared" ca="1" si="365"/>
        <v>0x34E</v>
      </c>
      <c r="F1832" s="82">
        <f t="array" aca="1" ref="F1832" ca="1">IF(ISNUMBER(SEARCH("Bit", $K1832)), "", INDEX(F:F,MAX(IF(OFFSET(F1832,-25,0,24,1)&lt;&gt;"",ROW(OFFSET(F1832,-25,0,24,1)))),)+1)</f>
        <v>846</v>
      </c>
      <c r="G1832" s="102" t="s">
        <v>43</v>
      </c>
      <c r="H1832" s="102">
        <v>16</v>
      </c>
      <c r="I1832" s="102"/>
      <c r="J1832" s="102"/>
      <c r="K1832" s="103" t="s">
        <v>45</v>
      </c>
      <c r="L1832" s="89" t="s">
        <v>1190</v>
      </c>
      <c r="M1832" s="104"/>
      <c r="N1832" s="105"/>
      <c r="Q1832" s="19"/>
      <c r="R1832" s="19"/>
    </row>
    <row r="1833" spans="1:18" s="18" customFormat="1" ht="135" hidden="1" outlineLevel="1" x14ac:dyDescent="0.25">
      <c r="A1833" s="106"/>
      <c r="B1833" s="100"/>
      <c r="C1833" s="101"/>
      <c r="D1833" s="102"/>
      <c r="E1833" s="102" t="str">
        <f t="shared" ca="1" si="365"/>
        <v/>
      </c>
      <c r="F1833" s="82" t="str">
        <f t="array" aca="1" ref="F1833" ca="1">IF(ISNUMBER(SEARCH("Bit", $K1833)), "", INDEX(F:F,MAX(IF(OFFSET(F1833,-25,0,24,1)&lt;&gt;"",ROW(OFFSET(F1833,-25,0,24,1)))),)+1)</f>
        <v/>
      </c>
      <c r="G1833" s="102"/>
      <c r="H1833" s="102"/>
      <c r="I1833" s="102"/>
      <c r="J1833" s="102"/>
      <c r="K1833" s="103" t="s">
        <v>478</v>
      </c>
      <c r="L1833" s="103"/>
      <c r="M1833" s="104" t="s">
        <v>632</v>
      </c>
      <c r="N1833" s="105" t="s">
        <v>633</v>
      </c>
      <c r="Q1833" s="19"/>
      <c r="R1833" s="19"/>
    </row>
    <row r="1834" spans="1:18" s="18" customFormat="1" ht="168.75" hidden="1" outlineLevel="1" x14ac:dyDescent="0.25">
      <c r="A1834" s="106"/>
      <c r="B1834" s="100"/>
      <c r="C1834" s="101"/>
      <c r="D1834" s="102"/>
      <c r="E1834" s="102" t="str">
        <f t="shared" ca="1" si="365"/>
        <v/>
      </c>
      <c r="F1834" s="82" t="str">
        <f t="array" aca="1" ref="F1834" ca="1">IF(ISNUMBER(SEARCH("Bit", $K1834)), "", INDEX(F:F,MAX(IF(OFFSET(F1834,-25,0,24,1)&lt;&gt;"",ROW(OFFSET(F1834,-25,0,24,1)))),)+1)</f>
        <v/>
      </c>
      <c r="G1834" s="102"/>
      <c r="H1834" s="102"/>
      <c r="I1834" s="102"/>
      <c r="J1834" s="102"/>
      <c r="K1834" s="103" t="s">
        <v>634</v>
      </c>
      <c r="L1834" s="103"/>
      <c r="M1834" s="104" t="s">
        <v>635</v>
      </c>
      <c r="N1834" s="105" t="s">
        <v>636</v>
      </c>
      <c r="Q1834" s="19"/>
      <c r="R1834" s="19"/>
    </row>
    <row r="1835" spans="1:18" s="18" customFormat="1" ht="123.75" hidden="1" outlineLevel="1" x14ac:dyDescent="0.25">
      <c r="A1835" s="106"/>
      <c r="B1835" s="100"/>
      <c r="C1835" s="101"/>
      <c r="D1835" s="102"/>
      <c r="E1835" s="102" t="str">
        <f t="shared" ca="1" si="365"/>
        <v/>
      </c>
      <c r="F1835" s="82" t="str">
        <f t="array" aca="1" ref="F1835" ca="1">IF(ISNUMBER(SEARCH("Bit", $K1835)), "", INDEX(F:F,MAX(IF(OFFSET(F1835,-25,0,24,1)&lt;&gt;"",ROW(OFFSET(F1835,-25,0,24,1)))),)+1)</f>
        <v/>
      </c>
      <c r="G1835" s="102"/>
      <c r="H1835" s="102"/>
      <c r="I1835" s="102"/>
      <c r="J1835" s="102"/>
      <c r="K1835" s="103" t="s">
        <v>637</v>
      </c>
      <c r="L1835" s="103"/>
      <c r="M1835" s="104" t="s">
        <v>638</v>
      </c>
      <c r="N1835" s="105" t="s">
        <v>639</v>
      </c>
      <c r="Q1835" s="19"/>
      <c r="R1835" s="19"/>
    </row>
    <row r="1836" spans="1:18" s="18" customFormat="1" ht="22.5" hidden="1" outlineLevel="1" x14ac:dyDescent="0.25">
      <c r="A1836" s="106"/>
      <c r="B1836" s="100"/>
      <c r="C1836" s="101"/>
      <c r="D1836" s="102"/>
      <c r="E1836" s="102" t="str">
        <f t="shared" ca="1" si="365"/>
        <v/>
      </c>
      <c r="F1836" s="82" t="str">
        <f t="array" aca="1" ref="F1836" ca="1">IF(ISNUMBER(SEARCH("Bit", $K1836)), "", INDEX(F:F,MAX(IF(OFFSET(F1836,-25,0,24,1)&lt;&gt;"",ROW(OFFSET(F1836,-25,0,24,1)))),)+1)</f>
        <v/>
      </c>
      <c r="G1836" s="102"/>
      <c r="H1836" s="102"/>
      <c r="I1836" s="102"/>
      <c r="J1836" s="102"/>
      <c r="K1836" s="103" t="s">
        <v>36</v>
      </c>
      <c r="L1836" s="103"/>
      <c r="M1836" s="104" t="s">
        <v>640</v>
      </c>
      <c r="N1836" s="105" t="s">
        <v>641</v>
      </c>
      <c r="Q1836" s="19"/>
      <c r="R1836" s="19"/>
    </row>
    <row r="1837" spans="1:18" s="18" customFormat="1" ht="90" hidden="1" outlineLevel="1" x14ac:dyDescent="0.25">
      <c r="A1837" s="106"/>
      <c r="B1837" s="100"/>
      <c r="C1837" s="101"/>
      <c r="D1837" s="102"/>
      <c r="E1837" s="102" t="str">
        <f t="shared" ca="1" si="365"/>
        <v/>
      </c>
      <c r="F1837" s="82" t="str">
        <f t="array" aca="1" ref="F1837" ca="1">IF(ISNUMBER(SEARCH("Bit", $K1837)), "", INDEX(F:F,MAX(IF(OFFSET(F1837,-25,0,24,1)&lt;&gt;"",ROW(OFFSET(F1837,-25,0,24,1)))),)+1)</f>
        <v/>
      </c>
      <c r="G1837" s="102"/>
      <c r="H1837" s="102"/>
      <c r="I1837" s="102"/>
      <c r="J1837" s="102"/>
      <c r="K1837" s="103" t="s">
        <v>597</v>
      </c>
      <c r="L1837" s="103"/>
      <c r="M1837" s="104" t="s">
        <v>642</v>
      </c>
      <c r="N1837" s="105" t="s">
        <v>643</v>
      </c>
      <c r="Q1837" s="19"/>
      <c r="R1837" s="19"/>
    </row>
    <row r="1838" spans="1:18" s="18" customFormat="1" ht="135" hidden="1" outlineLevel="1" x14ac:dyDescent="0.25">
      <c r="A1838" s="106"/>
      <c r="B1838" s="100"/>
      <c r="C1838" s="101"/>
      <c r="D1838" s="102"/>
      <c r="E1838" s="102" t="str">
        <f t="shared" ca="1" si="365"/>
        <v/>
      </c>
      <c r="F1838" s="82" t="str">
        <f t="array" aca="1" ref="F1838" ca="1">IF(ISNUMBER(SEARCH("Bit", $K1838)), "", INDEX(F:F,MAX(IF(OFFSET(F1838,-25,0,24,1)&lt;&gt;"",ROW(OFFSET(F1838,-25,0,24,1)))),)+1)</f>
        <v/>
      </c>
      <c r="G1838" s="102"/>
      <c r="H1838" s="102"/>
      <c r="I1838" s="102"/>
      <c r="J1838" s="102"/>
      <c r="K1838" s="103" t="s">
        <v>197</v>
      </c>
      <c r="L1838" s="103"/>
      <c r="M1838" s="104" t="s">
        <v>644</v>
      </c>
      <c r="N1838" s="105" t="s">
        <v>645</v>
      </c>
      <c r="Q1838" s="19"/>
      <c r="R1838" s="19"/>
    </row>
    <row r="1839" spans="1:18" s="18" customFormat="1" ht="15.75" collapsed="1" x14ac:dyDescent="0.25">
      <c r="A1839" s="106"/>
      <c r="B1839" s="100" t="s">
        <v>40</v>
      </c>
      <c r="C1839" s="101" t="s">
        <v>1215</v>
      </c>
      <c r="D1839" s="82" t="s">
        <v>817</v>
      </c>
      <c r="E1839" s="82" t="str">
        <f t="shared" ca="1" si="365"/>
        <v>0x34F</v>
      </c>
      <c r="F1839" s="82">
        <f t="array" aca="1" ref="F1839" ca="1">IF(ISNUMBER(SEARCH("Bit", $K1839)), "", INDEX(F:F,MAX(IF(OFFSET(F1839,-25,0,24,1)&lt;&gt;"",ROW(OFFSET(F1839,-25,0,24,1)))),)+1)</f>
        <v>847</v>
      </c>
      <c r="G1839" s="102" t="s">
        <v>43</v>
      </c>
      <c r="H1839" s="102">
        <v>16</v>
      </c>
      <c r="I1839" s="102"/>
      <c r="J1839" s="102"/>
      <c r="K1839" s="103" t="s">
        <v>45</v>
      </c>
      <c r="L1839" s="89" t="s">
        <v>1190</v>
      </c>
      <c r="M1839" s="104"/>
      <c r="N1839" s="105"/>
      <c r="Q1839" s="19"/>
      <c r="R1839" s="19"/>
    </row>
    <row r="1840" spans="1:18" s="18" customFormat="1" ht="45" hidden="1" outlineLevel="1" x14ac:dyDescent="0.25">
      <c r="A1840" s="106"/>
      <c r="B1840" s="100"/>
      <c r="C1840" s="101"/>
      <c r="D1840" s="102"/>
      <c r="E1840" s="82" t="str">
        <f t="shared" ca="1" si="365"/>
        <v/>
      </c>
      <c r="F1840" s="82" t="str">
        <f t="array" aca="1" ref="F1840" ca="1">IF(ISNUMBER(SEARCH("Bit", $K1840)), "", INDEX(F:F,MAX(IF(OFFSET(F1840,-25,0,24,1)&lt;&gt;"",ROW(OFFSET(F1840,-25,0,24,1)))),)+1)</f>
        <v/>
      </c>
      <c r="G1840" s="102"/>
      <c r="H1840" s="102"/>
      <c r="I1840" s="102"/>
      <c r="J1840" s="102"/>
      <c r="K1840" s="103" t="s">
        <v>112</v>
      </c>
      <c r="L1840" s="103"/>
      <c r="M1840" s="104" t="s">
        <v>573</v>
      </c>
      <c r="N1840" s="105" t="s">
        <v>660</v>
      </c>
      <c r="Q1840" s="19"/>
      <c r="R1840" s="19"/>
    </row>
    <row r="1841" spans="1:18" s="18" customFormat="1" ht="15.75" collapsed="1" x14ac:dyDescent="0.25">
      <c r="A1841" s="106"/>
      <c r="B1841" s="100" t="s">
        <v>40</v>
      </c>
      <c r="C1841" s="101" t="s">
        <v>1216</v>
      </c>
      <c r="D1841" s="82" t="s">
        <v>817</v>
      </c>
      <c r="E1841" s="82" t="str">
        <f t="shared" ref="E1841:E1845" ca="1" si="368">IF(F1841&lt;&gt;"","0x"&amp;DEC2HEX(F1841,3),"")</f>
        <v>0x350</v>
      </c>
      <c r="F1841" s="82">
        <f t="array" aca="1" ref="F1841" ca="1">IF(ISNUMBER(SEARCH("Bit", $K1841)), "", INDEX(F:F,MAX(IF(OFFSET(F1841,-25,0,24,1)&lt;&gt;"",ROW(OFFSET(F1841,-25,0,24,1)))),)+1)</f>
        <v>848</v>
      </c>
      <c r="G1841" s="102" t="s">
        <v>43</v>
      </c>
      <c r="H1841" s="102">
        <v>16</v>
      </c>
      <c r="I1841" s="102"/>
      <c r="J1841" s="102"/>
      <c r="K1841" s="103" t="s">
        <v>45</v>
      </c>
      <c r="L1841" s="89" t="s">
        <v>1190</v>
      </c>
      <c r="M1841" s="104"/>
      <c r="N1841" s="105"/>
      <c r="Q1841" s="19"/>
      <c r="R1841" s="19"/>
    </row>
    <row r="1842" spans="1:18" s="18" customFormat="1" ht="22.5" hidden="1" outlineLevel="1" x14ac:dyDescent="0.25">
      <c r="A1842" s="106"/>
      <c r="B1842" s="100"/>
      <c r="C1842" s="101"/>
      <c r="D1842" s="102"/>
      <c r="E1842" s="82" t="str">
        <f t="shared" ca="1" si="368"/>
        <v/>
      </c>
      <c r="F1842" s="82" t="str">
        <f t="array" aca="1" ref="F1842" ca="1">IF(ISNUMBER(SEARCH("Bit", $K1842)), "", INDEX(F:F,MAX(IF(OFFSET(F1842,-25,0,24,1)&lt;&gt;"",ROW(OFFSET(F1842,-25,0,24,1)))),)+1)</f>
        <v/>
      </c>
      <c r="G1842" s="102"/>
      <c r="H1842" s="102"/>
      <c r="I1842" s="102"/>
      <c r="J1842" s="102"/>
      <c r="K1842" s="103" t="s">
        <v>112</v>
      </c>
      <c r="L1842" s="103"/>
      <c r="M1842" s="104" t="s">
        <v>892</v>
      </c>
      <c r="N1842" s="105" t="s">
        <v>1217</v>
      </c>
      <c r="Q1842" s="19"/>
      <c r="R1842" s="19"/>
    </row>
    <row r="1843" spans="1:18" s="18" customFormat="1" ht="15.75" collapsed="1" x14ac:dyDescent="0.25">
      <c r="A1843" s="106"/>
      <c r="B1843" s="80" t="s">
        <v>40</v>
      </c>
      <c r="C1843" s="81" t="s">
        <v>1218</v>
      </c>
      <c r="D1843" s="82" t="s">
        <v>817</v>
      </c>
      <c r="E1843" s="82" t="str">
        <f t="shared" ca="1" si="368"/>
        <v>0x351</v>
      </c>
      <c r="F1843" s="82">
        <f t="array" aca="1" ref="F1843" ca="1">IF(ISNUMBER(SEARCH("Bit", $K1843)), "", INDEX(F:F,MAX(IF(OFFSET(F1843,-25,0,24,1)&lt;&gt;"",ROW(OFFSET(F1843,-25,0,24,1)))),)+1)</f>
        <v>849</v>
      </c>
      <c r="G1843" s="82" t="s">
        <v>43</v>
      </c>
      <c r="H1843" s="82">
        <v>14</v>
      </c>
      <c r="I1843" s="82"/>
      <c r="J1843" s="82"/>
      <c r="K1843" s="89" t="s">
        <v>45</v>
      </c>
      <c r="L1843" s="89" t="s">
        <v>1190</v>
      </c>
      <c r="M1843" s="90"/>
      <c r="N1843" s="91"/>
      <c r="Q1843" s="19"/>
      <c r="R1843" s="19"/>
    </row>
    <row r="1844" spans="1:18" s="18" customFormat="1" ht="45" hidden="1" outlineLevel="1" x14ac:dyDescent="0.25">
      <c r="A1844" s="106"/>
      <c r="B1844" s="80"/>
      <c r="C1844" s="81"/>
      <c r="D1844" s="82"/>
      <c r="E1844" s="82" t="str">
        <f t="shared" ca="1" si="368"/>
        <v/>
      </c>
      <c r="F1844" s="82" t="str">
        <f t="array" aca="1" ref="F1844" ca="1">IF(ISNUMBER(SEARCH("Bit", $K1844)), "", INDEX(F:F,MAX(IF(OFFSET(F1844,-25,0,24,1)&lt;&gt;"",ROW(OFFSET(F1844,-25,0,24,1)))),)+1)</f>
        <v/>
      </c>
      <c r="G1844" s="82"/>
      <c r="H1844" s="82"/>
      <c r="I1844" s="82"/>
      <c r="J1844" s="82"/>
      <c r="K1844" s="89" t="s">
        <v>1219</v>
      </c>
      <c r="L1844" s="89"/>
      <c r="M1844" s="90" t="s">
        <v>1211</v>
      </c>
      <c r="N1844" s="91" t="s">
        <v>1220</v>
      </c>
      <c r="Q1844" s="19"/>
      <c r="R1844" s="19"/>
    </row>
    <row r="1845" spans="1:18" s="18" customFormat="1" ht="15.75" hidden="1" outlineLevel="1" x14ac:dyDescent="0.25">
      <c r="A1845" s="106"/>
      <c r="B1845" s="80"/>
      <c r="C1845" s="81"/>
      <c r="D1845" s="82"/>
      <c r="E1845" s="82" t="str">
        <f t="shared" ca="1" si="368"/>
        <v/>
      </c>
      <c r="F1845" s="82" t="str">
        <f t="array" aca="1" ref="F1845" ca="1">IF(ISNUMBER(SEARCH("Bit", $K1845)), "", INDEX(F:F,MAX(IF(OFFSET(F1845,-25,0,24,1)&lt;&gt;"",ROW(OFFSET(F1845,-25,0,24,1)))),)+1)</f>
        <v/>
      </c>
      <c r="G1845" s="82"/>
      <c r="H1845" s="82"/>
      <c r="I1845" s="82"/>
      <c r="J1845" s="82"/>
      <c r="K1845" s="89" t="s">
        <v>135</v>
      </c>
      <c r="L1845" s="89"/>
      <c r="M1845" s="90" t="s">
        <v>1213</v>
      </c>
      <c r="N1845" s="91"/>
      <c r="Q1845" s="19"/>
      <c r="R1845" s="19"/>
    </row>
    <row r="1846" spans="1:18" s="18" customFormat="1" ht="15.75" collapsed="1" x14ac:dyDescent="0.25">
      <c r="A1846" s="106"/>
      <c r="B1846" s="80" t="s">
        <v>40</v>
      </c>
      <c r="C1846" s="81" t="s">
        <v>1221</v>
      </c>
      <c r="D1846" s="82" t="s">
        <v>817</v>
      </c>
      <c r="E1846" s="82" t="str">
        <f t="shared" ref="E1846:E1860" ca="1" si="369">IF(F1846&lt;&gt;"","0x"&amp;DEC2HEX(F1846,3),"")</f>
        <v>0x352</v>
      </c>
      <c r="F1846" s="82">
        <f t="array" aca="1" ref="F1846" ca="1">IF(ISNUMBER(SEARCH("Bit", $K1846)), "", INDEX(F:F,MAX(IF(OFFSET(F1846,-25,0,24,1)&lt;&gt;"",ROW(OFFSET(F1846,-25,0,24,1)))),)+1)</f>
        <v>850</v>
      </c>
      <c r="G1846" s="82" t="s">
        <v>43</v>
      </c>
      <c r="H1846" s="82">
        <v>14</v>
      </c>
      <c r="I1846" s="82"/>
      <c r="J1846" s="82"/>
      <c r="K1846" s="89" t="s">
        <v>45</v>
      </c>
      <c r="L1846" s="89" t="s">
        <v>1190</v>
      </c>
      <c r="M1846" s="90"/>
      <c r="N1846" s="91"/>
      <c r="Q1846" s="19"/>
      <c r="R1846" s="19"/>
    </row>
    <row r="1847" spans="1:18" s="18" customFormat="1" ht="33.75" hidden="1" outlineLevel="1" x14ac:dyDescent="0.25">
      <c r="A1847" s="106"/>
      <c r="B1847" s="80"/>
      <c r="C1847" s="81"/>
      <c r="D1847" s="82"/>
      <c r="E1847" s="82" t="str">
        <f t="shared" ca="1" si="369"/>
        <v/>
      </c>
      <c r="F1847" s="82" t="str">
        <f t="array" aca="1" ref="F1847" ca="1">IF(ISNUMBER(SEARCH("Bit", $K1847)), "", INDEX(F:F,MAX(IF(OFFSET(F1847,-25,0,24,1)&lt;&gt;"",ROW(OFFSET(F1847,-25,0,24,1)))),)+1)</f>
        <v/>
      </c>
      <c r="G1847" s="82"/>
      <c r="H1847" s="82"/>
      <c r="I1847" s="82"/>
      <c r="J1847" s="82"/>
      <c r="K1847" s="89" t="s">
        <v>756</v>
      </c>
      <c r="L1847" s="89"/>
      <c r="M1847" s="90" t="s">
        <v>1744</v>
      </c>
      <c r="N1847" s="91" t="s">
        <v>1746</v>
      </c>
      <c r="Q1847" s="19"/>
      <c r="R1847" s="19"/>
    </row>
    <row r="1848" spans="1:18" s="18" customFormat="1" ht="33.75" hidden="1" outlineLevel="1" x14ac:dyDescent="0.25">
      <c r="A1848" s="106"/>
      <c r="B1848" s="80"/>
      <c r="C1848" s="81"/>
      <c r="D1848" s="82"/>
      <c r="E1848" s="82" t="str">
        <f t="shared" ca="1" si="369"/>
        <v/>
      </c>
      <c r="F1848" s="82" t="str">
        <f t="array" aca="1" ref="F1848" ca="1">IF(ISNUMBER(SEARCH("Bit", $K1848)), "", INDEX(F:F,MAX(IF(OFFSET(F1848,-25,0,24,1)&lt;&gt;"",ROW(OFFSET(F1848,-25,0,24,1)))),)+1)</f>
        <v/>
      </c>
      <c r="G1848" s="82"/>
      <c r="H1848" s="82"/>
      <c r="I1848" s="82"/>
      <c r="J1848" s="82"/>
      <c r="K1848" s="89" t="s">
        <v>759</v>
      </c>
      <c r="L1848" s="89"/>
      <c r="M1848" s="90" t="s">
        <v>1745</v>
      </c>
      <c r="N1848" s="91" t="s">
        <v>1746</v>
      </c>
      <c r="Q1848" s="19"/>
      <c r="R1848" s="19"/>
    </row>
    <row r="1849" spans="1:18" s="18" customFormat="1" ht="22.5" hidden="1" outlineLevel="1" x14ac:dyDescent="0.25">
      <c r="A1849" s="106"/>
      <c r="B1849" s="80"/>
      <c r="C1849" s="81"/>
      <c r="D1849" s="82"/>
      <c r="E1849" s="82" t="str">
        <f t="shared" ref="E1849:E1852" ca="1" si="370">IF(F1849&lt;&gt;"","0x"&amp;DEC2HEX(F1849,3),"")</f>
        <v/>
      </c>
      <c r="F1849" s="82" t="str">
        <f t="array" aca="1" ref="F1849" ca="1">IF(ISNUMBER(SEARCH("Bit", $K1849)), "", INDEX(F:F,MAX(IF(OFFSET(F1849,-25,0,24,1)&lt;&gt;"",ROW(OFFSET(F1849,-25,0,24,1)))),)+1)</f>
        <v/>
      </c>
      <c r="G1849" s="82"/>
      <c r="H1849" s="82"/>
      <c r="I1849" s="82"/>
      <c r="J1849" s="82"/>
      <c r="K1849" s="89" t="s">
        <v>244</v>
      </c>
      <c r="L1849" s="89"/>
      <c r="M1849" s="90" t="s">
        <v>1222</v>
      </c>
      <c r="N1849" s="91" t="s">
        <v>1223</v>
      </c>
      <c r="Q1849" s="19"/>
      <c r="R1849" s="19"/>
    </row>
    <row r="1850" spans="1:18" s="18" customFormat="1" ht="22.5" hidden="1" outlineLevel="1" x14ac:dyDescent="0.25">
      <c r="A1850" s="106"/>
      <c r="B1850" s="80"/>
      <c r="C1850" s="81"/>
      <c r="D1850" s="82"/>
      <c r="E1850" s="82" t="str">
        <f t="shared" ca="1" si="370"/>
        <v/>
      </c>
      <c r="F1850" s="82" t="str">
        <f t="array" aca="1" ref="F1850" ca="1">IF(ISNUMBER(SEARCH("Bit", $K1850)), "", INDEX(F:F,MAX(IF(OFFSET(F1850,-25,0,24,1)&lt;&gt;"",ROW(OFFSET(F1850,-25,0,24,1)))),)+1)</f>
        <v/>
      </c>
      <c r="G1850" s="82"/>
      <c r="H1850" s="82"/>
      <c r="I1850" s="82"/>
      <c r="J1850" s="82"/>
      <c r="K1850" s="89" t="s">
        <v>50</v>
      </c>
      <c r="L1850" s="89"/>
      <c r="M1850" s="90" t="s">
        <v>1224</v>
      </c>
      <c r="N1850" s="91" t="s">
        <v>1223</v>
      </c>
      <c r="Q1850" s="19"/>
      <c r="R1850" s="19"/>
    </row>
    <row r="1851" spans="1:18" s="18" customFormat="1" ht="22.5" hidden="1" outlineLevel="1" x14ac:dyDescent="0.25">
      <c r="A1851" s="106"/>
      <c r="B1851" s="80"/>
      <c r="C1851" s="81"/>
      <c r="D1851" s="82"/>
      <c r="E1851" s="82" t="str">
        <f t="shared" ca="1" si="370"/>
        <v/>
      </c>
      <c r="F1851" s="82" t="str">
        <f t="array" aca="1" ref="F1851" ca="1">IF(ISNUMBER(SEARCH("Bit", $K1851)), "", INDEX(F:F,MAX(IF(OFFSET(F1851,-25,0,24,1)&lt;&gt;"",ROW(OFFSET(F1851,-25,0,24,1)))),)+1)</f>
        <v/>
      </c>
      <c r="G1851" s="82"/>
      <c r="H1851" s="82"/>
      <c r="I1851" s="82"/>
      <c r="J1851" s="82"/>
      <c r="K1851" s="89" t="s">
        <v>249</v>
      </c>
      <c r="L1851" s="89"/>
      <c r="M1851" s="90" t="s">
        <v>1225</v>
      </c>
      <c r="N1851" s="91" t="s">
        <v>1226</v>
      </c>
      <c r="Q1851" s="19"/>
      <c r="R1851" s="19"/>
    </row>
    <row r="1852" spans="1:18" s="18" customFormat="1" ht="22.5" hidden="1" outlineLevel="1" x14ac:dyDescent="0.25">
      <c r="A1852" s="106"/>
      <c r="B1852" s="80"/>
      <c r="C1852" s="81"/>
      <c r="D1852" s="82"/>
      <c r="E1852" s="82" t="str">
        <f t="shared" ca="1" si="370"/>
        <v/>
      </c>
      <c r="F1852" s="82" t="str">
        <f t="array" aca="1" ref="F1852" ca="1">IF(ISNUMBER(SEARCH("Bit", $K1852)), "", INDEX(F:F,MAX(IF(OFFSET(F1852,-25,0,24,1)&lt;&gt;"",ROW(OFFSET(F1852,-25,0,24,1)))),)+1)</f>
        <v/>
      </c>
      <c r="G1852" s="82"/>
      <c r="H1852" s="82"/>
      <c r="I1852" s="82"/>
      <c r="J1852" s="82"/>
      <c r="K1852" s="89" t="s">
        <v>69</v>
      </c>
      <c r="L1852" s="89"/>
      <c r="M1852" s="90" t="s">
        <v>1227</v>
      </c>
      <c r="N1852" s="91" t="s">
        <v>1226</v>
      </c>
      <c r="Q1852" s="19"/>
      <c r="R1852" s="19"/>
    </row>
    <row r="1853" spans="1:18" s="18" customFormat="1" ht="22.5" hidden="1" outlineLevel="1" x14ac:dyDescent="0.25">
      <c r="A1853" s="106"/>
      <c r="B1853" s="80"/>
      <c r="C1853" s="81"/>
      <c r="D1853" s="82"/>
      <c r="E1853" s="82" t="str">
        <f t="shared" ca="1" si="369"/>
        <v/>
      </c>
      <c r="F1853" s="82" t="str">
        <f t="array" aca="1" ref="F1853" ca="1">IF(ISNUMBER(SEARCH("Bit", $K1853)), "", INDEX(F:F,MAX(IF(OFFSET(F1853,-25,0,24,1)&lt;&gt;"",ROW(OFFSET(F1853,-25,0,24,1)))),)+1)</f>
        <v/>
      </c>
      <c r="G1853" s="82"/>
      <c r="H1853" s="82"/>
      <c r="I1853" s="82"/>
      <c r="J1853" s="82"/>
      <c r="K1853" s="89" t="s">
        <v>34</v>
      </c>
      <c r="L1853" s="89"/>
      <c r="M1853" s="90" t="s">
        <v>1228</v>
      </c>
      <c r="N1853" s="91" t="s">
        <v>1229</v>
      </c>
      <c r="Q1853" s="19"/>
      <c r="R1853" s="19"/>
    </row>
    <row r="1854" spans="1:18" s="18" customFormat="1" ht="22.5" hidden="1" outlineLevel="1" x14ac:dyDescent="0.25">
      <c r="A1854" s="106"/>
      <c r="B1854" s="80"/>
      <c r="C1854" s="81"/>
      <c r="D1854" s="82"/>
      <c r="E1854" s="82" t="str">
        <f t="shared" ca="1" si="369"/>
        <v/>
      </c>
      <c r="F1854" s="82" t="str">
        <f t="array" aca="1" ref="F1854" ca="1">IF(ISNUMBER(SEARCH("Bit", $K1854)), "", INDEX(F:F,MAX(IF(OFFSET(F1854,-25,0,24,1)&lt;&gt;"",ROW(OFFSET(F1854,-25,0,24,1)))),)+1)</f>
        <v/>
      </c>
      <c r="G1854" s="82"/>
      <c r="H1854" s="82"/>
      <c r="I1854" s="82"/>
      <c r="J1854" s="82"/>
      <c r="K1854" s="89" t="s">
        <v>35</v>
      </c>
      <c r="L1854" s="89"/>
      <c r="M1854" s="90" t="s">
        <v>1230</v>
      </c>
      <c r="N1854" s="91" t="s">
        <v>1229</v>
      </c>
      <c r="Q1854" s="19"/>
      <c r="R1854" s="19"/>
    </row>
    <row r="1855" spans="1:18" s="18" customFormat="1" ht="22.5" hidden="1" outlineLevel="1" x14ac:dyDescent="0.25">
      <c r="A1855" s="106"/>
      <c r="B1855" s="80"/>
      <c r="C1855" s="81"/>
      <c r="D1855" s="82"/>
      <c r="E1855" s="82" t="str">
        <f t="shared" ref="E1855:E1856" ca="1" si="371">IF(F1855&lt;&gt;"","0x"&amp;DEC2HEX(F1855,3),"")</f>
        <v/>
      </c>
      <c r="F1855" s="82" t="str">
        <f t="array" aca="1" ref="F1855" ca="1">IF(ISNUMBER(SEARCH("Bit", $K1855)), "", INDEX(F:F,MAX(IF(OFFSET(F1855,-25,0,24,1)&lt;&gt;"",ROW(OFFSET(F1855,-25,0,24,1)))),)+1)</f>
        <v/>
      </c>
      <c r="G1855" s="82"/>
      <c r="H1855" s="82"/>
      <c r="I1855" s="82"/>
      <c r="J1855" s="82"/>
      <c r="K1855" s="89" t="s">
        <v>36</v>
      </c>
      <c r="L1855" s="89"/>
      <c r="M1855" s="90" t="s">
        <v>1231</v>
      </c>
      <c r="N1855" s="91" t="s">
        <v>1232</v>
      </c>
      <c r="Q1855" s="19"/>
      <c r="R1855" s="19"/>
    </row>
    <row r="1856" spans="1:18" s="18" customFormat="1" ht="22.5" hidden="1" outlineLevel="1" x14ac:dyDescent="0.25">
      <c r="A1856" s="106"/>
      <c r="B1856" s="80"/>
      <c r="C1856" s="81"/>
      <c r="D1856" s="82"/>
      <c r="E1856" s="82" t="str">
        <f t="shared" ca="1" si="371"/>
        <v/>
      </c>
      <c r="F1856" s="82" t="str">
        <f t="array" aca="1" ref="F1856" ca="1">IF(ISNUMBER(SEARCH("Bit", $K1856)), "", INDEX(F:F,MAX(IF(OFFSET(F1856,-25,0,24,1)&lt;&gt;"",ROW(OFFSET(F1856,-25,0,24,1)))),)+1)</f>
        <v/>
      </c>
      <c r="G1856" s="82"/>
      <c r="H1856" s="82"/>
      <c r="I1856" s="82"/>
      <c r="J1856" s="82"/>
      <c r="K1856" s="89" t="s">
        <v>37</v>
      </c>
      <c r="L1856" s="89"/>
      <c r="M1856" s="90" t="s">
        <v>1233</v>
      </c>
      <c r="N1856" s="91" t="s">
        <v>1232</v>
      </c>
      <c r="Q1856" s="19"/>
      <c r="R1856" s="19"/>
    </row>
    <row r="1857" spans="1:18" s="18" customFormat="1" ht="22.5" hidden="1" outlineLevel="1" x14ac:dyDescent="0.25">
      <c r="A1857" s="106"/>
      <c r="B1857" s="80"/>
      <c r="C1857" s="81"/>
      <c r="D1857" s="82"/>
      <c r="E1857" s="82" t="str">
        <f t="shared" ref="E1857:E1858" ca="1" si="372">IF(F1857&lt;&gt;"","0x"&amp;DEC2HEX(F1857,3),"")</f>
        <v/>
      </c>
      <c r="F1857" s="82" t="str">
        <f t="array" aca="1" ref="F1857" ca="1">IF(ISNUMBER(SEARCH("Bit", $K1857)), "", INDEX(F:F,MAX(IF(OFFSET(F1857,-25,0,24,1)&lt;&gt;"",ROW(OFFSET(F1857,-25,0,24,1)))),)+1)</f>
        <v/>
      </c>
      <c r="G1857" s="82"/>
      <c r="H1857" s="82"/>
      <c r="I1857" s="82"/>
      <c r="J1857" s="82"/>
      <c r="K1857" s="89" t="s">
        <v>38</v>
      </c>
      <c r="L1857" s="89"/>
      <c r="M1857" s="90" t="s">
        <v>1234</v>
      </c>
      <c r="N1857" s="91" t="s">
        <v>1235</v>
      </c>
      <c r="Q1857" s="19"/>
      <c r="R1857" s="19"/>
    </row>
    <row r="1858" spans="1:18" s="18" customFormat="1" ht="22.5" hidden="1" outlineLevel="1" x14ac:dyDescent="0.25">
      <c r="A1858" s="106"/>
      <c r="B1858" s="80"/>
      <c r="C1858" s="81"/>
      <c r="D1858" s="82"/>
      <c r="E1858" s="82" t="str">
        <f t="shared" ca="1" si="372"/>
        <v/>
      </c>
      <c r="F1858" s="82" t="str">
        <f t="array" aca="1" ref="F1858" ca="1">IF(ISNUMBER(SEARCH("Bit", $K1858)), "", INDEX(F:F,MAX(IF(OFFSET(F1858,-25,0,24,1)&lt;&gt;"",ROW(OFFSET(F1858,-25,0,24,1)))),)+1)</f>
        <v/>
      </c>
      <c r="G1858" s="82"/>
      <c r="H1858" s="82"/>
      <c r="I1858" s="82"/>
      <c r="J1858" s="82"/>
      <c r="K1858" s="89" t="s">
        <v>39</v>
      </c>
      <c r="L1858" s="89"/>
      <c r="M1858" s="90" t="s">
        <v>1236</v>
      </c>
      <c r="N1858" s="91" t="s">
        <v>1235</v>
      </c>
      <c r="Q1858" s="19"/>
      <c r="R1858" s="19"/>
    </row>
    <row r="1859" spans="1:18" s="18" customFormat="1" ht="22.5" hidden="1" outlineLevel="1" x14ac:dyDescent="0.25">
      <c r="A1859" s="106"/>
      <c r="B1859" s="80"/>
      <c r="C1859" s="81"/>
      <c r="D1859" s="82"/>
      <c r="E1859" s="82" t="str">
        <f t="shared" ca="1" si="369"/>
        <v/>
      </c>
      <c r="F1859" s="82" t="str">
        <f t="array" aca="1" ref="F1859" ca="1">IF(ISNUMBER(SEARCH("Bit", $K1859)), "", INDEX(F:F,MAX(IF(OFFSET(F1859,-25,0,24,1)&lt;&gt;"",ROW(OFFSET(F1859,-25,0,24,1)))),)+1)</f>
        <v/>
      </c>
      <c r="G1859" s="82"/>
      <c r="H1859" s="82"/>
      <c r="I1859" s="82"/>
      <c r="J1859" s="82"/>
      <c r="K1859" s="89" t="s">
        <v>88</v>
      </c>
      <c r="L1859" s="89"/>
      <c r="M1859" s="90" t="s">
        <v>1237</v>
      </c>
      <c r="N1859" s="91" t="s">
        <v>1238</v>
      </c>
      <c r="Q1859" s="19"/>
      <c r="R1859" s="19"/>
    </row>
    <row r="1860" spans="1:18" s="18" customFormat="1" ht="22.5" hidden="1" outlineLevel="1" x14ac:dyDescent="0.25">
      <c r="A1860" s="106"/>
      <c r="B1860" s="80"/>
      <c r="C1860" s="81"/>
      <c r="D1860" s="82"/>
      <c r="E1860" s="82" t="str">
        <f t="shared" ca="1" si="369"/>
        <v/>
      </c>
      <c r="F1860" s="82" t="str">
        <f t="array" aca="1" ref="F1860" ca="1">IF(ISNUMBER(SEARCH("Bit", $K1860)), "", INDEX(F:F,MAX(IF(OFFSET(F1860,-25,0,24,1)&lt;&gt;"",ROW(OFFSET(F1860,-25,0,24,1)))),)+1)</f>
        <v/>
      </c>
      <c r="G1860" s="82"/>
      <c r="H1860" s="82"/>
      <c r="I1860" s="82"/>
      <c r="J1860" s="82"/>
      <c r="K1860" s="89" t="s">
        <v>90</v>
      </c>
      <c r="L1860" s="89"/>
      <c r="M1860" s="90" t="s">
        <v>1239</v>
      </c>
      <c r="N1860" s="91" t="s">
        <v>1238</v>
      </c>
      <c r="Q1860" s="19"/>
      <c r="R1860" s="19"/>
    </row>
    <row r="1861" spans="1:18" s="18" customFormat="1" ht="15.75" collapsed="1" x14ac:dyDescent="0.25">
      <c r="A1861" s="106"/>
      <c r="B1861" s="80" t="s">
        <v>40</v>
      </c>
      <c r="C1861" s="81" t="s">
        <v>1240</v>
      </c>
      <c r="D1861" s="82" t="s">
        <v>817</v>
      </c>
      <c r="E1861" s="82" t="str">
        <f>IF(F1861&lt;&gt;"","0x"&amp;DEC2HEX(F1861,3),"")</f>
        <v>0x360</v>
      </c>
      <c r="F1861" s="82">
        <f>864</f>
        <v>864</v>
      </c>
      <c r="G1861" s="82" t="s">
        <v>824</v>
      </c>
      <c r="H1861" s="82">
        <v>16</v>
      </c>
      <c r="I1861" s="82"/>
      <c r="J1861" s="82"/>
      <c r="K1861" s="89" t="s">
        <v>45</v>
      </c>
      <c r="L1861" s="89" t="s">
        <v>1241</v>
      </c>
      <c r="M1861" s="90"/>
      <c r="N1861" s="91"/>
      <c r="Q1861" s="19"/>
      <c r="R1861" s="19"/>
    </row>
    <row r="1862" spans="1:18" s="18" customFormat="1" ht="15.75" hidden="1" outlineLevel="1" x14ac:dyDescent="0.25">
      <c r="A1862" s="106"/>
      <c r="B1862" s="80"/>
      <c r="C1862" s="81"/>
      <c r="D1862" s="82"/>
      <c r="E1862" s="82" t="str">
        <f ca="1">IF(F1862&lt;&gt;"","0x"&amp;DEC2HEX(F1862,3),"")</f>
        <v/>
      </c>
      <c r="F1862" s="82" t="str">
        <f t="array" aca="1" ref="F1862" ca="1">IF(ISNUMBER(SEARCH("Bit", $K1862)), "", INDEX(F:F,MAX(IF(OFFSET(F1862,-25,0,24,1)&lt;&gt;"",ROW(OFFSET(F1862,-25,0,24,1)))),)+1)</f>
        <v/>
      </c>
      <c r="G1862" s="82"/>
      <c r="H1862" s="82"/>
      <c r="I1862" s="82"/>
      <c r="J1862" s="82"/>
      <c r="K1862" s="103" t="s">
        <v>47</v>
      </c>
      <c r="L1862" s="89"/>
      <c r="M1862" s="104" t="s">
        <v>48</v>
      </c>
      <c r="N1862" s="105" t="s">
        <v>49</v>
      </c>
      <c r="Q1862" s="19"/>
      <c r="R1862" s="19"/>
    </row>
    <row r="1863" spans="1:18" s="18" customFormat="1" ht="15.75" hidden="1" outlineLevel="1" x14ac:dyDescent="0.25">
      <c r="A1863" s="106"/>
      <c r="B1863" s="80"/>
      <c r="C1863" s="81"/>
      <c r="D1863" s="82"/>
      <c r="E1863" s="82" t="str">
        <f t="shared" ref="E1863" ca="1" si="373">IF(F1863&lt;&gt;"","0x"&amp;DEC2HEX(F1863,3),"")</f>
        <v/>
      </c>
      <c r="F1863" s="82" t="str">
        <f t="array" aca="1" ref="F1863" ca="1">IF(ISNUMBER(SEARCH("Bit", $K1863)), "", INDEX(F:F,MAX(IF(OFFSET(F1863,-25,0,24,1)&lt;&gt;"",ROW(OFFSET(F1863,-25,0,24,1)))),)+1)</f>
        <v/>
      </c>
      <c r="G1863" s="82"/>
      <c r="H1863" s="82"/>
      <c r="I1863" s="82"/>
      <c r="J1863" s="82"/>
      <c r="K1863" s="103" t="s">
        <v>50</v>
      </c>
      <c r="L1863" s="89"/>
      <c r="M1863" s="104" t="s">
        <v>51</v>
      </c>
      <c r="N1863" s="105" t="s">
        <v>52</v>
      </c>
      <c r="Q1863" s="19"/>
      <c r="R1863" s="19"/>
    </row>
    <row r="1864" spans="1:18" s="18" customFormat="1" ht="22.5" hidden="1" outlineLevel="1" x14ac:dyDescent="0.25">
      <c r="A1864" s="106"/>
      <c r="B1864" s="80"/>
      <c r="C1864" s="81"/>
      <c r="D1864" s="82"/>
      <c r="E1864" s="82" t="str">
        <f ca="1">IF(F1864&lt;&gt;"","0x"&amp;DEC2HEX(F1864,3),"")</f>
        <v/>
      </c>
      <c r="F1864" s="82" t="str">
        <f t="array" aca="1" ref="F1864" ca="1">IF(ISNUMBER(SEARCH("Bit", $K1864)), "", INDEX(F:F,MAX(IF(OFFSET(F1864,-25,0,24,1)&lt;&gt;"",ROW(OFFSET(F1864,-25,0,24,1)))),)+1)</f>
        <v/>
      </c>
      <c r="G1864" s="82"/>
      <c r="H1864" s="82"/>
      <c r="I1864" s="82"/>
      <c r="J1864" s="82"/>
      <c r="K1864" s="103" t="s">
        <v>53</v>
      </c>
      <c r="L1864" s="89"/>
      <c r="M1864" s="104" t="s">
        <v>54</v>
      </c>
      <c r="N1864" s="105" t="s">
        <v>55</v>
      </c>
      <c r="Q1864" s="19"/>
      <c r="R1864" s="19"/>
    </row>
    <row r="1865" spans="1:18" s="18" customFormat="1" ht="15.75" collapsed="1" x14ac:dyDescent="0.25">
      <c r="A1865" s="106"/>
      <c r="B1865" s="80" t="s">
        <v>40</v>
      </c>
      <c r="C1865" s="81" t="s">
        <v>1242</v>
      </c>
      <c r="D1865" s="82" t="s">
        <v>817</v>
      </c>
      <c r="E1865" s="82" t="str">
        <f ca="1">IF(F1865&lt;&gt;"","0x"&amp;DEC2HEX(F1865,3),"")</f>
        <v>0x361</v>
      </c>
      <c r="F1865" s="82">
        <f t="array" aca="1" ref="F1865" ca="1">IF(ISNUMBER(SEARCH("Bit", $K1865)), "", INDEX(F:F,MAX(IF(OFFSET(F1865,-25,0,24,1)&lt;&gt;"",ROW(OFFSET(F1865,-25,0,24,1)))),)+1)</f>
        <v>865</v>
      </c>
      <c r="G1865" s="82" t="s">
        <v>824</v>
      </c>
      <c r="H1865" s="82">
        <v>16</v>
      </c>
      <c r="I1865" s="82"/>
      <c r="J1865" s="82"/>
      <c r="K1865" s="89" t="s">
        <v>45</v>
      </c>
      <c r="L1865" s="89" t="s">
        <v>1241</v>
      </c>
      <c r="M1865" s="90"/>
      <c r="N1865" s="91"/>
      <c r="Q1865" s="19"/>
      <c r="R1865" s="19"/>
    </row>
    <row r="1866" spans="1:18" s="18" customFormat="1" ht="15.75" hidden="1" outlineLevel="1" x14ac:dyDescent="0.25">
      <c r="A1866" s="106"/>
      <c r="B1866" s="80"/>
      <c r="C1866" s="81"/>
      <c r="D1866" s="82"/>
      <c r="E1866" s="82" t="str">
        <f t="shared" ref="E1866:E1903" ca="1" si="374">IF(F1866&lt;&gt;"","0x"&amp;DEC2HEX(F1866,3),"")</f>
        <v/>
      </c>
      <c r="F1866" s="82" t="str">
        <f t="array" aca="1" ref="F1866" ca="1">IF(ISNUMBER(SEARCH("Bit", $K1866)), "", INDEX(F:F,MAX(IF(OFFSET(F1866,-25,0,24,1)&lt;&gt;"",ROW(OFFSET(F1866,-25,0,24,1)))),)+1)</f>
        <v/>
      </c>
      <c r="G1866" s="82"/>
      <c r="H1866" s="82"/>
      <c r="I1866" s="82"/>
      <c r="J1866" s="82"/>
      <c r="K1866" s="103" t="s">
        <v>47</v>
      </c>
      <c r="L1866" s="89"/>
      <c r="M1866" s="104" t="s">
        <v>48</v>
      </c>
      <c r="N1866" s="105" t="s">
        <v>57</v>
      </c>
      <c r="Q1866" s="19"/>
      <c r="R1866" s="19"/>
    </row>
    <row r="1867" spans="1:18" s="18" customFormat="1" ht="15.75" hidden="1" outlineLevel="1" x14ac:dyDescent="0.25">
      <c r="A1867" s="106"/>
      <c r="B1867" s="80"/>
      <c r="C1867" s="81"/>
      <c r="D1867" s="82"/>
      <c r="E1867" s="82" t="str">
        <f t="shared" ca="1" si="374"/>
        <v/>
      </c>
      <c r="F1867" s="82" t="str">
        <f t="array" aca="1" ref="F1867" ca="1">IF(ISNUMBER(SEARCH("Bit", $K1867)), "", INDEX(F:F,MAX(IF(OFFSET(F1867,-25,0,24,1)&lt;&gt;"",ROW(OFFSET(F1867,-25,0,24,1)))),)+1)</f>
        <v/>
      </c>
      <c r="G1867" s="82"/>
      <c r="H1867" s="82"/>
      <c r="I1867" s="82"/>
      <c r="J1867" s="82"/>
      <c r="K1867" s="103" t="s">
        <v>50</v>
      </c>
      <c r="L1867" s="89"/>
      <c r="M1867" s="104" t="s">
        <v>51</v>
      </c>
      <c r="N1867" s="105" t="s">
        <v>58</v>
      </c>
      <c r="Q1867" s="19"/>
      <c r="R1867" s="19"/>
    </row>
    <row r="1868" spans="1:18" s="18" customFormat="1" ht="15.75" hidden="1" outlineLevel="1" x14ac:dyDescent="0.25">
      <c r="A1868" s="106"/>
      <c r="B1868" s="80"/>
      <c r="C1868" s="81"/>
      <c r="D1868" s="82"/>
      <c r="E1868" s="82" t="str">
        <f t="shared" ca="1" si="374"/>
        <v/>
      </c>
      <c r="F1868" s="82" t="str">
        <f t="array" aca="1" ref="F1868" ca="1">IF(ISNUMBER(SEARCH("Bit", $K1868)), "", INDEX(F:F,MAX(IF(OFFSET(F1868,-25,0,24,1)&lt;&gt;"",ROW(OFFSET(F1868,-25,0,24,1)))),)+1)</f>
        <v/>
      </c>
      <c r="G1868" s="82"/>
      <c r="H1868" s="82"/>
      <c r="I1868" s="82"/>
      <c r="J1868" s="82"/>
      <c r="K1868" s="103" t="s">
        <v>53</v>
      </c>
      <c r="L1868" s="89"/>
      <c r="M1868" s="104" t="s">
        <v>54</v>
      </c>
      <c r="N1868" s="105" t="s">
        <v>59</v>
      </c>
      <c r="Q1868" s="19"/>
      <c r="R1868" s="19"/>
    </row>
    <row r="1869" spans="1:18" s="18" customFormat="1" ht="15.75" collapsed="1" x14ac:dyDescent="0.25">
      <c r="A1869" s="106"/>
      <c r="B1869" s="80" t="s">
        <v>40</v>
      </c>
      <c r="C1869" s="81" t="s">
        <v>1243</v>
      </c>
      <c r="D1869" s="82" t="s">
        <v>817</v>
      </c>
      <c r="E1869" s="82" t="str">
        <f t="shared" ca="1" si="374"/>
        <v>0x362</v>
      </c>
      <c r="F1869" s="82">
        <f t="array" aca="1" ref="F1869" ca="1">IF(ISNUMBER(SEARCH("Bit", $K1869)), "", INDEX(F:F,MAX(IF(OFFSET(F1869,-25,0,24,1)&lt;&gt;"",ROW(OFFSET(F1869,-25,0,24,1)))),)+1)</f>
        <v>866</v>
      </c>
      <c r="G1869" s="82" t="s">
        <v>824</v>
      </c>
      <c r="H1869" s="82">
        <v>16</v>
      </c>
      <c r="I1869" s="82"/>
      <c r="J1869" s="82"/>
      <c r="K1869" s="89" t="s">
        <v>45</v>
      </c>
      <c r="L1869" s="89" t="s">
        <v>1241</v>
      </c>
      <c r="M1869" s="90"/>
      <c r="N1869" s="91"/>
      <c r="Q1869" s="19"/>
      <c r="R1869" s="19"/>
    </row>
    <row r="1870" spans="1:18" s="18" customFormat="1" ht="15.75" hidden="1" outlineLevel="1" x14ac:dyDescent="0.25">
      <c r="A1870" s="106"/>
      <c r="B1870" s="80"/>
      <c r="C1870" s="81"/>
      <c r="D1870" s="82"/>
      <c r="E1870" s="82" t="str">
        <f t="shared" ca="1" si="374"/>
        <v/>
      </c>
      <c r="F1870" s="82" t="str">
        <f t="array" aca="1" ref="F1870" ca="1">IF(ISNUMBER(SEARCH("Bit", $K1870)), "", INDEX(F:F,MAX(IF(OFFSET(F1870,-25,0,24,1)&lt;&gt;"",ROW(OFFSET(F1870,-25,0,24,1)))),)+1)</f>
        <v/>
      </c>
      <c r="G1870" s="82"/>
      <c r="H1870" s="82"/>
      <c r="I1870" s="82"/>
      <c r="J1870" s="82"/>
      <c r="K1870" s="103" t="s">
        <v>47</v>
      </c>
      <c r="L1870" s="89"/>
      <c r="M1870" s="104" t="s">
        <v>48</v>
      </c>
      <c r="N1870" s="105" t="s">
        <v>62</v>
      </c>
      <c r="Q1870" s="19"/>
      <c r="R1870" s="19"/>
    </row>
    <row r="1871" spans="1:18" s="18" customFormat="1" ht="15.75" hidden="1" outlineLevel="1" x14ac:dyDescent="0.25">
      <c r="A1871" s="106"/>
      <c r="B1871" s="80"/>
      <c r="C1871" s="81"/>
      <c r="D1871" s="82"/>
      <c r="E1871" s="82" t="str">
        <f t="shared" ca="1" si="374"/>
        <v/>
      </c>
      <c r="F1871" s="82" t="str">
        <f t="array" aca="1" ref="F1871" ca="1">IF(ISNUMBER(SEARCH("Bit", $K1871)), "", INDEX(F:F,MAX(IF(OFFSET(F1871,-25,0,24,1)&lt;&gt;"",ROW(OFFSET(F1871,-25,0,24,1)))),)+1)</f>
        <v/>
      </c>
      <c r="G1871" s="82"/>
      <c r="H1871" s="82"/>
      <c r="I1871" s="82"/>
      <c r="J1871" s="82"/>
      <c r="K1871" s="103" t="s">
        <v>50</v>
      </c>
      <c r="L1871" s="89"/>
      <c r="M1871" s="104" t="s">
        <v>51</v>
      </c>
      <c r="N1871" s="105" t="s">
        <v>63</v>
      </c>
      <c r="Q1871" s="19"/>
      <c r="R1871" s="19"/>
    </row>
    <row r="1872" spans="1:18" s="18" customFormat="1" ht="22.5" hidden="1" outlineLevel="1" x14ac:dyDescent="0.25">
      <c r="A1872" s="106"/>
      <c r="B1872" s="80"/>
      <c r="C1872" s="81"/>
      <c r="D1872" s="82"/>
      <c r="E1872" s="82" t="str">
        <f t="shared" ca="1" si="374"/>
        <v/>
      </c>
      <c r="F1872" s="82" t="str">
        <f t="array" aca="1" ref="F1872" ca="1">IF(ISNUMBER(SEARCH("Bit", $K1872)), "", INDEX(F:F,MAX(IF(OFFSET(F1872,-25,0,24,1)&lt;&gt;"",ROW(OFFSET(F1872,-25,0,24,1)))),)+1)</f>
        <v/>
      </c>
      <c r="G1872" s="82"/>
      <c r="H1872" s="82"/>
      <c r="I1872" s="82"/>
      <c r="J1872" s="82"/>
      <c r="K1872" s="103" t="s">
        <v>53</v>
      </c>
      <c r="L1872" s="89"/>
      <c r="M1872" s="104" t="s">
        <v>54</v>
      </c>
      <c r="N1872" s="105" t="s">
        <v>64</v>
      </c>
      <c r="Q1872" s="19"/>
      <c r="R1872" s="19"/>
    </row>
    <row r="1873" spans="1:18" s="18" customFormat="1" ht="15.75" collapsed="1" x14ac:dyDescent="0.25">
      <c r="A1873" s="106"/>
      <c r="B1873" s="80" t="s">
        <v>40</v>
      </c>
      <c r="C1873" s="81" t="s">
        <v>1244</v>
      </c>
      <c r="D1873" s="82" t="s">
        <v>817</v>
      </c>
      <c r="E1873" s="82" t="str">
        <f t="shared" ca="1" si="374"/>
        <v>0x363</v>
      </c>
      <c r="F1873" s="82">
        <f t="array" aca="1" ref="F1873" ca="1">IF(ISNUMBER(SEARCH("Bit", $K1873)), "", INDEX(F:F,MAX(IF(OFFSET(F1873,-25,0,24,1)&lt;&gt;"",ROW(OFFSET(F1873,-25,0,24,1)))),)+1)</f>
        <v>867</v>
      </c>
      <c r="G1873" s="82" t="s">
        <v>824</v>
      </c>
      <c r="H1873" s="82">
        <v>8</v>
      </c>
      <c r="I1873" s="82"/>
      <c r="J1873" s="82"/>
      <c r="K1873" s="89" t="s">
        <v>45</v>
      </c>
      <c r="L1873" s="89" t="s">
        <v>1241</v>
      </c>
      <c r="M1873" s="90"/>
      <c r="N1873" s="91"/>
      <c r="Q1873" s="19"/>
      <c r="R1873" s="19"/>
    </row>
    <row r="1874" spans="1:18" s="18" customFormat="1" ht="15.75" hidden="1" outlineLevel="1" x14ac:dyDescent="0.25">
      <c r="A1874" s="106"/>
      <c r="B1874" s="80"/>
      <c r="C1874" s="81"/>
      <c r="D1874" s="82"/>
      <c r="E1874" s="82" t="str">
        <f t="shared" ca="1" si="374"/>
        <v/>
      </c>
      <c r="F1874" s="82" t="str">
        <f t="array" aca="1" ref="F1874" ca="1">IF(ISNUMBER(SEARCH("Bit", $K1874)), "", INDEX(F:F,MAX(IF(OFFSET(F1874,-25,0,24,1)&lt;&gt;"",ROW(OFFSET(F1874,-25,0,24,1)))),)+1)</f>
        <v/>
      </c>
      <c r="G1874" s="82"/>
      <c r="H1874" s="82"/>
      <c r="I1874" s="82"/>
      <c r="J1874" s="82"/>
      <c r="K1874" s="89" t="s">
        <v>34</v>
      </c>
      <c r="L1874" s="89"/>
      <c r="M1874" s="90" t="s">
        <v>71</v>
      </c>
      <c r="N1874" s="91" t="s">
        <v>72</v>
      </c>
      <c r="Q1874" s="19"/>
      <c r="R1874" s="19"/>
    </row>
    <row r="1875" spans="1:18" s="18" customFormat="1" ht="22.5" hidden="1" outlineLevel="1" x14ac:dyDescent="0.25">
      <c r="A1875" s="106"/>
      <c r="B1875" s="80"/>
      <c r="C1875" s="81"/>
      <c r="D1875" s="82"/>
      <c r="E1875" s="82" t="str">
        <f t="shared" ca="1" si="374"/>
        <v/>
      </c>
      <c r="F1875" s="82" t="str">
        <f t="array" aca="1" ref="F1875" ca="1">IF(ISNUMBER(SEARCH("Bit", $K1875)), "", INDEX(F:F,MAX(IF(OFFSET(F1875,-25,0,24,1)&lt;&gt;"",ROW(OFFSET(F1875,-25,0,24,1)))),)+1)</f>
        <v/>
      </c>
      <c r="G1875" s="82"/>
      <c r="H1875" s="82"/>
      <c r="I1875" s="82"/>
      <c r="J1875" s="82"/>
      <c r="K1875" s="89" t="s">
        <v>73</v>
      </c>
      <c r="L1875" s="89"/>
      <c r="M1875" s="90" t="s">
        <v>74</v>
      </c>
      <c r="N1875" s="91" t="s">
        <v>75</v>
      </c>
      <c r="Q1875" s="19"/>
      <c r="R1875" s="19"/>
    </row>
    <row r="1876" spans="1:18" s="18" customFormat="1" ht="33.75" hidden="1" outlineLevel="1" x14ac:dyDescent="0.25">
      <c r="A1876" s="106"/>
      <c r="B1876" s="80"/>
      <c r="C1876" s="81"/>
      <c r="D1876" s="82"/>
      <c r="E1876" s="82" t="str">
        <f t="shared" ca="1" si="374"/>
        <v/>
      </c>
      <c r="F1876" s="82" t="str">
        <f t="array" aca="1" ref="F1876" ca="1">IF(ISNUMBER(SEARCH("Bit", $K1876)), "", INDEX(F:F,MAX(IF(OFFSET(F1876,-25,0,24,1)&lt;&gt;"",ROW(OFFSET(F1876,-25,0,24,1)))),)+1)</f>
        <v/>
      </c>
      <c r="G1876" s="82"/>
      <c r="H1876" s="82"/>
      <c r="I1876" s="82"/>
      <c r="J1876" s="82"/>
      <c r="K1876" s="89" t="s">
        <v>76</v>
      </c>
      <c r="L1876" s="89"/>
      <c r="M1876" s="90" t="s">
        <v>48</v>
      </c>
      <c r="N1876" s="91" t="s">
        <v>77</v>
      </c>
      <c r="Q1876" s="19"/>
      <c r="R1876" s="19"/>
    </row>
    <row r="1877" spans="1:18" s="18" customFormat="1" ht="15.75" collapsed="1" x14ac:dyDescent="0.25">
      <c r="A1877" s="106"/>
      <c r="B1877" s="80" t="s">
        <v>40</v>
      </c>
      <c r="C1877" s="81" t="s">
        <v>1245</v>
      </c>
      <c r="D1877" s="82" t="s">
        <v>817</v>
      </c>
      <c r="E1877" s="82" t="str">
        <f t="shared" ca="1" si="374"/>
        <v>0x364</v>
      </c>
      <c r="F1877" s="82">
        <f t="array" aca="1" ref="F1877" ca="1">IF(ISNUMBER(SEARCH("Bit", $K1877)), "", INDEX(F:F,MAX(IF(OFFSET(F1877,-25,0,24,1)&lt;&gt;"",ROW(OFFSET(F1877,-25,0,24,1)))),)+1)</f>
        <v>868</v>
      </c>
      <c r="G1877" s="82" t="s">
        <v>824</v>
      </c>
      <c r="H1877" s="82">
        <v>16</v>
      </c>
      <c r="I1877" s="82"/>
      <c r="J1877" s="82"/>
      <c r="K1877" s="89" t="s">
        <v>45</v>
      </c>
      <c r="L1877" s="89" t="s">
        <v>1241</v>
      </c>
      <c r="M1877" s="90"/>
      <c r="N1877" s="91"/>
      <c r="Q1877" s="19"/>
      <c r="R1877" s="19"/>
    </row>
    <row r="1878" spans="1:18" s="18" customFormat="1" ht="15.75" hidden="1" outlineLevel="1" x14ac:dyDescent="0.25">
      <c r="A1878" s="106"/>
      <c r="B1878" s="80"/>
      <c r="C1878" s="81"/>
      <c r="D1878" s="82"/>
      <c r="E1878" s="82" t="str">
        <f t="shared" ca="1" si="374"/>
        <v/>
      </c>
      <c r="F1878" s="82" t="str">
        <f t="array" aca="1" ref="F1878" ca="1">IF(ISNUMBER(SEARCH("Bit", $K1878)), "", INDEX(F:F,MAX(IF(OFFSET(F1878,-25,0,24,1)&lt;&gt;"",ROW(OFFSET(F1878,-25,0,24,1)))),)+1)</f>
        <v/>
      </c>
      <c r="G1878" s="82"/>
      <c r="H1878" s="82"/>
      <c r="I1878" s="82"/>
      <c r="J1878" s="82"/>
      <c r="K1878" s="103" t="s">
        <v>47</v>
      </c>
      <c r="L1878" s="89"/>
      <c r="M1878" s="104" t="s">
        <v>48</v>
      </c>
      <c r="N1878" s="105" t="s">
        <v>57</v>
      </c>
      <c r="Q1878" s="19"/>
      <c r="R1878" s="19"/>
    </row>
    <row r="1879" spans="1:18" s="18" customFormat="1" ht="15.75" hidden="1" outlineLevel="1" x14ac:dyDescent="0.25">
      <c r="A1879" s="106"/>
      <c r="B1879" s="80"/>
      <c r="C1879" s="81"/>
      <c r="D1879" s="82"/>
      <c r="E1879" s="82" t="str">
        <f t="shared" ca="1" si="374"/>
        <v/>
      </c>
      <c r="F1879" s="82" t="str">
        <f t="array" aca="1" ref="F1879" ca="1">IF(ISNUMBER(SEARCH("Bit", $K1879)), "", INDEX(F:F,MAX(IF(OFFSET(F1879,-25,0,24,1)&lt;&gt;"",ROW(OFFSET(F1879,-25,0,24,1)))),)+1)</f>
        <v/>
      </c>
      <c r="G1879" s="82"/>
      <c r="H1879" s="82"/>
      <c r="I1879" s="82"/>
      <c r="J1879" s="82"/>
      <c r="K1879" s="103" t="s">
        <v>50</v>
      </c>
      <c r="L1879" s="89"/>
      <c r="M1879" s="104" t="s">
        <v>51</v>
      </c>
      <c r="N1879" s="105" t="s">
        <v>79</v>
      </c>
      <c r="Q1879" s="19"/>
      <c r="R1879" s="19"/>
    </row>
    <row r="1880" spans="1:18" s="18" customFormat="1" ht="15.75" hidden="1" outlineLevel="1" x14ac:dyDescent="0.25">
      <c r="A1880" s="106"/>
      <c r="B1880" s="80"/>
      <c r="C1880" s="81"/>
      <c r="D1880" s="82"/>
      <c r="E1880" s="82" t="str">
        <f t="shared" ca="1" si="374"/>
        <v/>
      </c>
      <c r="F1880" s="82" t="str">
        <f t="array" aca="1" ref="F1880" ca="1">IF(ISNUMBER(SEARCH("Bit", $K1880)), "", INDEX(F:F,MAX(IF(OFFSET(F1880,-25,0,24,1)&lt;&gt;"",ROW(OFFSET(F1880,-25,0,24,1)))),)+1)</f>
        <v/>
      </c>
      <c r="G1880" s="82"/>
      <c r="H1880" s="82"/>
      <c r="I1880" s="82"/>
      <c r="J1880" s="82"/>
      <c r="K1880" s="103" t="s">
        <v>53</v>
      </c>
      <c r="L1880" s="89"/>
      <c r="M1880" s="104" t="s">
        <v>54</v>
      </c>
      <c r="N1880" s="105" t="s">
        <v>80</v>
      </c>
      <c r="Q1880" s="19"/>
      <c r="R1880" s="19"/>
    </row>
    <row r="1881" spans="1:18" s="18" customFormat="1" ht="15.75" collapsed="1" x14ac:dyDescent="0.25">
      <c r="A1881" s="106"/>
      <c r="B1881" s="80" t="s">
        <v>40</v>
      </c>
      <c r="C1881" s="81" t="s">
        <v>1246</v>
      </c>
      <c r="D1881" s="82" t="s">
        <v>817</v>
      </c>
      <c r="E1881" s="82" t="str">
        <f t="shared" ca="1" si="374"/>
        <v>0x365</v>
      </c>
      <c r="F1881" s="82">
        <f t="array" aca="1" ref="F1881" ca="1">IF(ISNUMBER(SEARCH("Bit", $K1881)), "", INDEX(F:F,MAX(IF(OFFSET(F1881,-25,0,24,1)&lt;&gt;"",ROW(OFFSET(F1881,-25,0,24,1)))),)+1)</f>
        <v>869</v>
      </c>
      <c r="G1881" s="82" t="s">
        <v>824</v>
      </c>
      <c r="H1881" s="82">
        <v>16</v>
      </c>
      <c r="I1881" s="82"/>
      <c r="J1881" s="82"/>
      <c r="K1881" s="89" t="s">
        <v>45</v>
      </c>
      <c r="L1881" s="89" t="s">
        <v>1241</v>
      </c>
      <c r="M1881" s="90"/>
      <c r="N1881" s="91"/>
      <c r="Q1881" s="19"/>
      <c r="R1881" s="19"/>
    </row>
    <row r="1882" spans="1:18" s="18" customFormat="1" ht="15.75" hidden="1" outlineLevel="1" x14ac:dyDescent="0.25">
      <c r="A1882" s="106"/>
      <c r="B1882" s="80"/>
      <c r="C1882" s="81"/>
      <c r="D1882" s="82"/>
      <c r="E1882" s="82" t="str">
        <f t="shared" ca="1" si="374"/>
        <v/>
      </c>
      <c r="F1882" s="82" t="str">
        <f t="array" aca="1" ref="F1882" ca="1">IF(ISNUMBER(SEARCH("Bit", $K1882)), "", INDEX(F:F,MAX(IF(OFFSET(F1882,-25,0,24,1)&lt;&gt;"",ROW(OFFSET(F1882,-25,0,24,1)))),)+1)</f>
        <v/>
      </c>
      <c r="G1882" s="82"/>
      <c r="H1882" s="82"/>
      <c r="I1882" s="82"/>
      <c r="J1882" s="82"/>
      <c r="K1882" s="103" t="s">
        <v>47</v>
      </c>
      <c r="L1882" s="89"/>
      <c r="M1882" s="104" t="s">
        <v>48</v>
      </c>
      <c r="N1882" s="105" t="s">
        <v>62</v>
      </c>
      <c r="Q1882" s="19"/>
      <c r="R1882" s="19"/>
    </row>
    <row r="1883" spans="1:18" s="18" customFormat="1" ht="15.75" hidden="1" outlineLevel="1" x14ac:dyDescent="0.25">
      <c r="A1883" s="106"/>
      <c r="B1883" s="80"/>
      <c r="C1883" s="81"/>
      <c r="D1883" s="82"/>
      <c r="E1883" s="82" t="str">
        <f t="shared" ca="1" si="374"/>
        <v/>
      </c>
      <c r="F1883" s="82" t="str">
        <f t="array" aca="1" ref="F1883" ca="1">IF(ISNUMBER(SEARCH("Bit", $K1883)), "", INDEX(F:F,MAX(IF(OFFSET(F1883,-25,0,24,1)&lt;&gt;"",ROW(OFFSET(F1883,-25,0,24,1)))),)+1)</f>
        <v/>
      </c>
      <c r="G1883" s="82"/>
      <c r="H1883" s="82"/>
      <c r="I1883" s="82"/>
      <c r="J1883" s="82"/>
      <c r="K1883" s="103" t="s">
        <v>50</v>
      </c>
      <c r="L1883" s="89"/>
      <c r="M1883" s="104" t="s">
        <v>51</v>
      </c>
      <c r="N1883" s="105" t="s">
        <v>82</v>
      </c>
      <c r="Q1883" s="19"/>
      <c r="R1883" s="19"/>
    </row>
    <row r="1884" spans="1:18" s="18" customFormat="1" ht="22.5" hidden="1" outlineLevel="1" x14ac:dyDescent="0.25">
      <c r="A1884" s="106"/>
      <c r="B1884" s="80"/>
      <c r="C1884" s="81"/>
      <c r="D1884" s="82"/>
      <c r="E1884" s="82" t="str">
        <f t="shared" ca="1" si="374"/>
        <v/>
      </c>
      <c r="F1884" s="82" t="str">
        <f t="array" aca="1" ref="F1884" ca="1">IF(ISNUMBER(SEARCH("Bit", $K1884)), "", INDEX(F:F,MAX(IF(OFFSET(F1884,-25,0,24,1)&lt;&gt;"",ROW(OFFSET(F1884,-25,0,24,1)))),)+1)</f>
        <v/>
      </c>
      <c r="G1884" s="82"/>
      <c r="H1884" s="82"/>
      <c r="I1884" s="82"/>
      <c r="J1884" s="82"/>
      <c r="K1884" s="103" t="s">
        <v>53</v>
      </c>
      <c r="L1884" s="89"/>
      <c r="M1884" s="104" t="s">
        <v>54</v>
      </c>
      <c r="N1884" s="105" t="s">
        <v>83</v>
      </c>
      <c r="Q1884" s="19"/>
      <c r="R1884" s="19"/>
    </row>
    <row r="1885" spans="1:18" s="18" customFormat="1" ht="15.75" collapsed="1" x14ac:dyDescent="0.25">
      <c r="A1885" s="106"/>
      <c r="B1885" s="100" t="s">
        <v>40</v>
      </c>
      <c r="C1885" s="101" t="s">
        <v>2019</v>
      </c>
      <c r="D1885" s="102" t="s">
        <v>817</v>
      </c>
      <c r="E1885" s="82" t="str">
        <f t="shared" ca="1" si="374"/>
        <v>0x366</v>
      </c>
      <c r="F1885" s="82">
        <f t="array" aca="1" ref="F1885" ca="1">IF(ISNUMBER(SEARCH("Bit", $K1885)), "", INDEX(F:F,MAX(IF(OFFSET(F1885,-25,0,24,1)&lt;&gt;"",ROW(OFFSET(F1885,-25,0,24,1)))),)+1)</f>
        <v>870</v>
      </c>
      <c r="G1885" s="102" t="s">
        <v>43</v>
      </c>
      <c r="H1885" s="102">
        <v>5</v>
      </c>
      <c r="I1885" s="102"/>
      <c r="J1885" s="102"/>
      <c r="K1885" s="103" t="s">
        <v>45</v>
      </c>
      <c r="L1885" s="103" t="s">
        <v>1241</v>
      </c>
      <c r="M1885" s="104"/>
      <c r="N1885" s="105"/>
      <c r="Q1885" s="19"/>
      <c r="R1885" s="19"/>
    </row>
    <row r="1886" spans="1:18" s="18" customFormat="1" ht="33.75" hidden="1" outlineLevel="1" x14ac:dyDescent="0.25">
      <c r="A1886" s="106"/>
      <c r="B1886" s="100"/>
      <c r="C1886" s="101"/>
      <c r="D1886" s="102"/>
      <c r="E1886" s="82" t="str">
        <f t="shared" ca="1" si="374"/>
        <v/>
      </c>
      <c r="F1886" s="82" t="str">
        <f t="array" aca="1" ref="F1886" ca="1">IF(ISNUMBER(SEARCH("Bit", $K1886)), "", INDEX(F:F,MAX(IF(OFFSET(F1886,-25,0,24,1)&lt;&gt;"",ROW(OFFSET(F1886,-25,0,24,1)))),)+1)</f>
        <v/>
      </c>
      <c r="G1886" s="102"/>
      <c r="H1886" s="102"/>
      <c r="I1886" s="102"/>
      <c r="J1886" s="102"/>
      <c r="K1886" s="103" t="s">
        <v>37</v>
      </c>
      <c r="L1886" s="103"/>
      <c r="M1886" s="104" t="s">
        <v>2023</v>
      </c>
      <c r="N1886" s="105" t="s">
        <v>2025</v>
      </c>
      <c r="Q1886" s="19"/>
      <c r="R1886" s="19"/>
    </row>
    <row r="1887" spans="1:18" s="18" customFormat="1" ht="45" hidden="1" outlineLevel="1" x14ac:dyDescent="0.25">
      <c r="A1887" s="106"/>
      <c r="B1887" s="100"/>
      <c r="C1887" s="101"/>
      <c r="D1887" s="102"/>
      <c r="E1887" s="82" t="str">
        <f t="shared" ca="1" si="374"/>
        <v/>
      </c>
      <c r="F1887" s="82" t="str">
        <f t="array" aca="1" ref="F1887" ca="1">IF(ISNUMBER(SEARCH("Bit", $K1887)), "", INDEX(F:F,MAX(IF(OFFSET(F1887,-25,0,24,1)&lt;&gt;"",ROW(OFFSET(F1887,-25,0,24,1)))),)+1)</f>
        <v/>
      </c>
      <c r="G1887" s="102"/>
      <c r="H1887" s="102"/>
      <c r="I1887" s="102"/>
      <c r="J1887" s="102"/>
      <c r="K1887" s="103" t="s">
        <v>38</v>
      </c>
      <c r="L1887" s="103"/>
      <c r="M1887" s="104" t="s">
        <v>84</v>
      </c>
      <c r="N1887" s="105" t="s">
        <v>85</v>
      </c>
      <c r="Q1887" s="19"/>
      <c r="R1887" s="19"/>
    </row>
    <row r="1888" spans="1:18" s="18" customFormat="1" ht="33.75" hidden="1" outlineLevel="1" x14ac:dyDescent="0.25">
      <c r="A1888" s="106"/>
      <c r="B1888" s="100"/>
      <c r="C1888" s="101"/>
      <c r="D1888" s="102"/>
      <c r="E1888" s="82" t="str">
        <f t="shared" ca="1" si="374"/>
        <v/>
      </c>
      <c r="F1888" s="82" t="str">
        <f t="array" aca="1" ref="F1888" ca="1">IF(ISNUMBER(SEARCH("Bit", $K1888)), "", INDEX(F:F,MAX(IF(OFFSET(F1888,-25,0,24,1)&lt;&gt;"",ROW(OFFSET(F1888,-25,0,24,1)))),)+1)</f>
        <v/>
      </c>
      <c r="G1888" s="102"/>
      <c r="H1888" s="102"/>
      <c r="I1888" s="102"/>
      <c r="J1888" s="102"/>
      <c r="K1888" s="103" t="s">
        <v>39</v>
      </c>
      <c r="L1888" s="103"/>
      <c r="M1888" s="104" t="s">
        <v>86</v>
      </c>
      <c r="N1888" s="105" t="s">
        <v>87</v>
      </c>
      <c r="Q1888" s="19"/>
      <c r="R1888" s="19"/>
    </row>
    <row r="1889" spans="1:18" s="18" customFormat="1" ht="45" hidden="1" outlineLevel="1" x14ac:dyDescent="0.25">
      <c r="A1889" s="106"/>
      <c r="B1889" s="100"/>
      <c r="C1889" s="101"/>
      <c r="D1889" s="102"/>
      <c r="E1889" s="82" t="str">
        <f t="shared" ca="1" si="374"/>
        <v/>
      </c>
      <c r="F1889" s="82" t="str">
        <f t="array" aca="1" ref="F1889" ca="1">IF(ISNUMBER(SEARCH("Bit", $K1889)), "", INDEX(F:F,MAX(IF(OFFSET(F1889,-25,0,24,1)&lt;&gt;"",ROW(OFFSET(F1889,-25,0,24,1)))),)+1)</f>
        <v/>
      </c>
      <c r="G1889" s="102"/>
      <c r="H1889" s="102"/>
      <c r="I1889" s="102"/>
      <c r="J1889" s="102"/>
      <c r="K1889" s="103" t="s">
        <v>88</v>
      </c>
      <c r="L1889" s="103"/>
      <c r="M1889" s="104" t="s">
        <v>89</v>
      </c>
      <c r="N1889" s="105" t="s">
        <v>2012</v>
      </c>
      <c r="Q1889" s="19"/>
      <c r="R1889" s="19"/>
    </row>
    <row r="1890" spans="1:18" s="18" customFormat="1" ht="33.75" hidden="1" outlineLevel="1" x14ac:dyDescent="0.25">
      <c r="A1890" s="106"/>
      <c r="B1890" s="100"/>
      <c r="C1890" s="101"/>
      <c r="D1890" s="102"/>
      <c r="E1890" s="82" t="str">
        <f t="shared" ca="1" si="374"/>
        <v/>
      </c>
      <c r="F1890" s="82" t="str">
        <f t="array" aca="1" ref="F1890" ca="1">IF(ISNUMBER(SEARCH("Bit", $K1890)), "", INDEX(F:F,MAX(IF(OFFSET(F1890,-25,0,24,1)&lt;&gt;"",ROW(OFFSET(F1890,-25,0,24,1)))),)+1)</f>
        <v/>
      </c>
      <c r="G1890" s="102"/>
      <c r="H1890" s="102"/>
      <c r="I1890" s="102"/>
      <c r="J1890" s="102"/>
      <c r="K1890" s="103" t="s">
        <v>90</v>
      </c>
      <c r="L1890" s="103"/>
      <c r="M1890" s="104" t="s">
        <v>91</v>
      </c>
      <c r="N1890" s="105" t="s">
        <v>92</v>
      </c>
      <c r="Q1890" s="19"/>
      <c r="R1890" s="19"/>
    </row>
    <row r="1891" spans="1:18" s="18" customFormat="1" ht="15.75" collapsed="1" x14ac:dyDescent="0.25">
      <c r="A1891" s="106"/>
      <c r="B1891" s="80" t="s">
        <v>40</v>
      </c>
      <c r="C1891" s="81" t="s">
        <v>1247</v>
      </c>
      <c r="D1891" s="82" t="s">
        <v>817</v>
      </c>
      <c r="E1891" s="82" t="str">
        <f t="shared" ca="1" si="374"/>
        <v>0x367</v>
      </c>
      <c r="F1891" s="82">
        <f t="array" aca="1" ref="F1891" ca="1">IF(ISNUMBER(SEARCH("Bit", $K1891)), "", INDEX(F:F,MAX(IF(OFFSET(F1891,-25,0,24,1)&lt;&gt;"",ROW(OFFSET(F1891,-25,0,24,1)))),)+1)</f>
        <v>871</v>
      </c>
      <c r="G1891" s="82" t="s">
        <v>824</v>
      </c>
      <c r="H1891" s="82">
        <v>8</v>
      </c>
      <c r="I1891" s="82"/>
      <c r="J1891" s="82"/>
      <c r="K1891" s="89" t="s">
        <v>45</v>
      </c>
      <c r="L1891" s="89" t="s">
        <v>1241</v>
      </c>
      <c r="M1891" s="90"/>
      <c r="N1891" s="91"/>
      <c r="Q1891" s="19"/>
      <c r="R1891" s="19"/>
    </row>
    <row r="1892" spans="1:18" s="18" customFormat="1" ht="15.75" hidden="1" outlineLevel="1" x14ac:dyDescent="0.25">
      <c r="A1892" s="106"/>
      <c r="B1892" s="100"/>
      <c r="C1892" s="101"/>
      <c r="D1892" s="102"/>
      <c r="E1892" s="82" t="str">
        <f t="shared" ca="1" si="374"/>
        <v/>
      </c>
      <c r="F1892" s="82" t="str">
        <f t="array" aca="1" ref="F1892" ca="1">IF(ISNUMBER(SEARCH("Bit", $K1892)), "", INDEX(F:F,MAX(IF(OFFSET(F1892,-25,0,24,1)&lt;&gt;"",ROW(OFFSET(F1892,-25,0,24,1)))),)+1)</f>
        <v/>
      </c>
      <c r="G1892" s="102"/>
      <c r="H1892" s="102"/>
      <c r="I1892" s="102"/>
      <c r="J1892" s="102"/>
      <c r="K1892" s="103" t="s">
        <v>34</v>
      </c>
      <c r="L1892" s="103"/>
      <c r="M1892" s="104" t="s">
        <v>95</v>
      </c>
      <c r="N1892" s="105" t="s">
        <v>96</v>
      </c>
      <c r="Q1892" s="19"/>
      <c r="R1892" s="19"/>
    </row>
    <row r="1893" spans="1:18" s="18" customFormat="1" ht="15.75" hidden="1" outlineLevel="1" x14ac:dyDescent="0.25">
      <c r="A1893" s="106"/>
      <c r="B1893" s="100"/>
      <c r="C1893" s="101"/>
      <c r="D1893" s="102"/>
      <c r="E1893" s="82" t="str">
        <f t="shared" ca="1" si="374"/>
        <v/>
      </c>
      <c r="F1893" s="82" t="str">
        <f t="array" aca="1" ref="F1893" ca="1">IF(ISNUMBER(SEARCH("Bit", $K1893)), "", INDEX(F:F,MAX(IF(OFFSET(F1893,-25,0,24,1)&lt;&gt;"",ROW(OFFSET(F1893,-25,0,24,1)))),)+1)</f>
        <v/>
      </c>
      <c r="G1893" s="102"/>
      <c r="H1893" s="102"/>
      <c r="I1893" s="102"/>
      <c r="J1893" s="102"/>
      <c r="K1893" s="103" t="s">
        <v>35</v>
      </c>
      <c r="L1893" s="103"/>
      <c r="M1893" s="104" t="s">
        <v>97</v>
      </c>
      <c r="N1893" s="105" t="s">
        <v>98</v>
      </c>
      <c r="Q1893" s="19"/>
      <c r="R1893" s="19"/>
    </row>
    <row r="1894" spans="1:18" s="18" customFormat="1" ht="22.5" hidden="1" outlineLevel="1" x14ac:dyDescent="0.25">
      <c r="A1894" s="106"/>
      <c r="B1894" s="100"/>
      <c r="C1894" s="101"/>
      <c r="D1894" s="102"/>
      <c r="E1894" s="82" t="str">
        <f t="shared" ca="1" si="374"/>
        <v/>
      </c>
      <c r="F1894" s="82" t="str">
        <f t="array" aca="1" ref="F1894" ca="1">IF(ISNUMBER(SEARCH("Bit", $K1894)), "", INDEX(F:F,MAX(IF(OFFSET(F1894,-25,0,24,1)&lt;&gt;"",ROW(OFFSET(F1894,-25,0,24,1)))),)+1)</f>
        <v/>
      </c>
      <c r="G1894" s="102"/>
      <c r="H1894" s="102"/>
      <c r="I1894" s="102"/>
      <c r="J1894" s="102"/>
      <c r="K1894" s="103" t="s">
        <v>99</v>
      </c>
      <c r="L1894" s="103"/>
      <c r="M1894" s="104" t="s">
        <v>100</v>
      </c>
      <c r="N1894" s="105" t="s">
        <v>2219</v>
      </c>
      <c r="Q1894" s="19"/>
      <c r="R1894" s="19"/>
    </row>
    <row r="1895" spans="1:18" s="18" customFormat="1" ht="22.5" hidden="1" outlineLevel="1" x14ac:dyDescent="0.25">
      <c r="A1895" s="106"/>
      <c r="B1895" s="100"/>
      <c r="C1895" s="101"/>
      <c r="D1895" s="102"/>
      <c r="E1895" s="82" t="str">
        <f t="shared" ca="1" si="374"/>
        <v/>
      </c>
      <c r="F1895" s="82" t="str">
        <f t="array" aca="1" ref="F1895" ca="1">IF(ISNUMBER(SEARCH("Bit", $K1895)), "", INDEX(F:F,MAX(IF(OFFSET(F1895,-25,0,24,1)&lt;&gt;"",ROW(OFFSET(F1895,-25,0,24,1)))),)+1)</f>
        <v/>
      </c>
      <c r="G1895" s="102"/>
      <c r="H1895" s="102"/>
      <c r="I1895" s="102"/>
      <c r="J1895" s="102"/>
      <c r="K1895" s="103" t="s">
        <v>101</v>
      </c>
      <c r="L1895" s="103"/>
      <c r="M1895" s="104" t="s">
        <v>102</v>
      </c>
      <c r="N1895" s="105" t="s">
        <v>2220</v>
      </c>
      <c r="Q1895" s="19"/>
      <c r="R1895" s="19"/>
    </row>
    <row r="1896" spans="1:18" s="18" customFormat="1" ht="15.75" hidden="1" outlineLevel="1" x14ac:dyDescent="0.25">
      <c r="A1896" s="106"/>
      <c r="B1896" s="100"/>
      <c r="C1896" s="101"/>
      <c r="D1896" s="102"/>
      <c r="E1896" s="82" t="str">
        <f t="shared" ca="1" si="374"/>
        <v/>
      </c>
      <c r="F1896" s="82" t="str">
        <f t="array" aca="1" ref="F1896" ca="1">IF(ISNUMBER(SEARCH("Bit", $K1896)), "", INDEX(F:F,MAX(IF(OFFSET(F1896,-25,0,24,1)&lt;&gt;"",ROW(OFFSET(F1896,-25,0,24,1)))),)+1)</f>
        <v/>
      </c>
      <c r="G1896" s="102"/>
      <c r="H1896" s="102"/>
      <c r="I1896" s="102"/>
      <c r="J1896" s="102"/>
      <c r="K1896" s="103" t="s">
        <v>88</v>
      </c>
      <c r="L1896" s="103"/>
      <c r="M1896" s="104" t="s">
        <v>103</v>
      </c>
      <c r="N1896" s="105" t="s">
        <v>2218</v>
      </c>
      <c r="Q1896" s="19"/>
      <c r="R1896" s="19"/>
    </row>
    <row r="1897" spans="1:18" s="18" customFormat="1" ht="15.75" hidden="1" outlineLevel="1" x14ac:dyDescent="0.25">
      <c r="A1897" s="106"/>
      <c r="B1897" s="100"/>
      <c r="C1897" s="101"/>
      <c r="D1897" s="102"/>
      <c r="E1897" s="82" t="str">
        <f t="shared" ca="1" si="374"/>
        <v/>
      </c>
      <c r="F1897" s="82" t="str">
        <f t="array" aca="1" ref="F1897" ca="1">IF(ISNUMBER(SEARCH("Bit", $K1897)), "", INDEX(F:F,MAX(IF(OFFSET(F1897,-25,0,24,1)&lt;&gt;"",ROW(OFFSET(F1897,-25,0,24,1)))),)+1)</f>
        <v/>
      </c>
      <c r="G1897" s="102"/>
      <c r="H1897" s="102"/>
      <c r="I1897" s="102"/>
      <c r="J1897" s="102"/>
      <c r="K1897" s="103" t="s">
        <v>90</v>
      </c>
      <c r="L1897" s="103"/>
      <c r="M1897" s="104" t="s">
        <v>104</v>
      </c>
      <c r="N1897" s="105" t="s">
        <v>2217</v>
      </c>
      <c r="Q1897" s="19"/>
      <c r="R1897" s="19"/>
    </row>
    <row r="1898" spans="1:18" s="18" customFormat="1" ht="15.75" collapsed="1" x14ac:dyDescent="0.25">
      <c r="A1898" s="106"/>
      <c r="B1898" s="80" t="s">
        <v>40</v>
      </c>
      <c r="C1898" s="81" t="s">
        <v>1248</v>
      </c>
      <c r="D1898" s="82" t="s">
        <v>817</v>
      </c>
      <c r="E1898" s="82" t="str">
        <f t="shared" ca="1" si="374"/>
        <v>0x368</v>
      </c>
      <c r="F1898" s="82">
        <f t="array" aca="1" ref="F1898" ca="1">IF(ISNUMBER(SEARCH("Bit", $K1898)), "", INDEX(F:F,MAX(IF(OFFSET(F1898,-25,0,24,1)&lt;&gt;"",ROW(OFFSET(F1898,-25,0,24,1)))),)+1)</f>
        <v>872</v>
      </c>
      <c r="G1898" s="82" t="s">
        <v>43</v>
      </c>
      <c r="H1898" s="82">
        <v>16</v>
      </c>
      <c r="I1898" s="82"/>
      <c r="J1898" s="82"/>
      <c r="K1898" s="89" t="s">
        <v>45</v>
      </c>
      <c r="L1898" s="89" t="s">
        <v>1241</v>
      </c>
      <c r="M1898" s="90"/>
      <c r="N1898" s="91"/>
      <c r="Q1898" s="19"/>
      <c r="R1898" s="19"/>
    </row>
    <row r="1899" spans="1:18" s="18" customFormat="1" ht="22.5" hidden="1" outlineLevel="1" x14ac:dyDescent="0.25">
      <c r="A1899" s="106"/>
      <c r="B1899" s="80"/>
      <c r="C1899" s="81"/>
      <c r="D1899" s="82"/>
      <c r="E1899" s="82" t="str">
        <f t="shared" ca="1" si="374"/>
        <v/>
      </c>
      <c r="F1899" s="82" t="str">
        <f t="array" aca="1" ref="F1899" ca="1">IF(ISNUMBER(SEARCH("Bit", $K1899)), "", INDEX(F:F,MAX(IF(OFFSET(F1899,-25,0,24,1)&lt;&gt;"",ROW(OFFSET(F1899,-25,0,24,1)))),)+1)</f>
        <v/>
      </c>
      <c r="G1899" s="82"/>
      <c r="H1899" s="82"/>
      <c r="I1899" s="82"/>
      <c r="J1899" s="82"/>
      <c r="K1899" s="89" t="s">
        <v>112</v>
      </c>
      <c r="L1899" s="89"/>
      <c r="M1899" s="90" t="s">
        <v>831</v>
      </c>
      <c r="N1899" s="105" t="s">
        <v>1198</v>
      </c>
      <c r="Q1899" s="19"/>
      <c r="R1899" s="19"/>
    </row>
    <row r="1900" spans="1:18" s="18" customFormat="1" ht="15.75" collapsed="1" x14ac:dyDescent="0.25">
      <c r="A1900" s="106"/>
      <c r="B1900" s="80" t="s">
        <v>40</v>
      </c>
      <c r="C1900" s="81" t="s">
        <v>1249</v>
      </c>
      <c r="D1900" s="82" t="s">
        <v>817</v>
      </c>
      <c r="E1900" s="82" t="str">
        <f t="shared" ca="1" si="374"/>
        <v>0x369</v>
      </c>
      <c r="F1900" s="82">
        <f t="array" aca="1" ref="F1900" ca="1">IF(ISNUMBER(SEARCH("Bit", $K1900)), "", INDEX(F:F,MAX(IF(OFFSET(F1900,-25,0,24,1)&lt;&gt;"",ROW(OFFSET(F1900,-25,0,24,1)))),)+1)</f>
        <v>873</v>
      </c>
      <c r="G1900" s="82" t="s">
        <v>43</v>
      </c>
      <c r="H1900" s="82">
        <v>16</v>
      </c>
      <c r="I1900" s="82"/>
      <c r="J1900" s="82"/>
      <c r="K1900" s="89" t="s">
        <v>45</v>
      </c>
      <c r="L1900" s="89" t="s">
        <v>1241</v>
      </c>
      <c r="M1900" s="90"/>
      <c r="N1900" s="91"/>
      <c r="Q1900" s="19"/>
      <c r="R1900" s="19"/>
    </row>
    <row r="1901" spans="1:18" s="18" customFormat="1" ht="15.75" hidden="1" outlineLevel="1" x14ac:dyDescent="0.25">
      <c r="A1901" s="106"/>
      <c r="B1901" s="80"/>
      <c r="C1901" s="81"/>
      <c r="D1901" s="82"/>
      <c r="E1901" s="82" t="str">
        <f t="shared" ca="1" si="374"/>
        <v/>
      </c>
      <c r="F1901" s="82" t="str">
        <f t="array" aca="1" ref="F1901" ca="1">IF(ISNUMBER(SEARCH("Bit", $K1901)), "", INDEX(F:F,MAX(IF(OFFSET(F1901,-25,0,24,1)&lt;&gt;"",ROW(OFFSET(F1901,-25,0,24,1)))),)+1)</f>
        <v/>
      </c>
      <c r="G1901" s="82"/>
      <c r="H1901" s="82"/>
      <c r="I1901" s="82"/>
      <c r="J1901" s="82"/>
      <c r="K1901" s="89" t="s">
        <v>112</v>
      </c>
      <c r="L1901" s="89"/>
      <c r="M1901" s="90" t="s">
        <v>1250</v>
      </c>
      <c r="N1901" s="91"/>
      <c r="Q1901" s="19"/>
      <c r="R1901" s="19"/>
    </row>
    <row r="1902" spans="1:18" s="18" customFormat="1" ht="15.75" collapsed="1" x14ac:dyDescent="0.25">
      <c r="A1902" s="106"/>
      <c r="B1902" s="80" t="s">
        <v>40</v>
      </c>
      <c r="C1902" s="81" t="s">
        <v>1251</v>
      </c>
      <c r="D1902" s="82" t="s">
        <v>817</v>
      </c>
      <c r="E1902" s="82" t="str">
        <f t="shared" ca="1" si="374"/>
        <v>0x36A</v>
      </c>
      <c r="F1902" s="82">
        <f t="array" aca="1" ref="F1902" ca="1">IF(ISNUMBER(SEARCH("Bit", $K1902)), "", INDEX(F:F,MAX(IF(OFFSET(F1902,-25,0,24,1)&lt;&gt;"",ROW(OFFSET(F1902,-25,0,24,1)))),)+1)</f>
        <v>874</v>
      </c>
      <c r="G1902" s="82" t="s">
        <v>43</v>
      </c>
      <c r="H1902" s="82">
        <v>16</v>
      </c>
      <c r="I1902" s="82"/>
      <c r="J1902" s="82"/>
      <c r="K1902" s="89" t="s">
        <v>45</v>
      </c>
      <c r="L1902" s="89" t="s">
        <v>1241</v>
      </c>
      <c r="M1902" s="90"/>
      <c r="N1902" s="91"/>
      <c r="Q1902" s="19"/>
      <c r="R1902" s="19"/>
    </row>
    <row r="1903" spans="1:18" s="18" customFormat="1" ht="15.75" hidden="1" outlineLevel="1" x14ac:dyDescent="0.25">
      <c r="A1903" s="106"/>
      <c r="B1903" s="80"/>
      <c r="C1903" s="81"/>
      <c r="D1903" s="82"/>
      <c r="E1903" s="82" t="str">
        <f t="shared" ca="1" si="374"/>
        <v/>
      </c>
      <c r="F1903" s="82" t="str">
        <f t="array" aca="1" ref="F1903" ca="1">IF(ISNUMBER(SEARCH("Bit", $K1903)), "", INDEX(F:F,MAX(IF(OFFSET(F1903,-25,0,24,1)&lt;&gt;"",ROW(OFFSET(F1903,-25,0,24,1)))),)+1)</f>
        <v/>
      </c>
      <c r="G1903" s="82"/>
      <c r="H1903" s="82"/>
      <c r="I1903" s="82"/>
      <c r="J1903" s="82"/>
      <c r="K1903" s="89" t="s">
        <v>112</v>
      </c>
      <c r="L1903" s="89"/>
      <c r="M1903" s="90" t="s">
        <v>1252</v>
      </c>
      <c r="N1903" s="91"/>
      <c r="Q1903" s="19"/>
      <c r="R1903" s="19"/>
    </row>
    <row r="1904" spans="1:18" s="18" customFormat="1" ht="15.75" collapsed="1" x14ac:dyDescent="0.25">
      <c r="A1904" s="106"/>
      <c r="B1904" s="80" t="s">
        <v>40</v>
      </c>
      <c r="C1904" s="81" t="s">
        <v>1253</v>
      </c>
      <c r="D1904" s="82" t="s">
        <v>965</v>
      </c>
      <c r="E1904" s="82" t="str">
        <f t="shared" ref="E1904:E1907" ca="1" si="375">IF(F1904&lt;&gt;"","0x"&amp;DEC2HEX(F1904,3),"")</f>
        <v>0x36B</v>
      </c>
      <c r="F1904" s="82">
        <f t="array" aca="1" ref="F1904" ca="1">IF(ISNUMBER(SEARCH("Bit", $K1904)), "", INDEX(F:F,MAX(IF(OFFSET(F1904,-25,0,24,1)&lt;&gt;"",ROW(OFFSET(F1904,-25,0,24,1)))),)+1)</f>
        <v>875</v>
      </c>
      <c r="G1904" s="82" t="s">
        <v>43</v>
      </c>
      <c r="H1904" s="82">
        <v>16</v>
      </c>
      <c r="I1904" s="82"/>
      <c r="J1904" s="82"/>
      <c r="K1904" s="89" t="s">
        <v>45</v>
      </c>
      <c r="L1904" s="89" t="s">
        <v>1241</v>
      </c>
      <c r="M1904" s="90"/>
      <c r="N1904" s="91"/>
      <c r="Q1904" s="19"/>
      <c r="R1904" s="19"/>
    </row>
    <row r="1905" spans="1:18" s="18" customFormat="1" ht="15.75" hidden="1" outlineLevel="1" x14ac:dyDescent="0.25">
      <c r="A1905" s="106"/>
      <c r="B1905" s="80"/>
      <c r="C1905" s="81"/>
      <c r="D1905" s="82"/>
      <c r="E1905" s="82" t="str">
        <f t="shared" ca="1" si="375"/>
        <v/>
      </c>
      <c r="F1905" s="82" t="str">
        <f t="array" aca="1" ref="F1905" ca="1">IF(ISNUMBER(SEARCH("Bit", $K1905)), "", INDEX(F:F,MAX(IF(OFFSET(F1905,-25,0,24,1)&lt;&gt;"",ROW(OFFSET(F1905,-25,0,24,1)))),)+1)</f>
        <v/>
      </c>
      <c r="G1905" s="82"/>
      <c r="H1905" s="82"/>
      <c r="I1905" s="82"/>
      <c r="J1905" s="82"/>
      <c r="K1905" s="89" t="s">
        <v>112</v>
      </c>
      <c r="L1905" s="89"/>
      <c r="M1905" s="90" t="s">
        <v>1204</v>
      </c>
      <c r="N1905" s="91" t="s">
        <v>1205</v>
      </c>
      <c r="Q1905" s="19"/>
      <c r="R1905" s="19"/>
    </row>
    <row r="1906" spans="1:18" s="18" customFormat="1" ht="15.75" collapsed="1" x14ac:dyDescent="0.25">
      <c r="A1906" s="106"/>
      <c r="B1906" s="80" t="s">
        <v>40</v>
      </c>
      <c r="C1906" s="81" t="s">
        <v>1254</v>
      </c>
      <c r="D1906" s="82" t="s">
        <v>817</v>
      </c>
      <c r="E1906" s="82" t="str">
        <f t="shared" ca="1" si="375"/>
        <v>0x36C</v>
      </c>
      <c r="F1906" s="82">
        <f t="array" aca="1" ref="F1906" ca="1">IF(ISNUMBER(SEARCH("Bit", $K1906)), "", INDEX(F:F,MAX(IF(OFFSET(F1906,-25,0,24,1)&lt;&gt;"",ROW(OFFSET(F1906,-25,0,24,1)))),)+1)</f>
        <v>876</v>
      </c>
      <c r="G1906" s="82" t="s">
        <v>824</v>
      </c>
      <c r="H1906" s="82">
        <v>16</v>
      </c>
      <c r="I1906" s="82"/>
      <c r="J1906" s="82"/>
      <c r="K1906" s="89" t="s">
        <v>45</v>
      </c>
      <c r="L1906" s="89" t="s">
        <v>1241</v>
      </c>
      <c r="M1906" s="90"/>
      <c r="N1906" s="91"/>
      <c r="Q1906" s="19"/>
      <c r="R1906" s="19"/>
    </row>
    <row r="1907" spans="1:18" s="18" customFormat="1" ht="15.75" hidden="1" outlineLevel="1" x14ac:dyDescent="0.25">
      <c r="A1907" s="106"/>
      <c r="B1907" s="80"/>
      <c r="C1907" s="81"/>
      <c r="D1907" s="82"/>
      <c r="E1907" s="82" t="str">
        <f t="shared" ca="1" si="375"/>
        <v/>
      </c>
      <c r="F1907" s="82" t="str">
        <f t="array" aca="1" ref="F1907" ca="1">IF(ISNUMBER(SEARCH("Bit", $K1907)), "", INDEX(F:F,MAX(IF(OFFSET(F1907,-25,0,24,1)&lt;&gt;"",ROW(OFFSET(F1907,-25,0,24,1)))),)+1)</f>
        <v/>
      </c>
      <c r="G1907" s="82"/>
      <c r="H1907" s="82"/>
      <c r="I1907" s="82"/>
      <c r="J1907" s="82"/>
      <c r="K1907" s="89" t="s">
        <v>112</v>
      </c>
      <c r="L1907" s="89"/>
      <c r="M1907" s="90" t="s">
        <v>1207</v>
      </c>
      <c r="N1907" s="91" t="s">
        <v>1208</v>
      </c>
      <c r="Q1907" s="19"/>
      <c r="R1907" s="19"/>
    </row>
    <row r="1908" spans="1:18" s="18" customFormat="1" ht="15.75" collapsed="1" x14ac:dyDescent="0.25">
      <c r="A1908" s="106"/>
      <c r="B1908" s="80" t="s">
        <v>40</v>
      </c>
      <c r="C1908" s="81" t="s">
        <v>1255</v>
      </c>
      <c r="D1908" s="82" t="s">
        <v>817</v>
      </c>
      <c r="E1908" s="82" t="str">
        <f t="shared" ref="E1908:E1939" ca="1" si="376">IF(F1908&lt;&gt;"","0x"&amp;DEC2HEX(F1908,3),"")</f>
        <v>0x36D</v>
      </c>
      <c r="F1908" s="82">
        <f t="array" aca="1" ref="F1908" ca="1">IF(ISNUMBER(SEARCH("Bit", $K1908)), "", INDEX(F:F,MAX(IF(OFFSET(F1908,-25,0,24,1)&lt;&gt;"",ROW(OFFSET(F1908,-25,0,24,1)))),)+1)</f>
        <v>877</v>
      </c>
      <c r="G1908" s="82" t="s">
        <v>43</v>
      </c>
      <c r="H1908" s="82">
        <v>11</v>
      </c>
      <c r="I1908" s="82"/>
      <c r="J1908" s="82"/>
      <c r="K1908" s="89" t="s">
        <v>45</v>
      </c>
      <c r="L1908" s="89" t="s">
        <v>1241</v>
      </c>
      <c r="M1908" s="90"/>
      <c r="N1908" s="91"/>
      <c r="Q1908" s="19"/>
      <c r="R1908" s="19"/>
    </row>
    <row r="1909" spans="1:18" s="18" customFormat="1" ht="33.75" hidden="1" outlineLevel="1" x14ac:dyDescent="0.25">
      <c r="A1909" s="106"/>
      <c r="B1909" s="80"/>
      <c r="C1909" s="81"/>
      <c r="D1909" s="82"/>
      <c r="E1909" s="82" t="str">
        <f t="shared" ca="1" si="376"/>
        <v/>
      </c>
      <c r="F1909" s="82" t="str">
        <f t="array" aca="1" ref="F1909" ca="1">IF(ISNUMBER(SEARCH("Bit", $K1909)), "", INDEX(F:F,MAX(IF(OFFSET(F1909,-25,0,24,1)&lt;&gt;"",ROW(OFFSET(F1909,-25,0,24,1)))),)+1)</f>
        <v/>
      </c>
      <c r="G1909" s="82"/>
      <c r="H1909" s="82"/>
      <c r="I1909" s="82"/>
      <c r="J1909" s="82"/>
      <c r="K1909" s="89" t="s">
        <v>1210</v>
      </c>
      <c r="L1909" s="89"/>
      <c r="M1909" s="90" t="s">
        <v>1211</v>
      </c>
      <c r="N1909" s="91" t="s">
        <v>1212</v>
      </c>
      <c r="Q1909" s="19"/>
      <c r="R1909" s="19"/>
    </row>
    <row r="1910" spans="1:18" s="18" customFormat="1" ht="15.75" hidden="1" outlineLevel="1" x14ac:dyDescent="0.25">
      <c r="A1910" s="106"/>
      <c r="B1910" s="80"/>
      <c r="C1910" s="81"/>
      <c r="D1910" s="82"/>
      <c r="E1910" s="82" t="str">
        <f t="shared" ca="1" si="376"/>
        <v/>
      </c>
      <c r="F1910" s="82" t="str">
        <f t="array" aca="1" ref="F1910" ca="1">IF(ISNUMBER(SEARCH("Bit", $K1910)), "", INDEX(F:F,MAX(IF(OFFSET(F1910,-25,0,24,1)&lt;&gt;"",ROW(OFFSET(F1910,-25,0,24,1)))),)+1)</f>
        <v/>
      </c>
      <c r="G1910" s="82"/>
      <c r="H1910" s="82"/>
      <c r="I1910" s="82"/>
      <c r="J1910" s="82"/>
      <c r="K1910" s="89" t="s">
        <v>135</v>
      </c>
      <c r="L1910" s="89"/>
      <c r="M1910" s="90" t="s">
        <v>1213</v>
      </c>
      <c r="N1910" s="91"/>
      <c r="Q1910" s="19"/>
      <c r="R1910" s="19"/>
    </row>
    <row r="1911" spans="1:18" s="18" customFormat="1" ht="15.75" collapsed="1" x14ac:dyDescent="0.25">
      <c r="A1911" s="106"/>
      <c r="B1911" s="100" t="s">
        <v>40</v>
      </c>
      <c r="C1911" s="101" t="s">
        <v>1256</v>
      </c>
      <c r="D1911" s="82" t="s">
        <v>817</v>
      </c>
      <c r="E1911" s="82" t="str">
        <f t="shared" ca="1" si="376"/>
        <v>0x36E</v>
      </c>
      <c r="F1911" s="82">
        <f t="array" aca="1" ref="F1911" ca="1">IF(ISNUMBER(SEARCH("Bit", $K1911)), "", INDEX(F:F,MAX(IF(OFFSET(F1911,-25,0,24,1)&lt;&gt;"",ROW(OFFSET(F1911,-25,0,24,1)))),)+1)</f>
        <v>878</v>
      </c>
      <c r="G1911" s="102" t="s">
        <v>43</v>
      </c>
      <c r="H1911" s="102">
        <v>16</v>
      </c>
      <c r="I1911" s="102"/>
      <c r="J1911" s="102"/>
      <c r="K1911" s="103" t="s">
        <v>45</v>
      </c>
      <c r="L1911" s="89" t="s">
        <v>1241</v>
      </c>
      <c r="M1911" s="104"/>
      <c r="N1911" s="105"/>
      <c r="Q1911" s="19"/>
      <c r="R1911" s="19"/>
    </row>
    <row r="1912" spans="1:18" s="18" customFormat="1" ht="135" hidden="1" outlineLevel="1" x14ac:dyDescent="0.25">
      <c r="A1912" s="106"/>
      <c r="B1912" s="100"/>
      <c r="C1912" s="101"/>
      <c r="D1912" s="102"/>
      <c r="E1912" s="102" t="str">
        <f t="shared" ca="1" si="376"/>
        <v/>
      </c>
      <c r="F1912" s="82" t="str">
        <f t="array" aca="1" ref="F1912" ca="1">IF(ISNUMBER(SEARCH("Bit", $K1912)), "", INDEX(F:F,MAX(IF(OFFSET(F1912,-25,0,24,1)&lt;&gt;"",ROW(OFFSET(F1912,-25,0,24,1)))),)+1)</f>
        <v/>
      </c>
      <c r="G1912" s="102"/>
      <c r="H1912" s="102"/>
      <c r="I1912" s="102"/>
      <c r="J1912" s="102"/>
      <c r="K1912" s="103" t="s">
        <v>478</v>
      </c>
      <c r="L1912" s="103"/>
      <c r="M1912" s="104" t="s">
        <v>632</v>
      </c>
      <c r="N1912" s="105" t="s">
        <v>633</v>
      </c>
      <c r="Q1912" s="19"/>
      <c r="R1912" s="19"/>
    </row>
    <row r="1913" spans="1:18" s="18" customFormat="1" ht="168.75" hidden="1" outlineLevel="1" x14ac:dyDescent="0.25">
      <c r="A1913" s="106"/>
      <c r="B1913" s="100"/>
      <c r="C1913" s="101"/>
      <c r="D1913" s="102"/>
      <c r="E1913" s="102" t="str">
        <f t="shared" ca="1" si="376"/>
        <v/>
      </c>
      <c r="F1913" s="82" t="str">
        <f t="array" aca="1" ref="F1913" ca="1">IF(ISNUMBER(SEARCH("Bit", $K1913)), "", INDEX(F:F,MAX(IF(OFFSET(F1913,-25,0,24,1)&lt;&gt;"",ROW(OFFSET(F1913,-25,0,24,1)))),)+1)</f>
        <v/>
      </c>
      <c r="G1913" s="102"/>
      <c r="H1913" s="102"/>
      <c r="I1913" s="102"/>
      <c r="J1913" s="102"/>
      <c r="K1913" s="103" t="s">
        <v>634</v>
      </c>
      <c r="L1913" s="103"/>
      <c r="M1913" s="104" t="s">
        <v>635</v>
      </c>
      <c r="N1913" s="105" t="s">
        <v>636</v>
      </c>
      <c r="Q1913" s="19"/>
      <c r="R1913" s="19"/>
    </row>
    <row r="1914" spans="1:18" s="18" customFormat="1" ht="123.75" hidden="1" outlineLevel="1" x14ac:dyDescent="0.25">
      <c r="A1914" s="106"/>
      <c r="B1914" s="100"/>
      <c r="C1914" s="101"/>
      <c r="D1914" s="102"/>
      <c r="E1914" s="102" t="str">
        <f t="shared" ca="1" si="376"/>
        <v/>
      </c>
      <c r="F1914" s="82" t="str">
        <f t="array" aca="1" ref="F1914" ca="1">IF(ISNUMBER(SEARCH("Bit", $K1914)), "", INDEX(F:F,MAX(IF(OFFSET(F1914,-25,0,24,1)&lt;&gt;"",ROW(OFFSET(F1914,-25,0,24,1)))),)+1)</f>
        <v/>
      </c>
      <c r="G1914" s="102"/>
      <c r="H1914" s="102"/>
      <c r="I1914" s="102"/>
      <c r="J1914" s="102"/>
      <c r="K1914" s="103" t="s">
        <v>637</v>
      </c>
      <c r="L1914" s="103"/>
      <c r="M1914" s="104" t="s">
        <v>638</v>
      </c>
      <c r="N1914" s="105" t="s">
        <v>639</v>
      </c>
      <c r="Q1914" s="19"/>
      <c r="R1914" s="19"/>
    </row>
    <row r="1915" spans="1:18" s="18" customFormat="1" ht="22.5" hidden="1" outlineLevel="1" x14ac:dyDescent="0.25">
      <c r="A1915" s="106"/>
      <c r="B1915" s="100"/>
      <c r="C1915" s="101"/>
      <c r="D1915" s="102"/>
      <c r="E1915" s="102" t="str">
        <f t="shared" ca="1" si="376"/>
        <v/>
      </c>
      <c r="F1915" s="82" t="str">
        <f t="array" aca="1" ref="F1915" ca="1">IF(ISNUMBER(SEARCH("Bit", $K1915)), "", INDEX(F:F,MAX(IF(OFFSET(F1915,-25,0,24,1)&lt;&gt;"",ROW(OFFSET(F1915,-25,0,24,1)))),)+1)</f>
        <v/>
      </c>
      <c r="G1915" s="102"/>
      <c r="H1915" s="102"/>
      <c r="I1915" s="102"/>
      <c r="J1915" s="102"/>
      <c r="K1915" s="103" t="s">
        <v>36</v>
      </c>
      <c r="L1915" s="103"/>
      <c r="M1915" s="104" t="s">
        <v>640</v>
      </c>
      <c r="N1915" s="105" t="s">
        <v>641</v>
      </c>
      <c r="Q1915" s="19"/>
      <c r="R1915" s="19"/>
    </row>
    <row r="1916" spans="1:18" s="18" customFormat="1" ht="90" hidden="1" outlineLevel="1" x14ac:dyDescent="0.25">
      <c r="A1916" s="106"/>
      <c r="B1916" s="100"/>
      <c r="C1916" s="101"/>
      <c r="D1916" s="102"/>
      <c r="E1916" s="102" t="str">
        <f t="shared" ca="1" si="376"/>
        <v/>
      </c>
      <c r="F1916" s="82" t="str">
        <f t="array" aca="1" ref="F1916" ca="1">IF(ISNUMBER(SEARCH("Bit", $K1916)), "", INDEX(F:F,MAX(IF(OFFSET(F1916,-25,0,24,1)&lt;&gt;"",ROW(OFFSET(F1916,-25,0,24,1)))),)+1)</f>
        <v/>
      </c>
      <c r="G1916" s="102"/>
      <c r="H1916" s="102"/>
      <c r="I1916" s="102"/>
      <c r="J1916" s="102"/>
      <c r="K1916" s="103" t="s">
        <v>597</v>
      </c>
      <c r="L1916" s="103"/>
      <c r="M1916" s="104" t="s">
        <v>642</v>
      </c>
      <c r="N1916" s="105" t="s">
        <v>643</v>
      </c>
      <c r="Q1916" s="19"/>
      <c r="R1916" s="19"/>
    </row>
    <row r="1917" spans="1:18" s="18" customFormat="1" ht="135" hidden="1" outlineLevel="1" x14ac:dyDescent="0.25">
      <c r="A1917" s="106"/>
      <c r="B1917" s="100"/>
      <c r="C1917" s="101"/>
      <c r="D1917" s="102"/>
      <c r="E1917" s="102" t="str">
        <f t="shared" ca="1" si="376"/>
        <v/>
      </c>
      <c r="F1917" s="82" t="str">
        <f t="array" aca="1" ref="F1917" ca="1">IF(ISNUMBER(SEARCH("Bit", $K1917)), "", INDEX(F:F,MAX(IF(OFFSET(F1917,-25,0,24,1)&lt;&gt;"",ROW(OFFSET(F1917,-25,0,24,1)))),)+1)</f>
        <v/>
      </c>
      <c r="G1917" s="102"/>
      <c r="H1917" s="102"/>
      <c r="I1917" s="102"/>
      <c r="J1917" s="102"/>
      <c r="K1917" s="103" t="s">
        <v>197</v>
      </c>
      <c r="L1917" s="103"/>
      <c r="M1917" s="104" t="s">
        <v>644</v>
      </c>
      <c r="N1917" s="105" t="s">
        <v>645</v>
      </c>
      <c r="Q1917" s="19"/>
      <c r="R1917" s="19"/>
    </row>
    <row r="1918" spans="1:18" s="18" customFormat="1" ht="15.75" collapsed="1" x14ac:dyDescent="0.25">
      <c r="A1918" s="106"/>
      <c r="B1918" s="100" t="s">
        <v>40</v>
      </c>
      <c r="C1918" s="101" t="s">
        <v>1257</v>
      </c>
      <c r="D1918" s="82" t="s">
        <v>817</v>
      </c>
      <c r="E1918" s="82" t="str">
        <f t="shared" ca="1" si="376"/>
        <v>0x36F</v>
      </c>
      <c r="F1918" s="82">
        <f t="array" aca="1" ref="F1918" ca="1">IF(ISNUMBER(SEARCH("Bit", $K1918)), "", INDEX(F:F,MAX(IF(OFFSET(F1918,-25,0,24,1)&lt;&gt;"",ROW(OFFSET(F1918,-25,0,24,1)))),)+1)</f>
        <v>879</v>
      </c>
      <c r="G1918" s="102" t="s">
        <v>43</v>
      </c>
      <c r="H1918" s="102">
        <v>16</v>
      </c>
      <c r="I1918" s="102"/>
      <c r="J1918" s="102"/>
      <c r="K1918" s="103" t="s">
        <v>45</v>
      </c>
      <c r="L1918" s="89" t="s">
        <v>1241</v>
      </c>
      <c r="M1918" s="104"/>
      <c r="N1918" s="105"/>
      <c r="Q1918" s="19"/>
      <c r="R1918" s="19"/>
    </row>
    <row r="1919" spans="1:18" s="18" customFormat="1" ht="45" hidden="1" outlineLevel="1" x14ac:dyDescent="0.25">
      <c r="A1919" s="106"/>
      <c r="B1919" s="100"/>
      <c r="C1919" s="101"/>
      <c r="D1919" s="102"/>
      <c r="E1919" s="82" t="str">
        <f t="shared" ca="1" si="376"/>
        <v/>
      </c>
      <c r="F1919" s="82" t="str">
        <f t="array" aca="1" ref="F1919" ca="1">IF(ISNUMBER(SEARCH("Bit", $K1919)), "", INDEX(F:F,MAX(IF(OFFSET(F1919,-25,0,24,1)&lt;&gt;"",ROW(OFFSET(F1919,-25,0,24,1)))),)+1)</f>
        <v/>
      </c>
      <c r="G1919" s="102"/>
      <c r="H1919" s="102"/>
      <c r="I1919" s="102"/>
      <c r="J1919" s="102"/>
      <c r="K1919" s="103" t="s">
        <v>112</v>
      </c>
      <c r="L1919" s="103"/>
      <c r="M1919" s="104" t="s">
        <v>573</v>
      </c>
      <c r="N1919" s="105" t="s">
        <v>660</v>
      </c>
      <c r="Q1919" s="19"/>
      <c r="R1919" s="19"/>
    </row>
    <row r="1920" spans="1:18" s="18" customFormat="1" ht="15.75" collapsed="1" x14ac:dyDescent="0.25">
      <c r="A1920" s="106"/>
      <c r="B1920" s="100" t="s">
        <v>40</v>
      </c>
      <c r="C1920" s="101" t="s">
        <v>1258</v>
      </c>
      <c r="D1920" s="82" t="s">
        <v>817</v>
      </c>
      <c r="E1920" s="82" t="str">
        <f t="shared" ca="1" si="376"/>
        <v>0x370</v>
      </c>
      <c r="F1920" s="82">
        <f t="array" aca="1" ref="F1920" ca="1">IF(ISNUMBER(SEARCH("Bit", $K1920)), "", INDEX(F:F,MAX(IF(OFFSET(F1920,-25,0,24,1)&lt;&gt;"",ROW(OFFSET(F1920,-25,0,24,1)))),)+1)</f>
        <v>880</v>
      </c>
      <c r="G1920" s="102" t="s">
        <v>43</v>
      </c>
      <c r="H1920" s="102">
        <v>16</v>
      </c>
      <c r="I1920" s="102"/>
      <c r="J1920" s="102"/>
      <c r="K1920" s="103" t="s">
        <v>45</v>
      </c>
      <c r="L1920" s="89" t="s">
        <v>1241</v>
      </c>
      <c r="M1920" s="104"/>
      <c r="N1920" s="105"/>
      <c r="Q1920" s="19"/>
      <c r="R1920" s="19"/>
    </row>
    <row r="1921" spans="1:18" s="18" customFormat="1" ht="22.5" hidden="1" outlineLevel="1" x14ac:dyDescent="0.25">
      <c r="A1921" s="106"/>
      <c r="B1921" s="100"/>
      <c r="C1921" s="101"/>
      <c r="D1921" s="102"/>
      <c r="E1921" s="82" t="str">
        <f t="shared" ca="1" si="376"/>
        <v/>
      </c>
      <c r="F1921" s="82" t="str">
        <f t="array" aca="1" ref="F1921" ca="1">IF(ISNUMBER(SEARCH("Bit", $K1921)), "", INDEX(F:F,MAX(IF(OFFSET(F1921,-25,0,24,1)&lt;&gt;"",ROW(OFFSET(F1921,-25,0,24,1)))),)+1)</f>
        <v/>
      </c>
      <c r="G1921" s="102"/>
      <c r="H1921" s="102"/>
      <c r="I1921" s="102"/>
      <c r="J1921" s="102"/>
      <c r="K1921" s="103" t="s">
        <v>112</v>
      </c>
      <c r="L1921" s="103"/>
      <c r="M1921" s="104" t="s">
        <v>892</v>
      </c>
      <c r="N1921" s="105" t="s">
        <v>1217</v>
      </c>
      <c r="Q1921" s="19"/>
      <c r="R1921" s="19"/>
    </row>
    <row r="1922" spans="1:18" s="18" customFormat="1" ht="15.75" collapsed="1" x14ac:dyDescent="0.25">
      <c r="A1922" s="106"/>
      <c r="B1922" s="80" t="s">
        <v>40</v>
      </c>
      <c r="C1922" s="81" t="s">
        <v>1259</v>
      </c>
      <c r="D1922" s="82" t="s">
        <v>817</v>
      </c>
      <c r="E1922" s="82" t="str">
        <f t="shared" ca="1" si="376"/>
        <v>0x371</v>
      </c>
      <c r="F1922" s="82">
        <f t="array" aca="1" ref="F1922" ca="1">IF(ISNUMBER(SEARCH("Bit", $K1922)), "", INDEX(F:F,MAX(IF(OFFSET(F1922,-25,0,24,1)&lt;&gt;"",ROW(OFFSET(F1922,-25,0,24,1)))),)+1)</f>
        <v>881</v>
      </c>
      <c r="G1922" s="82" t="s">
        <v>43</v>
      </c>
      <c r="H1922" s="82">
        <v>14</v>
      </c>
      <c r="I1922" s="82"/>
      <c r="J1922" s="82"/>
      <c r="K1922" s="89" t="s">
        <v>45</v>
      </c>
      <c r="L1922" s="89" t="s">
        <v>1241</v>
      </c>
      <c r="M1922" s="90"/>
      <c r="N1922" s="91"/>
      <c r="Q1922" s="19"/>
      <c r="R1922" s="19"/>
    </row>
    <row r="1923" spans="1:18" s="18" customFormat="1" ht="45" hidden="1" outlineLevel="1" x14ac:dyDescent="0.25">
      <c r="A1923" s="106"/>
      <c r="B1923" s="80"/>
      <c r="C1923" s="81"/>
      <c r="D1923" s="82"/>
      <c r="E1923" s="82" t="str">
        <f t="shared" ca="1" si="376"/>
        <v/>
      </c>
      <c r="F1923" s="82" t="str">
        <f t="array" aca="1" ref="F1923" ca="1">IF(ISNUMBER(SEARCH("Bit", $K1923)), "", INDEX(F:F,MAX(IF(OFFSET(F1923,-25,0,24,1)&lt;&gt;"",ROW(OFFSET(F1923,-25,0,24,1)))),)+1)</f>
        <v/>
      </c>
      <c r="G1923" s="82"/>
      <c r="H1923" s="82"/>
      <c r="I1923" s="82"/>
      <c r="J1923" s="82"/>
      <c r="K1923" s="89" t="s">
        <v>1219</v>
      </c>
      <c r="L1923" s="89"/>
      <c r="M1923" s="90" t="s">
        <v>1211</v>
      </c>
      <c r="N1923" s="91" t="s">
        <v>1220</v>
      </c>
      <c r="Q1923" s="19"/>
      <c r="R1923" s="19"/>
    </row>
    <row r="1924" spans="1:18" s="18" customFormat="1" ht="15.75" hidden="1" outlineLevel="1" x14ac:dyDescent="0.25">
      <c r="A1924" s="106"/>
      <c r="B1924" s="80"/>
      <c r="C1924" s="81"/>
      <c r="D1924" s="82"/>
      <c r="E1924" s="82" t="str">
        <f t="shared" ca="1" si="376"/>
        <v/>
      </c>
      <c r="F1924" s="82" t="str">
        <f t="array" aca="1" ref="F1924" ca="1">IF(ISNUMBER(SEARCH("Bit", $K1924)), "", INDEX(F:F,MAX(IF(OFFSET(F1924,-25,0,24,1)&lt;&gt;"",ROW(OFFSET(F1924,-25,0,24,1)))),)+1)</f>
        <v/>
      </c>
      <c r="G1924" s="82"/>
      <c r="H1924" s="82"/>
      <c r="I1924" s="82"/>
      <c r="J1924" s="82"/>
      <c r="K1924" s="89" t="s">
        <v>135</v>
      </c>
      <c r="L1924" s="89"/>
      <c r="M1924" s="90" t="s">
        <v>1213</v>
      </c>
      <c r="N1924" s="91"/>
      <c r="Q1924" s="19"/>
      <c r="R1924" s="19"/>
    </row>
    <row r="1925" spans="1:18" s="18" customFormat="1" ht="15.75" collapsed="1" x14ac:dyDescent="0.25">
      <c r="A1925" s="106"/>
      <c r="B1925" s="80" t="s">
        <v>40</v>
      </c>
      <c r="C1925" s="81" t="s">
        <v>1260</v>
      </c>
      <c r="D1925" s="82" t="s">
        <v>817</v>
      </c>
      <c r="E1925" s="82" t="str">
        <f t="shared" ca="1" si="376"/>
        <v>0x372</v>
      </c>
      <c r="F1925" s="82">
        <f t="array" aca="1" ref="F1925" ca="1">IF(ISNUMBER(SEARCH("Bit", $K1925)), "", INDEX(F:F,MAX(IF(OFFSET(F1925,-25,0,24,1)&lt;&gt;"",ROW(OFFSET(F1925,-25,0,24,1)))),)+1)</f>
        <v>882</v>
      </c>
      <c r="G1925" s="82" t="s">
        <v>43</v>
      </c>
      <c r="H1925" s="82">
        <v>14</v>
      </c>
      <c r="I1925" s="82"/>
      <c r="J1925" s="82"/>
      <c r="K1925" s="89" t="s">
        <v>45</v>
      </c>
      <c r="L1925" s="89" t="s">
        <v>1241</v>
      </c>
      <c r="M1925" s="90"/>
      <c r="N1925" s="91"/>
      <c r="Q1925" s="19"/>
      <c r="R1925" s="19"/>
    </row>
    <row r="1926" spans="1:18" s="18" customFormat="1" ht="33.75" hidden="1" outlineLevel="1" x14ac:dyDescent="0.25">
      <c r="A1926" s="106"/>
      <c r="B1926" s="80"/>
      <c r="C1926" s="81"/>
      <c r="D1926" s="82"/>
      <c r="E1926" s="82" t="str">
        <f t="shared" ca="1" si="376"/>
        <v/>
      </c>
      <c r="F1926" s="82" t="str">
        <f t="array" aca="1" ref="F1926" ca="1">IF(ISNUMBER(SEARCH("Bit", $K1926)), "", INDEX(F:F,MAX(IF(OFFSET(F1926,-25,0,24,1)&lt;&gt;"",ROW(OFFSET(F1926,-25,0,24,1)))),)+1)</f>
        <v/>
      </c>
      <c r="G1926" s="82"/>
      <c r="H1926" s="82"/>
      <c r="I1926" s="82"/>
      <c r="J1926" s="82"/>
      <c r="K1926" s="89" t="s">
        <v>756</v>
      </c>
      <c r="L1926" s="89"/>
      <c r="M1926" s="90" t="s">
        <v>1744</v>
      </c>
      <c r="N1926" s="91" t="s">
        <v>1749</v>
      </c>
      <c r="Q1926" s="19"/>
      <c r="R1926" s="19"/>
    </row>
    <row r="1927" spans="1:18" s="18" customFormat="1" ht="33.75" hidden="1" outlineLevel="1" x14ac:dyDescent="0.25">
      <c r="A1927" s="106"/>
      <c r="B1927" s="80"/>
      <c r="C1927" s="81"/>
      <c r="D1927" s="82"/>
      <c r="E1927" s="82" t="str">
        <f t="shared" ca="1" si="376"/>
        <v/>
      </c>
      <c r="F1927" s="82" t="str">
        <f t="array" aca="1" ref="F1927" ca="1">IF(ISNUMBER(SEARCH("Bit", $K1927)), "", INDEX(F:F,MAX(IF(OFFSET(F1927,-25,0,24,1)&lt;&gt;"",ROW(OFFSET(F1927,-25,0,24,1)))),)+1)</f>
        <v/>
      </c>
      <c r="G1927" s="82"/>
      <c r="H1927" s="82"/>
      <c r="I1927" s="82"/>
      <c r="J1927" s="82"/>
      <c r="K1927" s="89" t="s">
        <v>759</v>
      </c>
      <c r="L1927" s="89"/>
      <c r="M1927" s="90" t="s">
        <v>1745</v>
      </c>
      <c r="N1927" s="91" t="s">
        <v>1749</v>
      </c>
      <c r="Q1927" s="19"/>
      <c r="R1927" s="19"/>
    </row>
    <row r="1928" spans="1:18" s="18" customFormat="1" ht="22.5" hidden="1" outlineLevel="1" x14ac:dyDescent="0.25">
      <c r="A1928" s="106"/>
      <c r="B1928" s="80"/>
      <c r="C1928" s="81"/>
      <c r="D1928" s="82"/>
      <c r="E1928" s="82" t="str">
        <f t="shared" ca="1" si="376"/>
        <v/>
      </c>
      <c r="F1928" s="82" t="str">
        <f t="array" aca="1" ref="F1928" ca="1">IF(ISNUMBER(SEARCH("Bit", $K1928)), "", INDEX(F:F,MAX(IF(OFFSET(F1928,-25,0,24,1)&lt;&gt;"",ROW(OFFSET(F1928,-25,0,24,1)))),)+1)</f>
        <v/>
      </c>
      <c r="G1928" s="82"/>
      <c r="H1928" s="82"/>
      <c r="I1928" s="82"/>
      <c r="J1928" s="82"/>
      <c r="K1928" s="89" t="s">
        <v>244</v>
      </c>
      <c r="L1928" s="89"/>
      <c r="M1928" s="90" t="s">
        <v>1222</v>
      </c>
      <c r="N1928" s="91" t="s">
        <v>1261</v>
      </c>
      <c r="Q1928" s="19"/>
      <c r="R1928" s="19"/>
    </row>
    <row r="1929" spans="1:18" s="18" customFormat="1" ht="22.5" hidden="1" outlineLevel="1" x14ac:dyDescent="0.25">
      <c r="A1929" s="106"/>
      <c r="B1929" s="80"/>
      <c r="C1929" s="81"/>
      <c r="D1929" s="82"/>
      <c r="E1929" s="82" t="str">
        <f t="shared" ca="1" si="376"/>
        <v/>
      </c>
      <c r="F1929" s="82" t="str">
        <f t="array" aca="1" ref="F1929" ca="1">IF(ISNUMBER(SEARCH("Bit", $K1929)), "", INDEX(F:F,MAX(IF(OFFSET(F1929,-25,0,24,1)&lt;&gt;"",ROW(OFFSET(F1929,-25,0,24,1)))),)+1)</f>
        <v/>
      </c>
      <c r="G1929" s="82"/>
      <c r="H1929" s="82"/>
      <c r="I1929" s="82"/>
      <c r="J1929" s="82"/>
      <c r="K1929" s="89" t="s">
        <v>50</v>
      </c>
      <c r="L1929" s="89"/>
      <c r="M1929" s="90" t="s">
        <v>1224</v>
      </c>
      <c r="N1929" s="91" t="s">
        <v>1261</v>
      </c>
      <c r="Q1929" s="19"/>
      <c r="R1929" s="19"/>
    </row>
    <row r="1930" spans="1:18" s="18" customFormat="1" ht="22.5" hidden="1" outlineLevel="1" x14ac:dyDescent="0.25">
      <c r="A1930" s="106"/>
      <c r="B1930" s="80"/>
      <c r="C1930" s="81"/>
      <c r="D1930" s="82"/>
      <c r="E1930" s="82" t="str">
        <f t="shared" ca="1" si="376"/>
        <v/>
      </c>
      <c r="F1930" s="82" t="str">
        <f t="array" aca="1" ref="F1930" ca="1">IF(ISNUMBER(SEARCH("Bit", $K1930)), "", INDEX(F:F,MAX(IF(OFFSET(F1930,-25,0,24,1)&lt;&gt;"",ROW(OFFSET(F1930,-25,0,24,1)))),)+1)</f>
        <v/>
      </c>
      <c r="G1930" s="82"/>
      <c r="H1930" s="82"/>
      <c r="I1930" s="82"/>
      <c r="J1930" s="82"/>
      <c r="K1930" s="89" t="s">
        <v>249</v>
      </c>
      <c r="L1930" s="89"/>
      <c r="M1930" s="90" t="s">
        <v>1225</v>
      </c>
      <c r="N1930" s="91" t="s">
        <v>1262</v>
      </c>
      <c r="Q1930" s="19"/>
      <c r="R1930" s="19"/>
    </row>
    <row r="1931" spans="1:18" s="18" customFormat="1" ht="22.5" hidden="1" outlineLevel="1" x14ac:dyDescent="0.25">
      <c r="A1931" s="106"/>
      <c r="B1931" s="80"/>
      <c r="C1931" s="81"/>
      <c r="D1931" s="82"/>
      <c r="E1931" s="82" t="str">
        <f t="shared" ca="1" si="376"/>
        <v/>
      </c>
      <c r="F1931" s="82" t="str">
        <f t="array" aca="1" ref="F1931" ca="1">IF(ISNUMBER(SEARCH("Bit", $K1931)), "", INDEX(F:F,MAX(IF(OFFSET(F1931,-25,0,24,1)&lt;&gt;"",ROW(OFFSET(F1931,-25,0,24,1)))),)+1)</f>
        <v/>
      </c>
      <c r="G1931" s="82"/>
      <c r="H1931" s="82"/>
      <c r="I1931" s="82"/>
      <c r="J1931" s="82"/>
      <c r="K1931" s="89" t="s">
        <v>69</v>
      </c>
      <c r="L1931" s="89"/>
      <c r="M1931" s="90" t="s">
        <v>1227</v>
      </c>
      <c r="N1931" s="91" t="s">
        <v>1262</v>
      </c>
      <c r="Q1931" s="19"/>
      <c r="R1931" s="19"/>
    </row>
    <row r="1932" spans="1:18" s="18" customFormat="1" ht="22.5" hidden="1" outlineLevel="1" x14ac:dyDescent="0.25">
      <c r="A1932" s="106"/>
      <c r="B1932" s="80"/>
      <c r="C1932" s="81"/>
      <c r="D1932" s="82"/>
      <c r="E1932" s="82" t="str">
        <f t="shared" ca="1" si="376"/>
        <v/>
      </c>
      <c r="F1932" s="82" t="str">
        <f t="array" aca="1" ref="F1932" ca="1">IF(ISNUMBER(SEARCH("Bit", $K1932)), "", INDEX(F:F,MAX(IF(OFFSET(F1932,-25,0,24,1)&lt;&gt;"",ROW(OFFSET(F1932,-25,0,24,1)))),)+1)</f>
        <v/>
      </c>
      <c r="G1932" s="82"/>
      <c r="H1932" s="82"/>
      <c r="I1932" s="82"/>
      <c r="J1932" s="82"/>
      <c r="K1932" s="89" t="s">
        <v>34</v>
      </c>
      <c r="L1932" s="89"/>
      <c r="M1932" s="90" t="s">
        <v>1228</v>
      </c>
      <c r="N1932" s="91" t="s">
        <v>1263</v>
      </c>
      <c r="Q1932" s="19"/>
      <c r="R1932" s="19"/>
    </row>
    <row r="1933" spans="1:18" s="18" customFormat="1" ht="22.5" hidden="1" outlineLevel="1" x14ac:dyDescent="0.25">
      <c r="A1933" s="106"/>
      <c r="B1933" s="80"/>
      <c r="C1933" s="81"/>
      <c r="D1933" s="82"/>
      <c r="E1933" s="82" t="str">
        <f t="shared" ca="1" si="376"/>
        <v/>
      </c>
      <c r="F1933" s="82" t="str">
        <f t="array" aca="1" ref="F1933" ca="1">IF(ISNUMBER(SEARCH("Bit", $K1933)), "", INDEX(F:F,MAX(IF(OFFSET(F1933,-25,0,24,1)&lt;&gt;"",ROW(OFFSET(F1933,-25,0,24,1)))),)+1)</f>
        <v/>
      </c>
      <c r="G1933" s="82"/>
      <c r="H1933" s="82"/>
      <c r="I1933" s="82"/>
      <c r="J1933" s="82"/>
      <c r="K1933" s="89" t="s">
        <v>35</v>
      </c>
      <c r="L1933" s="89"/>
      <c r="M1933" s="90" t="s">
        <v>1230</v>
      </c>
      <c r="N1933" s="91" t="s">
        <v>1263</v>
      </c>
      <c r="Q1933" s="19"/>
      <c r="R1933" s="19"/>
    </row>
    <row r="1934" spans="1:18" s="18" customFormat="1" ht="22.5" hidden="1" outlineLevel="1" x14ac:dyDescent="0.25">
      <c r="A1934" s="106"/>
      <c r="B1934" s="80"/>
      <c r="C1934" s="81"/>
      <c r="D1934" s="82"/>
      <c r="E1934" s="82" t="str">
        <f t="shared" ca="1" si="376"/>
        <v/>
      </c>
      <c r="F1934" s="82" t="str">
        <f t="array" aca="1" ref="F1934" ca="1">IF(ISNUMBER(SEARCH("Bit", $K1934)), "", INDEX(F:F,MAX(IF(OFFSET(F1934,-25,0,24,1)&lt;&gt;"",ROW(OFFSET(F1934,-25,0,24,1)))),)+1)</f>
        <v/>
      </c>
      <c r="G1934" s="82"/>
      <c r="H1934" s="82"/>
      <c r="I1934" s="82"/>
      <c r="J1934" s="82"/>
      <c r="K1934" s="89" t="s">
        <v>36</v>
      </c>
      <c r="L1934" s="89"/>
      <c r="M1934" s="90" t="s">
        <v>1231</v>
      </c>
      <c r="N1934" s="91" t="s">
        <v>1264</v>
      </c>
      <c r="Q1934" s="19"/>
      <c r="R1934" s="19"/>
    </row>
    <row r="1935" spans="1:18" s="18" customFormat="1" ht="22.5" hidden="1" outlineLevel="1" x14ac:dyDescent="0.25">
      <c r="A1935" s="106"/>
      <c r="B1935" s="80"/>
      <c r="C1935" s="81"/>
      <c r="D1935" s="82"/>
      <c r="E1935" s="82" t="str">
        <f t="shared" ca="1" si="376"/>
        <v/>
      </c>
      <c r="F1935" s="82" t="str">
        <f t="array" aca="1" ref="F1935" ca="1">IF(ISNUMBER(SEARCH("Bit", $K1935)), "", INDEX(F:F,MAX(IF(OFFSET(F1935,-25,0,24,1)&lt;&gt;"",ROW(OFFSET(F1935,-25,0,24,1)))),)+1)</f>
        <v/>
      </c>
      <c r="G1935" s="82"/>
      <c r="H1935" s="82"/>
      <c r="I1935" s="82"/>
      <c r="J1935" s="82"/>
      <c r="K1935" s="89" t="s">
        <v>37</v>
      </c>
      <c r="L1935" s="89"/>
      <c r="M1935" s="90" t="s">
        <v>1233</v>
      </c>
      <c r="N1935" s="91" t="s">
        <v>1264</v>
      </c>
      <c r="Q1935" s="19"/>
      <c r="R1935" s="19"/>
    </row>
    <row r="1936" spans="1:18" s="18" customFormat="1" ht="22.5" hidden="1" outlineLevel="1" x14ac:dyDescent="0.25">
      <c r="A1936" s="106"/>
      <c r="B1936" s="80"/>
      <c r="C1936" s="81"/>
      <c r="D1936" s="82"/>
      <c r="E1936" s="82" t="str">
        <f t="shared" ca="1" si="376"/>
        <v/>
      </c>
      <c r="F1936" s="82" t="str">
        <f t="array" aca="1" ref="F1936" ca="1">IF(ISNUMBER(SEARCH("Bit", $K1936)), "", INDEX(F:F,MAX(IF(OFFSET(F1936,-25,0,24,1)&lt;&gt;"",ROW(OFFSET(F1936,-25,0,24,1)))),)+1)</f>
        <v/>
      </c>
      <c r="G1936" s="82"/>
      <c r="H1936" s="82"/>
      <c r="I1936" s="82"/>
      <c r="J1936" s="82"/>
      <c r="K1936" s="89" t="s">
        <v>38</v>
      </c>
      <c r="L1936" s="89"/>
      <c r="M1936" s="90" t="s">
        <v>1234</v>
      </c>
      <c r="N1936" s="91" t="s">
        <v>1265</v>
      </c>
      <c r="Q1936" s="19"/>
      <c r="R1936" s="19"/>
    </row>
    <row r="1937" spans="1:18" s="18" customFormat="1" ht="22.5" hidden="1" outlineLevel="1" x14ac:dyDescent="0.25">
      <c r="A1937" s="106"/>
      <c r="B1937" s="80"/>
      <c r="C1937" s="81"/>
      <c r="D1937" s="82"/>
      <c r="E1937" s="82" t="str">
        <f t="shared" ca="1" si="376"/>
        <v/>
      </c>
      <c r="F1937" s="82" t="str">
        <f t="array" aca="1" ref="F1937" ca="1">IF(ISNUMBER(SEARCH("Bit", $K1937)), "", INDEX(F:F,MAX(IF(OFFSET(F1937,-25,0,24,1)&lt;&gt;"",ROW(OFFSET(F1937,-25,0,24,1)))),)+1)</f>
        <v/>
      </c>
      <c r="G1937" s="82"/>
      <c r="H1937" s="82"/>
      <c r="I1937" s="82"/>
      <c r="J1937" s="82"/>
      <c r="K1937" s="89" t="s">
        <v>39</v>
      </c>
      <c r="L1937" s="89"/>
      <c r="M1937" s="90" t="s">
        <v>1236</v>
      </c>
      <c r="N1937" s="91" t="s">
        <v>1265</v>
      </c>
      <c r="Q1937" s="19"/>
      <c r="R1937" s="19"/>
    </row>
    <row r="1938" spans="1:18" s="18" customFormat="1" ht="22.5" hidden="1" outlineLevel="1" x14ac:dyDescent="0.25">
      <c r="A1938" s="106"/>
      <c r="B1938" s="80"/>
      <c r="C1938" s="81"/>
      <c r="D1938" s="82"/>
      <c r="E1938" s="82" t="str">
        <f t="shared" ca="1" si="376"/>
        <v/>
      </c>
      <c r="F1938" s="82" t="str">
        <f t="array" aca="1" ref="F1938" ca="1">IF(ISNUMBER(SEARCH("Bit", $K1938)), "", INDEX(F:F,MAX(IF(OFFSET(F1938,-25,0,24,1)&lt;&gt;"",ROW(OFFSET(F1938,-25,0,24,1)))),)+1)</f>
        <v/>
      </c>
      <c r="G1938" s="82"/>
      <c r="H1938" s="82"/>
      <c r="I1938" s="82"/>
      <c r="J1938" s="82"/>
      <c r="K1938" s="89" t="s">
        <v>88</v>
      </c>
      <c r="L1938" s="89"/>
      <c r="M1938" s="90" t="s">
        <v>1237</v>
      </c>
      <c r="N1938" s="91" t="s">
        <v>1266</v>
      </c>
      <c r="Q1938" s="19"/>
      <c r="R1938" s="19"/>
    </row>
    <row r="1939" spans="1:18" s="18" customFormat="1" ht="22.5" hidden="1" outlineLevel="1" x14ac:dyDescent="0.25">
      <c r="A1939" s="106"/>
      <c r="B1939" s="80"/>
      <c r="C1939" s="81"/>
      <c r="D1939" s="82"/>
      <c r="E1939" s="82" t="str">
        <f t="shared" ca="1" si="376"/>
        <v/>
      </c>
      <c r="F1939" s="82" t="str">
        <f t="array" aca="1" ref="F1939" ca="1">IF(ISNUMBER(SEARCH("Bit", $K1939)), "", INDEX(F:F,MAX(IF(OFFSET(F1939,-25,0,24,1)&lt;&gt;"",ROW(OFFSET(F1939,-25,0,24,1)))),)+1)</f>
        <v/>
      </c>
      <c r="G1939" s="82"/>
      <c r="H1939" s="82"/>
      <c r="I1939" s="82"/>
      <c r="J1939" s="82"/>
      <c r="K1939" s="89" t="s">
        <v>90</v>
      </c>
      <c r="L1939" s="89"/>
      <c r="M1939" s="90" t="s">
        <v>1239</v>
      </c>
      <c r="N1939" s="91" t="s">
        <v>1266</v>
      </c>
      <c r="Q1939" s="19"/>
      <c r="R1939" s="19"/>
    </row>
    <row r="1940" spans="1:18" s="18" customFormat="1" ht="15.75" collapsed="1" x14ac:dyDescent="0.25">
      <c r="A1940" s="106"/>
      <c r="B1940" s="80" t="s">
        <v>40</v>
      </c>
      <c r="C1940" s="81" t="s">
        <v>1267</v>
      </c>
      <c r="D1940" s="82" t="s">
        <v>817</v>
      </c>
      <c r="E1940" s="82" t="str">
        <f>IF(F1940&lt;&gt;"","0x"&amp;DEC2HEX(F1940,3),"")</f>
        <v>0x380</v>
      </c>
      <c r="F1940" s="82">
        <f>896</f>
        <v>896</v>
      </c>
      <c r="G1940" s="82" t="s">
        <v>824</v>
      </c>
      <c r="H1940" s="82">
        <v>16</v>
      </c>
      <c r="I1940" s="82"/>
      <c r="J1940" s="82"/>
      <c r="K1940" s="89" t="s">
        <v>45</v>
      </c>
      <c r="L1940" s="89" t="s">
        <v>1268</v>
      </c>
      <c r="M1940" s="90"/>
      <c r="N1940" s="91"/>
      <c r="Q1940" s="19"/>
      <c r="R1940" s="19"/>
    </row>
    <row r="1941" spans="1:18" s="18" customFormat="1" ht="15.75" hidden="1" outlineLevel="1" x14ac:dyDescent="0.25">
      <c r="A1941" s="106"/>
      <c r="B1941" s="80"/>
      <c r="C1941" s="81"/>
      <c r="D1941" s="82"/>
      <c r="E1941" s="82" t="str">
        <f ca="1">IF(F1941&lt;&gt;"","0x"&amp;DEC2HEX(F1941,3),"")</f>
        <v/>
      </c>
      <c r="F1941" s="82" t="str">
        <f t="array" aca="1" ref="F1941" ca="1">IF(ISNUMBER(SEARCH("Bit", $K1941)), "", INDEX(F:F,MAX(IF(OFFSET(F1941,-25,0,24,1)&lt;&gt;"",ROW(OFFSET(F1941,-25,0,24,1)))),)+1)</f>
        <v/>
      </c>
      <c r="G1941" s="82"/>
      <c r="H1941" s="82"/>
      <c r="I1941" s="82"/>
      <c r="J1941" s="82"/>
      <c r="K1941" s="103" t="s">
        <v>47</v>
      </c>
      <c r="L1941" s="89"/>
      <c r="M1941" s="104" t="s">
        <v>48</v>
      </c>
      <c r="N1941" s="105" t="s">
        <v>49</v>
      </c>
      <c r="Q1941" s="19"/>
      <c r="R1941" s="19"/>
    </row>
    <row r="1942" spans="1:18" s="18" customFormat="1" ht="15.75" hidden="1" outlineLevel="1" x14ac:dyDescent="0.25">
      <c r="A1942" s="106"/>
      <c r="B1942" s="80"/>
      <c r="C1942" s="81"/>
      <c r="D1942" s="82"/>
      <c r="E1942" s="82" t="str">
        <f t="shared" ref="E1942" ca="1" si="377">IF(F1942&lt;&gt;"","0x"&amp;DEC2HEX(F1942,3),"")</f>
        <v/>
      </c>
      <c r="F1942" s="82" t="str">
        <f t="array" aca="1" ref="F1942" ca="1">IF(ISNUMBER(SEARCH("Bit", $K1942)), "", INDEX(F:F,MAX(IF(OFFSET(F1942,-25,0,24,1)&lt;&gt;"",ROW(OFFSET(F1942,-25,0,24,1)))),)+1)</f>
        <v/>
      </c>
      <c r="G1942" s="82"/>
      <c r="H1942" s="82"/>
      <c r="I1942" s="82"/>
      <c r="J1942" s="82"/>
      <c r="K1942" s="103" t="s">
        <v>50</v>
      </c>
      <c r="L1942" s="89"/>
      <c r="M1942" s="104" t="s">
        <v>51</v>
      </c>
      <c r="N1942" s="105" t="s">
        <v>52</v>
      </c>
      <c r="Q1942" s="19"/>
      <c r="R1942" s="19"/>
    </row>
    <row r="1943" spans="1:18" s="18" customFormat="1" ht="22.5" hidden="1" outlineLevel="1" x14ac:dyDescent="0.25">
      <c r="A1943" s="106"/>
      <c r="B1943" s="80"/>
      <c r="C1943" s="81"/>
      <c r="D1943" s="82"/>
      <c r="E1943" s="82" t="str">
        <f ca="1">IF(F1943&lt;&gt;"","0x"&amp;DEC2HEX(F1943,3),"")</f>
        <v/>
      </c>
      <c r="F1943" s="82" t="str">
        <f t="array" aca="1" ref="F1943" ca="1">IF(ISNUMBER(SEARCH("Bit", $K1943)), "", INDEX(F:F,MAX(IF(OFFSET(F1943,-25,0,24,1)&lt;&gt;"",ROW(OFFSET(F1943,-25,0,24,1)))),)+1)</f>
        <v/>
      </c>
      <c r="G1943" s="82"/>
      <c r="H1943" s="82"/>
      <c r="I1943" s="82"/>
      <c r="J1943" s="82"/>
      <c r="K1943" s="103" t="s">
        <v>53</v>
      </c>
      <c r="L1943" s="89"/>
      <c r="M1943" s="104" t="s">
        <v>54</v>
      </c>
      <c r="N1943" s="105" t="s">
        <v>55</v>
      </c>
      <c r="Q1943" s="19"/>
      <c r="R1943" s="19"/>
    </row>
    <row r="1944" spans="1:18" s="18" customFormat="1" ht="15.75" collapsed="1" x14ac:dyDescent="0.25">
      <c r="A1944" s="106"/>
      <c r="B1944" s="80" t="s">
        <v>40</v>
      </c>
      <c r="C1944" s="81" t="s">
        <v>1269</v>
      </c>
      <c r="D1944" s="82" t="s">
        <v>817</v>
      </c>
      <c r="E1944" s="82" t="str">
        <f ca="1">IF(F1944&lt;&gt;"","0x"&amp;DEC2HEX(F1944,3),"")</f>
        <v>0x381</v>
      </c>
      <c r="F1944" s="82">
        <f t="array" aca="1" ref="F1944" ca="1">IF(ISNUMBER(SEARCH("Bit", $K1944)), "", INDEX(F:F,MAX(IF(OFFSET(F1944,-25,0,24,1)&lt;&gt;"",ROW(OFFSET(F1944,-25,0,24,1)))),)+1)</f>
        <v>897</v>
      </c>
      <c r="G1944" s="82" t="s">
        <v>824</v>
      </c>
      <c r="H1944" s="82">
        <v>16</v>
      </c>
      <c r="I1944" s="82"/>
      <c r="J1944" s="82"/>
      <c r="K1944" s="89" t="s">
        <v>45</v>
      </c>
      <c r="L1944" s="89" t="s">
        <v>1268</v>
      </c>
      <c r="M1944" s="90"/>
      <c r="N1944" s="91"/>
      <c r="Q1944" s="19"/>
      <c r="R1944" s="19"/>
    </row>
    <row r="1945" spans="1:18" s="18" customFormat="1" ht="15.75" hidden="1" outlineLevel="1" x14ac:dyDescent="0.25">
      <c r="A1945" s="106"/>
      <c r="B1945" s="80"/>
      <c r="C1945" s="81"/>
      <c r="D1945" s="82"/>
      <c r="E1945" s="82" t="str">
        <f ca="1">IF(F1945&lt;&gt;"","0x"&amp;DEC2HEX(F1945,3),"")</f>
        <v/>
      </c>
      <c r="F1945" s="82" t="str">
        <f t="array" aca="1" ref="F1945" ca="1">IF(ISNUMBER(SEARCH("Bit", $K1945)), "", INDEX(F:F,MAX(IF(OFFSET(F1945,-25,0,24,1)&lt;&gt;"",ROW(OFFSET(F1945,-25,0,24,1)))),)+1)</f>
        <v/>
      </c>
      <c r="G1945" s="82"/>
      <c r="H1945" s="82"/>
      <c r="I1945" s="82"/>
      <c r="J1945" s="82"/>
      <c r="K1945" s="103" t="s">
        <v>47</v>
      </c>
      <c r="L1945" s="89"/>
      <c r="M1945" s="104" t="s">
        <v>48</v>
      </c>
      <c r="N1945" s="105" t="s">
        <v>57</v>
      </c>
      <c r="Q1945" s="19"/>
      <c r="R1945" s="19"/>
    </row>
    <row r="1946" spans="1:18" s="18" customFormat="1" ht="15.75" hidden="1" outlineLevel="1" x14ac:dyDescent="0.25">
      <c r="A1946" s="106"/>
      <c r="B1946" s="80"/>
      <c r="C1946" s="81"/>
      <c r="D1946" s="82"/>
      <c r="E1946" s="82" t="str">
        <f t="shared" ref="E1946" ca="1" si="378">IF(F1946&lt;&gt;"","0x"&amp;DEC2HEX(F1946,3),"")</f>
        <v/>
      </c>
      <c r="F1946" s="82" t="str">
        <f t="array" aca="1" ref="F1946" ca="1">IF(ISNUMBER(SEARCH("Bit", $K1946)), "", INDEX(F:F,MAX(IF(OFFSET(F1946,-25,0,24,1)&lt;&gt;"",ROW(OFFSET(F1946,-25,0,24,1)))),)+1)</f>
        <v/>
      </c>
      <c r="G1946" s="82"/>
      <c r="H1946" s="82"/>
      <c r="I1946" s="82"/>
      <c r="J1946" s="82"/>
      <c r="K1946" s="103" t="s">
        <v>50</v>
      </c>
      <c r="L1946" s="89"/>
      <c r="M1946" s="104" t="s">
        <v>51</v>
      </c>
      <c r="N1946" s="105" t="s">
        <v>58</v>
      </c>
      <c r="Q1946" s="19"/>
      <c r="R1946" s="19"/>
    </row>
    <row r="1947" spans="1:18" s="18" customFormat="1" ht="15.75" hidden="1" outlineLevel="1" x14ac:dyDescent="0.25">
      <c r="A1947" s="106"/>
      <c r="B1947" s="80"/>
      <c r="C1947" s="81"/>
      <c r="D1947" s="82"/>
      <c r="E1947" s="82" t="str">
        <f ca="1">IF(F1947&lt;&gt;"","0x"&amp;DEC2HEX(F1947,3),"")</f>
        <v/>
      </c>
      <c r="F1947" s="82" t="str">
        <f t="array" aca="1" ref="F1947" ca="1">IF(ISNUMBER(SEARCH("Bit", $K1947)), "", INDEX(F:F,MAX(IF(OFFSET(F1947,-25,0,24,1)&lt;&gt;"",ROW(OFFSET(F1947,-25,0,24,1)))),)+1)</f>
        <v/>
      </c>
      <c r="G1947" s="82"/>
      <c r="H1947" s="82"/>
      <c r="I1947" s="82"/>
      <c r="J1947" s="82"/>
      <c r="K1947" s="103" t="s">
        <v>53</v>
      </c>
      <c r="L1947" s="89"/>
      <c r="M1947" s="104" t="s">
        <v>54</v>
      </c>
      <c r="N1947" s="105" t="s">
        <v>59</v>
      </c>
      <c r="Q1947" s="19"/>
      <c r="R1947" s="19"/>
    </row>
    <row r="1948" spans="1:18" s="18" customFormat="1" ht="15.75" collapsed="1" x14ac:dyDescent="0.25">
      <c r="A1948" s="106"/>
      <c r="B1948" s="80" t="s">
        <v>40</v>
      </c>
      <c r="C1948" s="81" t="s">
        <v>1270</v>
      </c>
      <c r="D1948" s="82" t="s">
        <v>817</v>
      </c>
      <c r="E1948" s="82" t="str">
        <f ca="1">IF(F1948&lt;&gt;"","0x"&amp;DEC2HEX(F1948,3),"")</f>
        <v>0x382</v>
      </c>
      <c r="F1948" s="82">
        <f t="array" aca="1" ref="F1948" ca="1">IF(ISNUMBER(SEARCH("Bit", $K1948)), "", INDEX(F:F,MAX(IF(OFFSET(F1948,-25,0,24,1)&lt;&gt;"",ROW(OFFSET(F1948,-25,0,24,1)))),)+1)</f>
        <v>898</v>
      </c>
      <c r="G1948" s="82" t="s">
        <v>824</v>
      </c>
      <c r="H1948" s="82">
        <v>16</v>
      </c>
      <c r="I1948" s="82"/>
      <c r="J1948" s="82"/>
      <c r="K1948" s="89" t="s">
        <v>45</v>
      </c>
      <c r="L1948" s="89" t="s">
        <v>1268</v>
      </c>
      <c r="M1948" s="90"/>
      <c r="N1948" s="91"/>
      <c r="Q1948" s="19"/>
      <c r="R1948" s="19"/>
    </row>
    <row r="1949" spans="1:18" s="18" customFormat="1" ht="15.75" hidden="1" outlineLevel="1" x14ac:dyDescent="0.25">
      <c r="A1949" s="106"/>
      <c r="B1949" s="80"/>
      <c r="C1949" s="81"/>
      <c r="D1949" s="82"/>
      <c r="E1949" s="82" t="str">
        <f ca="1">IF(F1949&lt;&gt;"","0x"&amp;DEC2HEX(F1949,3),"")</f>
        <v/>
      </c>
      <c r="F1949" s="82" t="str">
        <f t="array" aca="1" ref="F1949" ca="1">IF(ISNUMBER(SEARCH("Bit", $K1949)), "", INDEX(F:F,MAX(IF(OFFSET(F1949,-25,0,24,1)&lt;&gt;"",ROW(OFFSET(F1949,-25,0,24,1)))),)+1)</f>
        <v/>
      </c>
      <c r="G1949" s="82"/>
      <c r="H1949" s="82"/>
      <c r="I1949" s="82"/>
      <c r="J1949" s="82"/>
      <c r="K1949" s="103" t="s">
        <v>47</v>
      </c>
      <c r="L1949" s="89"/>
      <c r="M1949" s="104" t="s">
        <v>48</v>
      </c>
      <c r="N1949" s="105" t="s">
        <v>62</v>
      </c>
      <c r="Q1949" s="19"/>
      <c r="R1949" s="19"/>
    </row>
    <row r="1950" spans="1:18" s="18" customFormat="1" ht="15.75" hidden="1" outlineLevel="1" x14ac:dyDescent="0.25">
      <c r="A1950" s="106"/>
      <c r="B1950" s="80"/>
      <c r="C1950" s="81"/>
      <c r="D1950" s="82"/>
      <c r="E1950" s="82" t="str">
        <f t="shared" ref="E1950" ca="1" si="379">IF(F1950&lt;&gt;"","0x"&amp;DEC2HEX(F1950,3),"")</f>
        <v/>
      </c>
      <c r="F1950" s="82" t="str">
        <f t="array" aca="1" ref="F1950" ca="1">IF(ISNUMBER(SEARCH("Bit", $K1950)), "", INDEX(F:F,MAX(IF(OFFSET(F1950,-25,0,24,1)&lt;&gt;"",ROW(OFFSET(F1950,-25,0,24,1)))),)+1)</f>
        <v/>
      </c>
      <c r="G1950" s="82"/>
      <c r="H1950" s="82"/>
      <c r="I1950" s="82"/>
      <c r="J1950" s="82"/>
      <c r="K1950" s="103" t="s">
        <v>50</v>
      </c>
      <c r="L1950" s="89"/>
      <c r="M1950" s="104" t="s">
        <v>51</v>
      </c>
      <c r="N1950" s="105" t="s">
        <v>63</v>
      </c>
      <c r="Q1950" s="19"/>
      <c r="R1950" s="19"/>
    </row>
    <row r="1951" spans="1:18" s="18" customFormat="1" ht="22.5" hidden="1" outlineLevel="1" x14ac:dyDescent="0.25">
      <c r="A1951" s="106"/>
      <c r="B1951" s="80"/>
      <c r="C1951" s="81"/>
      <c r="D1951" s="82"/>
      <c r="E1951" s="82" t="str">
        <f ca="1">IF(F1951&lt;&gt;"","0x"&amp;DEC2HEX(F1951,3),"")</f>
        <v/>
      </c>
      <c r="F1951" s="82" t="str">
        <f t="array" aca="1" ref="F1951" ca="1">IF(ISNUMBER(SEARCH("Bit", $K1951)), "", INDEX(F:F,MAX(IF(OFFSET(F1951,-25,0,24,1)&lt;&gt;"",ROW(OFFSET(F1951,-25,0,24,1)))),)+1)</f>
        <v/>
      </c>
      <c r="G1951" s="82"/>
      <c r="H1951" s="82"/>
      <c r="I1951" s="82"/>
      <c r="J1951" s="82"/>
      <c r="K1951" s="103" t="s">
        <v>53</v>
      </c>
      <c r="L1951" s="89"/>
      <c r="M1951" s="104" t="s">
        <v>54</v>
      </c>
      <c r="N1951" s="105" t="s">
        <v>64</v>
      </c>
      <c r="Q1951" s="19"/>
      <c r="R1951" s="19"/>
    </row>
    <row r="1952" spans="1:18" s="18" customFormat="1" ht="15.75" collapsed="1" x14ac:dyDescent="0.25">
      <c r="A1952" s="106"/>
      <c r="B1952" s="80" t="s">
        <v>40</v>
      </c>
      <c r="C1952" s="81" t="s">
        <v>1271</v>
      </c>
      <c r="D1952" s="82" t="s">
        <v>817</v>
      </c>
      <c r="E1952" s="82" t="str">
        <f t="shared" ref="E1952:E1955" ca="1" si="380">IF(F1952&lt;&gt;"","0x"&amp;DEC2HEX(F1952,3),"")</f>
        <v>0x383</v>
      </c>
      <c r="F1952" s="82">
        <f t="array" aca="1" ref="F1952" ca="1">IF(ISNUMBER(SEARCH("Bit", $K1952)), "", INDEX(F:F,MAX(IF(OFFSET(F1952,-25,0,24,1)&lt;&gt;"",ROW(OFFSET(F1952,-25,0,24,1)))),)+1)</f>
        <v>899</v>
      </c>
      <c r="G1952" s="82" t="s">
        <v>824</v>
      </c>
      <c r="H1952" s="82">
        <v>8</v>
      </c>
      <c r="I1952" s="82"/>
      <c r="J1952" s="82"/>
      <c r="K1952" s="89" t="s">
        <v>45</v>
      </c>
      <c r="L1952" s="89" t="s">
        <v>1268</v>
      </c>
      <c r="M1952" s="90"/>
      <c r="N1952" s="91"/>
      <c r="Q1952" s="19"/>
      <c r="R1952" s="19"/>
    </row>
    <row r="1953" spans="1:18" s="18" customFormat="1" ht="15.75" hidden="1" outlineLevel="1" x14ac:dyDescent="0.25">
      <c r="A1953" s="106"/>
      <c r="B1953" s="80"/>
      <c r="C1953" s="81"/>
      <c r="D1953" s="82"/>
      <c r="E1953" s="82" t="str">
        <f t="shared" ca="1" si="380"/>
        <v/>
      </c>
      <c r="F1953" s="82" t="str">
        <f t="array" aca="1" ref="F1953" ca="1">IF(ISNUMBER(SEARCH("Bit", $K1953)), "", INDEX(F:F,MAX(IF(OFFSET(F1953,-25,0,24,1)&lt;&gt;"",ROW(OFFSET(F1953,-25,0,24,1)))),)+1)</f>
        <v/>
      </c>
      <c r="G1953" s="82"/>
      <c r="H1953" s="82"/>
      <c r="I1953" s="82"/>
      <c r="J1953" s="82"/>
      <c r="K1953" s="89" t="s">
        <v>34</v>
      </c>
      <c r="L1953" s="89"/>
      <c r="M1953" s="90" t="s">
        <v>71</v>
      </c>
      <c r="N1953" s="91" t="s">
        <v>72</v>
      </c>
      <c r="Q1953" s="19"/>
      <c r="R1953" s="19"/>
    </row>
    <row r="1954" spans="1:18" s="18" customFormat="1" ht="22.5" hidden="1" outlineLevel="1" x14ac:dyDescent="0.25">
      <c r="A1954" s="106"/>
      <c r="B1954" s="80"/>
      <c r="C1954" s="81"/>
      <c r="D1954" s="82"/>
      <c r="E1954" s="82" t="str">
        <f t="shared" ca="1" si="380"/>
        <v/>
      </c>
      <c r="F1954" s="82" t="str">
        <f t="array" aca="1" ref="F1954" ca="1">IF(ISNUMBER(SEARCH("Bit", $K1954)), "", INDEX(F:F,MAX(IF(OFFSET(F1954,-25,0,24,1)&lt;&gt;"",ROW(OFFSET(F1954,-25,0,24,1)))),)+1)</f>
        <v/>
      </c>
      <c r="G1954" s="82"/>
      <c r="H1954" s="82"/>
      <c r="I1954" s="82"/>
      <c r="J1954" s="82"/>
      <c r="K1954" s="89" t="s">
        <v>73</v>
      </c>
      <c r="L1954" s="89"/>
      <c r="M1954" s="90" t="s">
        <v>74</v>
      </c>
      <c r="N1954" s="91" t="s">
        <v>75</v>
      </c>
      <c r="Q1954" s="19"/>
      <c r="R1954" s="19"/>
    </row>
    <row r="1955" spans="1:18" s="18" customFormat="1" ht="33.75" hidden="1" outlineLevel="1" x14ac:dyDescent="0.25">
      <c r="A1955" s="106"/>
      <c r="B1955" s="80"/>
      <c r="C1955" s="81"/>
      <c r="D1955" s="82"/>
      <c r="E1955" s="82" t="str">
        <f t="shared" ca="1" si="380"/>
        <v/>
      </c>
      <c r="F1955" s="82" t="str">
        <f t="array" aca="1" ref="F1955" ca="1">IF(ISNUMBER(SEARCH("Bit", $K1955)), "", INDEX(F:F,MAX(IF(OFFSET(F1955,-25,0,24,1)&lt;&gt;"",ROW(OFFSET(F1955,-25,0,24,1)))),)+1)</f>
        <v/>
      </c>
      <c r="G1955" s="82"/>
      <c r="H1955" s="82"/>
      <c r="I1955" s="82"/>
      <c r="J1955" s="82"/>
      <c r="K1955" s="89" t="s">
        <v>76</v>
      </c>
      <c r="L1955" s="89"/>
      <c r="M1955" s="90" t="s">
        <v>48</v>
      </c>
      <c r="N1955" s="91" t="s">
        <v>77</v>
      </c>
      <c r="Q1955" s="19"/>
      <c r="R1955" s="19"/>
    </row>
    <row r="1956" spans="1:18" s="18" customFormat="1" ht="15.75" collapsed="1" x14ac:dyDescent="0.25">
      <c r="A1956" s="106"/>
      <c r="B1956" s="80" t="s">
        <v>40</v>
      </c>
      <c r="C1956" s="81" t="s">
        <v>1272</v>
      </c>
      <c r="D1956" s="82" t="s">
        <v>817</v>
      </c>
      <c r="E1956" s="82" t="str">
        <f ca="1">IF(F1956&lt;&gt;"","0x"&amp;DEC2HEX(F1956,3),"")</f>
        <v>0x384</v>
      </c>
      <c r="F1956" s="82">
        <f t="array" aca="1" ref="F1956" ca="1">IF(ISNUMBER(SEARCH("Bit", $K1956)), "", INDEX(F:F,MAX(IF(OFFSET(F1956,-25,0,24,1)&lt;&gt;"",ROW(OFFSET(F1956,-25,0,24,1)))),)+1)</f>
        <v>900</v>
      </c>
      <c r="G1956" s="82" t="s">
        <v>824</v>
      </c>
      <c r="H1956" s="82">
        <v>16</v>
      </c>
      <c r="I1956" s="82"/>
      <c r="J1956" s="82"/>
      <c r="K1956" s="89" t="s">
        <v>45</v>
      </c>
      <c r="L1956" s="89" t="s">
        <v>1268</v>
      </c>
      <c r="M1956" s="90"/>
      <c r="N1956" s="91"/>
      <c r="Q1956" s="19"/>
      <c r="R1956" s="19"/>
    </row>
    <row r="1957" spans="1:18" s="18" customFormat="1" ht="15.75" hidden="1" outlineLevel="1" x14ac:dyDescent="0.25">
      <c r="A1957" s="106"/>
      <c r="B1957" s="80"/>
      <c r="C1957" s="81"/>
      <c r="D1957" s="82"/>
      <c r="E1957" s="82" t="str">
        <f ca="1">IF(F1957&lt;&gt;"","0x"&amp;DEC2HEX(F1957,3),"")</f>
        <v/>
      </c>
      <c r="F1957" s="82" t="str">
        <f t="array" aca="1" ref="F1957" ca="1">IF(ISNUMBER(SEARCH("Bit", $K1957)), "", INDEX(F:F,MAX(IF(OFFSET(F1957,-25,0,24,1)&lt;&gt;"",ROW(OFFSET(F1957,-25,0,24,1)))),)+1)</f>
        <v/>
      </c>
      <c r="G1957" s="82"/>
      <c r="H1957" s="82"/>
      <c r="I1957" s="82"/>
      <c r="J1957" s="82"/>
      <c r="K1957" s="103" t="s">
        <v>47</v>
      </c>
      <c r="L1957" s="89"/>
      <c r="M1957" s="104" t="s">
        <v>48</v>
      </c>
      <c r="N1957" s="105" t="s">
        <v>57</v>
      </c>
      <c r="Q1957" s="19"/>
      <c r="R1957" s="19"/>
    </row>
    <row r="1958" spans="1:18" s="18" customFormat="1" ht="15.75" hidden="1" outlineLevel="1" x14ac:dyDescent="0.25">
      <c r="A1958" s="106"/>
      <c r="B1958" s="80"/>
      <c r="C1958" s="81"/>
      <c r="D1958" s="82"/>
      <c r="E1958" s="82" t="str">
        <f t="shared" ref="E1958" ca="1" si="381">IF(F1958&lt;&gt;"","0x"&amp;DEC2HEX(F1958,3),"")</f>
        <v/>
      </c>
      <c r="F1958" s="82" t="str">
        <f t="array" aca="1" ref="F1958" ca="1">IF(ISNUMBER(SEARCH("Bit", $K1958)), "", INDEX(F:F,MAX(IF(OFFSET(F1958,-25,0,24,1)&lt;&gt;"",ROW(OFFSET(F1958,-25,0,24,1)))),)+1)</f>
        <v/>
      </c>
      <c r="G1958" s="82"/>
      <c r="H1958" s="82"/>
      <c r="I1958" s="82"/>
      <c r="J1958" s="82"/>
      <c r="K1958" s="103" t="s">
        <v>50</v>
      </c>
      <c r="L1958" s="89"/>
      <c r="M1958" s="104" t="s">
        <v>51</v>
      </c>
      <c r="N1958" s="105" t="s">
        <v>79</v>
      </c>
      <c r="Q1958" s="19"/>
      <c r="R1958" s="19"/>
    </row>
    <row r="1959" spans="1:18" s="18" customFormat="1" ht="15.75" hidden="1" outlineLevel="1" x14ac:dyDescent="0.25">
      <c r="A1959" s="106"/>
      <c r="B1959" s="80"/>
      <c r="C1959" s="81"/>
      <c r="D1959" s="82"/>
      <c r="E1959" s="82" t="str">
        <f ca="1">IF(F1959&lt;&gt;"","0x"&amp;DEC2HEX(F1959,3),"")</f>
        <v/>
      </c>
      <c r="F1959" s="82" t="str">
        <f t="array" aca="1" ref="F1959" ca="1">IF(ISNUMBER(SEARCH("Bit", $K1959)), "", INDEX(F:F,MAX(IF(OFFSET(F1959,-25,0,24,1)&lt;&gt;"",ROW(OFFSET(F1959,-25,0,24,1)))),)+1)</f>
        <v/>
      </c>
      <c r="G1959" s="82"/>
      <c r="H1959" s="82"/>
      <c r="I1959" s="82"/>
      <c r="J1959" s="82"/>
      <c r="K1959" s="103" t="s">
        <v>53</v>
      </c>
      <c r="L1959" s="89"/>
      <c r="M1959" s="104" t="s">
        <v>54</v>
      </c>
      <c r="N1959" s="105" t="s">
        <v>80</v>
      </c>
      <c r="Q1959" s="19"/>
      <c r="R1959" s="19"/>
    </row>
    <row r="1960" spans="1:18" s="18" customFormat="1" ht="15.75" collapsed="1" x14ac:dyDescent="0.25">
      <c r="A1960" s="106"/>
      <c r="B1960" s="80" t="s">
        <v>40</v>
      </c>
      <c r="C1960" s="81" t="s">
        <v>1273</v>
      </c>
      <c r="D1960" s="82" t="s">
        <v>817</v>
      </c>
      <c r="E1960" s="82" t="str">
        <f ca="1">IF(F1960&lt;&gt;"","0x"&amp;DEC2HEX(F1960,3),"")</f>
        <v>0x385</v>
      </c>
      <c r="F1960" s="82">
        <f t="array" aca="1" ref="F1960" ca="1">IF(ISNUMBER(SEARCH("Bit", $K1960)), "", INDEX(F:F,MAX(IF(OFFSET(F1960,-25,0,24,1)&lt;&gt;"",ROW(OFFSET(F1960,-25,0,24,1)))),)+1)</f>
        <v>901</v>
      </c>
      <c r="G1960" s="82" t="s">
        <v>824</v>
      </c>
      <c r="H1960" s="82">
        <v>16</v>
      </c>
      <c r="I1960" s="82"/>
      <c r="J1960" s="82"/>
      <c r="K1960" s="89" t="s">
        <v>45</v>
      </c>
      <c r="L1960" s="89" t="s">
        <v>1268</v>
      </c>
      <c r="M1960" s="90"/>
      <c r="N1960" s="91"/>
      <c r="Q1960" s="19"/>
      <c r="R1960" s="19"/>
    </row>
    <row r="1961" spans="1:18" s="18" customFormat="1" ht="15.75" hidden="1" outlineLevel="1" x14ac:dyDescent="0.25">
      <c r="A1961" s="106"/>
      <c r="B1961" s="80"/>
      <c r="C1961" s="81"/>
      <c r="D1961" s="82"/>
      <c r="E1961" s="82" t="str">
        <f ca="1">IF(F1961&lt;&gt;"","0x"&amp;DEC2HEX(F1961,3),"")</f>
        <v/>
      </c>
      <c r="F1961" s="82" t="str">
        <f t="array" aca="1" ref="F1961" ca="1">IF(ISNUMBER(SEARCH("Bit", $K1961)), "", INDEX(F:F,MAX(IF(OFFSET(F1961,-25,0,24,1)&lt;&gt;"",ROW(OFFSET(F1961,-25,0,24,1)))),)+1)</f>
        <v/>
      </c>
      <c r="G1961" s="82"/>
      <c r="H1961" s="82"/>
      <c r="I1961" s="82"/>
      <c r="J1961" s="82"/>
      <c r="K1961" s="103" t="s">
        <v>47</v>
      </c>
      <c r="L1961" s="89"/>
      <c r="M1961" s="104" t="s">
        <v>48</v>
      </c>
      <c r="N1961" s="105" t="s">
        <v>62</v>
      </c>
      <c r="Q1961" s="19"/>
      <c r="R1961" s="19"/>
    </row>
    <row r="1962" spans="1:18" s="18" customFormat="1" ht="15.75" hidden="1" outlineLevel="1" x14ac:dyDescent="0.25">
      <c r="A1962" s="106"/>
      <c r="B1962" s="80"/>
      <c r="C1962" s="81"/>
      <c r="D1962" s="82"/>
      <c r="E1962" s="82" t="str">
        <f t="shared" ref="E1962" ca="1" si="382">IF(F1962&lt;&gt;"","0x"&amp;DEC2HEX(F1962,3),"")</f>
        <v/>
      </c>
      <c r="F1962" s="82" t="str">
        <f t="array" aca="1" ref="F1962" ca="1">IF(ISNUMBER(SEARCH("Bit", $K1962)), "", INDEX(F:F,MAX(IF(OFFSET(F1962,-25,0,24,1)&lt;&gt;"",ROW(OFFSET(F1962,-25,0,24,1)))),)+1)</f>
        <v/>
      </c>
      <c r="G1962" s="82"/>
      <c r="H1962" s="82"/>
      <c r="I1962" s="82"/>
      <c r="J1962" s="82"/>
      <c r="K1962" s="103" t="s">
        <v>50</v>
      </c>
      <c r="L1962" s="89"/>
      <c r="M1962" s="104" t="s">
        <v>51</v>
      </c>
      <c r="N1962" s="105" t="s">
        <v>82</v>
      </c>
      <c r="Q1962" s="19"/>
      <c r="R1962" s="19"/>
    </row>
    <row r="1963" spans="1:18" s="18" customFormat="1" ht="22.5" hidden="1" outlineLevel="1" x14ac:dyDescent="0.25">
      <c r="A1963" s="106"/>
      <c r="B1963" s="80"/>
      <c r="C1963" s="81"/>
      <c r="D1963" s="82"/>
      <c r="E1963" s="82" t="str">
        <f ca="1">IF(F1963&lt;&gt;"","0x"&amp;DEC2HEX(F1963,3),"")</f>
        <v/>
      </c>
      <c r="F1963" s="82" t="str">
        <f t="array" aca="1" ref="F1963" ca="1">IF(ISNUMBER(SEARCH("Bit", $K1963)), "", INDEX(F:F,MAX(IF(OFFSET(F1963,-25,0,24,1)&lt;&gt;"",ROW(OFFSET(F1963,-25,0,24,1)))),)+1)</f>
        <v/>
      </c>
      <c r="G1963" s="82"/>
      <c r="H1963" s="82"/>
      <c r="I1963" s="82"/>
      <c r="J1963" s="82"/>
      <c r="K1963" s="103" t="s">
        <v>53</v>
      </c>
      <c r="L1963" s="89"/>
      <c r="M1963" s="104" t="s">
        <v>54</v>
      </c>
      <c r="N1963" s="105" t="s">
        <v>83</v>
      </c>
      <c r="Q1963" s="19"/>
      <c r="R1963" s="19"/>
    </row>
    <row r="1964" spans="1:18" s="18" customFormat="1" ht="15.75" collapsed="1" x14ac:dyDescent="0.25">
      <c r="A1964" s="106"/>
      <c r="B1964" s="100" t="s">
        <v>40</v>
      </c>
      <c r="C1964" s="101" t="s">
        <v>2020</v>
      </c>
      <c r="D1964" s="102" t="s">
        <v>817</v>
      </c>
      <c r="E1964" s="102" t="str">
        <f t="shared" ref="E1964:E1966" ca="1" si="383">IF(F1964&lt;&gt;"","0x"&amp;DEC2HEX(F1964,3),"")</f>
        <v>0x386</v>
      </c>
      <c r="F1964" s="82">
        <f t="array" aca="1" ref="F1964" ca="1">IF(ISNUMBER(SEARCH("Bit", $K1964)), "", INDEX(F:F,MAX(IF(OFFSET(F1964,-25,0,24,1)&lt;&gt;"",ROW(OFFSET(F1964,-25,0,24,1)))),)+1)</f>
        <v>902</v>
      </c>
      <c r="G1964" s="102" t="s">
        <v>43</v>
      </c>
      <c r="H1964" s="102">
        <v>5</v>
      </c>
      <c r="I1964" s="102"/>
      <c r="J1964" s="102"/>
      <c r="K1964" s="103" t="s">
        <v>45</v>
      </c>
      <c r="L1964" s="103" t="s">
        <v>1268</v>
      </c>
      <c r="M1964" s="104"/>
      <c r="N1964" s="105"/>
      <c r="Q1964" s="19"/>
      <c r="R1964" s="19"/>
    </row>
    <row r="1965" spans="1:18" s="18" customFormat="1" ht="33.75" hidden="1" outlineLevel="1" x14ac:dyDescent="0.25">
      <c r="A1965" s="106"/>
      <c r="B1965" s="100"/>
      <c r="C1965" s="101"/>
      <c r="D1965" s="102"/>
      <c r="E1965" s="102" t="str">
        <f t="shared" ca="1" si="383"/>
        <v/>
      </c>
      <c r="F1965" s="82" t="str">
        <f t="array" aca="1" ref="F1965" ca="1">IF(ISNUMBER(SEARCH("Bit", $K1965)), "", INDEX(F:F,MAX(IF(OFFSET(F1965,-25,0,24,1)&lt;&gt;"",ROW(OFFSET(F1965,-25,0,24,1)))),)+1)</f>
        <v/>
      </c>
      <c r="G1965" s="102"/>
      <c r="H1965" s="102"/>
      <c r="I1965" s="102"/>
      <c r="J1965" s="102"/>
      <c r="K1965" s="103" t="s">
        <v>37</v>
      </c>
      <c r="L1965" s="103"/>
      <c r="M1965" s="104" t="s">
        <v>2023</v>
      </c>
      <c r="N1965" s="105" t="s">
        <v>2026</v>
      </c>
      <c r="Q1965" s="19"/>
      <c r="R1965" s="19"/>
    </row>
    <row r="1966" spans="1:18" s="18" customFormat="1" ht="45" hidden="1" outlineLevel="1" x14ac:dyDescent="0.25">
      <c r="A1966" s="106"/>
      <c r="B1966" s="100"/>
      <c r="C1966" s="101"/>
      <c r="D1966" s="102"/>
      <c r="E1966" s="102" t="str">
        <f t="shared" ca="1" si="383"/>
        <v/>
      </c>
      <c r="F1966" s="82" t="str">
        <f t="array" aca="1" ref="F1966" ca="1">IF(ISNUMBER(SEARCH("Bit", $K1966)), "", INDEX(F:F,MAX(IF(OFFSET(F1966,-25,0,24,1)&lt;&gt;"",ROW(OFFSET(F1966,-25,0,24,1)))),)+1)</f>
        <v/>
      </c>
      <c r="G1966" s="102"/>
      <c r="H1966" s="102"/>
      <c r="I1966" s="102"/>
      <c r="J1966" s="102"/>
      <c r="K1966" s="103" t="s">
        <v>38</v>
      </c>
      <c r="L1966" s="103"/>
      <c r="M1966" s="104" t="s">
        <v>84</v>
      </c>
      <c r="N1966" s="105" t="s">
        <v>85</v>
      </c>
      <c r="Q1966" s="19"/>
      <c r="R1966" s="19"/>
    </row>
    <row r="1967" spans="1:18" s="18" customFormat="1" ht="33.75" hidden="1" outlineLevel="1" x14ac:dyDescent="0.25">
      <c r="A1967" s="106"/>
      <c r="B1967" s="100"/>
      <c r="C1967" s="101"/>
      <c r="D1967" s="102"/>
      <c r="E1967" s="102" t="str">
        <f ca="1">IF(F1967&lt;&gt;"","0x"&amp;DEC2HEX(F1967,3),"")</f>
        <v/>
      </c>
      <c r="F1967" s="82" t="str">
        <f t="array" aca="1" ref="F1967" ca="1">IF(ISNUMBER(SEARCH("Bit", $K1967)), "", INDEX(F:F,MAX(IF(OFFSET(F1967,-25,0,24,1)&lt;&gt;"",ROW(OFFSET(F1967,-25,0,24,1)))),)+1)</f>
        <v/>
      </c>
      <c r="G1967" s="102"/>
      <c r="H1967" s="102"/>
      <c r="I1967" s="102"/>
      <c r="J1967" s="102"/>
      <c r="K1967" s="103" t="s">
        <v>39</v>
      </c>
      <c r="L1967" s="103"/>
      <c r="M1967" s="104" t="s">
        <v>86</v>
      </c>
      <c r="N1967" s="105" t="s">
        <v>87</v>
      </c>
      <c r="Q1967" s="19"/>
      <c r="R1967" s="19"/>
    </row>
    <row r="1968" spans="1:18" s="18" customFormat="1" ht="45" hidden="1" outlineLevel="1" x14ac:dyDescent="0.25">
      <c r="A1968" s="106"/>
      <c r="B1968" s="100"/>
      <c r="C1968" s="101"/>
      <c r="D1968" s="102"/>
      <c r="E1968" s="102" t="str">
        <f ca="1">IF(F1968&lt;&gt;"","0x"&amp;DEC2HEX(F1968,3),"")</f>
        <v/>
      </c>
      <c r="F1968" s="82" t="str">
        <f t="array" aca="1" ref="F1968" ca="1">IF(ISNUMBER(SEARCH("Bit", $K1968)), "", INDEX(F:F,MAX(IF(OFFSET(F1968,-25,0,24,1)&lt;&gt;"",ROW(OFFSET(F1968,-25,0,24,1)))),)+1)</f>
        <v/>
      </c>
      <c r="G1968" s="102"/>
      <c r="H1968" s="102"/>
      <c r="I1968" s="102"/>
      <c r="J1968" s="102"/>
      <c r="K1968" s="103" t="s">
        <v>88</v>
      </c>
      <c r="L1968" s="103"/>
      <c r="M1968" s="104" t="s">
        <v>89</v>
      </c>
      <c r="N1968" s="105" t="s">
        <v>2012</v>
      </c>
      <c r="Q1968" s="19"/>
      <c r="R1968" s="19"/>
    </row>
    <row r="1969" spans="1:18" s="18" customFormat="1" ht="33.75" hidden="1" outlineLevel="1" x14ac:dyDescent="0.25">
      <c r="A1969" s="106"/>
      <c r="B1969" s="100"/>
      <c r="C1969" s="101"/>
      <c r="D1969" s="102"/>
      <c r="E1969" s="102" t="str">
        <f ca="1">IF(F1969&lt;&gt;"","0x"&amp;DEC2HEX(F1969,3),"")</f>
        <v/>
      </c>
      <c r="F1969" s="82" t="str">
        <f t="array" aca="1" ref="F1969" ca="1">IF(ISNUMBER(SEARCH("Bit", $K1969)), "", INDEX(F:F,MAX(IF(OFFSET(F1969,-25,0,24,1)&lt;&gt;"",ROW(OFFSET(F1969,-25,0,24,1)))),)+1)</f>
        <v/>
      </c>
      <c r="G1969" s="102"/>
      <c r="H1969" s="102"/>
      <c r="I1969" s="102"/>
      <c r="J1969" s="102"/>
      <c r="K1969" s="103" t="s">
        <v>90</v>
      </c>
      <c r="L1969" s="103"/>
      <c r="M1969" s="104" t="s">
        <v>91</v>
      </c>
      <c r="N1969" s="105" t="s">
        <v>92</v>
      </c>
      <c r="Q1969" s="19"/>
      <c r="R1969" s="19"/>
    </row>
    <row r="1970" spans="1:18" s="18" customFormat="1" ht="15.75" collapsed="1" x14ac:dyDescent="0.25">
      <c r="A1970" s="106"/>
      <c r="B1970" s="80" t="s">
        <v>40</v>
      </c>
      <c r="C1970" s="81" t="s">
        <v>1274</v>
      </c>
      <c r="D1970" s="82" t="s">
        <v>817</v>
      </c>
      <c r="E1970" s="82" t="str">
        <f ca="1">IF(F1970&lt;&gt;"","0x"&amp;DEC2HEX(F1970,3),"")</f>
        <v>0x387</v>
      </c>
      <c r="F1970" s="82">
        <f t="array" aca="1" ref="F1970" ca="1">IF(ISNUMBER(SEARCH("Bit", $K1970)), "", INDEX(F:F,MAX(IF(OFFSET(F1970,-25,0,24,1)&lt;&gt;"",ROW(OFFSET(F1970,-25,0,24,1)))),)+1)</f>
        <v>903</v>
      </c>
      <c r="G1970" s="82" t="s">
        <v>824</v>
      </c>
      <c r="H1970" s="82">
        <v>8</v>
      </c>
      <c r="I1970" s="82"/>
      <c r="J1970" s="82"/>
      <c r="K1970" s="89" t="s">
        <v>45</v>
      </c>
      <c r="L1970" s="89" t="s">
        <v>1268</v>
      </c>
      <c r="M1970" s="90"/>
      <c r="N1970" s="91"/>
      <c r="Q1970" s="19"/>
      <c r="R1970" s="19"/>
    </row>
    <row r="1971" spans="1:18" s="18" customFormat="1" ht="15.75" hidden="1" outlineLevel="1" x14ac:dyDescent="0.25">
      <c r="A1971" s="106"/>
      <c r="B1971" s="100"/>
      <c r="C1971" s="101"/>
      <c r="D1971" s="102"/>
      <c r="E1971" s="102" t="str">
        <f t="shared" ref="E1971:E1976" ca="1" si="384">IF(F1971&lt;&gt;"","0x"&amp;DEC2HEX(F1971,3),"")</f>
        <v/>
      </c>
      <c r="F1971" s="82" t="str">
        <f t="array" aca="1" ref="F1971" ca="1">IF(ISNUMBER(SEARCH("Bit", $K1971)), "", INDEX(F:F,MAX(IF(OFFSET(F1971,-25,0,24,1)&lt;&gt;"",ROW(OFFSET(F1971,-25,0,24,1)))),)+1)</f>
        <v/>
      </c>
      <c r="G1971" s="102"/>
      <c r="H1971" s="102"/>
      <c r="I1971" s="102"/>
      <c r="J1971" s="102"/>
      <c r="K1971" s="103" t="s">
        <v>34</v>
      </c>
      <c r="L1971" s="103"/>
      <c r="M1971" s="104" t="s">
        <v>95</v>
      </c>
      <c r="N1971" s="105" t="s">
        <v>96</v>
      </c>
      <c r="Q1971" s="19"/>
      <c r="R1971" s="19"/>
    </row>
    <row r="1972" spans="1:18" s="18" customFormat="1" ht="15.75" hidden="1" outlineLevel="1" x14ac:dyDescent="0.25">
      <c r="A1972" s="106"/>
      <c r="B1972" s="100"/>
      <c r="C1972" s="101"/>
      <c r="D1972" s="102"/>
      <c r="E1972" s="102" t="str">
        <f t="shared" ca="1" si="384"/>
        <v/>
      </c>
      <c r="F1972" s="82" t="str">
        <f t="array" aca="1" ref="F1972" ca="1">IF(ISNUMBER(SEARCH("Bit", $K1972)), "", INDEX(F:F,MAX(IF(OFFSET(F1972,-25,0,24,1)&lt;&gt;"",ROW(OFFSET(F1972,-25,0,24,1)))),)+1)</f>
        <v/>
      </c>
      <c r="G1972" s="102"/>
      <c r="H1972" s="102"/>
      <c r="I1972" s="102"/>
      <c r="J1972" s="102"/>
      <c r="K1972" s="103" t="s">
        <v>35</v>
      </c>
      <c r="L1972" s="103"/>
      <c r="M1972" s="104" t="s">
        <v>97</v>
      </c>
      <c r="N1972" s="105" t="s">
        <v>98</v>
      </c>
      <c r="Q1972" s="19"/>
      <c r="R1972" s="19"/>
    </row>
    <row r="1973" spans="1:18" s="18" customFormat="1" ht="22.5" hidden="1" outlineLevel="1" x14ac:dyDescent="0.25">
      <c r="A1973" s="106"/>
      <c r="B1973" s="100"/>
      <c r="C1973" s="101"/>
      <c r="D1973" s="102"/>
      <c r="E1973" s="102" t="str">
        <f t="shared" ca="1" si="384"/>
        <v/>
      </c>
      <c r="F1973" s="82" t="str">
        <f t="array" aca="1" ref="F1973" ca="1">IF(ISNUMBER(SEARCH("Bit", $K1973)), "", INDEX(F:F,MAX(IF(OFFSET(F1973,-25,0,24,1)&lt;&gt;"",ROW(OFFSET(F1973,-25,0,24,1)))),)+1)</f>
        <v/>
      </c>
      <c r="G1973" s="102"/>
      <c r="H1973" s="102"/>
      <c r="I1973" s="102"/>
      <c r="J1973" s="102"/>
      <c r="K1973" s="103" t="s">
        <v>99</v>
      </c>
      <c r="L1973" s="103"/>
      <c r="M1973" s="104" t="s">
        <v>100</v>
      </c>
      <c r="N1973" s="105" t="s">
        <v>2219</v>
      </c>
      <c r="Q1973" s="19"/>
      <c r="R1973" s="19"/>
    </row>
    <row r="1974" spans="1:18" s="18" customFormat="1" ht="22.5" hidden="1" outlineLevel="1" x14ac:dyDescent="0.25">
      <c r="A1974" s="106"/>
      <c r="B1974" s="100"/>
      <c r="C1974" s="101"/>
      <c r="D1974" s="102"/>
      <c r="E1974" s="102" t="str">
        <f t="shared" ca="1" si="384"/>
        <v/>
      </c>
      <c r="F1974" s="82" t="str">
        <f t="array" aca="1" ref="F1974" ca="1">IF(ISNUMBER(SEARCH("Bit", $K1974)), "", INDEX(F:F,MAX(IF(OFFSET(F1974,-25,0,24,1)&lt;&gt;"",ROW(OFFSET(F1974,-25,0,24,1)))),)+1)</f>
        <v/>
      </c>
      <c r="G1974" s="102"/>
      <c r="H1974" s="102"/>
      <c r="I1974" s="102"/>
      <c r="J1974" s="102"/>
      <c r="K1974" s="103" t="s">
        <v>101</v>
      </c>
      <c r="L1974" s="103"/>
      <c r="M1974" s="104" t="s">
        <v>102</v>
      </c>
      <c r="N1974" s="105" t="s">
        <v>2220</v>
      </c>
      <c r="Q1974" s="19"/>
      <c r="R1974" s="19"/>
    </row>
    <row r="1975" spans="1:18" s="18" customFormat="1" ht="15.75" hidden="1" outlineLevel="1" x14ac:dyDescent="0.25">
      <c r="A1975" s="106"/>
      <c r="B1975" s="100"/>
      <c r="C1975" s="101"/>
      <c r="D1975" s="102"/>
      <c r="E1975" s="102" t="str">
        <f t="shared" ca="1" si="384"/>
        <v/>
      </c>
      <c r="F1975" s="82" t="str">
        <f t="array" aca="1" ref="F1975" ca="1">IF(ISNUMBER(SEARCH("Bit", $K1975)), "", INDEX(F:F,MAX(IF(OFFSET(F1975,-25,0,24,1)&lt;&gt;"",ROW(OFFSET(F1975,-25,0,24,1)))),)+1)</f>
        <v/>
      </c>
      <c r="G1975" s="102"/>
      <c r="H1975" s="102"/>
      <c r="I1975" s="102"/>
      <c r="J1975" s="102"/>
      <c r="K1975" s="103" t="s">
        <v>88</v>
      </c>
      <c r="L1975" s="103"/>
      <c r="M1975" s="104" t="s">
        <v>103</v>
      </c>
      <c r="N1975" s="105" t="s">
        <v>2218</v>
      </c>
      <c r="Q1975" s="19"/>
      <c r="R1975" s="19"/>
    </row>
    <row r="1976" spans="1:18" s="18" customFormat="1" ht="15.75" hidden="1" outlineLevel="1" x14ac:dyDescent="0.25">
      <c r="A1976" s="106"/>
      <c r="B1976" s="100"/>
      <c r="C1976" s="101"/>
      <c r="D1976" s="102"/>
      <c r="E1976" s="102" t="str">
        <f t="shared" ca="1" si="384"/>
        <v/>
      </c>
      <c r="F1976" s="82" t="str">
        <f t="array" aca="1" ref="F1976" ca="1">IF(ISNUMBER(SEARCH("Bit", $K1976)), "", INDEX(F:F,MAX(IF(OFFSET(F1976,-25,0,24,1)&lt;&gt;"",ROW(OFFSET(F1976,-25,0,24,1)))),)+1)</f>
        <v/>
      </c>
      <c r="G1976" s="102"/>
      <c r="H1976" s="102"/>
      <c r="I1976" s="102"/>
      <c r="J1976" s="102"/>
      <c r="K1976" s="103" t="s">
        <v>90</v>
      </c>
      <c r="L1976" s="103"/>
      <c r="M1976" s="104" t="s">
        <v>104</v>
      </c>
      <c r="N1976" s="105" t="s">
        <v>2217</v>
      </c>
      <c r="Q1976" s="19"/>
      <c r="R1976" s="19"/>
    </row>
    <row r="1977" spans="1:18" s="18" customFormat="1" ht="15.75" collapsed="1" x14ac:dyDescent="0.25">
      <c r="A1977" s="106"/>
      <c r="B1977" s="80" t="s">
        <v>40</v>
      </c>
      <c r="C1977" s="81" t="s">
        <v>1275</v>
      </c>
      <c r="D1977" s="82" t="s">
        <v>817</v>
      </c>
      <c r="E1977" s="82" t="str">
        <f t="shared" ref="E1977" ca="1" si="385">IF(F1977&lt;&gt;"","0x"&amp;DEC2HEX(F1977,3),"")</f>
        <v>0x388</v>
      </c>
      <c r="F1977" s="82">
        <f t="array" aca="1" ref="F1977" ca="1">IF(ISNUMBER(SEARCH("Bit", $K1977)), "", INDEX(F:F,MAX(IF(OFFSET(F1977,-25,0,24,1)&lt;&gt;"",ROW(OFFSET(F1977,-25,0,24,1)))),)+1)</f>
        <v>904</v>
      </c>
      <c r="G1977" s="82" t="s">
        <v>43</v>
      </c>
      <c r="H1977" s="82">
        <v>16</v>
      </c>
      <c r="I1977" s="82"/>
      <c r="J1977" s="82"/>
      <c r="K1977" s="89" t="s">
        <v>45</v>
      </c>
      <c r="L1977" s="89" t="s">
        <v>1268</v>
      </c>
      <c r="M1977" s="90"/>
      <c r="N1977" s="91"/>
      <c r="Q1977" s="19"/>
      <c r="R1977" s="19"/>
    </row>
    <row r="1978" spans="1:18" s="18" customFormat="1" ht="22.5" hidden="1" outlineLevel="1" x14ac:dyDescent="0.25">
      <c r="A1978" s="106"/>
      <c r="B1978" s="80"/>
      <c r="C1978" s="81"/>
      <c r="D1978" s="82"/>
      <c r="E1978" s="82" t="str">
        <f ca="1">IF(F1978&lt;&gt;"","0x"&amp;DEC2HEX(F1978,3),"")</f>
        <v/>
      </c>
      <c r="F1978" s="82" t="str">
        <f t="array" aca="1" ref="F1978" ca="1">IF(ISNUMBER(SEARCH("Bit", $K1978)), "", INDEX(F:F,MAX(IF(OFFSET(F1978,-25,0,24,1)&lt;&gt;"",ROW(OFFSET(F1978,-25,0,24,1)))),)+1)</f>
        <v/>
      </c>
      <c r="G1978" s="82"/>
      <c r="H1978" s="82"/>
      <c r="I1978" s="82"/>
      <c r="J1978" s="82"/>
      <c r="K1978" s="89" t="s">
        <v>112</v>
      </c>
      <c r="L1978" s="89"/>
      <c r="M1978" s="90" t="s">
        <v>841</v>
      </c>
      <c r="N1978" s="105" t="s">
        <v>1198</v>
      </c>
      <c r="Q1978" s="19"/>
      <c r="R1978" s="19"/>
    </row>
    <row r="1979" spans="1:18" s="18" customFormat="1" ht="15.75" collapsed="1" x14ac:dyDescent="0.25">
      <c r="A1979" s="106"/>
      <c r="B1979" s="80" t="s">
        <v>40</v>
      </c>
      <c r="C1979" s="81" t="s">
        <v>1276</v>
      </c>
      <c r="D1979" s="82" t="s">
        <v>817</v>
      </c>
      <c r="E1979" s="82" t="str">
        <f ca="1">IF(F1979&lt;&gt;"","0x"&amp;DEC2HEX(F1979,3),"")</f>
        <v>0x389</v>
      </c>
      <c r="F1979" s="82">
        <f t="array" aca="1" ref="F1979" ca="1">IF(ISNUMBER(SEARCH("Bit", $K1979)), "", INDEX(F:F,MAX(IF(OFFSET(F1979,-25,0,24,1)&lt;&gt;"",ROW(OFFSET(F1979,-25,0,24,1)))),)+1)</f>
        <v>905</v>
      </c>
      <c r="G1979" s="82" t="s">
        <v>43</v>
      </c>
      <c r="H1979" s="82">
        <v>16</v>
      </c>
      <c r="I1979" s="82"/>
      <c r="J1979" s="82"/>
      <c r="K1979" s="89" t="s">
        <v>45</v>
      </c>
      <c r="L1979" s="89" t="s">
        <v>1268</v>
      </c>
      <c r="M1979" s="90"/>
      <c r="N1979" s="91"/>
      <c r="Q1979" s="19"/>
      <c r="R1979" s="19"/>
    </row>
    <row r="1980" spans="1:18" s="18" customFormat="1" ht="15.75" hidden="1" outlineLevel="1" x14ac:dyDescent="0.25">
      <c r="A1980" s="106"/>
      <c r="B1980" s="80"/>
      <c r="C1980" s="81"/>
      <c r="D1980" s="82"/>
      <c r="E1980" s="82" t="str">
        <f ca="1">IF(F1980&lt;&gt;"","0x"&amp;DEC2HEX(F1980,3),"")</f>
        <v/>
      </c>
      <c r="F1980" s="82" t="str">
        <f t="array" aca="1" ref="F1980" ca="1">IF(ISNUMBER(SEARCH("Bit", $K1980)), "", INDEX(F:F,MAX(IF(OFFSET(F1980,-25,0,24,1)&lt;&gt;"",ROW(OFFSET(F1980,-25,0,24,1)))),)+1)</f>
        <v/>
      </c>
      <c r="G1980" s="82"/>
      <c r="H1980" s="82"/>
      <c r="I1980" s="82"/>
      <c r="J1980" s="82"/>
      <c r="K1980" s="89" t="s">
        <v>112</v>
      </c>
      <c r="L1980" s="89"/>
      <c r="M1980" s="90" t="s">
        <v>1277</v>
      </c>
      <c r="N1980" s="91"/>
      <c r="Q1980" s="19"/>
      <c r="R1980" s="19"/>
    </row>
    <row r="1981" spans="1:18" s="18" customFormat="1" ht="15.75" collapsed="1" x14ac:dyDescent="0.25">
      <c r="A1981" s="106"/>
      <c r="B1981" s="80" t="s">
        <v>40</v>
      </c>
      <c r="C1981" s="81" t="s">
        <v>1278</v>
      </c>
      <c r="D1981" s="82" t="s">
        <v>817</v>
      </c>
      <c r="E1981" s="82" t="str">
        <f t="shared" ref="E1981" ca="1" si="386">IF(F1981&lt;&gt;"","0x"&amp;DEC2HEX(F1981,3),"")</f>
        <v>0x38A</v>
      </c>
      <c r="F1981" s="82">
        <f t="array" aca="1" ref="F1981" ca="1">IF(ISNUMBER(SEARCH("Bit", $K1981)), "", INDEX(F:F,MAX(IF(OFFSET(F1981,-25,0,24,1)&lt;&gt;"",ROW(OFFSET(F1981,-25,0,24,1)))),)+1)</f>
        <v>906</v>
      </c>
      <c r="G1981" s="82" t="s">
        <v>43</v>
      </c>
      <c r="H1981" s="82">
        <v>16</v>
      </c>
      <c r="I1981" s="82"/>
      <c r="J1981" s="82"/>
      <c r="K1981" s="89" t="s">
        <v>45</v>
      </c>
      <c r="L1981" s="89" t="s">
        <v>1268</v>
      </c>
      <c r="M1981" s="90"/>
      <c r="N1981" s="91"/>
      <c r="Q1981" s="19"/>
      <c r="R1981" s="19"/>
    </row>
    <row r="1982" spans="1:18" s="18" customFormat="1" ht="15.75" hidden="1" outlineLevel="1" x14ac:dyDescent="0.25">
      <c r="A1982" s="106"/>
      <c r="B1982" s="80"/>
      <c r="C1982" s="81"/>
      <c r="D1982" s="82"/>
      <c r="E1982" s="82" t="str">
        <f t="shared" ref="E1982:E1986" ca="1" si="387">IF(F1982&lt;&gt;"","0x"&amp;DEC2HEX(F1982,3),"")</f>
        <v/>
      </c>
      <c r="F1982" s="82" t="str">
        <f t="array" aca="1" ref="F1982" ca="1">IF(ISNUMBER(SEARCH("Bit", $K1982)), "", INDEX(F:F,MAX(IF(OFFSET(F1982,-25,0,24,1)&lt;&gt;"",ROW(OFFSET(F1982,-25,0,24,1)))),)+1)</f>
        <v/>
      </c>
      <c r="G1982" s="82"/>
      <c r="H1982" s="82"/>
      <c r="I1982" s="82"/>
      <c r="J1982" s="82"/>
      <c r="K1982" s="89" t="s">
        <v>112</v>
      </c>
      <c r="L1982" s="89"/>
      <c r="M1982" s="90" t="s">
        <v>1279</v>
      </c>
      <c r="N1982" s="91"/>
      <c r="Q1982" s="19"/>
      <c r="R1982" s="19"/>
    </row>
    <row r="1983" spans="1:18" s="18" customFormat="1" ht="15.75" collapsed="1" x14ac:dyDescent="0.25">
      <c r="A1983" s="106"/>
      <c r="B1983" s="80" t="s">
        <v>40</v>
      </c>
      <c r="C1983" s="81" t="s">
        <v>1280</v>
      </c>
      <c r="D1983" s="82" t="s">
        <v>965</v>
      </c>
      <c r="E1983" s="82" t="str">
        <f t="shared" ca="1" si="387"/>
        <v>0x38B</v>
      </c>
      <c r="F1983" s="82">
        <f t="array" aca="1" ref="F1983" ca="1">IF(ISNUMBER(SEARCH("Bit", $K1983)), "", INDEX(F:F,MAX(IF(OFFSET(F1983,-25,0,24,1)&lt;&gt;"",ROW(OFFSET(F1983,-25,0,24,1)))),)+1)</f>
        <v>907</v>
      </c>
      <c r="G1983" s="82" t="s">
        <v>43</v>
      </c>
      <c r="H1983" s="82">
        <v>16</v>
      </c>
      <c r="I1983" s="82"/>
      <c r="J1983" s="82"/>
      <c r="K1983" s="89" t="s">
        <v>45</v>
      </c>
      <c r="L1983" s="89" t="s">
        <v>1268</v>
      </c>
      <c r="M1983" s="90"/>
      <c r="N1983" s="91"/>
      <c r="Q1983" s="19"/>
      <c r="R1983" s="19"/>
    </row>
    <row r="1984" spans="1:18" s="18" customFormat="1" ht="15.75" hidden="1" outlineLevel="1" x14ac:dyDescent="0.25">
      <c r="A1984" s="106"/>
      <c r="B1984" s="80"/>
      <c r="C1984" s="81"/>
      <c r="D1984" s="82"/>
      <c r="E1984" s="82" t="str">
        <f t="shared" ca="1" si="387"/>
        <v/>
      </c>
      <c r="F1984" s="82" t="str">
        <f t="array" aca="1" ref="F1984" ca="1">IF(ISNUMBER(SEARCH("Bit", $K1984)), "", INDEX(F:F,MAX(IF(OFFSET(F1984,-25,0,24,1)&lt;&gt;"",ROW(OFFSET(F1984,-25,0,24,1)))),)+1)</f>
        <v/>
      </c>
      <c r="G1984" s="82"/>
      <c r="H1984" s="82"/>
      <c r="I1984" s="82"/>
      <c r="J1984" s="82"/>
      <c r="K1984" s="89" t="s">
        <v>112</v>
      </c>
      <c r="L1984" s="89"/>
      <c r="M1984" s="90" t="s">
        <v>1204</v>
      </c>
      <c r="N1984" s="91" t="s">
        <v>1205</v>
      </c>
      <c r="Q1984" s="19"/>
      <c r="R1984" s="19"/>
    </row>
    <row r="1985" spans="1:18" s="18" customFormat="1" ht="15.75" collapsed="1" x14ac:dyDescent="0.25">
      <c r="A1985" s="106"/>
      <c r="B1985" s="80" t="s">
        <v>40</v>
      </c>
      <c r="C1985" s="81" t="s">
        <v>1281</v>
      </c>
      <c r="D1985" s="82" t="s">
        <v>817</v>
      </c>
      <c r="E1985" s="82" t="str">
        <f t="shared" ca="1" si="387"/>
        <v>0x38C</v>
      </c>
      <c r="F1985" s="82">
        <f t="array" aca="1" ref="F1985" ca="1">IF(ISNUMBER(SEARCH("Bit", $K1985)), "", INDEX(F:F,MAX(IF(OFFSET(F1985,-25,0,24,1)&lt;&gt;"",ROW(OFFSET(F1985,-25,0,24,1)))),)+1)</f>
        <v>908</v>
      </c>
      <c r="G1985" s="82" t="s">
        <v>824</v>
      </c>
      <c r="H1985" s="82">
        <v>16</v>
      </c>
      <c r="I1985" s="82"/>
      <c r="J1985" s="82"/>
      <c r="K1985" s="89" t="s">
        <v>45</v>
      </c>
      <c r="L1985" s="89" t="s">
        <v>1268</v>
      </c>
      <c r="M1985" s="90"/>
      <c r="N1985" s="91"/>
      <c r="Q1985" s="19"/>
      <c r="R1985" s="19"/>
    </row>
    <row r="1986" spans="1:18" s="18" customFormat="1" ht="15.75" hidden="1" outlineLevel="1" x14ac:dyDescent="0.25">
      <c r="A1986" s="106"/>
      <c r="B1986" s="80"/>
      <c r="C1986" s="81"/>
      <c r="D1986" s="82"/>
      <c r="E1986" s="82" t="str">
        <f t="shared" ca="1" si="387"/>
        <v/>
      </c>
      <c r="F1986" s="82" t="str">
        <f t="array" aca="1" ref="F1986" ca="1">IF(ISNUMBER(SEARCH("Bit", $K1986)), "", INDEX(F:F,MAX(IF(OFFSET(F1986,-25,0,24,1)&lt;&gt;"",ROW(OFFSET(F1986,-25,0,24,1)))),)+1)</f>
        <v/>
      </c>
      <c r="G1986" s="82"/>
      <c r="H1986" s="82"/>
      <c r="I1986" s="82"/>
      <c r="J1986" s="82"/>
      <c r="K1986" s="89" t="s">
        <v>112</v>
      </c>
      <c r="L1986" s="89"/>
      <c r="M1986" s="90" t="s">
        <v>1207</v>
      </c>
      <c r="N1986" s="91" t="s">
        <v>1208</v>
      </c>
      <c r="Q1986" s="19"/>
      <c r="R1986" s="19"/>
    </row>
    <row r="1987" spans="1:18" s="18" customFormat="1" ht="15.75" collapsed="1" x14ac:dyDescent="0.25">
      <c r="A1987" s="106"/>
      <c r="B1987" s="80" t="s">
        <v>40</v>
      </c>
      <c r="C1987" s="81" t="s">
        <v>1282</v>
      </c>
      <c r="D1987" s="82" t="s">
        <v>817</v>
      </c>
      <c r="E1987" s="82" t="str">
        <f t="shared" ref="E1987:E2018" ca="1" si="388">IF(F1987&lt;&gt;"","0x"&amp;DEC2HEX(F1987,3),"")</f>
        <v>0x38D</v>
      </c>
      <c r="F1987" s="82">
        <f t="array" aca="1" ref="F1987" ca="1">IF(ISNUMBER(SEARCH("Bit", $K1987)), "", INDEX(F:F,MAX(IF(OFFSET(F1987,-25,0,24,1)&lt;&gt;"",ROW(OFFSET(F1987,-25,0,24,1)))),)+1)</f>
        <v>909</v>
      </c>
      <c r="G1987" s="82" t="s">
        <v>43</v>
      </c>
      <c r="H1987" s="82">
        <v>11</v>
      </c>
      <c r="I1987" s="82"/>
      <c r="J1987" s="82"/>
      <c r="K1987" s="89" t="s">
        <v>45</v>
      </c>
      <c r="L1987" s="89" t="s">
        <v>1268</v>
      </c>
      <c r="M1987" s="90"/>
      <c r="N1987" s="91"/>
      <c r="Q1987" s="19"/>
      <c r="R1987" s="19"/>
    </row>
    <row r="1988" spans="1:18" s="18" customFormat="1" ht="33.75" hidden="1" outlineLevel="1" x14ac:dyDescent="0.25">
      <c r="A1988" s="106"/>
      <c r="B1988" s="80"/>
      <c r="C1988" s="81"/>
      <c r="D1988" s="82"/>
      <c r="E1988" s="82" t="str">
        <f t="shared" ca="1" si="388"/>
        <v/>
      </c>
      <c r="F1988" s="82" t="str">
        <f t="array" aca="1" ref="F1988" ca="1">IF(ISNUMBER(SEARCH("Bit", $K1988)), "", INDEX(F:F,MAX(IF(OFFSET(F1988,-25,0,24,1)&lt;&gt;"",ROW(OFFSET(F1988,-25,0,24,1)))),)+1)</f>
        <v/>
      </c>
      <c r="G1988" s="82"/>
      <c r="H1988" s="82"/>
      <c r="I1988" s="82"/>
      <c r="J1988" s="82"/>
      <c r="K1988" s="89" t="s">
        <v>1210</v>
      </c>
      <c r="L1988" s="89"/>
      <c r="M1988" s="90" t="s">
        <v>1211</v>
      </c>
      <c r="N1988" s="91" t="s">
        <v>1212</v>
      </c>
      <c r="Q1988" s="19"/>
      <c r="R1988" s="19"/>
    </row>
    <row r="1989" spans="1:18" s="18" customFormat="1" ht="15.75" hidden="1" outlineLevel="1" x14ac:dyDescent="0.25">
      <c r="A1989" s="106"/>
      <c r="B1989" s="80"/>
      <c r="C1989" s="81"/>
      <c r="D1989" s="82"/>
      <c r="E1989" s="82" t="str">
        <f t="shared" ca="1" si="388"/>
        <v/>
      </c>
      <c r="F1989" s="82" t="str">
        <f t="array" aca="1" ref="F1989" ca="1">IF(ISNUMBER(SEARCH("Bit", $K1989)), "", INDEX(F:F,MAX(IF(OFFSET(F1989,-25,0,24,1)&lt;&gt;"",ROW(OFFSET(F1989,-25,0,24,1)))),)+1)</f>
        <v/>
      </c>
      <c r="G1989" s="82"/>
      <c r="H1989" s="82"/>
      <c r="I1989" s="82"/>
      <c r="J1989" s="82"/>
      <c r="K1989" s="89" t="s">
        <v>135</v>
      </c>
      <c r="L1989" s="89"/>
      <c r="M1989" s="90" t="s">
        <v>1213</v>
      </c>
      <c r="N1989" s="91"/>
      <c r="Q1989" s="19"/>
      <c r="R1989" s="19"/>
    </row>
    <row r="1990" spans="1:18" s="18" customFormat="1" ht="15.75" collapsed="1" x14ac:dyDescent="0.25">
      <c r="A1990" s="106"/>
      <c r="B1990" s="100" t="s">
        <v>40</v>
      </c>
      <c r="C1990" s="101" t="s">
        <v>1283</v>
      </c>
      <c r="D1990" s="82" t="s">
        <v>817</v>
      </c>
      <c r="E1990" s="82" t="str">
        <f t="shared" ca="1" si="388"/>
        <v>0x38E</v>
      </c>
      <c r="F1990" s="82">
        <f t="array" aca="1" ref="F1990" ca="1">IF(ISNUMBER(SEARCH("Bit", $K1990)), "", INDEX(F:F,MAX(IF(OFFSET(F1990,-25,0,24,1)&lt;&gt;"",ROW(OFFSET(F1990,-25,0,24,1)))),)+1)</f>
        <v>910</v>
      </c>
      <c r="G1990" s="102" t="s">
        <v>43</v>
      </c>
      <c r="H1990" s="102">
        <v>16</v>
      </c>
      <c r="I1990" s="102"/>
      <c r="J1990" s="102"/>
      <c r="K1990" s="103" t="s">
        <v>45</v>
      </c>
      <c r="L1990" s="89" t="s">
        <v>1268</v>
      </c>
      <c r="M1990" s="104"/>
      <c r="N1990" s="105"/>
      <c r="Q1990" s="19"/>
      <c r="R1990" s="19"/>
    </row>
    <row r="1991" spans="1:18" s="18" customFormat="1" ht="135" hidden="1" outlineLevel="1" x14ac:dyDescent="0.25">
      <c r="A1991" s="106"/>
      <c r="B1991" s="100"/>
      <c r="C1991" s="101"/>
      <c r="D1991" s="102"/>
      <c r="E1991" s="102" t="str">
        <f t="shared" ca="1" si="388"/>
        <v/>
      </c>
      <c r="F1991" s="82" t="str">
        <f t="array" aca="1" ref="F1991" ca="1">IF(ISNUMBER(SEARCH("Bit", $K1991)), "", INDEX(F:F,MAX(IF(OFFSET(F1991,-25,0,24,1)&lt;&gt;"",ROW(OFFSET(F1991,-25,0,24,1)))),)+1)</f>
        <v/>
      </c>
      <c r="G1991" s="102"/>
      <c r="H1991" s="102"/>
      <c r="I1991" s="102"/>
      <c r="J1991" s="102"/>
      <c r="K1991" s="103" t="s">
        <v>478</v>
      </c>
      <c r="L1991" s="103"/>
      <c r="M1991" s="104" t="s">
        <v>632</v>
      </c>
      <c r="N1991" s="105" t="s">
        <v>633</v>
      </c>
      <c r="Q1991" s="19"/>
      <c r="R1991" s="19"/>
    </row>
    <row r="1992" spans="1:18" s="18" customFormat="1" ht="168.75" hidden="1" outlineLevel="1" x14ac:dyDescent="0.25">
      <c r="A1992" s="106"/>
      <c r="B1992" s="100"/>
      <c r="C1992" s="101"/>
      <c r="D1992" s="102"/>
      <c r="E1992" s="102" t="str">
        <f t="shared" ca="1" si="388"/>
        <v/>
      </c>
      <c r="F1992" s="82" t="str">
        <f t="array" aca="1" ref="F1992" ca="1">IF(ISNUMBER(SEARCH("Bit", $K1992)), "", INDEX(F:F,MAX(IF(OFFSET(F1992,-25,0,24,1)&lt;&gt;"",ROW(OFFSET(F1992,-25,0,24,1)))),)+1)</f>
        <v/>
      </c>
      <c r="G1992" s="102"/>
      <c r="H1992" s="102"/>
      <c r="I1992" s="102"/>
      <c r="J1992" s="102"/>
      <c r="K1992" s="103" t="s">
        <v>634</v>
      </c>
      <c r="L1992" s="103"/>
      <c r="M1992" s="104" t="s">
        <v>635</v>
      </c>
      <c r="N1992" s="105" t="s">
        <v>636</v>
      </c>
      <c r="Q1992" s="19"/>
      <c r="R1992" s="19"/>
    </row>
    <row r="1993" spans="1:18" s="18" customFormat="1" ht="123.75" hidden="1" outlineLevel="1" x14ac:dyDescent="0.25">
      <c r="A1993" s="106"/>
      <c r="B1993" s="100"/>
      <c r="C1993" s="101"/>
      <c r="D1993" s="102"/>
      <c r="E1993" s="102" t="str">
        <f t="shared" ca="1" si="388"/>
        <v/>
      </c>
      <c r="F1993" s="82" t="str">
        <f t="array" aca="1" ref="F1993" ca="1">IF(ISNUMBER(SEARCH("Bit", $K1993)), "", INDEX(F:F,MAX(IF(OFFSET(F1993,-25,0,24,1)&lt;&gt;"",ROW(OFFSET(F1993,-25,0,24,1)))),)+1)</f>
        <v/>
      </c>
      <c r="G1993" s="102"/>
      <c r="H1993" s="102"/>
      <c r="I1993" s="102"/>
      <c r="J1993" s="102"/>
      <c r="K1993" s="103" t="s">
        <v>637</v>
      </c>
      <c r="L1993" s="103"/>
      <c r="M1993" s="104" t="s">
        <v>638</v>
      </c>
      <c r="N1993" s="105" t="s">
        <v>639</v>
      </c>
      <c r="Q1993" s="19"/>
      <c r="R1993" s="19"/>
    </row>
    <row r="1994" spans="1:18" s="18" customFormat="1" ht="22.5" hidden="1" outlineLevel="1" x14ac:dyDescent="0.25">
      <c r="A1994" s="106"/>
      <c r="B1994" s="100"/>
      <c r="C1994" s="101"/>
      <c r="D1994" s="102"/>
      <c r="E1994" s="102" t="str">
        <f t="shared" ca="1" si="388"/>
        <v/>
      </c>
      <c r="F1994" s="82" t="str">
        <f t="array" aca="1" ref="F1994" ca="1">IF(ISNUMBER(SEARCH("Bit", $K1994)), "", INDEX(F:F,MAX(IF(OFFSET(F1994,-25,0,24,1)&lt;&gt;"",ROW(OFFSET(F1994,-25,0,24,1)))),)+1)</f>
        <v/>
      </c>
      <c r="G1994" s="102"/>
      <c r="H1994" s="102"/>
      <c r="I1994" s="102"/>
      <c r="J1994" s="102"/>
      <c r="K1994" s="103" t="s">
        <v>36</v>
      </c>
      <c r="L1994" s="103"/>
      <c r="M1994" s="104" t="s">
        <v>640</v>
      </c>
      <c r="N1994" s="105" t="s">
        <v>641</v>
      </c>
      <c r="Q1994" s="19"/>
      <c r="R1994" s="19"/>
    </row>
    <row r="1995" spans="1:18" s="18" customFormat="1" ht="90" hidden="1" outlineLevel="1" x14ac:dyDescent="0.25">
      <c r="A1995" s="106"/>
      <c r="B1995" s="100"/>
      <c r="C1995" s="101"/>
      <c r="D1995" s="102"/>
      <c r="E1995" s="102" t="str">
        <f t="shared" ca="1" si="388"/>
        <v/>
      </c>
      <c r="F1995" s="82" t="str">
        <f t="array" aca="1" ref="F1995" ca="1">IF(ISNUMBER(SEARCH("Bit", $K1995)), "", INDEX(F:F,MAX(IF(OFFSET(F1995,-25,0,24,1)&lt;&gt;"",ROW(OFFSET(F1995,-25,0,24,1)))),)+1)</f>
        <v/>
      </c>
      <c r="G1995" s="102"/>
      <c r="H1995" s="102"/>
      <c r="I1995" s="102"/>
      <c r="J1995" s="102"/>
      <c r="K1995" s="103" t="s">
        <v>597</v>
      </c>
      <c r="L1995" s="103"/>
      <c r="M1995" s="104" t="s">
        <v>642</v>
      </c>
      <c r="N1995" s="105" t="s">
        <v>643</v>
      </c>
      <c r="Q1995" s="19"/>
      <c r="R1995" s="19"/>
    </row>
    <row r="1996" spans="1:18" s="18" customFormat="1" ht="135" hidden="1" outlineLevel="1" x14ac:dyDescent="0.25">
      <c r="A1996" s="106"/>
      <c r="B1996" s="100"/>
      <c r="C1996" s="101"/>
      <c r="D1996" s="102"/>
      <c r="E1996" s="102" t="str">
        <f t="shared" ca="1" si="388"/>
        <v/>
      </c>
      <c r="F1996" s="82" t="str">
        <f t="array" aca="1" ref="F1996" ca="1">IF(ISNUMBER(SEARCH("Bit", $K1996)), "", INDEX(F:F,MAX(IF(OFFSET(F1996,-25,0,24,1)&lt;&gt;"",ROW(OFFSET(F1996,-25,0,24,1)))),)+1)</f>
        <v/>
      </c>
      <c r="G1996" s="102"/>
      <c r="H1996" s="102"/>
      <c r="I1996" s="102"/>
      <c r="J1996" s="102"/>
      <c r="K1996" s="103" t="s">
        <v>197</v>
      </c>
      <c r="L1996" s="103"/>
      <c r="M1996" s="104" t="s">
        <v>644</v>
      </c>
      <c r="N1996" s="105" t="s">
        <v>645</v>
      </c>
      <c r="Q1996" s="19"/>
      <c r="R1996" s="19"/>
    </row>
    <row r="1997" spans="1:18" s="18" customFormat="1" ht="15.75" collapsed="1" x14ac:dyDescent="0.25">
      <c r="A1997" s="106"/>
      <c r="B1997" s="100" t="s">
        <v>40</v>
      </c>
      <c r="C1997" s="101" t="s">
        <v>1284</v>
      </c>
      <c r="D1997" s="82" t="s">
        <v>817</v>
      </c>
      <c r="E1997" s="82" t="str">
        <f t="shared" ca="1" si="388"/>
        <v>0x38F</v>
      </c>
      <c r="F1997" s="82">
        <f t="array" aca="1" ref="F1997" ca="1">IF(ISNUMBER(SEARCH("Bit", $K1997)), "", INDEX(F:F,MAX(IF(OFFSET(F1997,-25,0,24,1)&lt;&gt;"",ROW(OFFSET(F1997,-25,0,24,1)))),)+1)</f>
        <v>911</v>
      </c>
      <c r="G1997" s="102" t="s">
        <v>43</v>
      </c>
      <c r="H1997" s="102">
        <v>16</v>
      </c>
      <c r="I1997" s="102"/>
      <c r="J1997" s="102"/>
      <c r="K1997" s="103" t="s">
        <v>45</v>
      </c>
      <c r="L1997" s="89" t="s">
        <v>1268</v>
      </c>
      <c r="M1997" s="104"/>
      <c r="N1997" s="105"/>
      <c r="Q1997" s="19"/>
      <c r="R1997" s="19"/>
    </row>
    <row r="1998" spans="1:18" s="18" customFormat="1" ht="45" hidden="1" outlineLevel="1" x14ac:dyDescent="0.25">
      <c r="A1998" s="106"/>
      <c r="B1998" s="100"/>
      <c r="C1998" s="101"/>
      <c r="D1998" s="102"/>
      <c r="E1998" s="82" t="str">
        <f t="shared" ca="1" si="388"/>
        <v/>
      </c>
      <c r="F1998" s="82" t="str">
        <f t="array" aca="1" ref="F1998" ca="1">IF(ISNUMBER(SEARCH("Bit", $K1998)), "", INDEX(F:F,MAX(IF(OFFSET(F1998,-25,0,24,1)&lt;&gt;"",ROW(OFFSET(F1998,-25,0,24,1)))),)+1)</f>
        <v/>
      </c>
      <c r="G1998" s="102"/>
      <c r="H1998" s="102"/>
      <c r="I1998" s="102"/>
      <c r="J1998" s="102"/>
      <c r="K1998" s="103" t="s">
        <v>112</v>
      </c>
      <c r="L1998" s="103"/>
      <c r="M1998" s="104" t="s">
        <v>573</v>
      </c>
      <c r="N1998" s="105" t="s">
        <v>660</v>
      </c>
      <c r="Q1998" s="19"/>
      <c r="R1998" s="19"/>
    </row>
    <row r="1999" spans="1:18" s="18" customFormat="1" ht="15.75" collapsed="1" x14ac:dyDescent="0.25">
      <c r="A1999" s="106"/>
      <c r="B1999" s="100" t="s">
        <v>40</v>
      </c>
      <c r="C1999" s="101" t="s">
        <v>1285</v>
      </c>
      <c r="D1999" s="82" t="s">
        <v>817</v>
      </c>
      <c r="E1999" s="82" t="str">
        <f t="shared" ca="1" si="388"/>
        <v>0x390</v>
      </c>
      <c r="F1999" s="82">
        <f t="array" aca="1" ref="F1999" ca="1">IF(ISNUMBER(SEARCH("Bit", $K1999)), "", INDEX(F:F,MAX(IF(OFFSET(F1999,-25,0,24,1)&lt;&gt;"",ROW(OFFSET(F1999,-25,0,24,1)))),)+1)</f>
        <v>912</v>
      </c>
      <c r="G1999" s="102" t="s">
        <v>43</v>
      </c>
      <c r="H1999" s="102">
        <v>16</v>
      </c>
      <c r="I1999" s="102"/>
      <c r="J1999" s="102"/>
      <c r="K1999" s="103" t="s">
        <v>45</v>
      </c>
      <c r="L1999" s="89" t="s">
        <v>1268</v>
      </c>
      <c r="M1999" s="104"/>
      <c r="N1999" s="105"/>
      <c r="Q1999" s="19"/>
      <c r="R1999" s="19"/>
    </row>
    <row r="2000" spans="1:18" s="18" customFormat="1" ht="22.5" hidden="1" outlineLevel="1" x14ac:dyDescent="0.25">
      <c r="A2000" s="106"/>
      <c r="B2000" s="100"/>
      <c r="C2000" s="101"/>
      <c r="D2000" s="102"/>
      <c r="E2000" s="82" t="str">
        <f t="shared" ca="1" si="388"/>
        <v/>
      </c>
      <c r="F2000" s="82" t="str">
        <f t="array" aca="1" ref="F2000" ca="1">IF(ISNUMBER(SEARCH("Bit", $K2000)), "", INDEX(F:F,MAX(IF(OFFSET(F2000,-25,0,24,1)&lt;&gt;"",ROW(OFFSET(F2000,-25,0,24,1)))),)+1)</f>
        <v/>
      </c>
      <c r="G2000" s="102"/>
      <c r="H2000" s="102"/>
      <c r="I2000" s="102"/>
      <c r="J2000" s="102"/>
      <c r="K2000" s="103" t="s">
        <v>112</v>
      </c>
      <c r="L2000" s="103"/>
      <c r="M2000" s="104" t="s">
        <v>892</v>
      </c>
      <c r="N2000" s="105" t="s">
        <v>1217</v>
      </c>
      <c r="Q2000" s="19"/>
      <c r="R2000" s="19"/>
    </row>
    <row r="2001" spans="1:18" s="18" customFormat="1" ht="15.75" collapsed="1" x14ac:dyDescent="0.25">
      <c r="A2001" s="106"/>
      <c r="B2001" s="80" t="s">
        <v>40</v>
      </c>
      <c r="C2001" s="81" t="s">
        <v>1286</v>
      </c>
      <c r="D2001" s="82" t="s">
        <v>817</v>
      </c>
      <c r="E2001" s="82" t="str">
        <f t="shared" ca="1" si="388"/>
        <v>0x391</v>
      </c>
      <c r="F2001" s="82">
        <f t="array" aca="1" ref="F2001" ca="1">IF(ISNUMBER(SEARCH("Bit", $K2001)), "", INDEX(F:F,MAX(IF(OFFSET(F2001,-25,0,24,1)&lt;&gt;"",ROW(OFFSET(F2001,-25,0,24,1)))),)+1)</f>
        <v>913</v>
      </c>
      <c r="G2001" s="82" t="s">
        <v>43</v>
      </c>
      <c r="H2001" s="82">
        <v>14</v>
      </c>
      <c r="I2001" s="82"/>
      <c r="J2001" s="82"/>
      <c r="K2001" s="89" t="s">
        <v>45</v>
      </c>
      <c r="L2001" s="89" t="s">
        <v>1268</v>
      </c>
      <c r="M2001" s="90"/>
      <c r="N2001" s="91"/>
      <c r="Q2001" s="19"/>
      <c r="R2001" s="19"/>
    </row>
    <row r="2002" spans="1:18" s="18" customFormat="1" ht="45" hidden="1" outlineLevel="1" x14ac:dyDescent="0.25">
      <c r="A2002" s="106"/>
      <c r="B2002" s="80"/>
      <c r="C2002" s="81"/>
      <c r="D2002" s="82"/>
      <c r="E2002" s="82" t="str">
        <f t="shared" ca="1" si="388"/>
        <v/>
      </c>
      <c r="F2002" s="82" t="str">
        <f t="array" aca="1" ref="F2002" ca="1">IF(ISNUMBER(SEARCH("Bit", $K2002)), "", INDEX(F:F,MAX(IF(OFFSET(F2002,-25,0,24,1)&lt;&gt;"",ROW(OFFSET(F2002,-25,0,24,1)))),)+1)</f>
        <v/>
      </c>
      <c r="G2002" s="82"/>
      <c r="H2002" s="82"/>
      <c r="I2002" s="82"/>
      <c r="J2002" s="82"/>
      <c r="K2002" s="89" t="s">
        <v>1219</v>
      </c>
      <c r="L2002" s="89"/>
      <c r="M2002" s="90" t="s">
        <v>1211</v>
      </c>
      <c r="N2002" s="91" t="s">
        <v>1220</v>
      </c>
      <c r="Q2002" s="19"/>
      <c r="R2002" s="19"/>
    </row>
    <row r="2003" spans="1:18" s="18" customFormat="1" ht="15.75" hidden="1" outlineLevel="1" x14ac:dyDescent="0.25">
      <c r="A2003" s="106"/>
      <c r="B2003" s="80"/>
      <c r="C2003" s="81"/>
      <c r="D2003" s="82"/>
      <c r="E2003" s="82" t="str">
        <f t="shared" ca="1" si="388"/>
        <v/>
      </c>
      <c r="F2003" s="82" t="str">
        <f t="array" aca="1" ref="F2003" ca="1">IF(ISNUMBER(SEARCH("Bit", $K2003)), "", INDEX(F:F,MAX(IF(OFFSET(F2003,-25,0,24,1)&lt;&gt;"",ROW(OFFSET(F2003,-25,0,24,1)))),)+1)</f>
        <v/>
      </c>
      <c r="G2003" s="82"/>
      <c r="H2003" s="82"/>
      <c r="I2003" s="82"/>
      <c r="J2003" s="82"/>
      <c r="K2003" s="89" t="s">
        <v>135</v>
      </c>
      <c r="L2003" s="89"/>
      <c r="M2003" s="90" t="s">
        <v>1213</v>
      </c>
      <c r="N2003" s="91"/>
      <c r="Q2003" s="19"/>
      <c r="R2003" s="19"/>
    </row>
    <row r="2004" spans="1:18" s="18" customFormat="1" ht="15.75" collapsed="1" x14ac:dyDescent="0.25">
      <c r="A2004" s="106"/>
      <c r="B2004" s="80" t="s">
        <v>40</v>
      </c>
      <c r="C2004" s="81" t="s">
        <v>1287</v>
      </c>
      <c r="D2004" s="82" t="s">
        <v>817</v>
      </c>
      <c r="E2004" s="82" t="str">
        <f t="shared" ca="1" si="388"/>
        <v>0x392</v>
      </c>
      <c r="F2004" s="82">
        <f t="array" aca="1" ref="F2004" ca="1">IF(ISNUMBER(SEARCH("Bit", $K2004)), "", INDEX(F:F,MAX(IF(OFFSET(F2004,-25,0,24,1)&lt;&gt;"",ROW(OFFSET(F2004,-25,0,24,1)))),)+1)</f>
        <v>914</v>
      </c>
      <c r="G2004" s="82" t="s">
        <v>43</v>
      </c>
      <c r="H2004" s="82">
        <v>14</v>
      </c>
      <c r="I2004" s="82"/>
      <c r="J2004" s="82"/>
      <c r="K2004" s="89" t="s">
        <v>45</v>
      </c>
      <c r="L2004" s="89" t="s">
        <v>1268</v>
      </c>
      <c r="M2004" s="90"/>
      <c r="N2004" s="91"/>
      <c r="Q2004" s="19"/>
      <c r="R2004" s="19"/>
    </row>
    <row r="2005" spans="1:18" s="18" customFormat="1" ht="33.75" hidden="1" outlineLevel="1" x14ac:dyDescent="0.25">
      <c r="A2005" s="106"/>
      <c r="B2005" s="80"/>
      <c r="C2005" s="81"/>
      <c r="D2005" s="82"/>
      <c r="E2005" s="82" t="str">
        <f t="shared" ca="1" si="388"/>
        <v/>
      </c>
      <c r="F2005" s="82" t="str">
        <f t="array" aca="1" ref="F2005" ca="1">IF(ISNUMBER(SEARCH("Bit", $K2005)), "", INDEX(F:F,MAX(IF(OFFSET(F2005,-25,0,24,1)&lt;&gt;"",ROW(OFFSET(F2005,-25,0,24,1)))),)+1)</f>
        <v/>
      </c>
      <c r="G2005" s="82"/>
      <c r="H2005" s="82"/>
      <c r="I2005" s="82"/>
      <c r="J2005" s="82"/>
      <c r="K2005" s="89" t="s">
        <v>756</v>
      </c>
      <c r="L2005" s="89"/>
      <c r="M2005" s="90" t="s">
        <v>1744</v>
      </c>
      <c r="N2005" s="91" t="s">
        <v>1748</v>
      </c>
      <c r="Q2005" s="19"/>
      <c r="R2005" s="19"/>
    </row>
    <row r="2006" spans="1:18" s="18" customFormat="1" ht="33.75" hidden="1" outlineLevel="1" x14ac:dyDescent="0.25">
      <c r="A2006" s="106"/>
      <c r="B2006" s="80"/>
      <c r="C2006" s="81"/>
      <c r="D2006" s="82"/>
      <c r="E2006" s="82" t="str">
        <f t="shared" ca="1" si="388"/>
        <v/>
      </c>
      <c r="F2006" s="82" t="str">
        <f t="array" aca="1" ref="F2006" ca="1">IF(ISNUMBER(SEARCH("Bit", $K2006)), "", INDEX(F:F,MAX(IF(OFFSET(F2006,-25,0,24,1)&lt;&gt;"",ROW(OFFSET(F2006,-25,0,24,1)))),)+1)</f>
        <v/>
      </c>
      <c r="G2006" s="82"/>
      <c r="H2006" s="82"/>
      <c r="I2006" s="82"/>
      <c r="J2006" s="82"/>
      <c r="K2006" s="89" t="s">
        <v>759</v>
      </c>
      <c r="L2006" s="89"/>
      <c r="M2006" s="90" t="s">
        <v>1745</v>
      </c>
      <c r="N2006" s="91" t="s">
        <v>1748</v>
      </c>
      <c r="Q2006" s="19"/>
      <c r="R2006" s="19"/>
    </row>
    <row r="2007" spans="1:18" s="18" customFormat="1" ht="22.5" hidden="1" outlineLevel="1" x14ac:dyDescent="0.25">
      <c r="A2007" s="106"/>
      <c r="B2007" s="80"/>
      <c r="C2007" s="81"/>
      <c r="D2007" s="82"/>
      <c r="E2007" s="82" t="str">
        <f t="shared" ca="1" si="388"/>
        <v/>
      </c>
      <c r="F2007" s="82" t="str">
        <f t="array" aca="1" ref="F2007" ca="1">IF(ISNUMBER(SEARCH("Bit", $K2007)), "", INDEX(F:F,MAX(IF(OFFSET(F2007,-25,0,24,1)&lt;&gt;"",ROW(OFFSET(F2007,-25,0,24,1)))),)+1)</f>
        <v/>
      </c>
      <c r="G2007" s="82"/>
      <c r="H2007" s="82"/>
      <c r="I2007" s="82"/>
      <c r="J2007" s="82"/>
      <c r="K2007" s="89" t="s">
        <v>244</v>
      </c>
      <c r="L2007" s="89"/>
      <c r="M2007" s="90" t="s">
        <v>1222</v>
      </c>
      <c r="N2007" s="91" t="s">
        <v>1288</v>
      </c>
      <c r="Q2007" s="19"/>
      <c r="R2007" s="19"/>
    </row>
    <row r="2008" spans="1:18" s="18" customFormat="1" ht="22.5" hidden="1" outlineLevel="1" x14ac:dyDescent="0.25">
      <c r="A2008" s="106"/>
      <c r="B2008" s="80"/>
      <c r="C2008" s="81"/>
      <c r="D2008" s="82"/>
      <c r="E2008" s="82" t="str">
        <f t="shared" ca="1" si="388"/>
        <v/>
      </c>
      <c r="F2008" s="82" t="str">
        <f t="array" aca="1" ref="F2008" ca="1">IF(ISNUMBER(SEARCH("Bit", $K2008)), "", INDEX(F:F,MAX(IF(OFFSET(F2008,-25,0,24,1)&lt;&gt;"",ROW(OFFSET(F2008,-25,0,24,1)))),)+1)</f>
        <v/>
      </c>
      <c r="G2008" s="82"/>
      <c r="H2008" s="82"/>
      <c r="I2008" s="82"/>
      <c r="J2008" s="82"/>
      <c r="K2008" s="89" t="s">
        <v>50</v>
      </c>
      <c r="L2008" s="89"/>
      <c r="M2008" s="90" t="s">
        <v>1224</v>
      </c>
      <c r="N2008" s="91" t="s">
        <v>1288</v>
      </c>
      <c r="Q2008" s="19"/>
      <c r="R2008" s="19"/>
    </row>
    <row r="2009" spans="1:18" s="18" customFormat="1" ht="22.5" hidden="1" outlineLevel="1" x14ac:dyDescent="0.25">
      <c r="A2009" s="106"/>
      <c r="B2009" s="80"/>
      <c r="C2009" s="81"/>
      <c r="D2009" s="82"/>
      <c r="E2009" s="82" t="str">
        <f t="shared" ca="1" si="388"/>
        <v/>
      </c>
      <c r="F2009" s="82" t="str">
        <f t="array" aca="1" ref="F2009" ca="1">IF(ISNUMBER(SEARCH("Bit", $K2009)), "", INDEX(F:F,MAX(IF(OFFSET(F2009,-25,0,24,1)&lt;&gt;"",ROW(OFFSET(F2009,-25,0,24,1)))),)+1)</f>
        <v/>
      </c>
      <c r="G2009" s="82"/>
      <c r="H2009" s="82"/>
      <c r="I2009" s="82"/>
      <c r="J2009" s="82"/>
      <c r="K2009" s="89" t="s">
        <v>249</v>
      </c>
      <c r="L2009" s="89"/>
      <c r="M2009" s="90" t="s">
        <v>1225</v>
      </c>
      <c r="N2009" s="91" t="s">
        <v>1289</v>
      </c>
      <c r="Q2009" s="19"/>
      <c r="R2009" s="19"/>
    </row>
    <row r="2010" spans="1:18" s="18" customFormat="1" ht="22.5" hidden="1" outlineLevel="1" x14ac:dyDescent="0.25">
      <c r="A2010" s="106"/>
      <c r="B2010" s="80"/>
      <c r="C2010" s="81"/>
      <c r="D2010" s="82"/>
      <c r="E2010" s="82" t="str">
        <f t="shared" ca="1" si="388"/>
        <v/>
      </c>
      <c r="F2010" s="82" t="str">
        <f t="array" aca="1" ref="F2010" ca="1">IF(ISNUMBER(SEARCH("Bit", $K2010)), "", INDEX(F:F,MAX(IF(OFFSET(F2010,-25,0,24,1)&lt;&gt;"",ROW(OFFSET(F2010,-25,0,24,1)))),)+1)</f>
        <v/>
      </c>
      <c r="G2010" s="82"/>
      <c r="H2010" s="82"/>
      <c r="I2010" s="82"/>
      <c r="J2010" s="82"/>
      <c r="K2010" s="89" t="s">
        <v>69</v>
      </c>
      <c r="L2010" s="89"/>
      <c r="M2010" s="90" t="s">
        <v>1227</v>
      </c>
      <c r="N2010" s="91" t="s">
        <v>1289</v>
      </c>
      <c r="Q2010" s="19"/>
      <c r="R2010" s="19"/>
    </row>
    <row r="2011" spans="1:18" s="18" customFormat="1" ht="22.5" hidden="1" outlineLevel="1" x14ac:dyDescent="0.25">
      <c r="A2011" s="106"/>
      <c r="B2011" s="80"/>
      <c r="C2011" s="81"/>
      <c r="D2011" s="82"/>
      <c r="E2011" s="82" t="str">
        <f t="shared" ca="1" si="388"/>
        <v/>
      </c>
      <c r="F2011" s="82" t="str">
        <f t="array" aca="1" ref="F2011" ca="1">IF(ISNUMBER(SEARCH("Bit", $K2011)), "", INDEX(F:F,MAX(IF(OFFSET(F2011,-25,0,24,1)&lt;&gt;"",ROW(OFFSET(F2011,-25,0,24,1)))),)+1)</f>
        <v/>
      </c>
      <c r="G2011" s="82"/>
      <c r="H2011" s="82"/>
      <c r="I2011" s="82"/>
      <c r="J2011" s="82"/>
      <c r="K2011" s="89" t="s">
        <v>34</v>
      </c>
      <c r="L2011" s="89"/>
      <c r="M2011" s="90" t="s">
        <v>1228</v>
      </c>
      <c r="N2011" s="91" t="s">
        <v>1290</v>
      </c>
      <c r="Q2011" s="19"/>
      <c r="R2011" s="19"/>
    </row>
    <row r="2012" spans="1:18" s="18" customFormat="1" ht="22.5" hidden="1" outlineLevel="1" x14ac:dyDescent="0.25">
      <c r="A2012" s="106"/>
      <c r="B2012" s="80"/>
      <c r="C2012" s="81"/>
      <c r="D2012" s="82"/>
      <c r="E2012" s="82" t="str">
        <f t="shared" ca="1" si="388"/>
        <v/>
      </c>
      <c r="F2012" s="82" t="str">
        <f t="array" aca="1" ref="F2012" ca="1">IF(ISNUMBER(SEARCH("Bit", $K2012)), "", INDEX(F:F,MAX(IF(OFFSET(F2012,-25,0,24,1)&lt;&gt;"",ROW(OFFSET(F2012,-25,0,24,1)))),)+1)</f>
        <v/>
      </c>
      <c r="G2012" s="82"/>
      <c r="H2012" s="82"/>
      <c r="I2012" s="82"/>
      <c r="J2012" s="82"/>
      <c r="K2012" s="89" t="s">
        <v>35</v>
      </c>
      <c r="L2012" s="89"/>
      <c r="M2012" s="90" t="s">
        <v>1230</v>
      </c>
      <c r="N2012" s="91" t="s">
        <v>1290</v>
      </c>
      <c r="Q2012" s="19"/>
      <c r="R2012" s="19"/>
    </row>
    <row r="2013" spans="1:18" s="18" customFormat="1" ht="22.5" hidden="1" outlineLevel="1" x14ac:dyDescent="0.25">
      <c r="A2013" s="106"/>
      <c r="B2013" s="80"/>
      <c r="C2013" s="81"/>
      <c r="D2013" s="82"/>
      <c r="E2013" s="82" t="str">
        <f t="shared" ca="1" si="388"/>
        <v/>
      </c>
      <c r="F2013" s="82" t="str">
        <f t="array" aca="1" ref="F2013" ca="1">IF(ISNUMBER(SEARCH("Bit", $K2013)), "", INDEX(F:F,MAX(IF(OFFSET(F2013,-25,0,24,1)&lt;&gt;"",ROW(OFFSET(F2013,-25,0,24,1)))),)+1)</f>
        <v/>
      </c>
      <c r="G2013" s="82"/>
      <c r="H2013" s="82"/>
      <c r="I2013" s="82"/>
      <c r="J2013" s="82"/>
      <c r="K2013" s="89" t="s">
        <v>36</v>
      </c>
      <c r="L2013" s="89"/>
      <c r="M2013" s="90" t="s">
        <v>1231</v>
      </c>
      <c r="N2013" s="91" t="s">
        <v>1291</v>
      </c>
      <c r="Q2013" s="19"/>
      <c r="R2013" s="19"/>
    </row>
    <row r="2014" spans="1:18" s="18" customFormat="1" ht="22.5" hidden="1" outlineLevel="1" x14ac:dyDescent="0.25">
      <c r="A2014" s="106"/>
      <c r="B2014" s="80"/>
      <c r="C2014" s="81"/>
      <c r="D2014" s="82"/>
      <c r="E2014" s="82" t="str">
        <f t="shared" ca="1" si="388"/>
        <v/>
      </c>
      <c r="F2014" s="82" t="str">
        <f t="array" aca="1" ref="F2014" ca="1">IF(ISNUMBER(SEARCH("Bit", $K2014)), "", INDEX(F:F,MAX(IF(OFFSET(F2014,-25,0,24,1)&lt;&gt;"",ROW(OFFSET(F2014,-25,0,24,1)))),)+1)</f>
        <v/>
      </c>
      <c r="G2014" s="82"/>
      <c r="H2014" s="82"/>
      <c r="I2014" s="82"/>
      <c r="J2014" s="82"/>
      <c r="K2014" s="89" t="s">
        <v>37</v>
      </c>
      <c r="L2014" s="89"/>
      <c r="M2014" s="90" t="s">
        <v>1233</v>
      </c>
      <c r="N2014" s="91" t="s">
        <v>1291</v>
      </c>
      <c r="Q2014" s="19"/>
      <c r="R2014" s="19"/>
    </row>
    <row r="2015" spans="1:18" s="18" customFormat="1" ht="22.5" hidden="1" outlineLevel="1" x14ac:dyDescent="0.25">
      <c r="A2015" s="106"/>
      <c r="B2015" s="80"/>
      <c r="C2015" s="81"/>
      <c r="D2015" s="82"/>
      <c r="E2015" s="82" t="str">
        <f t="shared" ca="1" si="388"/>
        <v/>
      </c>
      <c r="F2015" s="82" t="str">
        <f t="array" aca="1" ref="F2015" ca="1">IF(ISNUMBER(SEARCH("Bit", $K2015)), "", INDEX(F:F,MAX(IF(OFFSET(F2015,-25,0,24,1)&lt;&gt;"",ROW(OFFSET(F2015,-25,0,24,1)))),)+1)</f>
        <v/>
      </c>
      <c r="G2015" s="82"/>
      <c r="H2015" s="82"/>
      <c r="I2015" s="82"/>
      <c r="J2015" s="82"/>
      <c r="K2015" s="89" t="s">
        <v>38</v>
      </c>
      <c r="L2015" s="89"/>
      <c r="M2015" s="90" t="s">
        <v>1234</v>
      </c>
      <c r="N2015" s="91" t="s">
        <v>1292</v>
      </c>
      <c r="Q2015" s="19"/>
      <c r="R2015" s="19"/>
    </row>
    <row r="2016" spans="1:18" s="18" customFormat="1" ht="22.5" hidden="1" outlineLevel="1" x14ac:dyDescent="0.25">
      <c r="A2016" s="106"/>
      <c r="B2016" s="80"/>
      <c r="C2016" s="81"/>
      <c r="D2016" s="82"/>
      <c r="E2016" s="82" t="str">
        <f t="shared" ca="1" si="388"/>
        <v/>
      </c>
      <c r="F2016" s="82" t="str">
        <f t="array" aca="1" ref="F2016" ca="1">IF(ISNUMBER(SEARCH("Bit", $K2016)), "", INDEX(F:F,MAX(IF(OFFSET(F2016,-25,0,24,1)&lt;&gt;"",ROW(OFFSET(F2016,-25,0,24,1)))),)+1)</f>
        <v/>
      </c>
      <c r="G2016" s="82"/>
      <c r="H2016" s="82"/>
      <c r="I2016" s="82"/>
      <c r="J2016" s="82"/>
      <c r="K2016" s="89" t="s">
        <v>39</v>
      </c>
      <c r="L2016" s="89"/>
      <c r="M2016" s="90" t="s">
        <v>1236</v>
      </c>
      <c r="N2016" s="91" t="s">
        <v>1292</v>
      </c>
      <c r="Q2016" s="19"/>
      <c r="R2016" s="19"/>
    </row>
    <row r="2017" spans="1:18" s="18" customFormat="1" ht="22.5" hidden="1" outlineLevel="1" x14ac:dyDescent="0.25">
      <c r="A2017" s="106"/>
      <c r="B2017" s="80"/>
      <c r="C2017" s="81"/>
      <c r="D2017" s="82"/>
      <c r="E2017" s="82" t="str">
        <f t="shared" ca="1" si="388"/>
        <v/>
      </c>
      <c r="F2017" s="82" t="str">
        <f t="array" aca="1" ref="F2017" ca="1">IF(ISNUMBER(SEARCH("Bit", $K2017)), "", INDEX(F:F,MAX(IF(OFFSET(F2017,-25,0,24,1)&lt;&gt;"",ROW(OFFSET(F2017,-25,0,24,1)))),)+1)</f>
        <v/>
      </c>
      <c r="G2017" s="82"/>
      <c r="H2017" s="82"/>
      <c r="I2017" s="82"/>
      <c r="J2017" s="82"/>
      <c r="K2017" s="89" t="s">
        <v>88</v>
      </c>
      <c r="L2017" s="89"/>
      <c r="M2017" s="90" t="s">
        <v>1237</v>
      </c>
      <c r="N2017" s="91" t="s">
        <v>1293</v>
      </c>
      <c r="Q2017" s="19"/>
      <c r="R2017" s="19"/>
    </row>
    <row r="2018" spans="1:18" s="18" customFormat="1" ht="22.5" hidden="1" outlineLevel="1" x14ac:dyDescent="0.25">
      <c r="A2018" s="106"/>
      <c r="B2018" s="80"/>
      <c r="C2018" s="81"/>
      <c r="D2018" s="82"/>
      <c r="E2018" s="82" t="str">
        <f t="shared" ca="1" si="388"/>
        <v/>
      </c>
      <c r="F2018" s="82" t="str">
        <f t="array" aca="1" ref="F2018" ca="1">IF(ISNUMBER(SEARCH("Bit", $K2018)), "", INDEX(F:F,MAX(IF(OFFSET(F2018,-25,0,24,1)&lt;&gt;"",ROW(OFFSET(F2018,-25,0,24,1)))),)+1)</f>
        <v/>
      </c>
      <c r="G2018" s="82"/>
      <c r="H2018" s="82"/>
      <c r="I2018" s="82"/>
      <c r="J2018" s="82"/>
      <c r="K2018" s="89" t="s">
        <v>90</v>
      </c>
      <c r="L2018" s="89"/>
      <c r="M2018" s="90" t="s">
        <v>1239</v>
      </c>
      <c r="N2018" s="91" t="s">
        <v>1293</v>
      </c>
      <c r="Q2018" s="19"/>
      <c r="R2018" s="19"/>
    </row>
    <row r="2019" spans="1:18" s="18" customFormat="1" ht="15.75" collapsed="1" x14ac:dyDescent="0.25">
      <c r="A2019" s="106"/>
      <c r="B2019" s="80" t="s">
        <v>40</v>
      </c>
      <c r="C2019" s="81" t="s">
        <v>1294</v>
      </c>
      <c r="D2019" s="82" t="s">
        <v>817</v>
      </c>
      <c r="E2019" s="82" t="str">
        <f>IF(F2019&lt;&gt;"","0x"&amp;DEC2HEX(F2019,3),"")</f>
        <v>0x3A0</v>
      </c>
      <c r="F2019" s="82">
        <f>928</f>
        <v>928</v>
      </c>
      <c r="G2019" s="82" t="s">
        <v>824</v>
      </c>
      <c r="H2019" s="82">
        <v>16</v>
      </c>
      <c r="I2019" s="82"/>
      <c r="J2019" s="82"/>
      <c r="K2019" s="89" t="s">
        <v>45</v>
      </c>
      <c r="L2019" s="89" t="s">
        <v>1295</v>
      </c>
      <c r="M2019" s="90"/>
      <c r="N2019" s="91"/>
      <c r="Q2019" s="19"/>
      <c r="R2019" s="19"/>
    </row>
    <row r="2020" spans="1:18" s="18" customFormat="1" ht="15.75" hidden="1" outlineLevel="1" x14ac:dyDescent="0.25">
      <c r="A2020" s="106"/>
      <c r="B2020" s="80"/>
      <c r="C2020" s="81"/>
      <c r="D2020" s="82"/>
      <c r="E2020" s="82" t="str">
        <f ca="1">IF(F2020&lt;&gt;"","0x"&amp;DEC2HEX(F2020,3),"")</f>
        <v/>
      </c>
      <c r="F2020" s="82" t="str">
        <f t="array" aca="1" ref="F2020" ca="1">IF(ISNUMBER(SEARCH("Bit", $K2020)), "", INDEX(F:F,MAX(IF(OFFSET(F2020,-25,0,24,1)&lt;&gt;"",ROW(OFFSET(F2020,-25,0,24,1)))),)+1)</f>
        <v/>
      </c>
      <c r="G2020" s="82"/>
      <c r="H2020" s="82"/>
      <c r="I2020" s="82"/>
      <c r="J2020" s="82"/>
      <c r="K2020" s="103" t="s">
        <v>47</v>
      </c>
      <c r="L2020" s="89"/>
      <c r="M2020" s="104" t="s">
        <v>48</v>
      </c>
      <c r="N2020" s="105" t="s">
        <v>49</v>
      </c>
      <c r="Q2020" s="19"/>
      <c r="R2020" s="19"/>
    </row>
    <row r="2021" spans="1:18" s="18" customFormat="1" ht="15.75" hidden="1" outlineLevel="1" x14ac:dyDescent="0.25">
      <c r="A2021" s="106"/>
      <c r="B2021" s="80"/>
      <c r="C2021" s="81"/>
      <c r="D2021" s="82"/>
      <c r="E2021" s="82" t="str">
        <f t="shared" ref="E2021" ca="1" si="389">IF(F2021&lt;&gt;"","0x"&amp;DEC2HEX(F2021,3),"")</f>
        <v/>
      </c>
      <c r="F2021" s="82" t="str">
        <f t="array" aca="1" ref="F2021" ca="1">IF(ISNUMBER(SEARCH("Bit", $K2021)), "", INDEX(F:F,MAX(IF(OFFSET(F2021,-25,0,24,1)&lt;&gt;"",ROW(OFFSET(F2021,-25,0,24,1)))),)+1)</f>
        <v/>
      </c>
      <c r="G2021" s="82"/>
      <c r="H2021" s="82"/>
      <c r="I2021" s="82"/>
      <c r="J2021" s="82"/>
      <c r="K2021" s="103" t="s">
        <v>50</v>
      </c>
      <c r="L2021" s="89"/>
      <c r="M2021" s="104" t="s">
        <v>51</v>
      </c>
      <c r="N2021" s="105" t="s">
        <v>52</v>
      </c>
      <c r="Q2021" s="19"/>
      <c r="R2021" s="19"/>
    </row>
    <row r="2022" spans="1:18" s="18" customFormat="1" ht="22.5" hidden="1" outlineLevel="1" x14ac:dyDescent="0.25">
      <c r="A2022" s="106"/>
      <c r="B2022" s="80"/>
      <c r="C2022" s="81"/>
      <c r="D2022" s="82"/>
      <c r="E2022" s="82" t="str">
        <f ca="1">IF(F2022&lt;&gt;"","0x"&amp;DEC2HEX(F2022,3),"")</f>
        <v/>
      </c>
      <c r="F2022" s="82" t="str">
        <f t="array" aca="1" ref="F2022" ca="1">IF(ISNUMBER(SEARCH("Bit", $K2022)), "", INDEX(F:F,MAX(IF(OFFSET(F2022,-25,0,24,1)&lt;&gt;"",ROW(OFFSET(F2022,-25,0,24,1)))),)+1)</f>
        <v/>
      </c>
      <c r="G2022" s="82"/>
      <c r="H2022" s="82"/>
      <c r="I2022" s="82"/>
      <c r="J2022" s="82"/>
      <c r="K2022" s="103" t="s">
        <v>53</v>
      </c>
      <c r="L2022" s="89"/>
      <c r="M2022" s="104" t="s">
        <v>54</v>
      </c>
      <c r="N2022" s="105" t="s">
        <v>55</v>
      </c>
      <c r="Q2022" s="19"/>
      <c r="R2022" s="19"/>
    </row>
    <row r="2023" spans="1:18" s="18" customFormat="1" ht="15.75" collapsed="1" x14ac:dyDescent="0.25">
      <c r="A2023" s="106"/>
      <c r="B2023" s="80" t="s">
        <v>40</v>
      </c>
      <c r="C2023" s="81" t="s">
        <v>1296</v>
      </c>
      <c r="D2023" s="82" t="s">
        <v>817</v>
      </c>
      <c r="E2023" s="82" t="str">
        <f ca="1">IF(F2023&lt;&gt;"","0x"&amp;DEC2HEX(F2023,3),"")</f>
        <v>0x3A1</v>
      </c>
      <c r="F2023" s="82">
        <f t="array" aca="1" ref="F2023" ca="1">IF(ISNUMBER(SEARCH("Bit", $K2023)), "", INDEX(F:F,MAX(IF(OFFSET(F2023,-25,0,24,1)&lt;&gt;"",ROW(OFFSET(F2023,-25,0,24,1)))),)+1)</f>
        <v>929</v>
      </c>
      <c r="G2023" s="82" t="s">
        <v>824</v>
      </c>
      <c r="H2023" s="82">
        <v>16</v>
      </c>
      <c r="I2023" s="82"/>
      <c r="J2023" s="82"/>
      <c r="K2023" s="89" t="s">
        <v>45</v>
      </c>
      <c r="L2023" s="89" t="s">
        <v>1295</v>
      </c>
      <c r="M2023" s="90"/>
      <c r="N2023" s="91"/>
      <c r="Q2023" s="19"/>
      <c r="R2023" s="19"/>
    </row>
    <row r="2024" spans="1:18" s="18" customFormat="1" ht="15.75" hidden="1" outlineLevel="1" x14ac:dyDescent="0.25">
      <c r="A2024" s="106"/>
      <c r="B2024" s="80"/>
      <c r="C2024" s="81"/>
      <c r="D2024" s="82"/>
      <c r="E2024" s="82" t="str">
        <f ca="1">IF(F2024&lt;&gt;"","0x"&amp;DEC2HEX(F2024,3),"")</f>
        <v/>
      </c>
      <c r="F2024" s="82" t="str">
        <f t="array" aca="1" ref="F2024" ca="1">IF(ISNUMBER(SEARCH("Bit", $K2024)), "", INDEX(F:F,MAX(IF(OFFSET(F2024,-25,0,24,1)&lt;&gt;"",ROW(OFFSET(F2024,-25,0,24,1)))),)+1)</f>
        <v/>
      </c>
      <c r="G2024" s="82"/>
      <c r="H2024" s="82"/>
      <c r="I2024" s="82"/>
      <c r="J2024" s="82"/>
      <c r="K2024" s="103" t="s">
        <v>47</v>
      </c>
      <c r="L2024" s="89"/>
      <c r="M2024" s="104" t="s">
        <v>48</v>
      </c>
      <c r="N2024" s="105" t="s">
        <v>57</v>
      </c>
      <c r="Q2024" s="19"/>
      <c r="R2024" s="19"/>
    </row>
    <row r="2025" spans="1:18" s="18" customFormat="1" ht="15.75" hidden="1" outlineLevel="1" x14ac:dyDescent="0.25">
      <c r="A2025" s="106"/>
      <c r="B2025" s="80"/>
      <c r="C2025" s="81"/>
      <c r="D2025" s="82"/>
      <c r="E2025" s="82" t="str">
        <f t="shared" ref="E2025" ca="1" si="390">IF(F2025&lt;&gt;"","0x"&amp;DEC2HEX(F2025,3),"")</f>
        <v/>
      </c>
      <c r="F2025" s="82" t="str">
        <f t="array" aca="1" ref="F2025" ca="1">IF(ISNUMBER(SEARCH("Bit", $K2025)), "", INDEX(F:F,MAX(IF(OFFSET(F2025,-25,0,24,1)&lt;&gt;"",ROW(OFFSET(F2025,-25,0,24,1)))),)+1)</f>
        <v/>
      </c>
      <c r="G2025" s="82"/>
      <c r="H2025" s="82"/>
      <c r="I2025" s="82"/>
      <c r="J2025" s="82"/>
      <c r="K2025" s="103" t="s">
        <v>50</v>
      </c>
      <c r="L2025" s="89"/>
      <c r="M2025" s="104" t="s">
        <v>51</v>
      </c>
      <c r="N2025" s="105" t="s">
        <v>58</v>
      </c>
      <c r="Q2025" s="19"/>
      <c r="R2025" s="19"/>
    </row>
    <row r="2026" spans="1:18" s="18" customFormat="1" ht="15.75" hidden="1" outlineLevel="1" x14ac:dyDescent="0.25">
      <c r="A2026" s="106"/>
      <c r="B2026" s="80"/>
      <c r="C2026" s="81"/>
      <c r="D2026" s="82"/>
      <c r="E2026" s="82" t="str">
        <f ca="1">IF(F2026&lt;&gt;"","0x"&amp;DEC2HEX(F2026,3),"")</f>
        <v/>
      </c>
      <c r="F2026" s="82" t="str">
        <f t="array" aca="1" ref="F2026" ca="1">IF(ISNUMBER(SEARCH("Bit", $K2026)), "", INDEX(F:F,MAX(IF(OFFSET(F2026,-25,0,24,1)&lt;&gt;"",ROW(OFFSET(F2026,-25,0,24,1)))),)+1)</f>
        <v/>
      </c>
      <c r="G2026" s="82"/>
      <c r="H2026" s="82"/>
      <c r="I2026" s="82"/>
      <c r="J2026" s="82"/>
      <c r="K2026" s="103" t="s">
        <v>53</v>
      </c>
      <c r="L2026" s="89"/>
      <c r="M2026" s="104" t="s">
        <v>54</v>
      </c>
      <c r="N2026" s="105" t="s">
        <v>59</v>
      </c>
      <c r="Q2026" s="19"/>
      <c r="R2026" s="19"/>
    </row>
    <row r="2027" spans="1:18" s="18" customFormat="1" ht="15.75" collapsed="1" x14ac:dyDescent="0.25">
      <c r="A2027" s="106"/>
      <c r="B2027" s="80" t="s">
        <v>40</v>
      </c>
      <c r="C2027" s="81" t="s">
        <v>1297</v>
      </c>
      <c r="D2027" s="82" t="s">
        <v>817</v>
      </c>
      <c r="E2027" s="82" t="str">
        <f ca="1">IF(F2027&lt;&gt;"","0x"&amp;DEC2HEX(F2027,3),"")</f>
        <v>0x3A2</v>
      </c>
      <c r="F2027" s="82">
        <f t="array" aca="1" ref="F2027" ca="1">IF(ISNUMBER(SEARCH("Bit", $K2027)), "", INDEX(F:F,MAX(IF(OFFSET(F2027,-25,0,24,1)&lt;&gt;"",ROW(OFFSET(F2027,-25,0,24,1)))),)+1)</f>
        <v>930</v>
      </c>
      <c r="G2027" s="82" t="s">
        <v>824</v>
      </c>
      <c r="H2027" s="82">
        <v>16</v>
      </c>
      <c r="I2027" s="82"/>
      <c r="J2027" s="82"/>
      <c r="K2027" s="89" t="s">
        <v>45</v>
      </c>
      <c r="L2027" s="89" t="s">
        <v>1295</v>
      </c>
      <c r="M2027" s="90"/>
      <c r="N2027" s="91"/>
      <c r="Q2027" s="19"/>
      <c r="R2027" s="19"/>
    </row>
    <row r="2028" spans="1:18" s="18" customFormat="1" ht="15.75" hidden="1" outlineLevel="1" x14ac:dyDescent="0.25">
      <c r="A2028" s="106"/>
      <c r="B2028" s="80"/>
      <c r="C2028" s="81"/>
      <c r="D2028" s="82"/>
      <c r="E2028" s="82" t="str">
        <f ca="1">IF(F2028&lt;&gt;"","0x"&amp;DEC2HEX(F2028,3),"")</f>
        <v/>
      </c>
      <c r="F2028" s="82" t="str">
        <f t="array" aca="1" ref="F2028" ca="1">IF(ISNUMBER(SEARCH("Bit", $K2028)), "", INDEX(F:F,MAX(IF(OFFSET(F2028,-25,0,24,1)&lt;&gt;"",ROW(OFFSET(F2028,-25,0,24,1)))),)+1)</f>
        <v/>
      </c>
      <c r="G2028" s="82"/>
      <c r="H2028" s="82"/>
      <c r="I2028" s="82"/>
      <c r="J2028" s="82"/>
      <c r="K2028" s="103" t="s">
        <v>47</v>
      </c>
      <c r="L2028" s="89"/>
      <c r="M2028" s="104" t="s">
        <v>48</v>
      </c>
      <c r="N2028" s="105" t="s">
        <v>62</v>
      </c>
      <c r="Q2028" s="19"/>
      <c r="R2028" s="19"/>
    </row>
    <row r="2029" spans="1:18" s="18" customFormat="1" ht="15.75" hidden="1" outlineLevel="1" x14ac:dyDescent="0.25">
      <c r="A2029" s="106"/>
      <c r="B2029" s="80"/>
      <c r="C2029" s="81"/>
      <c r="D2029" s="82"/>
      <c r="E2029" s="82" t="str">
        <f t="shared" ref="E2029" ca="1" si="391">IF(F2029&lt;&gt;"","0x"&amp;DEC2HEX(F2029,3),"")</f>
        <v/>
      </c>
      <c r="F2029" s="82" t="str">
        <f t="array" aca="1" ref="F2029" ca="1">IF(ISNUMBER(SEARCH("Bit", $K2029)), "", INDEX(F:F,MAX(IF(OFFSET(F2029,-25,0,24,1)&lt;&gt;"",ROW(OFFSET(F2029,-25,0,24,1)))),)+1)</f>
        <v/>
      </c>
      <c r="G2029" s="82"/>
      <c r="H2029" s="82"/>
      <c r="I2029" s="82"/>
      <c r="J2029" s="82"/>
      <c r="K2029" s="103" t="s">
        <v>50</v>
      </c>
      <c r="L2029" s="89"/>
      <c r="M2029" s="104" t="s">
        <v>51</v>
      </c>
      <c r="N2029" s="105" t="s">
        <v>63</v>
      </c>
      <c r="Q2029" s="19"/>
      <c r="R2029" s="19"/>
    </row>
    <row r="2030" spans="1:18" s="18" customFormat="1" ht="22.5" hidden="1" outlineLevel="1" x14ac:dyDescent="0.25">
      <c r="A2030" s="106"/>
      <c r="B2030" s="80"/>
      <c r="C2030" s="81"/>
      <c r="D2030" s="82"/>
      <c r="E2030" s="82" t="str">
        <f ca="1">IF(F2030&lt;&gt;"","0x"&amp;DEC2HEX(F2030,3),"")</f>
        <v/>
      </c>
      <c r="F2030" s="82" t="str">
        <f t="array" aca="1" ref="F2030" ca="1">IF(ISNUMBER(SEARCH("Bit", $K2030)), "", INDEX(F:F,MAX(IF(OFFSET(F2030,-25,0,24,1)&lt;&gt;"",ROW(OFFSET(F2030,-25,0,24,1)))),)+1)</f>
        <v/>
      </c>
      <c r="G2030" s="82"/>
      <c r="H2030" s="82"/>
      <c r="I2030" s="82"/>
      <c r="J2030" s="82"/>
      <c r="K2030" s="103" t="s">
        <v>53</v>
      </c>
      <c r="L2030" s="89"/>
      <c r="M2030" s="104" t="s">
        <v>54</v>
      </c>
      <c r="N2030" s="105" t="s">
        <v>64</v>
      </c>
      <c r="Q2030" s="19"/>
      <c r="R2030" s="19"/>
    </row>
    <row r="2031" spans="1:18" s="18" customFormat="1" ht="15.75" collapsed="1" x14ac:dyDescent="0.25">
      <c r="A2031" s="106"/>
      <c r="B2031" s="80" t="s">
        <v>40</v>
      </c>
      <c r="C2031" s="81" t="s">
        <v>1298</v>
      </c>
      <c r="D2031" s="82" t="s">
        <v>817</v>
      </c>
      <c r="E2031" s="82" t="str">
        <f t="shared" ref="E2031:E2034" ca="1" si="392">IF(F2031&lt;&gt;"","0x"&amp;DEC2HEX(F2031,3),"")</f>
        <v>0x3A3</v>
      </c>
      <c r="F2031" s="82">
        <f t="array" aca="1" ref="F2031" ca="1">IF(ISNUMBER(SEARCH("Bit", $K2031)), "", INDEX(F:F,MAX(IF(OFFSET(F2031,-25,0,24,1)&lt;&gt;"",ROW(OFFSET(F2031,-25,0,24,1)))),)+1)</f>
        <v>931</v>
      </c>
      <c r="G2031" s="82" t="s">
        <v>824</v>
      </c>
      <c r="H2031" s="82">
        <v>8</v>
      </c>
      <c r="I2031" s="82"/>
      <c r="J2031" s="82"/>
      <c r="K2031" s="89" t="s">
        <v>45</v>
      </c>
      <c r="L2031" s="89" t="s">
        <v>1295</v>
      </c>
      <c r="M2031" s="90"/>
      <c r="N2031" s="91"/>
      <c r="Q2031" s="19"/>
      <c r="R2031" s="19"/>
    </row>
    <row r="2032" spans="1:18" s="18" customFormat="1" ht="15.75" hidden="1" outlineLevel="1" x14ac:dyDescent="0.25">
      <c r="A2032" s="106"/>
      <c r="B2032" s="80"/>
      <c r="C2032" s="81"/>
      <c r="D2032" s="82"/>
      <c r="E2032" s="82" t="str">
        <f t="shared" ca="1" si="392"/>
        <v/>
      </c>
      <c r="F2032" s="82" t="str">
        <f t="array" aca="1" ref="F2032" ca="1">IF(ISNUMBER(SEARCH("Bit", $K2032)), "", INDEX(F:F,MAX(IF(OFFSET(F2032,-25,0,24,1)&lt;&gt;"",ROW(OFFSET(F2032,-25,0,24,1)))),)+1)</f>
        <v/>
      </c>
      <c r="G2032" s="82"/>
      <c r="H2032" s="82"/>
      <c r="I2032" s="82"/>
      <c r="J2032" s="82"/>
      <c r="K2032" s="89" t="s">
        <v>34</v>
      </c>
      <c r="L2032" s="89"/>
      <c r="M2032" s="90" t="s">
        <v>71</v>
      </c>
      <c r="N2032" s="91" t="s">
        <v>72</v>
      </c>
      <c r="Q2032" s="19"/>
      <c r="R2032" s="19"/>
    </row>
    <row r="2033" spans="1:18" s="18" customFormat="1" ht="22.5" hidden="1" outlineLevel="1" x14ac:dyDescent="0.25">
      <c r="A2033" s="106"/>
      <c r="B2033" s="80"/>
      <c r="C2033" s="81"/>
      <c r="D2033" s="82"/>
      <c r="E2033" s="82" t="str">
        <f t="shared" ca="1" si="392"/>
        <v/>
      </c>
      <c r="F2033" s="82" t="str">
        <f t="array" aca="1" ref="F2033" ca="1">IF(ISNUMBER(SEARCH("Bit", $K2033)), "", INDEX(F:F,MAX(IF(OFFSET(F2033,-25,0,24,1)&lt;&gt;"",ROW(OFFSET(F2033,-25,0,24,1)))),)+1)</f>
        <v/>
      </c>
      <c r="G2033" s="82"/>
      <c r="H2033" s="82"/>
      <c r="I2033" s="82"/>
      <c r="J2033" s="82"/>
      <c r="K2033" s="89" t="s">
        <v>73</v>
      </c>
      <c r="L2033" s="89"/>
      <c r="M2033" s="90" t="s">
        <v>74</v>
      </c>
      <c r="N2033" s="91" t="s">
        <v>75</v>
      </c>
      <c r="Q2033" s="19"/>
      <c r="R2033" s="19"/>
    </row>
    <row r="2034" spans="1:18" s="18" customFormat="1" ht="33.75" hidden="1" outlineLevel="1" x14ac:dyDescent="0.25">
      <c r="A2034" s="106"/>
      <c r="B2034" s="80"/>
      <c r="C2034" s="81"/>
      <c r="D2034" s="82"/>
      <c r="E2034" s="82" t="str">
        <f t="shared" ca="1" si="392"/>
        <v/>
      </c>
      <c r="F2034" s="82" t="str">
        <f t="array" aca="1" ref="F2034" ca="1">IF(ISNUMBER(SEARCH("Bit", $K2034)), "", INDEX(F:F,MAX(IF(OFFSET(F2034,-25,0,24,1)&lt;&gt;"",ROW(OFFSET(F2034,-25,0,24,1)))),)+1)</f>
        <v/>
      </c>
      <c r="G2034" s="82"/>
      <c r="H2034" s="82"/>
      <c r="I2034" s="82"/>
      <c r="J2034" s="82"/>
      <c r="K2034" s="89" t="s">
        <v>76</v>
      </c>
      <c r="L2034" s="89"/>
      <c r="M2034" s="90" t="s">
        <v>48</v>
      </c>
      <c r="N2034" s="91" t="s">
        <v>77</v>
      </c>
      <c r="Q2034" s="19"/>
      <c r="R2034" s="19"/>
    </row>
    <row r="2035" spans="1:18" s="18" customFormat="1" ht="15.75" collapsed="1" x14ac:dyDescent="0.25">
      <c r="A2035" s="106"/>
      <c r="B2035" s="80" t="s">
        <v>40</v>
      </c>
      <c r="C2035" s="81" t="s">
        <v>1299</v>
      </c>
      <c r="D2035" s="82" t="s">
        <v>817</v>
      </c>
      <c r="E2035" s="82" t="str">
        <f ca="1">IF(F2035&lt;&gt;"","0x"&amp;DEC2HEX(F2035,3),"")</f>
        <v>0x3A4</v>
      </c>
      <c r="F2035" s="82">
        <f t="array" aca="1" ref="F2035" ca="1">IF(ISNUMBER(SEARCH("Bit", $K2035)), "", INDEX(F:F,MAX(IF(OFFSET(F2035,-25,0,24,1)&lt;&gt;"",ROW(OFFSET(F2035,-25,0,24,1)))),)+1)</f>
        <v>932</v>
      </c>
      <c r="G2035" s="82" t="s">
        <v>824</v>
      </c>
      <c r="H2035" s="82">
        <v>16</v>
      </c>
      <c r="I2035" s="82"/>
      <c r="J2035" s="82"/>
      <c r="K2035" s="89" t="s">
        <v>45</v>
      </c>
      <c r="L2035" s="89" t="s">
        <v>1295</v>
      </c>
      <c r="M2035" s="90"/>
      <c r="N2035" s="91"/>
      <c r="Q2035" s="19"/>
      <c r="R2035" s="19"/>
    </row>
    <row r="2036" spans="1:18" s="18" customFormat="1" ht="15.75" hidden="1" outlineLevel="1" x14ac:dyDescent="0.25">
      <c r="A2036" s="106"/>
      <c r="B2036" s="80"/>
      <c r="C2036" s="81"/>
      <c r="D2036" s="82"/>
      <c r="E2036" s="82" t="str">
        <f ca="1">IF(F2036&lt;&gt;"","0x"&amp;DEC2HEX(F2036,3),"")</f>
        <v/>
      </c>
      <c r="F2036" s="82" t="str">
        <f t="array" aca="1" ref="F2036" ca="1">IF(ISNUMBER(SEARCH("Bit", $K2036)), "", INDEX(F:F,MAX(IF(OFFSET(F2036,-25,0,24,1)&lt;&gt;"",ROW(OFFSET(F2036,-25,0,24,1)))),)+1)</f>
        <v/>
      </c>
      <c r="G2036" s="82"/>
      <c r="H2036" s="82"/>
      <c r="I2036" s="82"/>
      <c r="J2036" s="82"/>
      <c r="K2036" s="103" t="s">
        <v>47</v>
      </c>
      <c r="L2036" s="89"/>
      <c r="M2036" s="104" t="s">
        <v>48</v>
      </c>
      <c r="N2036" s="105" t="s">
        <v>57</v>
      </c>
      <c r="Q2036" s="19"/>
      <c r="R2036" s="19"/>
    </row>
    <row r="2037" spans="1:18" s="18" customFormat="1" ht="15.75" hidden="1" outlineLevel="1" x14ac:dyDescent="0.25">
      <c r="A2037" s="106"/>
      <c r="B2037" s="80"/>
      <c r="C2037" s="81"/>
      <c r="D2037" s="82"/>
      <c r="E2037" s="82" t="str">
        <f t="shared" ref="E2037" ca="1" si="393">IF(F2037&lt;&gt;"","0x"&amp;DEC2HEX(F2037,3),"")</f>
        <v/>
      </c>
      <c r="F2037" s="82" t="str">
        <f t="array" aca="1" ref="F2037" ca="1">IF(ISNUMBER(SEARCH("Bit", $K2037)), "", INDEX(F:F,MAX(IF(OFFSET(F2037,-25,0,24,1)&lt;&gt;"",ROW(OFFSET(F2037,-25,0,24,1)))),)+1)</f>
        <v/>
      </c>
      <c r="G2037" s="82"/>
      <c r="H2037" s="82"/>
      <c r="I2037" s="82"/>
      <c r="J2037" s="82"/>
      <c r="K2037" s="103" t="s">
        <v>50</v>
      </c>
      <c r="L2037" s="89"/>
      <c r="M2037" s="104" t="s">
        <v>51</v>
      </c>
      <c r="N2037" s="105" t="s">
        <v>79</v>
      </c>
      <c r="Q2037" s="19"/>
      <c r="R2037" s="19"/>
    </row>
    <row r="2038" spans="1:18" s="18" customFormat="1" ht="15.75" hidden="1" outlineLevel="1" x14ac:dyDescent="0.25">
      <c r="A2038" s="106"/>
      <c r="B2038" s="80"/>
      <c r="C2038" s="81"/>
      <c r="D2038" s="82"/>
      <c r="E2038" s="82" t="str">
        <f ca="1">IF(F2038&lt;&gt;"","0x"&amp;DEC2HEX(F2038,3),"")</f>
        <v/>
      </c>
      <c r="F2038" s="82" t="str">
        <f t="array" aca="1" ref="F2038" ca="1">IF(ISNUMBER(SEARCH("Bit", $K2038)), "", INDEX(F:F,MAX(IF(OFFSET(F2038,-25,0,24,1)&lt;&gt;"",ROW(OFFSET(F2038,-25,0,24,1)))),)+1)</f>
        <v/>
      </c>
      <c r="G2038" s="82"/>
      <c r="H2038" s="82"/>
      <c r="I2038" s="82"/>
      <c r="J2038" s="82"/>
      <c r="K2038" s="103" t="s">
        <v>53</v>
      </c>
      <c r="L2038" s="89"/>
      <c r="M2038" s="104" t="s">
        <v>54</v>
      </c>
      <c r="N2038" s="105" t="s">
        <v>80</v>
      </c>
      <c r="Q2038" s="19"/>
      <c r="R2038" s="19"/>
    </row>
    <row r="2039" spans="1:18" s="18" customFormat="1" ht="15.75" collapsed="1" x14ac:dyDescent="0.25">
      <c r="A2039" s="106"/>
      <c r="B2039" s="80" t="s">
        <v>40</v>
      </c>
      <c r="C2039" s="81" t="s">
        <v>1300</v>
      </c>
      <c r="D2039" s="82" t="s">
        <v>817</v>
      </c>
      <c r="E2039" s="82" t="str">
        <f ca="1">IF(F2039&lt;&gt;"","0x"&amp;DEC2HEX(F2039,3),"")</f>
        <v>0x3A5</v>
      </c>
      <c r="F2039" s="82">
        <f t="array" aca="1" ref="F2039" ca="1">IF(ISNUMBER(SEARCH("Bit", $K2039)), "", INDEX(F:F,MAX(IF(OFFSET(F2039,-25,0,24,1)&lt;&gt;"",ROW(OFFSET(F2039,-25,0,24,1)))),)+1)</f>
        <v>933</v>
      </c>
      <c r="G2039" s="82" t="s">
        <v>824</v>
      </c>
      <c r="H2039" s="82">
        <v>16</v>
      </c>
      <c r="I2039" s="82"/>
      <c r="J2039" s="82"/>
      <c r="K2039" s="89" t="s">
        <v>45</v>
      </c>
      <c r="L2039" s="89" t="s">
        <v>1295</v>
      </c>
      <c r="M2039" s="90"/>
      <c r="N2039" s="91"/>
      <c r="Q2039" s="19"/>
      <c r="R2039" s="19"/>
    </row>
    <row r="2040" spans="1:18" s="18" customFormat="1" ht="15.75" hidden="1" outlineLevel="1" x14ac:dyDescent="0.25">
      <c r="A2040" s="106"/>
      <c r="B2040" s="80"/>
      <c r="C2040" s="81"/>
      <c r="D2040" s="82"/>
      <c r="E2040" s="82" t="str">
        <f ca="1">IF(F2040&lt;&gt;"","0x"&amp;DEC2HEX(F2040,3),"")</f>
        <v/>
      </c>
      <c r="F2040" s="82" t="str">
        <f t="array" aca="1" ref="F2040" ca="1">IF(ISNUMBER(SEARCH("Bit", $K2040)), "", INDEX(F:F,MAX(IF(OFFSET(F2040,-25,0,24,1)&lt;&gt;"",ROW(OFFSET(F2040,-25,0,24,1)))),)+1)</f>
        <v/>
      </c>
      <c r="G2040" s="82"/>
      <c r="H2040" s="82"/>
      <c r="I2040" s="82"/>
      <c r="J2040" s="82"/>
      <c r="K2040" s="103" t="s">
        <v>47</v>
      </c>
      <c r="L2040" s="89"/>
      <c r="M2040" s="104" t="s">
        <v>48</v>
      </c>
      <c r="N2040" s="105" t="s">
        <v>62</v>
      </c>
      <c r="Q2040" s="19"/>
      <c r="R2040" s="19"/>
    </row>
    <row r="2041" spans="1:18" s="18" customFormat="1" ht="15.75" hidden="1" outlineLevel="1" x14ac:dyDescent="0.25">
      <c r="A2041" s="106"/>
      <c r="B2041" s="80"/>
      <c r="C2041" s="81"/>
      <c r="D2041" s="82"/>
      <c r="E2041" s="82" t="str">
        <f t="shared" ref="E2041" ca="1" si="394">IF(F2041&lt;&gt;"","0x"&amp;DEC2HEX(F2041,3),"")</f>
        <v/>
      </c>
      <c r="F2041" s="82" t="str">
        <f t="array" aca="1" ref="F2041" ca="1">IF(ISNUMBER(SEARCH("Bit", $K2041)), "", INDEX(F:F,MAX(IF(OFFSET(F2041,-25,0,24,1)&lt;&gt;"",ROW(OFFSET(F2041,-25,0,24,1)))),)+1)</f>
        <v/>
      </c>
      <c r="G2041" s="82"/>
      <c r="H2041" s="82"/>
      <c r="I2041" s="82"/>
      <c r="J2041" s="82"/>
      <c r="K2041" s="103" t="s">
        <v>50</v>
      </c>
      <c r="L2041" s="89"/>
      <c r="M2041" s="104" t="s">
        <v>51</v>
      </c>
      <c r="N2041" s="105" t="s">
        <v>82</v>
      </c>
      <c r="Q2041" s="19"/>
      <c r="R2041" s="19"/>
    </row>
    <row r="2042" spans="1:18" s="18" customFormat="1" ht="22.5" hidden="1" outlineLevel="1" x14ac:dyDescent="0.25">
      <c r="A2042" s="106"/>
      <c r="B2042" s="80"/>
      <c r="C2042" s="81"/>
      <c r="D2042" s="82"/>
      <c r="E2042" s="82" t="str">
        <f ca="1">IF(F2042&lt;&gt;"","0x"&amp;DEC2HEX(F2042,3),"")</f>
        <v/>
      </c>
      <c r="F2042" s="82" t="str">
        <f t="array" aca="1" ref="F2042" ca="1">IF(ISNUMBER(SEARCH("Bit", $K2042)), "", INDEX(F:F,MAX(IF(OFFSET(F2042,-25,0,24,1)&lt;&gt;"",ROW(OFFSET(F2042,-25,0,24,1)))),)+1)</f>
        <v/>
      </c>
      <c r="G2042" s="82"/>
      <c r="H2042" s="82"/>
      <c r="I2042" s="82"/>
      <c r="J2042" s="82"/>
      <c r="K2042" s="103" t="s">
        <v>53</v>
      </c>
      <c r="L2042" s="89"/>
      <c r="M2042" s="104" t="s">
        <v>54</v>
      </c>
      <c r="N2042" s="105" t="s">
        <v>83</v>
      </c>
      <c r="Q2042" s="19"/>
      <c r="R2042" s="19"/>
    </row>
    <row r="2043" spans="1:18" s="18" customFormat="1" ht="15.75" collapsed="1" x14ac:dyDescent="0.25">
      <c r="A2043" s="106"/>
      <c r="B2043" s="100" t="s">
        <v>40</v>
      </c>
      <c r="C2043" s="101" t="s">
        <v>2021</v>
      </c>
      <c r="D2043" s="102" t="s">
        <v>817</v>
      </c>
      <c r="E2043" s="102" t="str">
        <f t="shared" ref="E2043:E2045" ca="1" si="395">IF(F2043&lt;&gt;"","0x"&amp;DEC2HEX(F2043,3),"")</f>
        <v>0x3A6</v>
      </c>
      <c r="F2043" s="82">
        <f t="array" aca="1" ref="F2043" ca="1">IF(ISNUMBER(SEARCH("Bit", $K2043)), "", INDEX(F:F,MAX(IF(OFFSET(F2043,-25,0,24,1)&lt;&gt;"",ROW(OFFSET(F2043,-25,0,24,1)))),)+1)</f>
        <v>934</v>
      </c>
      <c r="G2043" s="102" t="s">
        <v>43</v>
      </c>
      <c r="H2043" s="102">
        <v>5</v>
      </c>
      <c r="I2043" s="102"/>
      <c r="J2043" s="102"/>
      <c r="K2043" s="103" t="s">
        <v>45</v>
      </c>
      <c r="L2043" s="103" t="s">
        <v>1295</v>
      </c>
      <c r="M2043" s="104"/>
      <c r="N2043" s="105"/>
      <c r="Q2043" s="19"/>
      <c r="R2043" s="19"/>
    </row>
    <row r="2044" spans="1:18" s="18" customFormat="1" ht="33.75" hidden="1" outlineLevel="1" x14ac:dyDescent="0.25">
      <c r="A2044" s="106"/>
      <c r="B2044" s="100"/>
      <c r="C2044" s="101"/>
      <c r="D2044" s="102"/>
      <c r="E2044" s="102" t="str">
        <f t="shared" ca="1" si="395"/>
        <v/>
      </c>
      <c r="F2044" s="82" t="str">
        <f t="array" aca="1" ref="F2044" ca="1">IF(ISNUMBER(SEARCH("Bit", $K2044)), "", INDEX(F:F,MAX(IF(OFFSET(F2044,-25,0,24,1)&lt;&gt;"",ROW(OFFSET(F2044,-25,0,24,1)))),)+1)</f>
        <v/>
      </c>
      <c r="G2044" s="102"/>
      <c r="H2044" s="102"/>
      <c r="I2044" s="102"/>
      <c r="J2044" s="102"/>
      <c r="K2044" s="103" t="s">
        <v>37</v>
      </c>
      <c r="L2044" s="103"/>
      <c r="M2044" s="104" t="s">
        <v>2023</v>
      </c>
      <c r="N2044" s="105" t="s">
        <v>2027</v>
      </c>
      <c r="Q2044" s="19"/>
      <c r="R2044" s="19"/>
    </row>
    <row r="2045" spans="1:18" s="18" customFormat="1" ht="45" hidden="1" outlineLevel="1" x14ac:dyDescent="0.25">
      <c r="A2045" s="106"/>
      <c r="B2045" s="100"/>
      <c r="C2045" s="101"/>
      <c r="D2045" s="102"/>
      <c r="E2045" s="102" t="str">
        <f t="shared" ca="1" si="395"/>
        <v/>
      </c>
      <c r="F2045" s="82" t="str">
        <f t="array" aca="1" ref="F2045" ca="1">IF(ISNUMBER(SEARCH("Bit", $K2045)), "", INDEX(F:F,MAX(IF(OFFSET(F2045,-25,0,24,1)&lt;&gt;"",ROW(OFFSET(F2045,-25,0,24,1)))),)+1)</f>
        <v/>
      </c>
      <c r="G2045" s="102"/>
      <c r="H2045" s="102"/>
      <c r="I2045" s="102"/>
      <c r="J2045" s="102"/>
      <c r="K2045" s="103" t="s">
        <v>38</v>
      </c>
      <c r="L2045" s="103"/>
      <c r="M2045" s="104" t="s">
        <v>84</v>
      </c>
      <c r="N2045" s="105" t="s">
        <v>85</v>
      </c>
      <c r="Q2045" s="19"/>
      <c r="R2045" s="19"/>
    </row>
    <row r="2046" spans="1:18" s="18" customFormat="1" ht="33.75" hidden="1" outlineLevel="1" x14ac:dyDescent="0.25">
      <c r="A2046" s="106"/>
      <c r="B2046" s="100"/>
      <c r="C2046" s="101"/>
      <c r="D2046" s="102"/>
      <c r="E2046" s="102" t="str">
        <f ca="1">IF(F2046&lt;&gt;"","0x"&amp;DEC2HEX(F2046,3),"")</f>
        <v/>
      </c>
      <c r="F2046" s="82" t="str">
        <f t="array" aca="1" ref="F2046" ca="1">IF(ISNUMBER(SEARCH("Bit", $K2046)), "", INDEX(F:F,MAX(IF(OFFSET(F2046,-25,0,24,1)&lt;&gt;"",ROW(OFFSET(F2046,-25,0,24,1)))),)+1)</f>
        <v/>
      </c>
      <c r="G2046" s="102"/>
      <c r="H2046" s="102"/>
      <c r="I2046" s="102"/>
      <c r="J2046" s="102"/>
      <c r="K2046" s="103" t="s">
        <v>39</v>
      </c>
      <c r="L2046" s="103"/>
      <c r="M2046" s="104" t="s">
        <v>86</v>
      </c>
      <c r="N2046" s="105" t="s">
        <v>87</v>
      </c>
      <c r="Q2046" s="19"/>
      <c r="R2046" s="19"/>
    </row>
    <row r="2047" spans="1:18" s="18" customFormat="1" ht="45" hidden="1" outlineLevel="1" x14ac:dyDescent="0.25">
      <c r="A2047" s="106"/>
      <c r="B2047" s="100"/>
      <c r="C2047" s="101"/>
      <c r="D2047" s="102"/>
      <c r="E2047" s="102" t="str">
        <f ca="1">IF(F2047&lt;&gt;"","0x"&amp;DEC2HEX(F2047,3),"")</f>
        <v/>
      </c>
      <c r="F2047" s="82" t="str">
        <f t="array" aca="1" ref="F2047" ca="1">IF(ISNUMBER(SEARCH("Bit", $K2047)), "", INDEX(F:F,MAX(IF(OFFSET(F2047,-25,0,24,1)&lt;&gt;"",ROW(OFFSET(F2047,-25,0,24,1)))),)+1)</f>
        <v/>
      </c>
      <c r="G2047" s="102"/>
      <c r="H2047" s="102"/>
      <c r="I2047" s="102"/>
      <c r="J2047" s="102"/>
      <c r="K2047" s="103" t="s">
        <v>88</v>
      </c>
      <c r="L2047" s="103"/>
      <c r="M2047" s="104" t="s">
        <v>89</v>
      </c>
      <c r="N2047" s="105" t="s">
        <v>2012</v>
      </c>
      <c r="Q2047" s="19"/>
      <c r="R2047" s="19"/>
    </row>
    <row r="2048" spans="1:18" s="18" customFormat="1" ht="33.75" hidden="1" outlineLevel="1" x14ac:dyDescent="0.25">
      <c r="A2048" s="106"/>
      <c r="B2048" s="100"/>
      <c r="C2048" s="101"/>
      <c r="D2048" s="102"/>
      <c r="E2048" s="102" t="str">
        <f ca="1">IF(F2048&lt;&gt;"","0x"&amp;DEC2HEX(F2048,3),"")</f>
        <v/>
      </c>
      <c r="F2048" s="82" t="str">
        <f t="array" aca="1" ref="F2048" ca="1">IF(ISNUMBER(SEARCH("Bit", $K2048)), "", INDEX(F:F,MAX(IF(OFFSET(F2048,-25,0,24,1)&lt;&gt;"",ROW(OFFSET(F2048,-25,0,24,1)))),)+1)</f>
        <v/>
      </c>
      <c r="G2048" s="102"/>
      <c r="H2048" s="102"/>
      <c r="I2048" s="102"/>
      <c r="J2048" s="102"/>
      <c r="K2048" s="103" t="s">
        <v>90</v>
      </c>
      <c r="L2048" s="103"/>
      <c r="M2048" s="104" t="s">
        <v>91</v>
      </c>
      <c r="N2048" s="105" t="s">
        <v>92</v>
      </c>
      <c r="Q2048" s="19"/>
      <c r="R2048" s="19"/>
    </row>
    <row r="2049" spans="1:18" s="18" customFormat="1" ht="15.75" collapsed="1" x14ac:dyDescent="0.25">
      <c r="A2049" s="106"/>
      <c r="B2049" s="80" t="s">
        <v>40</v>
      </c>
      <c r="C2049" s="81" t="s">
        <v>1301</v>
      </c>
      <c r="D2049" s="82" t="s">
        <v>817</v>
      </c>
      <c r="E2049" s="82" t="str">
        <f ca="1">IF(F2049&lt;&gt;"","0x"&amp;DEC2HEX(F2049,3),"")</f>
        <v>0x3A7</v>
      </c>
      <c r="F2049" s="82">
        <f t="array" aca="1" ref="F2049" ca="1">IF(ISNUMBER(SEARCH("Bit", $K2049)), "", INDEX(F:F,MAX(IF(OFFSET(F2049,-25,0,24,1)&lt;&gt;"",ROW(OFFSET(F2049,-25,0,24,1)))),)+1)</f>
        <v>935</v>
      </c>
      <c r="G2049" s="82" t="s">
        <v>824</v>
      </c>
      <c r="H2049" s="82">
        <v>8</v>
      </c>
      <c r="I2049" s="82"/>
      <c r="J2049" s="82"/>
      <c r="K2049" s="89" t="s">
        <v>45</v>
      </c>
      <c r="L2049" s="89" t="s">
        <v>1295</v>
      </c>
      <c r="M2049" s="90"/>
      <c r="N2049" s="91"/>
      <c r="Q2049" s="19"/>
      <c r="R2049" s="19"/>
    </row>
    <row r="2050" spans="1:18" s="18" customFormat="1" ht="15.75" hidden="1" outlineLevel="1" x14ac:dyDescent="0.25">
      <c r="A2050" s="106"/>
      <c r="B2050" s="100"/>
      <c r="C2050" s="101"/>
      <c r="D2050" s="102"/>
      <c r="E2050" s="102" t="str">
        <f t="shared" ref="E2050:E2055" ca="1" si="396">IF(F2050&lt;&gt;"","0x"&amp;DEC2HEX(F2050,3),"")</f>
        <v/>
      </c>
      <c r="F2050" s="82" t="str">
        <f t="array" aca="1" ref="F2050" ca="1">IF(ISNUMBER(SEARCH("Bit", $K2050)), "", INDEX(F:F,MAX(IF(OFFSET(F2050,-25,0,24,1)&lt;&gt;"",ROW(OFFSET(F2050,-25,0,24,1)))),)+1)</f>
        <v/>
      </c>
      <c r="G2050" s="102"/>
      <c r="H2050" s="102"/>
      <c r="I2050" s="102"/>
      <c r="J2050" s="102"/>
      <c r="K2050" s="103" t="s">
        <v>34</v>
      </c>
      <c r="L2050" s="103"/>
      <c r="M2050" s="104" t="s">
        <v>95</v>
      </c>
      <c r="N2050" s="105" t="s">
        <v>96</v>
      </c>
      <c r="Q2050" s="19"/>
      <c r="R2050" s="19"/>
    </row>
    <row r="2051" spans="1:18" s="18" customFormat="1" ht="15.75" hidden="1" outlineLevel="1" x14ac:dyDescent="0.25">
      <c r="A2051" s="106"/>
      <c r="B2051" s="100"/>
      <c r="C2051" s="101"/>
      <c r="D2051" s="102"/>
      <c r="E2051" s="102" t="str">
        <f t="shared" ca="1" si="396"/>
        <v/>
      </c>
      <c r="F2051" s="82" t="str">
        <f t="array" aca="1" ref="F2051" ca="1">IF(ISNUMBER(SEARCH("Bit", $K2051)), "", INDEX(F:F,MAX(IF(OFFSET(F2051,-25,0,24,1)&lt;&gt;"",ROW(OFFSET(F2051,-25,0,24,1)))),)+1)</f>
        <v/>
      </c>
      <c r="G2051" s="102"/>
      <c r="H2051" s="102"/>
      <c r="I2051" s="102"/>
      <c r="J2051" s="102"/>
      <c r="K2051" s="103" t="s">
        <v>35</v>
      </c>
      <c r="L2051" s="103"/>
      <c r="M2051" s="104" t="s">
        <v>97</v>
      </c>
      <c r="N2051" s="105" t="s">
        <v>98</v>
      </c>
      <c r="Q2051" s="19"/>
      <c r="R2051" s="19"/>
    </row>
    <row r="2052" spans="1:18" s="18" customFormat="1" ht="22.5" hidden="1" outlineLevel="1" x14ac:dyDescent="0.25">
      <c r="A2052" s="106"/>
      <c r="B2052" s="100"/>
      <c r="C2052" s="101"/>
      <c r="D2052" s="102"/>
      <c r="E2052" s="102" t="str">
        <f t="shared" ca="1" si="396"/>
        <v/>
      </c>
      <c r="F2052" s="82" t="str">
        <f t="array" aca="1" ref="F2052" ca="1">IF(ISNUMBER(SEARCH("Bit", $K2052)), "", INDEX(F:F,MAX(IF(OFFSET(F2052,-25,0,24,1)&lt;&gt;"",ROW(OFFSET(F2052,-25,0,24,1)))),)+1)</f>
        <v/>
      </c>
      <c r="G2052" s="102"/>
      <c r="H2052" s="102"/>
      <c r="I2052" s="102"/>
      <c r="J2052" s="102"/>
      <c r="K2052" s="103" t="s">
        <v>99</v>
      </c>
      <c r="L2052" s="103"/>
      <c r="M2052" s="104" t="s">
        <v>100</v>
      </c>
      <c r="N2052" s="105" t="s">
        <v>2219</v>
      </c>
      <c r="Q2052" s="19"/>
      <c r="R2052" s="19"/>
    </row>
    <row r="2053" spans="1:18" s="18" customFormat="1" ht="22.5" hidden="1" outlineLevel="1" x14ac:dyDescent="0.25">
      <c r="A2053" s="106"/>
      <c r="B2053" s="100"/>
      <c r="C2053" s="101"/>
      <c r="D2053" s="102"/>
      <c r="E2053" s="102" t="str">
        <f t="shared" ca="1" si="396"/>
        <v/>
      </c>
      <c r="F2053" s="82" t="str">
        <f t="array" aca="1" ref="F2053" ca="1">IF(ISNUMBER(SEARCH("Bit", $K2053)), "", INDEX(F:F,MAX(IF(OFFSET(F2053,-25,0,24,1)&lt;&gt;"",ROW(OFFSET(F2053,-25,0,24,1)))),)+1)</f>
        <v/>
      </c>
      <c r="G2053" s="102"/>
      <c r="H2053" s="102"/>
      <c r="I2053" s="102"/>
      <c r="J2053" s="102"/>
      <c r="K2053" s="103" t="s">
        <v>101</v>
      </c>
      <c r="L2053" s="103"/>
      <c r="M2053" s="104" t="s">
        <v>102</v>
      </c>
      <c r="N2053" s="105" t="s">
        <v>2220</v>
      </c>
      <c r="Q2053" s="19"/>
      <c r="R2053" s="19"/>
    </row>
    <row r="2054" spans="1:18" s="18" customFormat="1" ht="15.75" hidden="1" outlineLevel="1" x14ac:dyDescent="0.25">
      <c r="A2054" s="106"/>
      <c r="B2054" s="100"/>
      <c r="C2054" s="101"/>
      <c r="D2054" s="102"/>
      <c r="E2054" s="102" t="str">
        <f t="shared" ca="1" si="396"/>
        <v/>
      </c>
      <c r="F2054" s="82" t="str">
        <f t="array" aca="1" ref="F2054" ca="1">IF(ISNUMBER(SEARCH("Bit", $K2054)), "", INDEX(F:F,MAX(IF(OFFSET(F2054,-25,0,24,1)&lt;&gt;"",ROW(OFFSET(F2054,-25,0,24,1)))),)+1)</f>
        <v/>
      </c>
      <c r="G2054" s="102"/>
      <c r="H2054" s="102"/>
      <c r="I2054" s="102"/>
      <c r="J2054" s="102"/>
      <c r="K2054" s="103" t="s">
        <v>88</v>
      </c>
      <c r="L2054" s="103"/>
      <c r="M2054" s="104" t="s">
        <v>103</v>
      </c>
      <c r="N2054" s="105" t="s">
        <v>2218</v>
      </c>
      <c r="Q2054" s="19"/>
      <c r="R2054" s="19"/>
    </row>
    <row r="2055" spans="1:18" s="18" customFormat="1" ht="15.75" hidden="1" outlineLevel="1" x14ac:dyDescent="0.25">
      <c r="A2055" s="106"/>
      <c r="B2055" s="100"/>
      <c r="C2055" s="101"/>
      <c r="D2055" s="102"/>
      <c r="E2055" s="102" t="str">
        <f t="shared" ca="1" si="396"/>
        <v/>
      </c>
      <c r="F2055" s="82" t="str">
        <f t="array" aca="1" ref="F2055" ca="1">IF(ISNUMBER(SEARCH("Bit", $K2055)), "", INDEX(F:F,MAX(IF(OFFSET(F2055,-25,0,24,1)&lt;&gt;"",ROW(OFFSET(F2055,-25,0,24,1)))),)+1)</f>
        <v/>
      </c>
      <c r="G2055" s="102"/>
      <c r="H2055" s="102"/>
      <c r="I2055" s="102"/>
      <c r="J2055" s="102"/>
      <c r="K2055" s="103" t="s">
        <v>90</v>
      </c>
      <c r="L2055" s="103"/>
      <c r="M2055" s="104" t="s">
        <v>104</v>
      </c>
      <c r="N2055" s="105" t="s">
        <v>2217</v>
      </c>
      <c r="Q2055" s="19"/>
      <c r="R2055" s="19"/>
    </row>
    <row r="2056" spans="1:18" s="18" customFormat="1" ht="15.75" collapsed="1" x14ac:dyDescent="0.25">
      <c r="A2056" s="106"/>
      <c r="B2056" s="80" t="s">
        <v>40</v>
      </c>
      <c r="C2056" s="81" t="s">
        <v>1302</v>
      </c>
      <c r="D2056" s="82" t="s">
        <v>817</v>
      </c>
      <c r="E2056" s="82" t="str">
        <f t="shared" ref="E2056" ca="1" si="397">IF(F2056&lt;&gt;"","0x"&amp;DEC2HEX(F2056,3),"")</f>
        <v>0x3A8</v>
      </c>
      <c r="F2056" s="82">
        <f t="array" aca="1" ref="F2056" ca="1">IF(ISNUMBER(SEARCH("Bit", $K2056)), "", INDEX(F:F,MAX(IF(OFFSET(F2056,-25,0,24,1)&lt;&gt;"",ROW(OFFSET(F2056,-25,0,24,1)))),)+1)</f>
        <v>936</v>
      </c>
      <c r="G2056" s="82" t="s">
        <v>43</v>
      </c>
      <c r="H2056" s="82">
        <v>16</v>
      </c>
      <c r="I2056" s="82"/>
      <c r="J2056" s="82"/>
      <c r="K2056" s="89" t="s">
        <v>45</v>
      </c>
      <c r="L2056" s="89" t="s">
        <v>1295</v>
      </c>
      <c r="M2056" s="90"/>
      <c r="N2056" s="91"/>
      <c r="Q2056" s="19"/>
      <c r="R2056" s="19"/>
    </row>
    <row r="2057" spans="1:18" s="18" customFormat="1" ht="22.5" hidden="1" outlineLevel="1" x14ac:dyDescent="0.25">
      <c r="A2057" s="106"/>
      <c r="B2057" s="80"/>
      <c r="C2057" s="81"/>
      <c r="D2057" s="82"/>
      <c r="E2057" s="82" t="str">
        <f ca="1">IF(F2057&lt;&gt;"","0x"&amp;DEC2HEX(F2057,3),"")</f>
        <v/>
      </c>
      <c r="F2057" s="82" t="str">
        <f t="array" aca="1" ref="F2057" ca="1">IF(ISNUMBER(SEARCH("Bit", $K2057)), "", INDEX(F:F,MAX(IF(OFFSET(F2057,-25,0,24,1)&lt;&gt;"",ROW(OFFSET(F2057,-25,0,24,1)))),)+1)</f>
        <v/>
      </c>
      <c r="G2057" s="82"/>
      <c r="H2057" s="82"/>
      <c r="I2057" s="82"/>
      <c r="J2057" s="82"/>
      <c r="K2057" s="89" t="s">
        <v>112</v>
      </c>
      <c r="L2057" s="89"/>
      <c r="M2057" s="90" t="s">
        <v>851</v>
      </c>
      <c r="N2057" s="105" t="s">
        <v>1198</v>
      </c>
      <c r="Q2057" s="19"/>
      <c r="R2057" s="19"/>
    </row>
    <row r="2058" spans="1:18" s="18" customFormat="1" ht="15.75" collapsed="1" x14ac:dyDescent="0.25">
      <c r="A2058" s="106"/>
      <c r="B2058" s="80" t="s">
        <v>40</v>
      </c>
      <c r="C2058" s="81" t="s">
        <v>1303</v>
      </c>
      <c r="D2058" s="82" t="s">
        <v>817</v>
      </c>
      <c r="E2058" s="82" t="str">
        <f ca="1">IF(F2058&lt;&gt;"","0x"&amp;DEC2HEX(F2058,3),"")</f>
        <v>0x3A9</v>
      </c>
      <c r="F2058" s="82">
        <f t="array" aca="1" ref="F2058" ca="1">IF(ISNUMBER(SEARCH("Bit", $K2058)), "", INDEX(F:F,MAX(IF(OFFSET(F2058,-25,0,24,1)&lt;&gt;"",ROW(OFFSET(F2058,-25,0,24,1)))),)+1)</f>
        <v>937</v>
      </c>
      <c r="G2058" s="82" t="s">
        <v>43</v>
      </c>
      <c r="H2058" s="82">
        <v>16</v>
      </c>
      <c r="I2058" s="82"/>
      <c r="J2058" s="82"/>
      <c r="K2058" s="89" t="s">
        <v>45</v>
      </c>
      <c r="L2058" s="89" t="s">
        <v>1295</v>
      </c>
      <c r="M2058" s="90"/>
      <c r="N2058" s="91"/>
      <c r="Q2058" s="19"/>
      <c r="R2058" s="19"/>
    </row>
    <row r="2059" spans="1:18" s="18" customFormat="1" ht="15.75" hidden="1" outlineLevel="1" x14ac:dyDescent="0.25">
      <c r="A2059" s="106"/>
      <c r="B2059" s="80"/>
      <c r="C2059" s="81"/>
      <c r="D2059" s="82"/>
      <c r="E2059" s="82" t="str">
        <f ca="1">IF(F2059&lt;&gt;"","0x"&amp;DEC2HEX(F2059,3),"")</f>
        <v/>
      </c>
      <c r="F2059" s="82" t="str">
        <f t="array" aca="1" ref="F2059" ca="1">IF(ISNUMBER(SEARCH("Bit", $K2059)), "", INDEX(F:F,MAX(IF(OFFSET(F2059,-25,0,24,1)&lt;&gt;"",ROW(OFFSET(F2059,-25,0,24,1)))),)+1)</f>
        <v/>
      </c>
      <c r="G2059" s="82"/>
      <c r="H2059" s="82"/>
      <c r="I2059" s="82"/>
      <c r="J2059" s="82"/>
      <c r="K2059" s="89" t="s">
        <v>112</v>
      </c>
      <c r="L2059" s="89"/>
      <c r="M2059" s="90" t="s">
        <v>1304</v>
      </c>
      <c r="N2059" s="91"/>
      <c r="Q2059" s="19"/>
      <c r="R2059" s="19"/>
    </row>
    <row r="2060" spans="1:18" s="18" customFormat="1" ht="15.75" collapsed="1" x14ac:dyDescent="0.25">
      <c r="A2060" s="106"/>
      <c r="B2060" s="80" t="s">
        <v>40</v>
      </c>
      <c r="C2060" s="81" t="s">
        <v>1305</v>
      </c>
      <c r="D2060" s="82" t="s">
        <v>817</v>
      </c>
      <c r="E2060" s="82" t="str">
        <f t="shared" ref="E2060" ca="1" si="398">IF(F2060&lt;&gt;"","0x"&amp;DEC2HEX(F2060,3),"")</f>
        <v>0x3AA</v>
      </c>
      <c r="F2060" s="82">
        <f t="array" aca="1" ref="F2060" ca="1">IF(ISNUMBER(SEARCH("Bit", $K2060)), "", INDEX(F:F,MAX(IF(OFFSET(F2060,-25,0,24,1)&lt;&gt;"",ROW(OFFSET(F2060,-25,0,24,1)))),)+1)</f>
        <v>938</v>
      </c>
      <c r="G2060" s="82" t="s">
        <v>43</v>
      </c>
      <c r="H2060" s="82">
        <v>16</v>
      </c>
      <c r="I2060" s="82"/>
      <c r="J2060" s="82"/>
      <c r="K2060" s="89" t="s">
        <v>45</v>
      </c>
      <c r="L2060" s="89" t="s">
        <v>1295</v>
      </c>
      <c r="M2060" s="90"/>
      <c r="N2060" s="91"/>
      <c r="Q2060" s="19"/>
      <c r="R2060" s="19"/>
    </row>
    <row r="2061" spans="1:18" s="18" customFormat="1" ht="15.75" hidden="1" outlineLevel="1" x14ac:dyDescent="0.25">
      <c r="A2061" s="106"/>
      <c r="B2061" s="80"/>
      <c r="C2061" s="81"/>
      <c r="D2061" s="82"/>
      <c r="E2061" s="82" t="str">
        <f t="shared" ref="E2061:E2065" ca="1" si="399">IF(F2061&lt;&gt;"","0x"&amp;DEC2HEX(F2061,3),"")</f>
        <v/>
      </c>
      <c r="F2061" s="82" t="str">
        <f t="array" aca="1" ref="F2061" ca="1">IF(ISNUMBER(SEARCH("Bit", $K2061)), "", INDEX(F:F,MAX(IF(OFFSET(F2061,-25,0,24,1)&lt;&gt;"",ROW(OFFSET(F2061,-25,0,24,1)))),)+1)</f>
        <v/>
      </c>
      <c r="G2061" s="82"/>
      <c r="H2061" s="82"/>
      <c r="I2061" s="82"/>
      <c r="J2061" s="82"/>
      <c r="K2061" s="89" t="s">
        <v>112</v>
      </c>
      <c r="L2061" s="89"/>
      <c r="M2061" s="90" t="s">
        <v>1306</v>
      </c>
      <c r="N2061" s="91"/>
      <c r="Q2061" s="19"/>
      <c r="R2061" s="19"/>
    </row>
    <row r="2062" spans="1:18" s="18" customFormat="1" ht="15.75" collapsed="1" x14ac:dyDescent="0.25">
      <c r="A2062" s="106"/>
      <c r="B2062" s="80" t="s">
        <v>40</v>
      </c>
      <c r="C2062" s="81" t="s">
        <v>1307</v>
      </c>
      <c r="D2062" s="82" t="s">
        <v>965</v>
      </c>
      <c r="E2062" s="82" t="str">
        <f t="shared" ca="1" si="399"/>
        <v>0x3AB</v>
      </c>
      <c r="F2062" s="82">
        <f t="array" aca="1" ref="F2062" ca="1">IF(ISNUMBER(SEARCH("Bit", $K2062)), "", INDEX(F:F,MAX(IF(OFFSET(F2062,-25,0,24,1)&lt;&gt;"",ROW(OFFSET(F2062,-25,0,24,1)))),)+1)</f>
        <v>939</v>
      </c>
      <c r="G2062" s="82" t="s">
        <v>43</v>
      </c>
      <c r="H2062" s="82">
        <v>16</v>
      </c>
      <c r="I2062" s="82"/>
      <c r="J2062" s="82"/>
      <c r="K2062" s="89" t="s">
        <v>45</v>
      </c>
      <c r="L2062" s="89" t="s">
        <v>1295</v>
      </c>
      <c r="M2062" s="90"/>
      <c r="N2062" s="91"/>
      <c r="Q2062" s="19"/>
      <c r="R2062" s="19"/>
    </row>
    <row r="2063" spans="1:18" s="18" customFormat="1" ht="15.75" hidden="1" outlineLevel="1" x14ac:dyDescent="0.25">
      <c r="A2063" s="106"/>
      <c r="B2063" s="80"/>
      <c r="C2063" s="81"/>
      <c r="D2063" s="82"/>
      <c r="E2063" s="82" t="str">
        <f t="shared" ca="1" si="399"/>
        <v/>
      </c>
      <c r="F2063" s="82" t="str">
        <f t="array" aca="1" ref="F2063" ca="1">IF(ISNUMBER(SEARCH("Bit", $K2063)), "", INDEX(F:F,MAX(IF(OFFSET(F2063,-25,0,24,1)&lt;&gt;"",ROW(OFFSET(F2063,-25,0,24,1)))),)+1)</f>
        <v/>
      </c>
      <c r="G2063" s="82"/>
      <c r="H2063" s="82"/>
      <c r="I2063" s="82"/>
      <c r="J2063" s="82"/>
      <c r="K2063" s="89" t="s">
        <v>112</v>
      </c>
      <c r="L2063" s="89"/>
      <c r="M2063" s="90" t="s">
        <v>1204</v>
      </c>
      <c r="N2063" s="91" t="s">
        <v>1205</v>
      </c>
      <c r="Q2063" s="19"/>
      <c r="R2063" s="19"/>
    </row>
    <row r="2064" spans="1:18" s="18" customFormat="1" ht="15.75" collapsed="1" x14ac:dyDescent="0.25">
      <c r="A2064" s="106"/>
      <c r="B2064" s="80" t="s">
        <v>40</v>
      </c>
      <c r="C2064" s="81" t="s">
        <v>1308</v>
      </c>
      <c r="D2064" s="82" t="s">
        <v>817</v>
      </c>
      <c r="E2064" s="82" t="str">
        <f t="shared" ca="1" si="399"/>
        <v>0x3AC</v>
      </c>
      <c r="F2064" s="82">
        <f t="array" aca="1" ref="F2064" ca="1">IF(ISNUMBER(SEARCH("Bit", $K2064)), "", INDEX(F:F,MAX(IF(OFFSET(F2064,-25,0,24,1)&lt;&gt;"",ROW(OFFSET(F2064,-25,0,24,1)))),)+1)</f>
        <v>940</v>
      </c>
      <c r="G2064" s="82" t="s">
        <v>824</v>
      </c>
      <c r="H2064" s="82">
        <v>16</v>
      </c>
      <c r="I2064" s="82"/>
      <c r="J2064" s="82"/>
      <c r="K2064" s="89" t="s">
        <v>45</v>
      </c>
      <c r="L2064" s="89" t="s">
        <v>1295</v>
      </c>
      <c r="M2064" s="90"/>
      <c r="N2064" s="91"/>
      <c r="Q2064" s="19"/>
      <c r="R2064" s="19"/>
    </row>
    <row r="2065" spans="1:18" s="18" customFormat="1" ht="15.75" hidden="1" outlineLevel="1" x14ac:dyDescent="0.25">
      <c r="A2065" s="106"/>
      <c r="B2065" s="80"/>
      <c r="C2065" s="81"/>
      <c r="D2065" s="82"/>
      <c r="E2065" s="82" t="str">
        <f t="shared" ca="1" si="399"/>
        <v/>
      </c>
      <c r="F2065" s="82" t="str">
        <f t="array" aca="1" ref="F2065" ca="1">IF(ISNUMBER(SEARCH("Bit", $K2065)), "", INDEX(F:F,MAX(IF(OFFSET(F2065,-25,0,24,1)&lt;&gt;"",ROW(OFFSET(F2065,-25,0,24,1)))),)+1)</f>
        <v/>
      </c>
      <c r="G2065" s="82"/>
      <c r="H2065" s="82"/>
      <c r="I2065" s="82"/>
      <c r="J2065" s="82"/>
      <c r="K2065" s="89" t="s">
        <v>112</v>
      </c>
      <c r="L2065" s="89"/>
      <c r="M2065" s="90" t="s">
        <v>1207</v>
      </c>
      <c r="N2065" s="91" t="s">
        <v>1208</v>
      </c>
      <c r="Q2065" s="19"/>
      <c r="R2065" s="19"/>
    </row>
    <row r="2066" spans="1:18" s="18" customFormat="1" ht="15.75" collapsed="1" x14ac:dyDescent="0.25">
      <c r="A2066" s="106"/>
      <c r="B2066" s="80" t="s">
        <v>40</v>
      </c>
      <c r="C2066" s="81" t="s">
        <v>1309</v>
      </c>
      <c r="D2066" s="82" t="s">
        <v>817</v>
      </c>
      <c r="E2066" s="82" t="str">
        <f t="shared" ref="E2066:E2104" ca="1" si="400">IF(F2066&lt;&gt;"","0x"&amp;DEC2HEX(F2066,3),"")</f>
        <v>0x3AD</v>
      </c>
      <c r="F2066" s="82">
        <f t="array" aca="1" ref="F2066" ca="1">IF(ISNUMBER(SEARCH("Bit", $K2066)), "", INDEX(F:F,MAX(IF(OFFSET(F2066,-25,0,24,1)&lt;&gt;"",ROW(OFFSET(F2066,-25,0,24,1)))),)+1)</f>
        <v>941</v>
      </c>
      <c r="G2066" s="82" t="s">
        <v>43</v>
      </c>
      <c r="H2066" s="82">
        <v>11</v>
      </c>
      <c r="I2066" s="82"/>
      <c r="J2066" s="82"/>
      <c r="K2066" s="89" t="s">
        <v>45</v>
      </c>
      <c r="L2066" s="89" t="s">
        <v>1295</v>
      </c>
      <c r="M2066" s="90"/>
      <c r="N2066" s="91"/>
      <c r="Q2066" s="19"/>
      <c r="R2066" s="19"/>
    </row>
    <row r="2067" spans="1:18" s="18" customFormat="1" ht="33.75" hidden="1" outlineLevel="1" x14ac:dyDescent="0.25">
      <c r="A2067" s="106"/>
      <c r="B2067" s="80"/>
      <c r="C2067" s="81"/>
      <c r="D2067" s="82"/>
      <c r="E2067" s="82" t="str">
        <f t="shared" ca="1" si="400"/>
        <v/>
      </c>
      <c r="F2067" s="82" t="str">
        <f t="array" aca="1" ref="F2067" ca="1">IF(ISNUMBER(SEARCH("Bit", $K2067)), "", INDEX(F:F,MAX(IF(OFFSET(F2067,-25,0,24,1)&lt;&gt;"",ROW(OFFSET(F2067,-25,0,24,1)))),)+1)</f>
        <v/>
      </c>
      <c r="G2067" s="82"/>
      <c r="H2067" s="82"/>
      <c r="I2067" s="82"/>
      <c r="J2067" s="82"/>
      <c r="K2067" s="89" t="s">
        <v>1210</v>
      </c>
      <c r="L2067" s="89"/>
      <c r="M2067" s="90" t="s">
        <v>1211</v>
      </c>
      <c r="N2067" s="91" t="s">
        <v>1212</v>
      </c>
      <c r="Q2067" s="19"/>
      <c r="R2067" s="19"/>
    </row>
    <row r="2068" spans="1:18" s="18" customFormat="1" ht="15.75" hidden="1" outlineLevel="1" x14ac:dyDescent="0.25">
      <c r="A2068" s="106"/>
      <c r="B2068" s="80"/>
      <c r="C2068" s="81"/>
      <c r="D2068" s="82"/>
      <c r="E2068" s="82" t="str">
        <f t="shared" ca="1" si="400"/>
        <v/>
      </c>
      <c r="F2068" s="82" t="str">
        <f t="array" aca="1" ref="F2068" ca="1">IF(ISNUMBER(SEARCH("Bit", $K2068)), "", INDEX(F:F,MAX(IF(OFFSET(F2068,-25,0,24,1)&lt;&gt;"",ROW(OFFSET(F2068,-25,0,24,1)))),)+1)</f>
        <v/>
      </c>
      <c r="G2068" s="82"/>
      <c r="H2068" s="82"/>
      <c r="I2068" s="82"/>
      <c r="J2068" s="82"/>
      <c r="K2068" s="89" t="s">
        <v>135</v>
      </c>
      <c r="L2068" s="89"/>
      <c r="M2068" s="90" t="s">
        <v>1213</v>
      </c>
      <c r="N2068" s="91"/>
      <c r="Q2068" s="19"/>
      <c r="R2068" s="19"/>
    </row>
    <row r="2069" spans="1:18" s="18" customFormat="1" ht="15.75" collapsed="1" x14ac:dyDescent="0.25">
      <c r="A2069" s="106"/>
      <c r="B2069" s="100" t="s">
        <v>40</v>
      </c>
      <c r="C2069" s="101" t="s">
        <v>1310</v>
      </c>
      <c r="D2069" s="82" t="s">
        <v>817</v>
      </c>
      <c r="E2069" s="82" t="str">
        <f t="shared" ca="1" si="400"/>
        <v>0x3AE</v>
      </c>
      <c r="F2069" s="82">
        <f t="array" aca="1" ref="F2069" ca="1">IF(ISNUMBER(SEARCH("Bit", $K2069)), "", INDEX(F:F,MAX(IF(OFFSET(F2069,-25,0,24,1)&lt;&gt;"",ROW(OFFSET(F2069,-25,0,24,1)))),)+1)</f>
        <v>942</v>
      </c>
      <c r="G2069" s="102" t="s">
        <v>43</v>
      </c>
      <c r="H2069" s="102">
        <v>16</v>
      </c>
      <c r="I2069" s="102"/>
      <c r="J2069" s="102"/>
      <c r="K2069" s="103" t="s">
        <v>45</v>
      </c>
      <c r="L2069" s="89" t="s">
        <v>1295</v>
      </c>
      <c r="M2069" s="104"/>
      <c r="N2069" s="105"/>
      <c r="Q2069" s="19"/>
      <c r="R2069" s="19"/>
    </row>
    <row r="2070" spans="1:18" s="18" customFormat="1" ht="135" hidden="1" outlineLevel="1" x14ac:dyDescent="0.25">
      <c r="A2070" s="106"/>
      <c r="B2070" s="100"/>
      <c r="C2070" s="101"/>
      <c r="D2070" s="102"/>
      <c r="E2070" s="102" t="str">
        <f t="shared" ca="1" si="400"/>
        <v/>
      </c>
      <c r="F2070" s="82" t="str">
        <f t="array" aca="1" ref="F2070" ca="1">IF(ISNUMBER(SEARCH("Bit", $K2070)), "", INDEX(F:F,MAX(IF(OFFSET(F2070,-25,0,24,1)&lt;&gt;"",ROW(OFFSET(F2070,-25,0,24,1)))),)+1)</f>
        <v/>
      </c>
      <c r="G2070" s="102"/>
      <c r="H2070" s="102"/>
      <c r="I2070" s="102"/>
      <c r="J2070" s="102"/>
      <c r="K2070" s="103" t="s">
        <v>478</v>
      </c>
      <c r="L2070" s="103"/>
      <c r="M2070" s="104" t="s">
        <v>632</v>
      </c>
      <c r="N2070" s="105" t="s">
        <v>633</v>
      </c>
      <c r="Q2070" s="19"/>
      <c r="R2070" s="19"/>
    </row>
    <row r="2071" spans="1:18" s="18" customFormat="1" ht="168.75" hidden="1" outlineLevel="1" x14ac:dyDescent="0.25">
      <c r="A2071" s="106"/>
      <c r="B2071" s="100"/>
      <c r="C2071" s="101"/>
      <c r="D2071" s="102"/>
      <c r="E2071" s="102" t="str">
        <f t="shared" ca="1" si="400"/>
        <v/>
      </c>
      <c r="F2071" s="82" t="str">
        <f t="array" aca="1" ref="F2071" ca="1">IF(ISNUMBER(SEARCH("Bit", $K2071)), "", INDEX(F:F,MAX(IF(OFFSET(F2071,-25,0,24,1)&lt;&gt;"",ROW(OFFSET(F2071,-25,0,24,1)))),)+1)</f>
        <v/>
      </c>
      <c r="G2071" s="102"/>
      <c r="H2071" s="102"/>
      <c r="I2071" s="102"/>
      <c r="J2071" s="102"/>
      <c r="K2071" s="103" t="s">
        <v>634</v>
      </c>
      <c r="L2071" s="103"/>
      <c r="M2071" s="104" t="s">
        <v>635</v>
      </c>
      <c r="N2071" s="105" t="s">
        <v>636</v>
      </c>
      <c r="Q2071" s="19"/>
      <c r="R2071" s="19"/>
    </row>
    <row r="2072" spans="1:18" s="18" customFormat="1" ht="123.75" hidden="1" outlineLevel="1" x14ac:dyDescent="0.25">
      <c r="A2072" s="106"/>
      <c r="B2072" s="100"/>
      <c r="C2072" s="101"/>
      <c r="D2072" s="102"/>
      <c r="E2072" s="102" t="str">
        <f t="shared" ca="1" si="400"/>
        <v/>
      </c>
      <c r="F2072" s="82" t="str">
        <f t="array" aca="1" ref="F2072" ca="1">IF(ISNUMBER(SEARCH("Bit", $K2072)), "", INDEX(F:F,MAX(IF(OFFSET(F2072,-25,0,24,1)&lt;&gt;"",ROW(OFFSET(F2072,-25,0,24,1)))),)+1)</f>
        <v/>
      </c>
      <c r="G2072" s="102"/>
      <c r="H2072" s="102"/>
      <c r="I2072" s="102"/>
      <c r="J2072" s="102"/>
      <c r="K2072" s="103" t="s">
        <v>637</v>
      </c>
      <c r="L2072" s="103"/>
      <c r="M2072" s="104" t="s">
        <v>638</v>
      </c>
      <c r="N2072" s="105" t="s">
        <v>639</v>
      </c>
      <c r="Q2072" s="19"/>
      <c r="R2072" s="19"/>
    </row>
    <row r="2073" spans="1:18" s="18" customFormat="1" ht="22.5" hidden="1" outlineLevel="1" x14ac:dyDescent="0.25">
      <c r="A2073" s="106"/>
      <c r="B2073" s="100"/>
      <c r="C2073" s="101"/>
      <c r="D2073" s="102"/>
      <c r="E2073" s="102" t="str">
        <f t="shared" ca="1" si="400"/>
        <v/>
      </c>
      <c r="F2073" s="82" t="str">
        <f t="array" aca="1" ref="F2073" ca="1">IF(ISNUMBER(SEARCH("Bit", $K2073)), "", INDEX(F:F,MAX(IF(OFFSET(F2073,-25,0,24,1)&lt;&gt;"",ROW(OFFSET(F2073,-25,0,24,1)))),)+1)</f>
        <v/>
      </c>
      <c r="G2073" s="102"/>
      <c r="H2073" s="102"/>
      <c r="I2073" s="102"/>
      <c r="J2073" s="102"/>
      <c r="K2073" s="103" t="s">
        <v>36</v>
      </c>
      <c r="L2073" s="103"/>
      <c r="M2073" s="104" t="s">
        <v>640</v>
      </c>
      <c r="N2073" s="105" t="s">
        <v>641</v>
      </c>
      <c r="Q2073" s="19"/>
      <c r="R2073" s="19"/>
    </row>
    <row r="2074" spans="1:18" s="18" customFormat="1" ht="90" hidden="1" outlineLevel="1" x14ac:dyDescent="0.25">
      <c r="A2074" s="106"/>
      <c r="B2074" s="100"/>
      <c r="C2074" s="101"/>
      <c r="D2074" s="102"/>
      <c r="E2074" s="102" t="str">
        <f t="shared" ca="1" si="400"/>
        <v/>
      </c>
      <c r="F2074" s="82" t="str">
        <f t="array" aca="1" ref="F2074" ca="1">IF(ISNUMBER(SEARCH("Bit", $K2074)), "", INDEX(F:F,MAX(IF(OFFSET(F2074,-25,0,24,1)&lt;&gt;"",ROW(OFFSET(F2074,-25,0,24,1)))),)+1)</f>
        <v/>
      </c>
      <c r="G2074" s="102"/>
      <c r="H2074" s="102"/>
      <c r="I2074" s="102"/>
      <c r="J2074" s="102"/>
      <c r="K2074" s="103" t="s">
        <v>597</v>
      </c>
      <c r="L2074" s="103"/>
      <c r="M2074" s="104" t="s">
        <v>642</v>
      </c>
      <c r="N2074" s="105" t="s">
        <v>643</v>
      </c>
      <c r="Q2074" s="19"/>
      <c r="R2074" s="19"/>
    </row>
    <row r="2075" spans="1:18" s="18" customFormat="1" ht="135" hidden="1" outlineLevel="1" x14ac:dyDescent="0.25">
      <c r="A2075" s="106"/>
      <c r="B2075" s="100"/>
      <c r="C2075" s="101"/>
      <c r="D2075" s="102"/>
      <c r="E2075" s="102" t="str">
        <f t="shared" ca="1" si="400"/>
        <v/>
      </c>
      <c r="F2075" s="82" t="str">
        <f t="array" aca="1" ref="F2075" ca="1">IF(ISNUMBER(SEARCH("Bit", $K2075)), "", INDEX(F:F,MAX(IF(OFFSET(F2075,-25,0,24,1)&lt;&gt;"",ROW(OFFSET(F2075,-25,0,24,1)))),)+1)</f>
        <v/>
      </c>
      <c r="G2075" s="102"/>
      <c r="H2075" s="102"/>
      <c r="I2075" s="102"/>
      <c r="J2075" s="102"/>
      <c r="K2075" s="103" t="s">
        <v>197</v>
      </c>
      <c r="L2075" s="103"/>
      <c r="M2075" s="104" t="s">
        <v>644</v>
      </c>
      <c r="N2075" s="105" t="s">
        <v>645</v>
      </c>
      <c r="Q2075" s="19"/>
      <c r="R2075" s="19"/>
    </row>
    <row r="2076" spans="1:18" s="18" customFormat="1" ht="15.75" collapsed="1" x14ac:dyDescent="0.25">
      <c r="A2076" s="106"/>
      <c r="B2076" s="100" t="s">
        <v>40</v>
      </c>
      <c r="C2076" s="101" t="s">
        <v>1311</v>
      </c>
      <c r="D2076" s="82" t="s">
        <v>817</v>
      </c>
      <c r="E2076" s="82" t="str">
        <f t="shared" ca="1" si="400"/>
        <v>0x3AF</v>
      </c>
      <c r="F2076" s="82">
        <f t="array" aca="1" ref="F2076" ca="1">IF(ISNUMBER(SEARCH("Bit", $K2076)), "", INDEX(F:F,MAX(IF(OFFSET(F2076,-25,0,24,1)&lt;&gt;"",ROW(OFFSET(F2076,-25,0,24,1)))),)+1)</f>
        <v>943</v>
      </c>
      <c r="G2076" s="102" t="s">
        <v>43</v>
      </c>
      <c r="H2076" s="102">
        <v>16</v>
      </c>
      <c r="I2076" s="102"/>
      <c r="J2076" s="102"/>
      <c r="K2076" s="103" t="s">
        <v>45</v>
      </c>
      <c r="L2076" s="89" t="s">
        <v>1295</v>
      </c>
      <c r="M2076" s="104"/>
      <c r="N2076" s="105"/>
      <c r="Q2076" s="19"/>
      <c r="R2076" s="19"/>
    </row>
    <row r="2077" spans="1:18" s="18" customFormat="1" ht="45" hidden="1" outlineLevel="1" x14ac:dyDescent="0.25">
      <c r="A2077" s="106"/>
      <c r="B2077" s="100"/>
      <c r="C2077" s="101"/>
      <c r="D2077" s="102"/>
      <c r="E2077" s="82" t="str">
        <f t="shared" ca="1" si="400"/>
        <v/>
      </c>
      <c r="F2077" s="82" t="str">
        <f t="array" aca="1" ref="F2077" ca="1">IF(ISNUMBER(SEARCH("Bit", $K2077)), "", INDEX(F:F,MAX(IF(OFFSET(F2077,-25,0,24,1)&lt;&gt;"",ROW(OFFSET(F2077,-25,0,24,1)))),)+1)</f>
        <v/>
      </c>
      <c r="G2077" s="102"/>
      <c r="H2077" s="102"/>
      <c r="I2077" s="102"/>
      <c r="J2077" s="102"/>
      <c r="K2077" s="103" t="s">
        <v>112</v>
      </c>
      <c r="L2077" s="103"/>
      <c r="M2077" s="104" t="s">
        <v>573</v>
      </c>
      <c r="N2077" s="105" t="s">
        <v>660</v>
      </c>
      <c r="Q2077" s="19"/>
      <c r="R2077" s="19"/>
    </row>
    <row r="2078" spans="1:18" s="18" customFormat="1" ht="15.75" collapsed="1" x14ac:dyDescent="0.25">
      <c r="A2078" s="106"/>
      <c r="B2078" s="100" t="s">
        <v>40</v>
      </c>
      <c r="C2078" s="101" t="s">
        <v>1312</v>
      </c>
      <c r="D2078" s="82" t="s">
        <v>817</v>
      </c>
      <c r="E2078" s="82" t="str">
        <f t="shared" ca="1" si="400"/>
        <v>0x3B0</v>
      </c>
      <c r="F2078" s="82">
        <f t="array" aca="1" ref="F2078" ca="1">IF(ISNUMBER(SEARCH("Bit", $K2078)), "", INDEX(F:F,MAX(IF(OFFSET(F2078,-25,0,24,1)&lt;&gt;"",ROW(OFFSET(F2078,-25,0,24,1)))),)+1)</f>
        <v>944</v>
      </c>
      <c r="G2078" s="102" t="s">
        <v>43</v>
      </c>
      <c r="H2078" s="102">
        <v>16</v>
      </c>
      <c r="I2078" s="102"/>
      <c r="J2078" s="102"/>
      <c r="K2078" s="103" t="s">
        <v>45</v>
      </c>
      <c r="L2078" s="89" t="s">
        <v>1295</v>
      </c>
      <c r="M2078" s="104"/>
      <c r="N2078" s="105"/>
      <c r="Q2078" s="19"/>
      <c r="R2078" s="19"/>
    </row>
    <row r="2079" spans="1:18" s="18" customFormat="1" ht="22.5" hidden="1" outlineLevel="1" x14ac:dyDescent="0.25">
      <c r="A2079" s="106"/>
      <c r="B2079" s="100"/>
      <c r="C2079" s="101"/>
      <c r="D2079" s="102"/>
      <c r="E2079" s="82" t="str">
        <f t="shared" ca="1" si="400"/>
        <v/>
      </c>
      <c r="F2079" s="82" t="str">
        <f t="array" aca="1" ref="F2079" ca="1">IF(ISNUMBER(SEARCH("Bit", $K2079)), "", INDEX(F:F,MAX(IF(OFFSET(F2079,-25,0,24,1)&lt;&gt;"",ROW(OFFSET(F2079,-25,0,24,1)))),)+1)</f>
        <v/>
      </c>
      <c r="G2079" s="102"/>
      <c r="H2079" s="102"/>
      <c r="I2079" s="102"/>
      <c r="J2079" s="102"/>
      <c r="K2079" s="103" t="s">
        <v>112</v>
      </c>
      <c r="L2079" s="103"/>
      <c r="M2079" s="104" t="s">
        <v>892</v>
      </c>
      <c r="N2079" s="105" t="s">
        <v>1217</v>
      </c>
      <c r="Q2079" s="19"/>
      <c r="R2079" s="19"/>
    </row>
    <row r="2080" spans="1:18" s="18" customFormat="1" ht="15.75" collapsed="1" x14ac:dyDescent="0.25">
      <c r="A2080" s="106"/>
      <c r="B2080" s="80" t="s">
        <v>40</v>
      </c>
      <c r="C2080" s="81" t="s">
        <v>1313</v>
      </c>
      <c r="D2080" s="82" t="s">
        <v>817</v>
      </c>
      <c r="E2080" s="82" t="str">
        <f t="shared" ca="1" si="400"/>
        <v>0x3B1</v>
      </c>
      <c r="F2080" s="82">
        <f t="array" aca="1" ref="F2080" ca="1">IF(ISNUMBER(SEARCH("Bit", $K2080)), "", INDEX(F:F,MAX(IF(OFFSET(F2080,-25,0,24,1)&lt;&gt;"",ROW(OFFSET(F2080,-25,0,24,1)))),)+1)</f>
        <v>945</v>
      </c>
      <c r="G2080" s="82" t="s">
        <v>43</v>
      </c>
      <c r="H2080" s="82">
        <v>14</v>
      </c>
      <c r="I2080" s="82"/>
      <c r="J2080" s="82"/>
      <c r="K2080" s="89" t="s">
        <v>45</v>
      </c>
      <c r="L2080" s="89" t="s">
        <v>1295</v>
      </c>
      <c r="M2080" s="90"/>
      <c r="N2080" s="91"/>
      <c r="Q2080" s="19"/>
      <c r="R2080" s="19"/>
    </row>
    <row r="2081" spans="1:18" s="18" customFormat="1" ht="45" hidden="1" outlineLevel="1" x14ac:dyDescent="0.25">
      <c r="A2081" s="106"/>
      <c r="B2081" s="80"/>
      <c r="C2081" s="81"/>
      <c r="D2081" s="82"/>
      <c r="E2081" s="82" t="str">
        <f t="shared" ca="1" si="400"/>
        <v/>
      </c>
      <c r="F2081" s="82" t="str">
        <f t="array" aca="1" ref="F2081" ca="1">IF(ISNUMBER(SEARCH("Bit", $K2081)), "", INDEX(F:F,MAX(IF(OFFSET(F2081,-25,0,24,1)&lt;&gt;"",ROW(OFFSET(F2081,-25,0,24,1)))),)+1)</f>
        <v/>
      </c>
      <c r="G2081" s="82"/>
      <c r="H2081" s="82"/>
      <c r="I2081" s="82"/>
      <c r="J2081" s="82"/>
      <c r="K2081" s="89" t="s">
        <v>1219</v>
      </c>
      <c r="L2081" s="89"/>
      <c r="M2081" s="90" t="s">
        <v>1211</v>
      </c>
      <c r="N2081" s="91" t="s">
        <v>1220</v>
      </c>
      <c r="Q2081" s="19"/>
      <c r="R2081" s="19"/>
    </row>
    <row r="2082" spans="1:18" s="18" customFormat="1" ht="15.75" hidden="1" outlineLevel="1" x14ac:dyDescent="0.25">
      <c r="A2082" s="106"/>
      <c r="B2082" s="80"/>
      <c r="C2082" s="81"/>
      <c r="D2082" s="82"/>
      <c r="E2082" s="82" t="str">
        <f t="shared" ca="1" si="400"/>
        <v/>
      </c>
      <c r="F2082" s="82" t="str">
        <f t="array" aca="1" ref="F2082" ca="1">IF(ISNUMBER(SEARCH("Bit", $K2082)), "", INDEX(F:F,MAX(IF(OFFSET(F2082,-25,0,24,1)&lt;&gt;"",ROW(OFFSET(F2082,-25,0,24,1)))),)+1)</f>
        <v/>
      </c>
      <c r="G2082" s="82"/>
      <c r="H2082" s="82"/>
      <c r="I2082" s="82"/>
      <c r="J2082" s="82"/>
      <c r="K2082" s="89" t="s">
        <v>135</v>
      </c>
      <c r="L2082" s="89"/>
      <c r="M2082" s="90" t="s">
        <v>1213</v>
      </c>
      <c r="N2082" s="91"/>
      <c r="Q2082" s="19"/>
      <c r="R2082" s="19"/>
    </row>
    <row r="2083" spans="1:18" s="18" customFormat="1" ht="15.75" collapsed="1" x14ac:dyDescent="0.25">
      <c r="A2083" s="106"/>
      <c r="B2083" s="80" t="s">
        <v>40</v>
      </c>
      <c r="C2083" s="81" t="s">
        <v>1314</v>
      </c>
      <c r="D2083" s="82" t="s">
        <v>817</v>
      </c>
      <c r="E2083" s="82" t="str">
        <f t="shared" ca="1" si="400"/>
        <v>0x3B2</v>
      </c>
      <c r="F2083" s="82">
        <f t="array" aca="1" ref="F2083" ca="1">IF(ISNUMBER(SEARCH("Bit", $K2083)), "", INDEX(F:F,MAX(IF(OFFSET(F2083,-25,0,24,1)&lt;&gt;"",ROW(OFFSET(F2083,-25,0,24,1)))),)+1)</f>
        <v>946</v>
      </c>
      <c r="G2083" s="82" t="s">
        <v>43</v>
      </c>
      <c r="H2083" s="82">
        <v>14</v>
      </c>
      <c r="I2083" s="82"/>
      <c r="J2083" s="82"/>
      <c r="K2083" s="89" t="s">
        <v>45</v>
      </c>
      <c r="L2083" s="89" t="s">
        <v>1295</v>
      </c>
      <c r="M2083" s="90"/>
      <c r="N2083" s="91"/>
      <c r="Q2083" s="19"/>
      <c r="R2083" s="19"/>
    </row>
    <row r="2084" spans="1:18" s="18" customFormat="1" ht="33.75" hidden="1" outlineLevel="1" x14ac:dyDescent="0.25">
      <c r="A2084" s="106"/>
      <c r="B2084" s="80"/>
      <c r="C2084" s="81"/>
      <c r="D2084" s="82"/>
      <c r="E2084" s="82" t="str">
        <f t="shared" ca="1" si="400"/>
        <v/>
      </c>
      <c r="F2084" s="82" t="str">
        <f t="array" aca="1" ref="F2084" ca="1">IF(ISNUMBER(SEARCH("Bit", $K2084)), "", INDEX(F:F,MAX(IF(OFFSET(F2084,-25,0,24,1)&lt;&gt;"",ROW(OFFSET(F2084,-25,0,24,1)))),)+1)</f>
        <v/>
      </c>
      <c r="G2084" s="82"/>
      <c r="H2084" s="82"/>
      <c r="I2084" s="82"/>
      <c r="J2084" s="82"/>
      <c r="K2084" s="89" t="s">
        <v>756</v>
      </c>
      <c r="L2084" s="89"/>
      <c r="M2084" s="90" t="s">
        <v>1744</v>
      </c>
      <c r="N2084" s="91" t="s">
        <v>1747</v>
      </c>
      <c r="Q2084" s="19"/>
      <c r="R2084" s="19"/>
    </row>
    <row r="2085" spans="1:18" s="18" customFormat="1" ht="33.75" hidden="1" outlineLevel="1" x14ac:dyDescent="0.25">
      <c r="A2085" s="106"/>
      <c r="B2085" s="80"/>
      <c r="C2085" s="81"/>
      <c r="D2085" s="82"/>
      <c r="E2085" s="82" t="str">
        <f t="shared" ca="1" si="400"/>
        <v/>
      </c>
      <c r="F2085" s="82" t="str">
        <f t="array" aca="1" ref="F2085" ca="1">IF(ISNUMBER(SEARCH("Bit", $K2085)), "", INDEX(F:F,MAX(IF(OFFSET(F2085,-25,0,24,1)&lt;&gt;"",ROW(OFFSET(F2085,-25,0,24,1)))),)+1)</f>
        <v/>
      </c>
      <c r="G2085" s="82"/>
      <c r="H2085" s="82"/>
      <c r="I2085" s="82"/>
      <c r="J2085" s="82"/>
      <c r="K2085" s="89" t="s">
        <v>759</v>
      </c>
      <c r="L2085" s="89"/>
      <c r="M2085" s="90" t="s">
        <v>1745</v>
      </c>
      <c r="N2085" s="91" t="s">
        <v>1747</v>
      </c>
      <c r="Q2085" s="19"/>
      <c r="R2085" s="19"/>
    </row>
    <row r="2086" spans="1:18" s="18" customFormat="1" ht="22.5" hidden="1" outlineLevel="1" x14ac:dyDescent="0.25">
      <c r="A2086" s="106"/>
      <c r="B2086" s="80"/>
      <c r="C2086" s="81"/>
      <c r="D2086" s="82"/>
      <c r="E2086" s="82" t="str">
        <f t="shared" ca="1" si="400"/>
        <v/>
      </c>
      <c r="F2086" s="82" t="str">
        <f t="array" aca="1" ref="F2086" ca="1">IF(ISNUMBER(SEARCH("Bit", $K2086)), "", INDEX(F:F,MAX(IF(OFFSET(F2086,-25,0,24,1)&lt;&gt;"",ROW(OFFSET(F2086,-25,0,24,1)))),)+1)</f>
        <v/>
      </c>
      <c r="G2086" s="82"/>
      <c r="H2086" s="82"/>
      <c r="I2086" s="82"/>
      <c r="J2086" s="82"/>
      <c r="K2086" s="89" t="s">
        <v>244</v>
      </c>
      <c r="L2086" s="89"/>
      <c r="M2086" s="90" t="s">
        <v>1222</v>
      </c>
      <c r="N2086" s="91" t="s">
        <v>1315</v>
      </c>
      <c r="Q2086" s="19"/>
      <c r="R2086" s="19"/>
    </row>
    <row r="2087" spans="1:18" s="18" customFormat="1" ht="22.5" hidden="1" outlineLevel="1" x14ac:dyDescent="0.25">
      <c r="A2087" s="106"/>
      <c r="B2087" s="80"/>
      <c r="C2087" s="81"/>
      <c r="D2087" s="82"/>
      <c r="E2087" s="82" t="str">
        <f t="shared" ca="1" si="400"/>
        <v/>
      </c>
      <c r="F2087" s="82" t="str">
        <f t="array" aca="1" ref="F2087" ca="1">IF(ISNUMBER(SEARCH("Bit", $K2087)), "", INDEX(F:F,MAX(IF(OFFSET(F2087,-25,0,24,1)&lt;&gt;"",ROW(OFFSET(F2087,-25,0,24,1)))),)+1)</f>
        <v/>
      </c>
      <c r="G2087" s="82"/>
      <c r="H2087" s="82"/>
      <c r="I2087" s="82"/>
      <c r="J2087" s="82"/>
      <c r="K2087" s="89" t="s">
        <v>50</v>
      </c>
      <c r="L2087" s="89"/>
      <c r="M2087" s="90" t="s">
        <v>1224</v>
      </c>
      <c r="N2087" s="91" t="s">
        <v>1315</v>
      </c>
      <c r="Q2087" s="19"/>
      <c r="R2087" s="19"/>
    </row>
    <row r="2088" spans="1:18" s="18" customFormat="1" ht="22.5" hidden="1" outlineLevel="1" x14ac:dyDescent="0.25">
      <c r="A2088" s="106"/>
      <c r="B2088" s="80"/>
      <c r="C2088" s="81"/>
      <c r="D2088" s="82"/>
      <c r="E2088" s="82" t="str">
        <f t="shared" ca="1" si="400"/>
        <v/>
      </c>
      <c r="F2088" s="82" t="str">
        <f t="array" aca="1" ref="F2088" ca="1">IF(ISNUMBER(SEARCH("Bit", $K2088)), "", INDEX(F:F,MAX(IF(OFFSET(F2088,-25,0,24,1)&lt;&gt;"",ROW(OFFSET(F2088,-25,0,24,1)))),)+1)</f>
        <v/>
      </c>
      <c r="G2088" s="82"/>
      <c r="H2088" s="82"/>
      <c r="I2088" s="82"/>
      <c r="J2088" s="82"/>
      <c r="K2088" s="89" t="s">
        <v>249</v>
      </c>
      <c r="L2088" s="89"/>
      <c r="M2088" s="90" t="s">
        <v>1225</v>
      </c>
      <c r="N2088" s="91" t="s">
        <v>1316</v>
      </c>
      <c r="Q2088" s="19"/>
      <c r="R2088" s="19"/>
    </row>
    <row r="2089" spans="1:18" s="18" customFormat="1" ht="22.5" hidden="1" outlineLevel="1" x14ac:dyDescent="0.25">
      <c r="A2089" s="106"/>
      <c r="B2089" s="80"/>
      <c r="C2089" s="81"/>
      <c r="D2089" s="82"/>
      <c r="E2089" s="82" t="str">
        <f t="shared" ca="1" si="400"/>
        <v/>
      </c>
      <c r="F2089" s="82" t="str">
        <f t="array" aca="1" ref="F2089" ca="1">IF(ISNUMBER(SEARCH("Bit", $K2089)), "", INDEX(F:F,MAX(IF(OFFSET(F2089,-25,0,24,1)&lt;&gt;"",ROW(OFFSET(F2089,-25,0,24,1)))),)+1)</f>
        <v/>
      </c>
      <c r="G2089" s="82"/>
      <c r="H2089" s="82"/>
      <c r="I2089" s="82"/>
      <c r="J2089" s="82"/>
      <c r="K2089" s="89" t="s">
        <v>69</v>
      </c>
      <c r="L2089" s="89"/>
      <c r="M2089" s="90" t="s">
        <v>1227</v>
      </c>
      <c r="N2089" s="91" t="s">
        <v>1316</v>
      </c>
      <c r="Q2089" s="19"/>
      <c r="R2089" s="19"/>
    </row>
    <row r="2090" spans="1:18" s="18" customFormat="1" ht="22.5" hidden="1" outlineLevel="1" x14ac:dyDescent="0.25">
      <c r="A2090" s="106"/>
      <c r="B2090" s="80"/>
      <c r="C2090" s="81"/>
      <c r="D2090" s="82"/>
      <c r="E2090" s="82" t="str">
        <f t="shared" ca="1" si="400"/>
        <v/>
      </c>
      <c r="F2090" s="82" t="str">
        <f t="array" aca="1" ref="F2090" ca="1">IF(ISNUMBER(SEARCH("Bit", $K2090)), "", INDEX(F:F,MAX(IF(OFFSET(F2090,-25,0,24,1)&lt;&gt;"",ROW(OFFSET(F2090,-25,0,24,1)))),)+1)</f>
        <v/>
      </c>
      <c r="G2090" s="82"/>
      <c r="H2090" s="82"/>
      <c r="I2090" s="82"/>
      <c r="J2090" s="82"/>
      <c r="K2090" s="89" t="s">
        <v>34</v>
      </c>
      <c r="L2090" s="89"/>
      <c r="M2090" s="90" t="s">
        <v>1228</v>
      </c>
      <c r="N2090" s="91" t="s">
        <v>1317</v>
      </c>
      <c r="Q2090" s="19"/>
      <c r="R2090" s="19"/>
    </row>
    <row r="2091" spans="1:18" s="18" customFormat="1" ht="22.5" hidden="1" outlineLevel="1" x14ac:dyDescent="0.25">
      <c r="A2091" s="106"/>
      <c r="B2091" s="80"/>
      <c r="C2091" s="81"/>
      <c r="D2091" s="82"/>
      <c r="E2091" s="82" t="str">
        <f t="shared" ca="1" si="400"/>
        <v/>
      </c>
      <c r="F2091" s="82" t="str">
        <f t="array" aca="1" ref="F2091" ca="1">IF(ISNUMBER(SEARCH("Bit", $K2091)), "", INDEX(F:F,MAX(IF(OFFSET(F2091,-25,0,24,1)&lt;&gt;"",ROW(OFFSET(F2091,-25,0,24,1)))),)+1)</f>
        <v/>
      </c>
      <c r="G2091" s="82"/>
      <c r="H2091" s="82"/>
      <c r="I2091" s="82"/>
      <c r="J2091" s="82"/>
      <c r="K2091" s="89" t="s">
        <v>35</v>
      </c>
      <c r="L2091" s="89"/>
      <c r="M2091" s="90" t="s">
        <v>1230</v>
      </c>
      <c r="N2091" s="91" t="s">
        <v>1317</v>
      </c>
      <c r="Q2091" s="19"/>
      <c r="R2091" s="19"/>
    </row>
    <row r="2092" spans="1:18" s="18" customFormat="1" ht="22.5" hidden="1" outlineLevel="1" x14ac:dyDescent="0.25">
      <c r="A2092" s="106"/>
      <c r="B2092" s="80"/>
      <c r="C2092" s="81"/>
      <c r="D2092" s="82"/>
      <c r="E2092" s="82" t="str">
        <f t="shared" ca="1" si="400"/>
        <v/>
      </c>
      <c r="F2092" s="82" t="str">
        <f t="array" aca="1" ref="F2092" ca="1">IF(ISNUMBER(SEARCH("Bit", $K2092)), "", INDEX(F:F,MAX(IF(OFFSET(F2092,-25,0,24,1)&lt;&gt;"",ROW(OFFSET(F2092,-25,0,24,1)))),)+1)</f>
        <v/>
      </c>
      <c r="G2092" s="82"/>
      <c r="H2092" s="82"/>
      <c r="I2092" s="82"/>
      <c r="J2092" s="82"/>
      <c r="K2092" s="89" t="s">
        <v>36</v>
      </c>
      <c r="L2092" s="89"/>
      <c r="M2092" s="90" t="s">
        <v>1231</v>
      </c>
      <c r="N2092" s="91" t="s">
        <v>1318</v>
      </c>
      <c r="Q2092" s="19"/>
      <c r="R2092" s="19"/>
    </row>
    <row r="2093" spans="1:18" s="18" customFormat="1" ht="22.5" hidden="1" outlineLevel="1" x14ac:dyDescent="0.25">
      <c r="A2093" s="106"/>
      <c r="B2093" s="80"/>
      <c r="C2093" s="81"/>
      <c r="D2093" s="82"/>
      <c r="E2093" s="82" t="str">
        <f t="shared" ca="1" si="400"/>
        <v/>
      </c>
      <c r="F2093" s="82" t="str">
        <f t="array" aca="1" ref="F2093" ca="1">IF(ISNUMBER(SEARCH("Bit", $K2093)), "", INDEX(F:F,MAX(IF(OFFSET(F2093,-25,0,24,1)&lt;&gt;"",ROW(OFFSET(F2093,-25,0,24,1)))),)+1)</f>
        <v/>
      </c>
      <c r="G2093" s="82"/>
      <c r="H2093" s="82"/>
      <c r="I2093" s="82"/>
      <c r="J2093" s="82"/>
      <c r="K2093" s="89" t="s">
        <v>37</v>
      </c>
      <c r="L2093" s="89"/>
      <c r="M2093" s="90" t="s">
        <v>1233</v>
      </c>
      <c r="N2093" s="91" t="s">
        <v>1318</v>
      </c>
      <c r="Q2093" s="19"/>
      <c r="R2093" s="19"/>
    </row>
    <row r="2094" spans="1:18" s="18" customFormat="1" ht="22.5" hidden="1" outlineLevel="1" x14ac:dyDescent="0.25">
      <c r="A2094" s="106"/>
      <c r="B2094" s="80"/>
      <c r="C2094" s="81"/>
      <c r="D2094" s="82"/>
      <c r="E2094" s="82" t="str">
        <f t="shared" ca="1" si="400"/>
        <v/>
      </c>
      <c r="F2094" s="82" t="str">
        <f t="array" aca="1" ref="F2094" ca="1">IF(ISNUMBER(SEARCH("Bit", $K2094)), "", INDEX(F:F,MAX(IF(OFFSET(F2094,-25,0,24,1)&lt;&gt;"",ROW(OFFSET(F2094,-25,0,24,1)))),)+1)</f>
        <v/>
      </c>
      <c r="G2094" s="82"/>
      <c r="H2094" s="82"/>
      <c r="I2094" s="82"/>
      <c r="J2094" s="82"/>
      <c r="K2094" s="89" t="s">
        <v>38</v>
      </c>
      <c r="L2094" s="89"/>
      <c r="M2094" s="90" t="s">
        <v>1234</v>
      </c>
      <c r="N2094" s="91" t="s">
        <v>1319</v>
      </c>
      <c r="Q2094" s="19"/>
      <c r="R2094" s="19"/>
    </row>
    <row r="2095" spans="1:18" s="18" customFormat="1" ht="22.5" hidden="1" outlineLevel="1" x14ac:dyDescent="0.25">
      <c r="A2095" s="106"/>
      <c r="B2095" s="80"/>
      <c r="C2095" s="81"/>
      <c r="D2095" s="82"/>
      <c r="E2095" s="82" t="str">
        <f t="shared" ca="1" si="400"/>
        <v/>
      </c>
      <c r="F2095" s="82" t="str">
        <f t="array" aca="1" ref="F2095" ca="1">IF(ISNUMBER(SEARCH("Bit", $K2095)), "", INDEX(F:F,MAX(IF(OFFSET(F2095,-25,0,24,1)&lt;&gt;"",ROW(OFFSET(F2095,-25,0,24,1)))),)+1)</f>
        <v/>
      </c>
      <c r="G2095" s="82"/>
      <c r="H2095" s="82"/>
      <c r="I2095" s="82"/>
      <c r="J2095" s="82"/>
      <c r="K2095" s="89" t="s">
        <v>39</v>
      </c>
      <c r="L2095" s="89"/>
      <c r="M2095" s="90" t="s">
        <v>1236</v>
      </c>
      <c r="N2095" s="91" t="s">
        <v>1319</v>
      </c>
      <c r="Q2095" s="19"/>
      <c r="R2095" s="19"/>
    </row>
    <row r="2096" spans="1:18" s="18" customFormat="1" ht="22.5" hidden="1" outlineLevel="1" x14ac:dyDescent="0.25">
      <c r="A2096" s="106"/>
      <c r="B2096" s="80"/>
      <c r="C2096" s="81"/>
      <c r="D2096" s="82"/>
      <c r="E2096" s="82" t="str">
        <f t="shared" ca="1" si="400"/>
        <v/>
      </c>
      <c r="F2096" s="82" t="str">
        <f t="array" aca="1" ref="F2096" ca="1">IF(ISNUMBER(SEARCH("Bit", $K2096)), "", INDEX(F:F,MAX(IF(OFFSET(F2096,-25,0,24,1)&lt;&gt;"",ROW(OFFSET(F2096,-25,0,24,1)))),)+1)</f>
        <v/>
      </c>
      <c r="G2096" s="82"/>
      <c r="H2096" s="82"/>
      <c r="I2096" s="82"/>
      <c r="J2096" s="82"/>
      <c r="K2096" s="89" t="s">
        <v>88</v>
      </c>
      <c r="L2096" s="89"/>
      <c r="M2096" s="90" t="s">
        <v>1237</v>
      </c>
      <c r="N2096" s="91" t="s">
        <v>1320</v>
      </c>
      <c r="Q2096" s="19"/>
      <c r="R2096" s="19"/>
    </row>
    <row r="2097" spans="1:18" s="18" customFormat="1" ht="22.5" hidden="1" outlineLevel="1" x14ac:dyDescent="0.25">
      <c r="A2097" s="106"/>
      <c r="B2097" s="80"/>
      <c r="C2097" s="81"/>
      <c r="D2097" s="82"/>
      <c r="E2097" s="82" t="str">
        <f t="shared" ca="1" si="400"/>
        <v/>
      </c>
      <c r="F2097" s="82" t="str">
        <f t="array" aca="1" ref="F2097" ca="1">IF(ISNUMBER(SEARCH("Bit", $K2097)), "", INDEX(F:F,MAX(IF(OFFSET(F2097,-25,0,24,1)&lt;&gt;"",ROW(OFFSET(F2097,-25,0,24,1)))),)+1)</f>
        <v/>
      </c>
      <c r="G2097" s="82"/>
      <c r="H2097" s="82"/>
      <c r="I2097" s="82"/>
      <c r="J2097" s="82"/>
      <c r="K2097" s="89" t="s">
        <v>90</v>
      </c>
      <c r="L2097" s="89"/>
      <c r="M2097" s="90" t="s">
        <v>1239</v>
      </c>
      <c r="N2097" s="91" t="s">
        <v>1320</v>
      </c>
      <c r="Q2097" s="19"/>
      <c r="R2097" s="19"/>
    </row>
    <row r="2098" spans="1:18" s="18" customFormat="1" ht="15.75" collapsed="1" x14ac:dyDescent="0.25">
      <c r="A2098" s="106"/>
      <c r="B2098" s="100" t="s">
        <v>40</v>
      </c>
      <c r="C2098" s="101" t="s">
        <v>1321</v>
      </c>
      <c r="D2098" s="102" t="s">
        <v>817</v>
      </c>
      <c r="E2098" s="82" t="str">
        <f t="shared" si="400"/>
        <v>0x3C0</v>
      </c>
      <c r="F2098" s="82">
        <f>960</f>
        <v>960</v>
      </c>
      <c r="G2098" s="102" t="s">
        <v>43</v>
      </c>
      <c r="H2098" s="102">
        <v>9</v>
      </c>
      <c r="I2098" s="102"/>
      <c r="J2098" s="102"/>
      <c r="K2098" s="103" t="s">
        <v>45</v>
      </c>
      <c r="L2098" s="103" t="s">
        <v>1322</v>
      </c>
      <c r="M2098" s="104"/>
      <c r="N2098" s="105" t="s">
        <v>1323</v>
      </c>
      <c r="Q2098" s="19"/>
      <c r="R2098" s="19"/>
    </row>
    <row r="2099" spans="1:18" s="18" customFormat="1" ht="67.5" hidden="1" outlineLevel="1" x14ac:dyDescent="0.25">
      <c r="A2099" s="106"/>
      <c r="B2099" s="100"/>
      <c r="C2099" s="101"/>
      <c r="D2099" s="102"/>
      <c r="E2099" s="102" t="str">
        <f t="shared" ca="1" si="400"/>
        <v/>
      </c>
      <c r="F2099" s="102" t="str">
        <f t="array" aca="1" ref="F2099" ca="1">IF(ISNUMBER(SEARCH("Bit", $K2099)), "", INDEX(F:F,MAX(IF(OFFSET(F2099,-25,0,24,1)&lt;&gt;"",ROW(OFFSET(F2099,-25,0,24,1)))),)+2)</f>
        <v/>
      </c>
      <c r="G2099" s="102"/>
      <c r="H2099" s="102"/>
      <c r="I2099" s="102"/>
      <c r="J2099" s="102"/>
      <c r="K2099" s="103" t="s">
        <v>2120</v>
      </c>
      <c r="L2099" s="103"/>
      <c r="M2099" s="104" t="s">
        <v>2122</v>
      </c>
      <c r="N2099" s="105" t="s">
        <v>2164</v>
      </c>
      <c r="Q2099" s="19"/>
      <c r="R2099" s="19"/>
    </row>
    <row r="2100" spans="1:18" s="18" customFormat="1" ht="67.5" hidden="1" outlineLevel="1" x14ac:dyDescent="0.25">
      <c r="A2100" s="106"/>
      <c r="B2100" s="100"/>
      <c r="C2100" s="101"/>
      <c r="D2100" s="102"/>
      <c r="E2100" s="102" t="str">
        <f t="shared" ca="1" si="400"/>
        <v/>
      </c>
      <c r="F2100" s="102" t="str">
        <f t="array" aca="1" ref="F2100" ca="1">IF(ISNUMBER(SEARCH("Bit", $K2100)), "", INDEX(F:F,MAX(IF(OFFSET(F2100,-25,0,24,1)&lt;&gt;"",ROW(OFFSET(F2100,-25,0,24,1)))),)+2)</f>
        <v/>
      </c>
      <c r="G2100" s="102"/>
      <c r="H2100" s="102"/>
      <c r="I2100" s="102"/>
      <c r="J2100" s="102"/>
      <c r="K2100" s="103" t="s">
        <v>73</v>
      </c>
      <c r="L2100" s="103"/>
      <c r="M2100" s="104" t="s">
        <v>2121</v>
      </c>
      <c r="N2100" s="105" t="s">
        <v>2165</v>
      </c>
      <c r="Q2100" s="19"/>
      <c r="R2100" s="19"/>
    </row>
    <row r="2101" spans="1:18" s="18" customFormat="1" ht="78.75" hidden="1" outlineLevel="1" x14ac:dyDescent="0.25">
      <c r="A2101" s="106"/>
      <c r="B2101" s="100"/>
      <c r="C2101" s="101"/>
      <c r="D2101" s="102"/>
      <c r="E2101" s="102" t="str">
        <f ca="1">IF(F2101&lt;&gt;"","0x"&amp;DEC2HEX(F2101,3),"")</f>
        <v/>
      </c>
      <c r="F2101" s="82" t="str">
        <f t="array" aca="1" ref="F2101" ca="1">IF(ISNUMBER(SEARCH("Bit", $K2101)), "", INDEX(F:F,MAX(IF(OFFSET(F2101,-25,0,24,1)&lt;&gt;"",ROW(OFFSET(F2101,-25,0,24,1)))),)+1)</f>
        <v/>
      </c>
      <c r="G2101" s="102"/>
      <c r="H2101" s="102"/>
      <c r="I2101" s="102"/>
      <c r="J2101" s="102"/>
      <c r="K2101" s="103" t="s">
        <v>597</v>
      </c>
      <c r="L2101" s="103"/>
      <c r="M2101" s="104" t="s">
        <v>598</v>
      </c>
      <c r="N2101" s="105" t="s">
        <v>599</v>
      </c>
      <c r="Q2101" s="19"/>
      <c r="R2101" s="19"/>
    </row>
    <row r="2102" spans="1:18" s="18" customFormat="1" ht="45" hidden="1" outlineLevel="1" x14ac:dyDescent="0.25">
      <c r="A2102" s="106"/>
      <c r="B2102" s="100"/>
      <c r="C2102" s="101"/>
      <c r="D2102" s="102"/>
      <c r="E2102" s="102" t="str">
        <f ca="1">IF(F2102&lt;&gt;"","0x"&amp;DEC2HEX(F2102,3),"")</f>
        <v/>
      </c>
      <c r="F2102" s="82" t="str">
        <f t="array" aca="1" ref="F2102" ca="1">IF(ISNUMBER(SEARCH("Bit", $K2102)), "", INDEX(F:F,MAX(IF(OFFSET(F2102,-25,0,24,1)&lt;&gt;"",ROW(OFFSET(F2102,-25,0,24,1)))),)+1)</f>
        <v/>
      </c>
      <c r="G2102" s="102"/>
      <c r="H2102" s="102"/>
      <c r="I2102" s="102"/>
      <c r="J2102" s="102"/>
      <c r="K2102" s="103" t="s">
        <v>39</v>
      </c>
      <c r="L2102" s="103"/>
      <c r="M2102" s="104" t="s">
        <v>600</v>
      </c>
      <c r="N2102" s="105" t="s">
        <v>601</v>
      </c>
      <c r="Q2102" s="19"/>
      <c r="R2102" s="19"/>
    </row>
    <row r="2103" spans="1:18" s="18" customFormat="1" ht="90" hidden="1" outlineLevel="1" x14ac:dyDescent="0.25">
      <c r="A2103" s="106"/>
      <c r="B2103" s="100"/>
      <c r="C2103" s="101"/>
      <c r="D2103" s="102"/>
      <c r="E2103" s="102" t="str">
        <f ca="1">IF(F2103&lt;&gt;"","0x"&amp;DEC2HEX(F2103,3),"")</f>
        <v/>
      </c>
      <c r="F2103" s="82" t="str">
        <f t="array" aca="1" ref="F2103" ca="1">IF(ISNUMBER(SEARCH("Bit", $K2103)), "", INDEX(F:F,MAX(IF(OFFSET(F2103,-25,0,24,1)&lt;&gt;"",ROW(OFFSET(F2103,-25,0,24,1)))),)+1)</f>
        <v/>
      </c>
      <c r="G2103" s="102"/>
      <c r="H2103" s="102"/>
      <c r="I2103" s="102"/>
      <c r="J2103" s="102"/>
      <c r="K2103" s="103" t="s">
        <v>261</v>
      </c>
      <c r="L2103" s="103"/>
      <c r="M2103" s="104" t="s">
        <v>602</v>
      </c>
      <c r="N2103" s="105" t="s">
        <v>603</v>
      </c>
      <c r="Q2103" s="19"/>
      <c r="R2103" s="19"/>
    </row>
    <row r="2104" spans="1:18" s="18" customFormat="1" ht="15.75" collapsed="1" x14ac:dyDescent="0.25">
      <c r="A2104" s="106"/>
      <c r="B2104" s="100" t="s">
        <v>40</v>
      </c>
      <c r="C2104" s="101" t="s">
        <v>1324</v>
      </c>
      <c r="D2104" s="102" t="s">
        <v>817</v>
      </c>
      <c r="E2104" s="102" t="str">
        <f t="shared" ca="1" si="400"/>
        <v>0x3C1</v>
      </c>
      <c r="F2104" s="82">
        <f t="array" aca="1" ref="F2104" ca="1">IF(ISNUMBER(SEARCH("Bit", $K2104)), "", INDEX(F:F,MAX(IF(OFFSET(F2104,-25,0,24,1)&lt;&gt;"",ROW(OFFSET(F2104,-25,0,24,1)))),)+1)</f>
        <v>961</v>
      </c>
      <c r="G2104" s="102" t="s">
        <v>43</v>
      </c>
      <c r="H2104" s="102">
        <v>16</v>
      </c>
      <c r="I2104" s="102"/>
      <c r="J2104" s="102"/>
      <c r="K2104" s="103" t="s">
        <v>45</v>
      </c>
      <c r="L2104" s="103" t="s">
        <v>1322</v>
      </c>
      <c r="M2104" s="104"/>
      <c r="N2104" s="105" t="s">
        <v>606</v>
      </c>
      <c r="Q2104" s="19"/>
      <c r="R2104" s="19"/>
    </row>
    <row r="2105" spans="1:18" s="18" customFormat="1" ht="15.75" hidden="1" outlineLevel="1" x14ac:dyDescent="0.25">
      <c r="A2105" s="106"/>
      <c r="B2105" s="100"/>
      <c r="C2105" s="101"/>
      <c r="D2105" s="102"/>
      <c r="E2105" s="102"/>
      <c r="F2105" s="82" t="str">
        <f t="array" aca="1" ref="F2105" ca="1">IF(ISNUMBER(SEARCH("Bit", $K2105)), "", INDEX(F:F,MAX(IF(OFFSET(F2105,-25,0,24,1)&lt;&gt;"",ROW(OFFSET(F2105,-25,0,24,1)))),)+1)</f>
        <v/>
      </c>
      <c r="G2105" s="102"/>
      <c r="H2105" s="102"/>
      <c r="I2105" s="102"/>
      <c r="J2105" s="102"/>
      <c r="K2105" s="103" t="s">
        <v>607</v>
      </c>
      <c r="L2105" s="103"/>
      <c r="M2105" s="104" t="s">
        <v>70</v>
      </c>
      <c r="N2105" s="105"/>
      <c r="Q2105" s="19"/>
      <c r="R2105" s="19"/>
    </row>
    <row r="2106" spans="1:18" s="18" customFormat="1" ht="22.5" hidden="1" outlineLevel="1" x14ac:dyDescent="0.25">
      <c r="A2106" s="106"/>
      <c r="B2106" s="100"/>
      <c r="C2106" s="101"/>
      <c r="D2106" s="102"/>
      <c r="E2106" s="102"/>
      <c r="F2106" s="82" t="str">
        <f t="array" aca="1" ref="F2106" ca="1">IF(ISNUMBER(SEARCH("Bit", $K2106)), "", INDEX(F:F,MAX(IF(OFFSET(F2106,-25,0,24,1)&lt;&gt;"",ROW(OFFSET(F2106,-25,0,24,1)))),)+1)</f>
        <v/>
      </c>
      <c r="G2106" s="102"/>
      <c r="H2106" s="102"/>
      <c r="I2106" s="102"/>
      <c r="J2106" s="102"/>
      <c r="K2106" s="103" t="s">
        <v>608</v>
      </c>
      <c r="L2106" s="103"/>
      <c r="M2106" s="104" t="s">
        <v>609</v>
      </c>
      <c r="N2106" s="105" t="s">
        <v>610</v>
      </c>
      <c r="Q2106" s="19"/>
      <c r="R2106" s="19"/>
    </row>
    <row r="2107" spans="1:18" s="18" customFormat="1" ht="67.5" hidden="1" outlineLevel="1" x14ac:dyDescent="0.25">
      <c r="A2107" s="106"/>
      <c r="B2107" s="100"/>
      <c r="C2107" s="101"/>
      <c r="D2107" s="102"/>
      <c r="E2107" s="102"/>
      <c r="F2107" s="82" t="str">
        <f t="array" aca="1" ref="F2107" ca="1">IF(ISNUMBER(SEARCH("Bit", $K2107)), "", INDEX(F:F,MAX(IF(OFFSET(F2107,-25,0,24,1)&lt;&gt;"",ROW(OFFSET(F2107,-25,0,24,1)))),)+1)</f>
        <v/>
      </c>
      <c r="G2107" s="102"/>
      <c r="H2107" s="102"/>
      <c r="I2107" s="102"/>
      <c r="J2107" s="102"/>
      <c r="K2107" s="103" t="s">
        <v>485</v>
      </c>
      <c r="L2107" s="103"/>
      <c r="M2107" s="104" t="s">
        <v>611</v>
      </c>
      <c r="N2107" s="110" t="s">
        <v>612</v>
      </c>
      <c r="Q2107" s="19"/>
      <c r="R2107" s="19"/>
    </row>
    <row r="2108" spans="1:18" s="18" customFormat="1" ht="67.5" hidden="1" outlineLevel="1" x14ac:dyDescent="0.25">
      <c r="A2108" s="106"/>
      <c r="B2108" s="100"/>
      <c r="C2108" s="101"/>
      <c r="D2108" s="102"/>
      <c r="E2108" s="102"/>
      <c r="F2108" s="82" t="str">
        <f t="array" aca="1" ref="F2108" ca="1">IF(ISNUMBER(SEARCH("Bit", $K2108)), "", INDEX(F:F,MAX(IF(OFFSET(F2108,-25,0,24,1)&lt;&gt;"",ROW(OFFSET(F2108,-25,0,24,1)))),)+1)</f>
        <v/>
      </c>
      <c r="G2108" s="102"/>
      <c r="H2108" s="102"/>
      <c r="I2108" s="102"/>
      <c r="J2108" s="102"/>
      <c r="K2108" s="103" t="s">
        <v>586</v>
      </c>
      <c r="L2108" s="103"/>
      <c r="M2108" s="104" t="s">
        <v>613</v>
      </c>
      <c r="N2108" s="105" t="s">
        <v>614</v>
      </c>
      <c r="Q2108" s="19"/>
      <c r="R2108" s="19"/>
    </row>
    <row r="2109" spans="1:18" s="18" customFormat="1" ht="67.5" hidden="1" outlineLevel="1" x14ac:dyDescent="0.25">
      <c r="A2109" s="106"/>
      <c r="B2109" s="100"/>
      <c r="C2109" s="101"/>
      <c r="D2109" s="102"/>
      <c r="E2109" s="102"/>
      <c r="F2109" s="82" t="str">
        <f t="array" aca="1" ref="F2109" ca="1">IF(ISNUMBER(SEARCH("Bit", $K2109)), "", INDEX(F:F,MAX(IF(OFFSET(F2109,-25,0,24,1)&lt;&gt;"",ROW(OFFSET(F2109,-25,0,24,1)))),)+1)</f>
        <v/>
      </c>
      <c r="G2109" s="102"/>
      <c r="H2109" s="102"/>
      <c r="I2109" s="102"/>
      <c r="J2109" s="102"/>
      <c r="K2109" s="103" t="s">
        <v>254</v>
      </c>
      <c r="L2109" s="103"/>
      <c r="M2109" s="104" t="s">
        <v>615</v>
      </c>
      <c r="N2109" s="105" t="s">
        <v>616</v>
      </c>
      <c r="Q2109" s="19"/>
      <c r="R2109" s="19"/>
    </row>
    <row r="2110" spans="1:18" s="18" customFormat="1" ht="67.5" hidden="1" outlineLevel="1" x14ac:dyDescent="0.25">
      <c r="A2110" s="106"/>
      <c r="B2110" s="100"/>
      <c r="C2110" s="101"/>
      <c r="D2110" s="102"/>
      <c r="E2110" s="102"/>
      <c r="F2110" s="82" t="str">
        <f t="array" aca="1" ref="F2110" ca="1">IF(ISNUMBER(SEARCH("Bit", $K2110)), "", INDEX(F:F,MAX(IF(OFFSET(F2110,-25,0,24,1)&lt;&gt;"",ROW(OFFSET(F2110,-25,0,24,1)))),)+1)</f>
        <v/>
      </c>
      <c r="G2110" s="102"/>
      <c r="H2110" s="102"/>
      <c r="I2110" s="102"/>
      <c r="J2110" s="102"/>
      <c r="K2110" s="103" t="s">
        <v>99</v>
      </c>
      <c r="L2110" s="103"/>
      <c r="M2110" s="104" t="s">
        <v>617</v>
      </c>
      <c r="N2110" s="105" t="s">
        <v>618</v>
      </c>
      <c r="Q2110" s="19"/>
      <c r="R2110" s="19"/>
    </row>
    <row r="2111" spans="1:18" s="18" customFormat="1" ht="56.25" hidden="1" outlineLevel="1" x14ac:dyDescent="0.25">
      <c r="A2111" s="106"/>
      <c r="B2111" s="100"/>
      <c r="C2111" s="101"/>
      <c r="D2111" s="102"/>
      <c r="E2111" s="102" t="str">
        <f t="shared" ref="E2111:E2113" ca="1" si="401">IF(F2111&lt;&gt;"","0x"&amp;DEC2HEX(F2111,3),"")</f>
        <v/>
      </c>
      <c r="F2111" s="82" t="str">
        <f t="array" aca="1" ref="F2111" ca="1">IF(ISNUMBER(SEARCH("Bit", $K2111)), "", INDEX(F:F,MAX(IF(OFFSET(F2111,-25,0,24,1)&lt;&gt;"",ROW(OFFSET(F2111,-25,0,24,1)))),)+1)</f>
        <v/>
      </c>
      <c r="G2111" s="102"/>
      <c r="H2111" s="102"/>
      <c r="I2111" s="102"/>
      <c r="J2111" s="102"/>
      <c r="K2111" s="103" t="s">
        <v>101</v>
      </c>
      <c r="L2111" s="103"/>
      <c r="M2111" s="104" t="s">
        <v>619</v>
      </c>
      <c r="N2111" s="105" t="s">
        <v>620</v>
      </c>
      <c r="Q2111" s="19"/>
      <c r="R2111" s="19"/>
    </row>
    <row r="2112" spans="1:18" s="18" customFormat="1" ht="56.25" hidden="1" outlineLevel="1" x14ac:dyDescent="0.25">
      <c r="A2112" s="106"/>
      <c r="B2112" s="100"/>
      <c r="C2112" s="101"/>
      <c r="D2112" s="102"/>
      <c r="E2112" s="102" t="str">
        <f t="shared" ca="1" si="401"/>
        <v/>
      </c>
      <c r="F2112" s="82" t="str">
        <f t="array" aca="1" ref="F2112" ca="1">IF(ISNUMBER(SEARCH("Bit", $K2112)), "", INDEX(F:F,MAX(IF(OFFSET(F2112,-25,0,24,1)&lt;&gt;"",ROW(OFFSET(F2112,-25,0,24,1)))),)+1)</f>
        <v/>
      </c>
      <c r="G2112" s="102"/>
      <c r="H2112" s="102"/>
      <c r="I2112" s="102"/>
      <c r="J2112" s="102"/>
      <c r="K2112" s="103" t="s">
        <v>261</v>
      </c>
      <c r="L2112" s="103"/>
      <c r="M2112" s="104" t="s">
        <v>621</v>
      </c>
      <c r="N2112" s="105" t="s">
        <v>622</v>
      </c>
      <c r="Q2112" s="19"/>
      <c r="R2112" s="19"/>
    </row>
    <row r="2113" spans="1:18" s="18" customFormat="1" ht="15.75" collapsed="1" x14ac:dyDescent="0.25">
      <c r="A2113" s="106"/>
      <c r="B2113" s="100" t="s">
        <v>40</v>
      </c>
      <c r="C2113" s="101" t="s">
        <v>1325</v>
      </c>
      <c r="D2113" s="102" t="s">
        <v>817</v>
      </c>
      <c r="E2113" s="102" t="str">
        <f t="shared" ca="1" si="401"/>
        <v>0x3C2</v>
      </c>
      <c r="F2113" s="82">
        <f t="array" aca="1" ref="F2113" ca="1">IF(ISNUMBER(SEARCH("Bit", $K2113)), "", INDEX(F:F,MAX(IF(OFFSET(F2113,-25,0,24,1)&lt;&gt;"",ROW(OFFSET(F2113,-25,0,24,1)))),)+1)</f>
        <v>962</v>
      </c>
      <c r="G2113" s="102" t="s">
        <v>43</v>
      </c>
      <c r="H2113" s="102">
        <v>10</v>
      </c>
      <c r="I2113" s="102"/>
      <c r="J2113" s="102"/>
      <c r="K2113" s="103" t="s">
        <v>45</v>
      </c>
      <c r="L2113" s="103" t="s">
        <v>1322</v>
      </c>
      <c r="M2113" s="104"/>
      <c r="N2113" s="105" t="s">
        <v>606</v>
      </c>
      <c r="Q2113" s="19"/>
      <c r="R2113" s="19"/>
    </row>
    <row r="2114" spans="1:18" s="18" customFormat="1" ht="67.5" hidden="1" outlineLevel="1" x14ac:dyDescent="0.25">
      <c r="A2114" s="106"/>
      <c r="B2114" s="100"/>
      <c r="C2114" s="101"/>
      <c r="D2114" s="102"/>
      <c r="E2114" s="102"/>
      <c r="F2114" s="82" t="str">
        <f t="array" aca="1" ref="F2114" ca="1">IF(ISNUMBER(SEARCH("Bit", $K2114)), "", INDEX(F:F,MAX(IF(OFFSET(F2114,-25,0,24,1)&lt;&gt;"",ROW(OFFSET(F2114,-25,0,24,1)))),)+1)</f>
        <v/>
      </c>
      <c r="G2114" s="102"/>
      <c r="H2114" s="102"/>
      <c r="I2114" s="102"/>
      <c r="J2114" s="102"/>
      <c r="K2114" s="103" t="s">
        <v>586</v>
      </c>
      <c r="L2114" s="103"/>
      <c r="M2114" s="104" t="s">
        <v>624</v>
      </c>
      <c r="N2114" s="105" t="s">
        <v>625</v>
      </c>
      <c r="Q2114" s="19"/>
      <c r="R2114" s="19"/>
    </row>
    <row r="2115" spans="1:18" s="18" customFormat="1" ht="56.25" hidden="1" outlineLevel="1" x14ac:dyDescent="0.25">
      <c r="A2115" s="106"/>
      <c r="B2115" s="100"/>
      <c r="C2115" s="101"/>
      <c r="D2115" s="102"/>
      <c r="E2115" s="102" t="str">
        <f t="shared" ref="E2115:E2116" ca="1" si="402">IF(F2115&lt;&gt;"","0x"&amp;DEC2HEX(F2115,3),"")</f>
        <v/>
      </c>
      <c r="F2115" s="82" t="str">
        <f t="array" aca="1" ref="F2115" ca="1">IF(ISNUMBER(SEARCH("Bit", $K2115)), "", INDEX(F:F,MAX(IF(OFFSET(F2115,-25,0,24,1)&lt;&gt;"",ROW(OFFSET(F2115,-25,0,24,1)))),)+1)</f>
        <v/>
      </c>
      <c r="G2115" s="102"/>
      <c r="H2115" s="102"/>
      <c r="I2115" s="102"/>
      <c r="J2115" s="102"/>
      <c r="K2115" s="103" t="s">
        <v>297</v>
      </c>
      <c r="L2115" s="103"/>
      <c r="M2115" s="104" t="s">
        <v>626</v>
      </c>
      <c r="N2115" s="110" t="s">
        <v>627</v>
      </c>
      <c r="Q2115" s="19"/>
      <c r="R2115" s="19"/>
    </row>
    <row r="2116" spans="1:18" s="18" customFormat="1" ht="56.25" hidden="1" outlineLevel="1" x14ac:dyDescent="0.25">
      <c r="A2116" s="106"/>
      <c r="B2116" s="100"/>
      <c r="C2116" s="101"/>
      <c r="D2116" s="102"/>
      <c r="E2116" s="102" t="str">
        <f t="shared" ca="1" si="402"/>
        <v/>
      </c>
      <c r="F2116" s="82" t="str">
        <f t="array" aca="1" ref="F2116" ca="1">IF(ISNUMBER(SEARCH("Bit", $K2116)), "", INDEX(F:F,MAX(IF(OFFSET(F2116,-25,0,24,1)&lt;&gt;"",ROW(OFFSET(F2116,-25,0,24,1)))),)+1)</f>
        <v/>
      </c>
      <c r="G2116" s="102"/>
      <c r="H2116" s="102"/>
      <c r="I2116" s="102"/>
      <c r="J2116" s="102"/>
      <c r="K2116" s="103" t="s">
        <v>300</v>
      </c>
      <c r="L2116" s="103"/>
      <c r="M2116" s="104" t="s">
        <v>628</v>
      </c>
      <c r="N2116" s="110" t="s">
        <v>629</v>
      </c>
      <c r="Q2116" s="19"/>
      <c r="R2116" s="19"/>
    </row>
    <row r="2117" spans="1:18" s="18" customFormat="1" ht="15.75" collapsed="1" x14ac:dyDescent="0.25">
      <c r="A2117" s="106"/>
      <c r="B2117" s="100" t="s">
        <v>40</v>
      </c>
      <c r="C2117" s="101" t="s">
        <v>1326</v>
      </c>
      <c r="D2117" s="102" t="s">
        <v>817</v>
      </c>
      <c r="E2117" s="102" t="str">
        <f t="shared" ref="E2117:E2124" ca="1" si="403">IF(F2117&lt;&gt;"","0x"&amp;DEC2HEX(F2117,3),"")</f>
        <v>0x3C3</v>
      </c>
      <c r="F2117" s="82">
        <f t="array" aca="1" ref="F2117" ca="1">IF(ISNUMBER(SEARCH("Bit", $K2117)), "", INDEX(F:F,MAX(IF(OFFSET(F2117,-25,0,24,1)&lt;&gt;"",ROW(OFFSET(F2117,-25,0,24,1)))),)+1)</f>
        <v>963</v>
      </c>
      <c r="G2117" s="102" t="s">
        <v>43</v>
      </c>
      <c r="H2117" s="102">
        <v>10</v>
      </c>
      <c r="I2117" s="102"/>
      <c r="J2117" s="102"/>
      <c r="K2117" s="103" t="s">
        <v>45</v>
      </c>
      <c r="L2117" s="103" t="s">
        <v>1322</v>
      </c>
      <c r="M2117" s="104"/>
      <c r="N2117" s="105"/>
      <c r="Q2117" s="19"/>
      <c r="R2117" s="19"/>
    </row>
    <row r="2118" spans="1:18" s="18" customFormat="1" ht="33.75" hidden="1" outlineLevel="1" x14ac:dyDescent="0.25">
      <c r="A2118" s="106"/>
      <c r="B2118" s="100"/>
      <c r="C2118" s="101"/>
      <c r="D2118" s="102"/>
      <c r="E2118" s="102" t="str">
        <f t="shared" ca="1" si="403"/>
        <v/>
      </c>
      <c r="F2118" s="82" t="str">
        <f t="array" aca="1" ref="F2118" ca="1">IF(ISNUMBER(SEARCH("Bit", $K2118)), "", INDEX(F:F,MAX(IF(OFFSET(F2118,-25,0,24,1)&lt;&gt;"",ROW(OFFSET(F2118,-25,0,24,1)))),)+1)</f>
        <v/>
      </c>
      <c r="G2118" s="102"/>
      <c r="H2118" s="102"/>
      <c r="I2118" s="102"/>
      <c r="J2118" s="102"/>
      <c r="K2118" s="103" t="s">
        <v>249</v>
      </c>
      <c r="L2118" s="103"/>
      <c r="M2118" s="104" t="s">
        <v>719</v>
      </c>
      <c r="N2118" s="105" t="s">
        <v>720</v>
      </c>
      <c r="Q2118" s="19"/>
      <c r="R2118" s="19"/>
    </row>
    <row r="2119" spans="1:18" s="18" customFormat="1" ht="33.75" hidden="1" outlineLevel="1" x14ac:dyDescent="0.25">
      <c r="A2119" s="106"/>
      <c r="B2119" s="100"/>
      <c r="C2119" s="101"/>
      <c r="D2119" s="102"/>
      <c r="E2119" s="102" t="str">
        <f t="shared" ca="1" si="403"/>
        <v/>
      </c>
      <c r="F2119" s="82" t="str">
        <f t="array" aca="1" ref="F2119" ca="1">IF(ISNUMBER(SEARCH("Bit", $K2119)), "", INDEX(F:F,MAX(IF(OFFSET(F2119,-25,0,24,1)&lt;&gt;"",ROW(OFFSET(F2119,-25,0,24,1)))),)+1)</f>
        <v/>
      </c>
      <c r="G2119" s="102"/>
      <c r="H2119" s="102"/>
      <c r="I2119" s="102"/>
      <c r="J2119" s="102"/>
      <c r="K2119" s="103" t="s">
        <v>69</v>
      </c>
      <c r="L2119" s="103"/>
      <c r="M2119" s="104" t="s">
        <v>721</v>
      </c>
      <c r="N2119" s="105" t="s">
        <v>722</v>
      </c>
      <c r="Q2119" s="19"/>
      <c r="R2119" s="19"/>
    </row>
    <row r="2120" spans="1:18" s="18" customFormat="1" ht="45" hidden="1" outlineLevel="1" x14ac:dyDescent="0.25">
      <c r="A2120" s="106"/>
      <c r="B2120" s="100"/>
      <c r="C2120" s="101"/>
      <c r="D2120" s="102"/>
      <c r="E2120" s="102" t="str">
        <f t="shared" ca="1" si="403"/>
        <v/>
      </c>
      <c r="F2120" s="82" t="str">
        <f t="array" aca="1" ref="F2120" ca="1">IF(ISNUMBER(SEARCH("Bit", $K2120)), "", INDEX(F:F,MAX(IF(OFFSET(F2120,-25,0,24,1)&lt;&gt;"",ROW(OFFSET(F2120,-25,0,24,1)))),)+1)</f>
        <v/>
      </c>
      <c r="G2120" s="102"/>
      <c r="H2120" s="102"/>
      <c r="I2120" s="102"/>
      <c r="J2120" s="102"/>
      <c r="K2120" s="103" t="s">
        <v>34</v>
      </c>
      <c r="L2120" s="103"/>
      <c r="M2120" s="104" t="s">
        <v>723</v>
      </c>
      <c r="N2120" s="105" t="s">
        <v>724</v>
      </c>
      <c r="Q2120" s="19"/>
      <c r="R2120" s="19"/>
    </row>
    <row r="2121" spans="1:18" s="18" customFormat="1" ht="45" hidden="1" outlineLevel="1" x14ac:dyDescent="0.25">
      <c r="A2121" s="106"/>
      <c r="B2121" s="100"/>
      <c r="C2121" s="101"/>
      <c r="D2121" s="102"/>
      <c r="E2121" s="102" t="str">
        <f t="shared" ca="1" si="403"/>
        <v/>
      </c>
      <c r="F2121" s="82" t="str">
        <f t="array" aca="1" ref="F2121" ca="1">IF(ISNUMBER(SEARCH("Bit", $K2121)), "", INDEX(F:F,MAX(IF(OFFSET(F2121,-25,0,24,1)&lt;&gt;"",ROW(OFFSET(F2121,-25,0,24,1)))),)+1)</f>
        <v/>
      </c>
      <c r="G2121" s="102"/>
      <c r="H2121" s="102"/>
      <c r="I2121" s="102"/>
      <c r="J2121" s="102"/>
      <c r="K2121" s="103" t="s">
        <v>35</v>
      </c>
      <c r="L2121" s="103"/>
      <c r="M2121" s="104" t="s">
        <v>725</v>
      </c>
      <c r="N2121" s="105" t="s">
        <v>726</v>
      </c>
      <c r="Q2121" s="19"/>
      <c r="R2121" s="19"/>
    </row>
    <row r="2122" spans="1:18" s="18" customFormat="1" ht="45" hidden="1" outlineLevel="1" x14ac:dyDescent="0.25">
      <c r="A2122" s="106"/>
      <c r="B2122" s="100"/>
      <c r="C2122" s="101"/>
      <c r="D2122" s="102"/>
      <c r="E2122" s="102" t="str">
        <f t="shared" ca="1" si="403"/>
        <v/>
      </c>
      <c r="F2122" s="82" t="str">
        <f t="array" aca="1" ref="F2122" ca="1">IF(ISNUMBER(SEARCH("Bit", $K2122)), "", INDEX(F:F,MAX(IF(OFFSET(F2122,-25,0,24,1)&lt;&gt;"",ROW(OFFSET(F2122,-25,0,24,1)))),)+1)</f>
        <v/>
      </c>
      <c r="G2122" s="102"/>
      <c r="H2122" s="102"/>
      <c r="I2122" s="102"/>
      <c r="J2122" s="102"/>
      <c r="K2122" s="103" t="s">
        <v>36</v>
      </c>
      <c r="L2122" s="103"/>
      <c r="M2122" s="104" t="s">
        <v>727</v>
      </c>
      <c r="N2122" s="105" t="s">
        <v>728</v>
      </c>
      <c r="Q2122" s="19"/>
      <c r="R2122" s="19"/>
    </row>
    <row r="2123" spans="1:18" s="18" customFormat="1" ht="45" hidden="1" outlineLevel="1" x14ac:dyDescent="0.25">
      <c r="A2123" s="106"/>
      <c r="B2123" s="100"/>
      <c r="C2123" s="101"/>
      <c r="D2123" s="102"/>
      <c r="E2123" s="102" t="str">
        <f t="shared" ca="1" si="403"/>
        <v/>
      </c>
      <c r="F2123" s="82" t="str">
        <f t="array" aca="1" ref="F2123" ca="1">IF(ISNUMBER(SEARCH("Bit", $K2123)), "", INDEX(F:F,MAX(IF(OFFSET(F2123,-25,0,24,1)&lt;&gt;"",ROW(OFFSET(F2123,-25,0,24,1)))),)+1)</f>
        <v/>
      </c>
      <c r="G2123" s="102"/>
      <c r="H2123" s="102"/>
      <c r="I2123" s="102"/>
      <c r="J2123" s="102"/>
      <c r="K2123" s="103" t="s">
        <v>37</v>
      </c>
      <c r="L2123" s="103"/>
      <c r="M2123" s="104" t="s">
        <v>729</v>
      </c>
      <c r="N2123" s="105" t="s">
        <v>730</v>
      </c>
      <c r="Q2123" s="19"/>
      <c r="R2123" s="19"/>
    </row>
    <row r="2124" spans="1:18" s="18" customFormat="1" ht="45" hidden="1" outlineLevel="1" x14ac:dyDescent="0.25">
      <c r="A2124" s="106"/>
      <c r="B2124" s="100"/>
      <c r="C2124" s="101"/>
      <c r="D2124" s="102"/>
      <c r="E2124" s="102" t="str">
        <f t="shared" ca="1" si="403"/>
        <v/>
      </c>
      <c r="F2124" s="82" t="str">
        <f t="array" aca="1" ref="F2124" ca="1">IF(ISNUMBER(SEARCH("Bit", $K2124)), "", INDEX(F:F,MAX(IF(OFFSET(F2124,-25,0,24,1)&lt;&gt;"",ROW(OFFSET(F2124,-25,0,24,1)))),)+1)</f>
        <v/>
      </c>
      <c r="G2124" s="102"/>
      <c r="H2124" s="102"/>
      <c r="I2124" s="102"/>
      <c r="J2124" s="102"/>
      <c r="K2124" s="103" t="s">
        <v>38</v>
      </c>
      <c r="L2124" s="103"/>
      <c r="M2124" s="104" t="s">
        <v>731</v>
      </c>
      <c r="N2124" s="105" t="s">
        <v>732</v>
      </c>
      <c r="Q2124" s="19"/>
      <c r="R2124" s="19"/>
    </row>
    <row r="2125" spans="1:18" s="18" customFormat="1" ht="45" hidden="1" outlineLevel="1" x14ac:dyDescent="0.25">
      <c r="A2125" s="106"/>
      <c r="B2125" s="100"/>
      <c r="C2125" s="101"/>
      <c r="D2125" s="102"/>
      <c r="E2125" s="102" t="str">
        <f t="shared" ref="E2125" ca="1" si="404">IF(F2125&lt;&gt;"","0x"&amp;DEC2HEX(F2125,3),"")</f>
        <v/>
      </c>
      <c r="F2125" s="82" t="str">
        <f t="array" aca="1" ref="F2125" ca="1">IF(ISNUMBER(SEARCH("Bit", $K2125)), "", INDEX(F:F,MAX(IF(OFFSET(F2125,-25,0,24,1)&lt;&gt;"",ROW(OFFSET(F2125,-25,0,24,1)))),)+1)</f>
        <v/>
      </c>
      <c r="G2125" s="102"/>
      <c r="H2125" s="102"/>
      <c r="I2125" s="102"/>
      <c r="J2125" s="102"/>
      <c r="K2125" s="103" t="s">
        <v>39</v>
      </c>
      <c r="L2125" s="103"/>
      <c r="M2125" s="104" t="s">
        <v>733</v>
      </c>
      <c r="N2125" s="105" t="s">
        <v>734</v>
      </c>
      <c r="Q2125" s="19"/>
      <c r="R2125" s="19"/>
    </row>
    <row r="2126" spans="1:18" s="18" customFormat="1" ht="45" hidden="1" outlineLevel="1" x14ac:dyDescent="0.25">
      <c r="A2126" s="106"/>
      <c r="B2126" s="100"/>
      <c r="C2126" s="101"/>
      <c r="D2126" s="102"/>
      <c r="E2126" s="102" t="str">
        <f ca="1">IF(F2126&lt;&gt;"","0x"&amp;DEC2HEX(F2126,3),"")</f>
        <v/>
      </c>
      <c r="F2126" s="82" t="str">
        <f t="array" aca="1" ref="F2126" ca="1">IF(ISNUMBER(SEARCH("Bit", $K2126)), "", INDEX(F:F,MAX(IF(OFFSET(F2126,-25,0,24,1)&lt;&gt;"",ROW(OFFSET(F2126,-25,0,24,1)))),)+1)</f>
        <v/>
      </c>
      <c r="G2126" s="102"/>
      <c r="H2126" s="102"/>
      <c r="I2126" s="102"/>
      <c r="J2126" s="102"/>
      <c r="K2126" s="103" t="s">
        <v>88</v>
      </c>
      <c r="L2126" s="103"/>
      <c r="M2126" s="104" t="s">
        <v>735</v>
      </c>
      <c r="N2126" s="105" t="s">
        <v>736</v>
      </c>
      <c r="Q2126" s="19"/>
      <c r="R2126" s="19"/>
    </row>
    <row r="2127" spans="1:18" s="18" customFormat="1" ht="45" hidden="1" outlineLevel="1" x14ac:dyDescent="0.25">
      <c r="A2127" s="106"/>
      <c r="B2127" s="100"/>
      <c r="C2127" s="101"/>
      <c r="D2127" s="102"/>
      <c r="E2127" s="102" t="str">
        <f ca="1">IF(F2127&lt;&gt;"","0x"&amp;DEC2HEX(F2127,3),"")</f>
        <v/>
      </c>
      <c r="F2127" s="82" t="str">
        <f t="array" aca="1" ref="F2127" ca="1">IF(ISNUMBER(SEARCH("Bit", $K2127)), "", INDEX(F:F,MAX(IF(OFFSET(F2127,-25,0,24,1)&lt;&gt;"",ROW(OFFSET(F2127,-25,0,24,1)))),)+1)</f>
        <v/>
      </c>
      <c r="G2127" s="102"/>
      <c r="H2127" s="102"/>
      <c r="I2127" s="102"/>
      <c r="J2127" s="102"/>
      <c r="K2127" s="103" t="s">
        <v>90</v>
      </c>
      <c r="L2127" s="103"/>
      <c r="M2127" s="104" t="s">
        <v>737</v>
      </c>
      <c r="N2127" s="105" t="s">
        <v>738</v>
      </c>
      <c r="Q2127" s="19"/>
      <c r="R2127" s="19"/>
    </row>
    <row r="2128" spans="1:18" s="18" customFormat="1" ht="15.75" collapsed="1" x14ac:dyDescent="0.25">
      <c r="A2128" s="106"/>
      <c r="B2128" s="80" t="s">
        <v>40</v>
      </c>
      <c r="C2128" s="81" t="s">
        <v>1327</v>
      </c>
      <c r="D2128" s="82" t="s">
        <v>817</v>
      </c>
      <c r="E2128" s="82" t="str">
        <f t="shared" ref="E2128:E2144" ca="1" si="405">IF(F2128&lt;&gt;"","0x"&amp;DEC2HEX(F2128,3),"")</f>
        <v>0x3C4</v>
      </c>
      <c r="F2128" s="82">
        <f t="array" aca="1" ref="F2128" ca="1">IF(ISNUMBER(SEARCH("Bit", $K2128)), "", INDEX(F:F,MAX(IF(OFFSET(F2128,-25,0,24,1)&lt;&gt;"",ROW(OFFSET(F2128,-25,0,24,1)))),)+1)</f>
        <v>964</v>
      </c>
      <c r="G2128" s="82" t="s">
        <v>43</v>
      </c>
      <c r="H2128" s="82">
        <v>16</v>
      </c>
      <c r="I2128" s="82"/>
      <c r="J2128" s="82"/>
      <c r="K2128" s="89" t="s">
        <v>45</v>
      </c>
      <c r="L2128" s="103" t="s">
        <v>1322</v>
      </c>
      <c r="M2128" s="90"/>
      <c r="N2128" s="91"/>
      <c r="Q2128" s="19"/>
      <c r="R2128" s="19"/>
    </row>
    <row r="2129" spans="1:18" s="18" customFormat="1" ht="22.5" hidden="1" outlineLevel="1" x14ac:dyDescent="0.25">
      <c r="A2129" s="106"/>
      <c r="B2129" s="80"/>
      <c r="C2129" s="81"/>
      <c r="D2129" s="82"/>
      <c r="E2129" s="82" t="str">
        <f t="shared" ref="E2129:E2130" ca="1" si="406">IF(F2129&lt;&gt;"","0x"&amp;DEC2HEX(F2129,3),"")</f>
        <v/>
      </c>
      <c r="F2129" s="82" t="str">
        <f t="array" aca="1" ref="F2129" ca="1">IF(ISNUMBER(SEARCH("Bit", $K2129)), "", INDEX(F:F,MAX(IF(OFFSET(F2129,-25,0,24,1)&lt;&gt;"",ROW(OFFSET(F2129,-25,0,24,1)))),)+1)</f>
        <v/>
      </c>
      <c r="G2129" s="82"/>
      <c r="H2129" s="82"/>
      <c r="I2129" s="82"/>
      <c r="J2129" s="82"/>
      <c r="K2129" s="89" t="s">
        <v>607</v>
      </c>
      <c r="L2129" s="89"/>
      <c r="M2129" s="90" t="s">
        <v>1800</v>
      </c>
      <c r="N2129" s="91" t="s">
        <v>1802</v>
      </c>
      <c r="Q2129" s="19"/>
      <c r="R2129" s="19"/>
    </row>
    <row r="2130" spans="1:18" s="18" customFormat="1" ht="15.75" hidden="1" outlineLevel="1" x14ac:dyDescent="0.25">
      <c r="A2130" s="106"/>
      <c r="B2130" s="80"/>
      <c r="C2130" s="81"/>
      <c r="D2130" s="82"/>
      <c r="E2130" s="82" t="str">
        <f t="shared" ca="1" si="406"/>
        <v/>
      </c>
      <c r="F2130" s="82" t="str">
        <f t="array" aca="1" ref="F2130" ca="1">IF(ISNUMBER(SEARCH("Bit", $K2130)), "", INDEX(F:F,MAX(IF(OFFSET(F2130,-25,0,24,1)&lt;&gt;"",ROW(OFFSET(F2130,-25,0,24,1)))),)+1)</f>
        <v/>
      </c>
      <c r="G2130" s="82"/>
      <c r="H2130" s="82"/>
      <c r="I2130" s="82"/>
      <c r="J2130" s="82"/>
      <c r="K2130" s="89" t="s">
        <v>608</v>
      </c>
      <c r="L2130" s="89"/>
      <c r="M2130" s="90" t="s">
        <v>1801</v>
      </c>
      <c r="N2130" s="91"/>
      <c r="Q2130" s="19"/>
      <c r="R2130" s="19"/>
    </row>
    <row r="2131" spans="1:18" s="18" customFormat="1" ht="22.5" hidden="1" outlineLevel="1" x14ac:dyDescent="0.25">
      <c r="A2131" s="106"/>
      <c r="B2131" s="80"/>
      <c r="C2131" s="81"/>
      <c r="D2131" s="82"/>
      <c r="E2131" s="82" t="str">
        <f t="shared" ca="1" si="405"/>
        <v/>
      </c>
      <c r="F2131" s="82" t="str">
        <f t="array" aca="1" ref="F2131" ca="1">IF(ISNUMBER(SEARCH("Bit", $K2131)), "", INDEX(F:F,MAX(IF(OFFSET(F2131,-25,0,24,1)&lt;&gt;"",ROW(OFFSET(F2131,-25,0,24,1)))),)+1)</f>
        <v/>
      </c>
      <c r="G2131" s="82"/>
      <c r="H2131" s="82"/>
      <c r="I2131" s="82"/>
      <c r="J2131" s="82"/>
      <c r="K2131" s="89" t="s">
        <v>756</v>
      </c>
      <c r="L2131" s="89"/>
      <c r="M2131" s="90" t="s">
        <v>1331</v>
      </c>
      <c r="N2131" s="91" t="s">
        <v>1332</v>
      </c>
      <c r="Q2131" s="19"/>
      <c r="R2131" s="19"/>
    </row>
    <row r="2132" spans="1:18" s="18" customFormat="1" ht="15.75" hidden="1" outlineLevel="1" x14ac:dyDescent="0.25">
      <c r="A2132" s="106"/>
      <c r="B2132" s="80"/>
      <c r="C2132" s="81"/>
      <c r="D2132" s="82"/>
      <c r="E2132" s="82" t="str">
        <f t="shared" ca="1" si="405"/>
        <v/>
      </c>
      <c r="F2132" s="82" t="str">
        <f t="array" aca="1" ref="F2132" ca="1">IF(ISNUMBER(SEARCH("Bit", $K2132)), "", INDEX(F:F,MAX(IF(OFFSET(F2132,-25,0,24,1)&lt;&gt;"",ROW(OFFSET(F2132,-25,0,24,1)))),)+1)</f>
        <v/>
      </c>
      <c r="G2132" s="82"/>
      <c r="H2132" s="82"/>
      <c r="I2132" s="82"/>
      <c r="J2132" s="82"/>
      <c r="K2132" s="89" t="s">
        <v>759</v>
      </c>
      <c r="L2132" s="89"/>
      <c r="M2132" s="90" t="s">
        <v>1333</v>
      </c>
      <c r="N2132" s="91"/>
      <c r="Q2132" s="19"/>
      <c r="R2132" s="19"/>
    </row>
    <row r="2133" spans="1:18" s="18" customFormat="1" ht="22.5" hidden="1" outlineLevel="1" x14ac:dyDescent="0.25">
      <c r="A2133" s="106"/>
      <c r="B2133" s="80"/>
      <c r="C2133" s="81"/>
      <c r="D2133" s="82"/>
      <c r="E2133" s="82" t="str">
        <f t="shared" ref="E2133:E2134" ca="1" si="407">IF(F2133&lt;&gt;"","0x"&amp;DEC2HEX(F2133,3),"")</f>
        <v/>
      </c>
      <c r="F2133" s="82" t="str">
        <f t="array" aca="1" ref="F2133" ca="1">IF(ISNUMBER(SEARCH("Bit", $K2133)), "", INDEX(F:F,MAX(IF(OFFSET(F2133,-25,0,24,1)&lt;&gt;"",ROW(OFFSET(F2133,-25,0,24,1)))),)+1)</f>
        <v/>
      </c>
      <c r="G2133" s="82"/>
      <c r="H2133" s="82"/>
      <c r="I2133" s="82"/>
      <c r="J2133" s="82"/>
      <c r="K2133" s="89" t="s">
        <v>244</v>
      </c>
      <c r="L2133" s="89"/>
      <c r="M2133" s="90" t="s">
        <v>1334</v>
      </c>
      <c r="N2133" s="91" t="s">
        <v>1335</v>
      </c>
      <c r="Q2133" s="19"/>
      <c r="R2133" s="19"/>
    </row>
    <row r="2134" spans="1:18" s="18" customFormat="1" ht="15.75" hidden="1" outlineLevel="1" x14ac:dyDescent="0.25">
      <c r="A2134" s="106"/>
      <c r="B2134" s="80"/>
      <c r="C2134" s="81"/>
      <c r="D2134" s="82"/>
      <c r="E2134" s="82" t="str">
        <f t="shared" ca="1" si="407"/>
        <v/>
      </c>
      <c r="F2134" s="82" t="str">
        <f t="array" aca="1" ref="F2134" ca="1">IF(ISNUMBER(SEARCH("Bit", $K2134)), "", INDEX(F:F,MAX(IF(OFFSET(F2134,-25,0,24,1)&lt;&gt;"",ROW(OFFSET(F2134,-25,0,24,1)))),)+1)</f>
        <v/>
      </c>
      <c r="G2134" s="82"/>
      <c r="H2134" s="82"/>
      <c r="I2134" s="82"/>
      <c r="J2134" s="82"/>
      <c r="K2134" s="89" t="s">
        <v>50</v>
      </c>
      <c r="L2134" s="89"/>
      <c r="M2134" s="90" t="s">
        <v>1336</v>
      </c>
      <c r="N2134" s="91"/>
      <c r="Q2134" s="19"/>
      <c r="R2134" s="19"/>
    </row>
    <row r="2135" spans="1:18" s="18" customFormat="1" ht="22.5" hidden="1" outlineLevel="1" x14ac:dyDescent="0.25">
      <c r="A2135" s="106"/>
      <c r="B2135" s="80"/>
      <c r="C2135" s="81"/>
      <c r="D2135" s="82"/>
      <c r="E2135" s="82" t="str">
        <f t="shared" ca="1" si="405"/>
        <v/>
      </c>
      <c r="F2135" s="82" t="str">
        <f t="array" aca="1" ref="F2135" ca="1">IF(ISNUMBER(SEARCH("Bit", $K2135)), "", INDEX(F:F,MAX(IF(OFFSET(F2135,-25,0,24,1)&lt;&gt;"",ROW(OFFSET(F2135,-25,0,24,1)))),)+1)</f>
        <v/>
      </c>
      <c r="G2135" s="82"/>
      <c r="H2135" s="82"/>
      <c r="I2135" s="82"/>
      <c r="J2135" s="82"/>
      <c r="K2135" s="89" t="s">
        <v>249</v>
      </c>
      <c r="L2135" s="89"/>
      <c r="M2135" s="90" t="s">
        <v>1337</v>
      </c>
      <c r="N2135" s="91" t="s">
        <v>1338</v>
      </c>
      <c r="Q2135" s="19"/>
      <c r="R2135" s="19"/>
    </row>
    <row r="2136" spans="1:18" s="18" customFormat="1" ht="15.75" hidden="1" outlineLevel="1" x14ac:dyDescent="0.25">
      <c r="A2136" s="106"/>
      <c r="B2136" s="80"/>
      <c r="C2136" s="81"/>
      <c r="D2136" s="82"/>
      <c r="E2136" s="82" t="str">
        <f t="shared" ca="1" si="405"/>
        <v/>
      </c>
      <c r="F2136" s="82" t="str">
        <f t="array" aca="1" ref="F2136" ca="1">IF(ISNUMBER(SEARCH("Bit", $K2136)), "", INDEX(F:F,MAX(IF(OFFSET(F2136,-25,0,24,1)&lt;&gt;"",ROW(OFFSET(F2136,-25,0,24,1)))),)+1)</f>
        <v/>
      </c>
      <c r="G2136" s="82"/>
      <c r="H2136" s="82"/>
      <c r="I2136" s="82"/>
      <c r="J2136" s="82"/>
      <c r="K2136" s="89" t="s">
        <v>69</v>
      </c>
      <c r="L2136" s="89"/>
      <c r="M2136" s="90" t="s">
        <v>1339</v>
      </c>
      <c r="N2136" s="91"/>
      <c r="Q2136" s="19"/>
      <c r="R2136" s="19"/>
    </row>
    <row r="2137" spans="1:18" s="18" customFormat="1" ht="22.5" hidden="1" outlineLevel="1" x14ac:dyDescent="0.25">
      <c r="A2137" s="106"/>
      <c r="B2137" s="80"/>
      <c r="C2137" s="81"/>
      <c r="D2137" s="82"/>
      <c r="E2137" s="82" t="str">
        <f t="shared" ref="E2137:E2138" ca="1" si="408">IF(F2137&lt;&gt;"","0x"&amp;DEC2HEX(F2137,3),"")</f>
        <v/>
      </c>
      <c r="F2137" s="82" t="str">
        <f t="array" aca="1" ref="F2137" ca="1">IF(ISNUMBER(SEARCH("Bit", $K2137)), "", INDEX(F:F,MAX(IF(OFFSET(F2137,-25,0,24,1)&lt;&gt;"",ROW(OFFSET(F2137,-25,0,24,1)))),)+1)</f>
        <v/>
      </c>
      <c r="G2137" s="82"/>
      <c r="H2137" s="82"/>
      <c r="I2137" s="82"/>
      <c r="J2137" s="82"/>
      <c r="K2137" s="89" t="s">
        <v>34</v>
      </c>
      <c r="L2137" s="89"/>
      <c r="M2137" s="90" t="s">
        <v>1340</v>
      </c>
      <c r="N2137" s="91" t="s">
        <v>1341</v>
      </c>
      <c r="Q2137" s="19"/>
      <c r="R2137" s="19"/>
    </row>
    <row r="2138" spans="1:18" s="18" customFormat="1" ht="15.75" hidden="1" outlineLevel="1" x14ac:dyDescent="0.25">
      <c r="A2138" s="106"/>
      <c r="B2138" s="80"/>
      <c r="C2138" s="81"/>
      <c r="D2138" s="82"/>
      <c r="E2138" s="82" t="str">
        <f t="shared" ca="1" si="408"/>
        <v/>
      </c>
      <c r="F2138" s="82" t="str">
        <f t="array" aca="1" ref="F2138" ca="1">IF(ISNUMBER(SEARCH("Bit", $K2138)), "", INDEX(F:F,MAX(IF(OFFSET(F2138,-25,0,24,1)&lt;&gt;"",ROW(OFFSET(F2138,-25,0,24,1)))),)+1)</f>
        <v/>
      </c>
      <c r="G2138" s="82"/>
      <c r="H2138" s="82"/>
      <c r="I2138" s="82"/>
      <c r="J2138" s="82"/>
      <c r="K2138" s="89" t="s">
        <v>35</v>
      </c>
      <c r="L2138" s="89"/>
      <c r="M2138" s="90" t="s">
        <v>1342</v>
      </c>
      <c r="N2138" s="91"/>
      <c r="Q2138" s="19"/>
      <c r="R2138" s="19"/>
    </row>
    <row r="2139" spans="1:18" s="18" customFormat="1" ht="22.5" hidden="1" outlineLevel="1" x14ac:dyDescent="0.25">
      <c r="A2139" s="106"/>
      <c r="B2139" s="80"/>
      <c r="C2139" s="81"/>
      <c r="D2139" s="82"/>
      <c r="E2139" s="82" t="str">
        <f t="shared" ca="1" si="405"/>
        <v/>
      </c>
      <c r="F2139" s="82" t="str">
        <f t="array" aca="1" ref="F2139" ca="1">IF(ISNUMBER(SEARCH("Bit", $K2139)), "", INDEX(F:F,MAX(IF(OFFSET(F2139,-25,0,24,1)&lt;&gt;"",ROW(OFFSET(F2139,-25,0,24,1)))),)+1)</f>
        <v/>
      </c>
      <c r="G2139" s="82"/>
      <c r="H2139" s="82"/>
      <c r="I2139" s="82"/>
      <c r="J2139" s="82"/>
      <c r="K2139" s="89" t="s">
        <v>36</v>
      </c>
      <c r="L2139" s="89"/>
      <c r="M2139" s="90" t="s">
        <v>1343</v>
      </c>
      <c r="N2139" s="91" t="s">
        <v>1344</v>
      </c>
      <c r="Q2139" s="19"/>
      <c r="R2139" s="19"/>
    </row>
    <row r="2140" spans="1:18" s="18" customFormat="1" ht="15.75" hidden="1" outlineLevel="1" x14ac:dyDescent="0.25">
      <c r="A2140" s="106"/>
      <c r="B2140" s="80"/>
      <c r="C2140" s="81"/>
      <c r="D2140" s="82"/>
      <c r="E2140" s="82" t="str">
        <f t="shared" ca="1" si="405"/>
        <v/>
      </c>
      <c r="F2140" s="82" t="str">
        <f t="array" aca="1" ref="F2140" ca="1">IF(ISNUMBER(SEARCH("Bit", $K2140)), "", INDEX(F:F,MAX(IF(OFFSET(F2140,-25,0,24,1)&lt;&gt;"",ROW(OFFSET(F2140,-25,0,24,1)))),)+1)</f>
        <v/>
      </c>
      <c r="G2140" s="82"/>
      <c r="H2140" s="82"/>
      <c r="I2140" s="82"/>
      <c r="J2140" s="82"/>
      <c r="K2140" s="89" t="s">
        <v>37</v>
      </c>
      <c r="L2140" s="89"/>
      <c r="M2140" s="90" t="s">
        <v>1345</v>
      </c>
      <c r="N2140" s="91"/>
      <c r="Q2140" s="19"/>
      <c r="R2140" s="19"/>
    </row>
    <row r="2141" spans="1:18" s="18" customFormat="1" ht="22.5" hidden="1" outlineLevel="1" x14ac:dyDescent="0.25">
      <c r="A2141" s="106"/>
      <c r="B2141" s="80"/>
      <c r="C2141" s="81"/>
      <c r="D2141" s="82"/>
      <c r="E2141" s="82" t="str">
        <f t="shared" ca="1" si="405"/>
        <v/>
      </c>
      <c r="F2141" s="82" t="str">
        <f t="array" aca="1" ref="F2141" ca="1">IF(ISNUMBER(SEARCH("Bit", $K2141)), "", INDEX(F:F,MAX(IF(OFFSET(F2141,-25,0,24,1)&lt;&gt;"",ROW(OFFSET(F2141,-25,0,24,1)))),)+1)</f>
        <v/>
      </c>
      <c r="G2141" s="82"/>
      <c r="H2141" s="82"/>
      <c r="I2141" s="82"/>
      <c r="J2141" s="82"/>
      <c r="K2141" s="89" t="s">
        <v>38</v>
      </c>
      <c r="L2141" s="89"/>
      <c r="M2141" s="90" t="s">
        <v>1346</v>
      </c>
      <c r="N2141" s="91" t="s">
        <v>1347</v>
      </c>
      <c r="Q2141" s="19"/>
      <c r="R2141" s="19"/>
    </row>
    <row r="2142" spans="1:18" s="18" customFormat="1" ht="15.75" hidden="1" outlineLevel="1" x14ac:dyDescent="0.25">
      <c r="A2142" s="106"/>
      <c r="B2142" s="80"/>
      <c r="C2142" s="81"/>
      <c r="D2142" s="82"/>
      <c r="E2142" s="82" t="str">
        <f t="shared" ca="1" si="405"/>
        <v/>
      </c>
      <c r="F2142" s="82" t="str">
        <f t="array" aca="1" ref="F2142" ca="1">IF(ISNUMBER(SEARCH("Bit", $K2142)), "", INDEX(F:F,MAX(IF(OFFSET(F2142,-25,0,24,1)&lt;&gt;"",ROW(OFFSET(F2142,-25,0,24,1)))),)+1)</f>
        <v/>
      </c>
      <c r="G2142" s="82"/>
      <c r="H2142" s="82"/>
      <c r="I2142" s="82"/>
      <c r="J2142" s="82"/>
      <c r="K2142" s="89" t="s">
        <v>39</v>
      </c>
      <c r="L2142" s="89"/>
      <c r="M2142" s="90" t="s">
        <v>1348</v>
      </c>
      <c r="N2142" s="91"/>
      <c r="Q2142" s="19"/>
      <c r="R2142" s="19"/>
    </row>
    <row r="2143" spans="1:18" s="18" customFormat="1" ht="22.5" hidden="1" outlineLevel="1" x14ac:dyDescent="0.25">
      <c r="A2143" s="106"/>
      <c r="B2143" s="80"/>
      <c r="C2143" s="81"/>
      <c r="D2143" s="82"/>
      <c r="E2143" s="82" t="str">
        <f t="shared" ca="1" si="405"/>
        <v/>
      </c>
      <c r="F2143" s="82" t="str">
        <f t="array" aca="1" ref="F2143" ca="1">IF(ISNUMBER(SEARCH("Bit", $K2143)), "", INDEX(F:F,MAX(IF(OFFSET(F2143,-25,0,24,1)&lt;&gt;"",ROW(OFFSET(F2143,-25,0,24,1)))),)+1)</f>
        <v/>
      </c>
      <c r="G2143" s="82"/>
      <c r="H2143" s="82"/>
      <c r="I2143" s="82"/>
      <c r="J2143" s="82"/>
      <c r="K2143" s="89" t="s">
        <v>88</v>
      </c>
      <c r="L2143" s="89"/>
      <c r="M2143" s="90" t="s">
        <v>1349</v>
      </c>
      <c r="N2143" s="91" t="s">
        <v>1350</v>
      </c>
      <c r="Q2143" s="19"/>
      <c r="R2143" s="19"/>
    </row>
    <row r="2144" spans="1:18" s="18" customFormat="1" ht="15.75" hidden="1" outlineLevel="1" x14ac:dyDescent="0.25">
      <c r="A2144" s="106"/>
      <c r="B2144" s="80"/>
      <c r="C2144" s="81"/>
      <c r="D2144" s="82"/>
      <c r="E2144" s="82" t="str">
        <f t="shared" ca="1" si="405"/>
        <v/>
      </c>
      <c r="F2144" s="82" t="str">
        <f t="array" aca="1" ref="F2144" ca="1">IF(ISNUMBER(SEARCH("Bit", $K2144)), "", INDEX(F:F,MAX(IF(OFFSET(F2144,-25,0,24,1)&lt;&gt;"",ROW(OFFSET(F2144,-25,0,24,1)))),)+1)</f>
        <v/>
      </c>
      <c r="G2144" s="82"/>
      <c r="H2144" s="82"/>
      <c r="I2144" s="82"/>
      <c r="J2144" s="82"/>
      <c r="K2144" s="89" t="s">
        <v>90</v>
      </c>
      <c r="L2144" s="89"/>
      <c r="M2144" s="90" t="s">
        <v>1351</v>
      </c>
      <c r="N2144" s="91"/>
      <c r="Q2144" s="19"/>
      <c r="R2144" s="19"/>
    </row>
    <row r="2145" spans="1:18" s="18" customFormat="1" ht="15.75" collapsed="1" x14ac:dyDescent="0.25">
      <c r="A2145" s="106"/>
      <c r="B2145" s="80" t="s">
        <v>40</v>
      </c>
      <c r="C2145" s="81" t="s">
        <v>1352</v>
      </c>
      <c r="D2145" s="82" t="s">
        <v>817</v>
      </c>
      <c r="E2145" s="82" t="str">
        <f t="shared" ref="E2145:E2176" ca="1" si="409">IF(F2145&lt;&gt;"","0x"&amp;DEC2HEX(F2145,3),"")</f>
        <v>0x3C5</v>
      </c>
      <c r="F2145" s="82">
        <f t="array" aca="1" ref="F2145" ca="1">IF(ISNUMBER(SEARCH("Bit", $K2145)), "", INDEX(F:F,MAX(IF(OFFSET(F2145,-25,0,24,1)&lt;&gt;"",ROW(OFFSET(F2145,-25,0,24,1)))),)+1)</f>
        <v>965</v>
      </c>
      <c r="G2145" s="82" t="s">
        <v>43</v>
      </c>
      <c r="H2145" s="82">
        <v>15</v>
      </c>
      <c r="I2145" s="82"/>
      <c r="J2145" s="82"/>
      <c r="K2145" s="89" t="s">
        <v>45</v>
      </c>
      <c r="L2145" s="103" t="s">
        <v>1322</v>
      </c>
      <c r="M2145" s="90"/>
      <c r="N2145" s="91"/>
      <c r="Q2145" s="19"/>
      <c r="R2145" s="19"/>
    </row>
    <row r="2146" spans="1:18" s="18" customFormat="1" ht="33.75" hidden="1" outlineLevel="1" x14ac:dyDescent="0.25">
      <c r="A2146" s="106"/>
      <c r="B2146" s="80"/>
      <c r="C2146" s="81"/>
      <c r="D2146" s="82"/>
      <c r="E2146" s="82" t="str">
        <f t="shared" ref="E2146:E2147" ca="1" si="410">IF(F2146&lt;&gt;"","0x"&amp;DEC2HEX(F2146,3),"")</f>
        <v/>
      </c>
      <c r="F2146" s="82" t="str">
        <f t="array" aca="1" ref="F2146" ca="1">IF(ISNUMBER(SEARCH("Bit", $K2146)), "", INDEX(F:F,MAX(IF(OFFSET(F2146,-25,0,24,1)&lt;&gt;"",ROW(OFFSET(F2146,-25,0,24,1)))),)+1)</f>
        <v/>
      </c>
      <c r="G2146" s="82"/>
      <c r="H2146" s="82"/>
      <c r="I2146" s="82"/>
      <c r="J2146" s="82"/>
      <c r="K2146" s="89" t="s">
        <v>608</v>
      </c>
      <c r="L2146" s="89"/>
      <c r="M2146" s="90" t="s">
        <v>1977</v>
      </c>
      <c r="N2146" s="91" t="s">
        <v>1979</v>
      </c>
      <c r="Q2146" s="19"/>
      <c r="R2146" s="19"/>
    </row>
    <row r="2147" spans="1:18" s="18" customFormat="1" ht="15.75" hidden="1" outlineLevel="1" x14ac:dyDescent="0.25">
      <c r="A2147" s="106"/>
      <c r="B2147" s="80"/>
      <c r="C2147" s="81"/>
      <c r="D2147" s="82"/>
      <c r="E2147" s="82" t="str">
        <f t="shared" ca="1" si="410"/>
        <v/>
      </c>
      <c r="F2147" s="82" t="str">
        <f t="array" aca="1" ref="F2147" ca="1">IF(ISNUMBER(SEARCH("Bit", $K2147)), "", INDEX(F:F,MAX(IF(OFFSET(F2147,-25,0,24,1)&lt;&gt;"",ROW(OFFSET(F2147,-25,0,24,1)))),)+1)</f>
        <v/>
      </c>
      <c r="G2147" s="82"/>
      <c r="H2147" s="82"/>
      <c r="I2147" s="82"/>
      <c r="J2147" s="82"/>
      <c r="K2147" s="89" t="s">
        <v>756</v>
      </c>
      <c r="L2147" s="89"/>
      <c r="M2147" s="90" t="s">
        <v>1978</v>
      </c>
      <c r="N2147" s="91"/>
      <c r="Q2147" s="19"/>
      <c r="R2147" s="19"/>
    </row>
    <row r="2148" spans="1:18" s="18" customFormat="1" ht="33.75" hidden="1" outlineLevel="1" x14ac:dyDescent="0.25">
      <c r="A2148" s="106"/>
      <c r="B2148" s="80"/>
      <c r="C2148" s="81"/>
      <c r="D2148" s="82"/>
      <c r="E2148" s="82" t="str">
        <f t="shared" ca="1" si="409"/>
        <v/>
      </c>
      <c r="F2148" s="82" t="str">
        <f t="array" aca="1" ref="F2148" ca="1">IF(ISNUMBER(SEARCH("Bit", $K2148)), "", INDEX(F:F,MAX(IF(OFFSET(F2148,-25,0,24,1)&lt;&gt;"",ROW(OFFSET(F2148,-25,0,24,1)))),)+1)</f>
        <v/>
      </c>
      <c r="G2148" s="82"/>
      <c r="H2148" s="82"/>
      <c r="I2148" s="82"/>
      <c r="J2148" s="82"/>
      <c r="K2148" s="89" t="s">
        <v>759</v>
      </c>
      <c r="L2148" s="89"/>
      <c r="M2148" s="90" t="s">
        <v>1974</v>
      </c>
      <c r="N2148" s="91" t="s">
        <v>1976</v>
      </c>
      <c r="Q2148" s="19"/>
      <c r="R2148" s="19"/>
    </row>
    <row r="2149" spans="1:18" s="18" customFormat="1" ht="15.75" hidden="1" outlineLevel="1" x14ac:dyDescent="0.25">
      <c r="A2149" s="106"/>
      <c r="B2149" s="80"/>
      <c r="C2149" s="81"/>
      <c r="D2149" s="82"/>
      <c r="E2149" s="82" t="str">
        <f t="shared" ca="1" si="409"/>
        <v/>
      </c>
      <c r="F2149" s="82" t="str">
        <f t="array" aca="1" ref="F2149" ca="1">IF(ISNUMBER(SEARCH("Bit", $K2149)), "", INDEX(F:F,MAX(IF(OFFSET(F2149,-25,0,24,1)&lt;&gt;"",ROW(OFFSET(F2149,-25,0,24,1)))),)+1)</f>
        <v/>
      </c>
      <c r="G2149" s="82"/>
      <c r="H2149" s="82"/>
      <c r="I2149" s="82"/>
      <c r="J2149" s="82"/>
      <c r="K2149" s="89" t="s">
        <v>244</v>
      </c>
      <c r="L2149" s="89"/>
      <c r="M2149" s="90" t="s">
        <v>1975</v>
      </c>
      <c r="N2149" s="91"/>
      <c r="Q2149" s="19"/>
      <c r="R2149" s="19"/>
    </row>
    <row r="2150" spans="1:18" s="18" customFormat="1" ht="22.5" hidden="1" outlineLevel="1" x14ac:dyDescent="0.25">
      <c r="A2150" s="106"/>
      <c r="B2150" s="80"/>
      <c r="C2150" s="81"/>
      <c r="D2150" s="82"/>
      <c r="E2150" s="82" t="str">
        <f t="shared" ref="E2150:E2151" ca="1" si="411">IF(F2150&lt;&gt;"","0x"&amp;DEC2HEX(F2150,3),"")</f>
        <v/>
      </c>
      <c r="F2150" s="82" t="str">
        <f t="array" aca="1" ref="F2150" ca="1">IF(ISNUMBER(SEARCH("Bit", $K2150)), "", INDEX(F:F,MAX(IF(OFFSET(F2150,-25,0,24,1)&lt;&gt;"",ROW(OFFSET(F2150,-25,0,24,1)))),)+1)</f>
        <v/>
      </c>
      <c r="G2150" s="82"/>
      <c r="H2150" s="82"/>
      <c r="I2150" s="82"/>
      <c r="J2150" s="82"/>
      <c r="K2150" s="89" t="s">
        <v>50</v>
      </c>
      <c r="L2150" s="89"/>
      <c r="M2150" s="90" t="s">
        <v>1971</v>
      </c>
      <c r="N2150" s="91" t="s">
        <v>1973</v>
      </c>
      <c r="Q2150" s="19"/>
      <c r="R2150" s="19"/>
    </row>
    <row r="2151" spans="1:18" s="18" customFormat="1" ht="15.75" hidden="1" outlineLevel="1" x14ac:dyDescent="0.25">
      <c r="A2151" s="106"/>
      <c r="B2151" s="80"/>
      <c r="C2151" s="81"/>
      <c r="D2151" s="82"/>
      <c r="E2151" s="82" t="str">
        <f t="shared" ca="1" si="411"/>
        <v/>
      </c>
      <c r="F2151" s="82" t="str">
        <f t="array" aca="1" ref="F2151" ca="1">IF(ISNUMBER(SEARCH("Bit", $K2151)), "", INDEX(F:F,MAX(IF(OFFSET(F2151,-25,0,24,1)&lt;&gt;"",ROW(OFFSET(F2151,-25,0,24,1)))),)+1)</f>
        <v/>
      </c>
      <c r="G2151" s="82"/>
      <c r="H2151" s="82"/>
      <c r="I2151" s="82"/>
      <c r="J2151" s="82"/>
      <c r="K2151" s="89" t="s">
        <v>249</v>
      </c>
      <c r="L2151" s="89"/>
      <c r="M2151" s="90" t="s">
        <v>1972</v>
      </c>
      <c r="N2151" s="91"/>
      <c r="Q2151" s="19"/>
      <c r="R2151" s="19"/>
    </row>
    <row r="2152" spans="1:18" s="18" customFormat="1" ht="22.5" hidden="1" outlineLevel="1" x14ac:dyDescent="0.25">
      <c r="A2152" s="106"/>
      <c r="B2152" s="80"/>
      <c r="C2152" s="81"/>
      <c r="D2152" s="82"/>
      <c r="E2152" s="82" t="str">
        <f t="shared" ca="1" si="409"/>
        <v/>
      </c>
      <c r="F2152" s="82" t="str">
        <f t="array" aca="1" ref="F2152" ca="1">IF(ISNUMBER(SEARCH("Bit", $K2152)), "", INDEX(F:F,MAX(IF(OFFSET(F2152,-25,0,24,1)&lt;&gt;"",ROW(OFFSET(F2152,-25,0,24,1)))),)+1)</f>
        <v/>
      </c>
      <c r="G2152" s="82"/>
      <c r="H2152" s="82"/>
      <c r="I2152" s="82"/>
      <c r="J2152" s="82"/>
      <c r="K2152" s="89" t="s">
        <v>69</v>
      </c>
      <c r="L2152" s="89"/>
      <c r="M2152" s="90" t="s">
        <v>1328</v>
      </c>
      <c r="N2152" s="91" t="s">
        <v>1329</v>
      </c>
      <c r="Q2152" s="19"/>
      <c r="R2152" s="19"/>
    </row>
    <row r="2153" spans="1:18" s="18" customFormat="1" ht="15.75" hidden="1" outlineLevel="1" x14ac:dyDescent="0.25">
      <c r="A2153" s="106"/>
      <c r="B2153" s="80"/>
      <c r="C2153" s="81"/>
      <c r="D2153" s="82"/>
      <c r="E2153" s="82" t="str">
        <f t="shared" ca="1" si="409"/>
        <v/>
      </c>
      <c r="F2153" s="82" t="str">
        <f t="array" aca="1" ref="F2153" ca="1">IF(ISNUMBER(SEARCH("Bit", $K2153)), "", INDEX(F:F,MAX(IF(OFFSET(F2153,-25,0,24,1)&lt;&gt;"",ROW(OFFSET(F2153,-25,0,24,1)))),)+1)</f>
        <v/>
      </c>
      <c r="G2153" s="82"/>
      <c r="H2153" s="82"/>
      <c r="I2153" s="82"/>
      <c r="J2153" s="82"/>
      <c r="K2153" s="89" t="s">
        <v>34</v>
      </c>
      <c r="L2153" s="89"/>
      <c r="M2153" s="90" t="s">
        <v>1330</v>
      </c>
      <c r="N2153" s="91"/>
      <c r="Q2153" s="19"/>
      <c r="R2153" s="19"/>
    </row>
    <row r="2154" spans="1:18" s="18" customFormat="1" ht="33.75" hidden="1" outlineLevel="1" x14ac:dyDescent="0.25">
      <c r="A2154" s="106"/>
      <c r="B2154" s="80"/>
      <c r="C2154" s="81"/>
      <c r="D2154" s="82"/>
      <c r="E2154" s="82" t="str">
        <f t="shared" ref="E2154:E2155" ca="1" si="412">IF(F2154&lt;&gt;"","0x"&amp;DEC2HEX(F2154,3),"")</f>
        <v/>
      </c>
      <c r="F2154" s="82" t="str">
        <f t="array" aca="1" ref="F2154" ca="1">IF(ISNUMBER(SEARCH("Bit", $K2154)), "", INDEX(F:F,MAX(IF(OFFSET(F2154,-25,0,24,1)&lt;&gt;"",ROW(OFFSET(F2154,-25,0,24,1)))),)+1)</f>
        <v/>
      </c>
      <c r="G2154" s="82"/>
      <c r="H2154" s="82"/>
      <c r="I2154" s="82"/>
      <c r="J2154" s="82"/>
      <c r="K2154" s="89" t="s">
        <v>35</v>
      </c>
      <c r="L2154" s="89"/>
      <c r="M2154" s="90" t="s">
        <v>1353</v>
      </c>
      <c r="N2154" s="91" t="s">
        <v>1354</v>
      </c>
      <c r="Q2154" s="19"/>
      <c r="R2154" s="19"/>
    </row>
    <row r="2155" spans="1:18" s="18" customFormat="1" ht="15.75" hidden="1" outlineLevel="1" x14ac:dyDescent="0.25">
      <c r="A2155" s="106"/>
      <c r="B2155" s="80"/>
      <c r="C2155" s="81"/>
      <c r="D2155" s="82"/>
      <c r="E2155" s="82" t="str">
        <f t="shared" ca="1" si="412"/>
        <v/>
      </c>
      <c r="F2155" s="82" t="str">
        <f t="array" aca="1" ref="F2155" ca="1">IF(ISNUMBER(SEARCH("Bit", $K2155)), "", INDEX(F:F,MAX(IF(OFFSET(F2155,-25,0,24,1)&lt;&gt;"",ROW(OFFSET(F2155,-25,0,24,1)))),)+1)</f>
        <v/>
      </c>
      <c r="G2155" s="82"/>
      <c r="H2155" s="82"/>
      <c r="I2155" s="82"/>
      <c r="J2155" s="82"/>
      <c r="K2155" s="89" t="s">
        <v>36</v>
      </c>
      <c r="L2155" s="89"/>
      <c r="M2155" s="90" t="s">
        <v>1355</v>
      </c>
      <c r="N2155" s="91"/>
      <c r="Q2155" s="19"/>
      <c r="R2155" s="19"/>
    </row>
    <row r="2156" spans="1:18" s="18" customFormat="1" ht="22.5" hidden="1" outlineLevel="1" x14ac:dyDescent="0.25">
      <c r="A2156" s="106"/>
      <c r="B2156" s="80"/>
      <c r="C2156" s="81"/>
      <c r="D2156" s="82"/>
      <c r="E2156" s="82" t="str">
        <f t="shared" ca="1" si="409"/>
        <v/>
      </c>
      <c r="F2156" s="82" t="str">
        <f t="array" aca="1" ref="F2156" ca="1">IF(ISNUMBER(SEARCH("Bit", $K2156)), "", INDEX(F:F,MAX(IF(OFFSET(F2156,-25,0,24,1)&lt;&gt;"",ROW(OFFSET(F2156,-25,0,24,1)))),)+1)</f>
        <v/>
      </c>
      <c r="G2156" s="82"/>
      <c r="H2156" s="82"/>
      <c r="I2156" s="82"/>
      <c r="J2156" s="82"/>
      <c r="K2156" s="89" t="s">
        <v>37</v>
      </c>
      <c r="L2156" s="89"/>
      <c r="M2156" s="90" t="s">
        <v>1356</v>
      </c>
      <c r="N2156" s="91" t="s">
        <v>1357</v>
      </c>
      <c r="Q2156" s="19"/>
      <c r="R2156" s="19"/>
    </row>
    <row r="2157" spans="1:18" s="18" customFormat="1" ht="15.75" hidden="1" outlineLevel="1" x14ac:dyDescent="0.25">
      <c r="A2157" s="106"/>
      <c r="B2157" s="80"/>
      <c r="C2157" s="81"/>
      <c r="D2157" s="82"/>
      <c r="E2157" s="82" t="str">
        <f t="shared" ca="1" si="409"/>
        <v/>
      </c>
      <c r="F2157" s="82" t="str">
        <f t="array" aca="1" ref="F2157" ca="1">IF(ISNUMBER(SEARCH("Bit", $K2157)), "", INDEX(F:F,MAX(IF(OFFSET(F2157,-25,0,24,1)&lt;&gt;"",ROW(OFFSET(F2157,-25,0,24,1)))),)+1)</f>
        <v/>
      </c>
      <c r="G2157" s="82"/>
      <c r="H2157" s="82"/>
      <c r="I2157" s="82"/>
      <c r="J2157" s="82"/>
      <c r="K2157" s="89" t="s">
        <v>38</v>
      </c>
      <c r="L2157" s="89"/>
      <c r="M2157" s="90" t="s">
        <v>1358</v>
      </c>
      <c r="N2157" s="91"/>
      <c r="Q2157" s="19"/>
      <c r="R2157" s="19"/>
    </row>
    <row r="2158" spans="1:18" s="18" customFormat="1" ht="22.5" hidden="1" outlineLevel="1" x14ac:dyDescent="0.25">
      <c r="A2158" s="106"/>
      <c r="B2158" s="80"/>
      <c r="C2158" s="81"/>
      <c r="D2158" s="82"/>
      <c r="E2158" s="82" t="str">
        <f t="shared" ca="1" si="409"/>
        <v/>
      </c>
      <c r="F2158" s="82" t="str">
        <f t="array" aca="1" ref="F2158" ca="1">IF(ISNUMBER(SEARCH("Bit", $K2158)), "", INDEX(F:F,MAX(IF(OFFSET(F2158,-25,0,24,1)&lt;&gt;"",ROW(OFFSET(F2158,-25,0,24,1)))),)+1)</f>
        <v/>
      </c>
      <c r="G2158" s="82"/>
      <c r="H2158" s="82"/>
      <c r="I2158" s="82"/>
      <c r="J2158" s="82"/>
      <c r="K2158" s="89" t="s">
        <v>39</v>
      </c>
      <c r="L2158" s="89"/>
      <c r="M2158" s="90" t="s">
        <v>1359</v>
      </c>
      <c r="N2158" s="91" t="s">
        <v>1360</v>
      </c>
      <c r="Q2158" s="19"/>
      <c r="R2158" s="19"/>
    </row>
    <row r="2159" spans="1:18" s="18" customFormat="1" ht="15.75" hidden="1" outlineLevel="1" x14ac:dyDescent="0.25">
      <c r="A2159" s="106"/>
      <c r="B2159" s="80"/>
      <c r="C2159" s="81"/>
      <c r="D2159" s="82"/>
      <c r="E2159" s="82" t="str">
        <f t="shared" ca="1" si="409"/>
        <v/>
      </c>
      <c r="F2159" s="82" t="str">
        <f t="array" aca="1" ref="F2159" ca="1">IF(ISNUMBER(SEARCH("Bit", $K2159)), "", INDEX(F:F,MAX(IF(OFFSET(F2159,-25,0,24,1)&lt;&gt;"",ROW(OFFSET(F2159,-25,0,24,1)))),)+1)</f>
        <v/>
      </c>
      <c r="G2159" s="82"/>
      <c r="H2159" s="82"/>
      <c r="I2159" s="82"/>
      <c r="J2159" s="82"/>
      <c r="K2159" s="89" t="s">
        <v>261</v>
      </c>
      <c r="L2159" s="89"/>
      <c r="M2159" s="90" t="s">
        <v>1361</v>
      </c>
      <c r="N2159" s="91"/>
      <c r="Q2159" s="19"/>
      <c r="R2159" s="19"/>
    </row>
    <row r="2160" spans="1:18" s="18" customFormat="1" ht="15.75" collapsed="1" x14ac:dyDescent="0.25">
      <c r="A2160" s="106"/>
      <c r="B2160" s="80" t="s">
        <v>40</v>
      </c>
      <c r="C2160" s="81" t="s">
        <v>1362</v>
      </c>
      <c r="D2160" s="82" t="s">
        <v>817</v>
      </c>
      <c r="E2160" s="82" t="str">
        <f t="shared" ca="1" si="409"/>
        <v>0x3C6</v>
      </c>
      <c r="F2160" s="82">
        <f t="array" aca="1" ref="F2160" ca="1">IF(ISNUMBER(SEARCH("Bit", $K2160)), "", INDEX(F:F,MAX(IF(OFFSET(F2160,-25,0,24,1)&lt;&gt;"",ROW(OFFSET(F2160,-25,0,24,1)))),)+1)</f>
        <v>966</v>
      </c>
      <c r="G2160" s="82" t="s">
        <v>43</v>
      </c>
      <c r="H2160" s="82">
        <v>16</v>
      </c>
      <c r="I2160" s="82"/>
      <c r="J2160" s="82"/>
      <c r="K2160" s="89" t="s">
        <v>45</v>
      </c>
      <c r="L2160" s="89" t="s">
        <v>1322</v>
      </c>
      <c r="M2160" s="90"/>
      <c r="N2160" s="91"/>
      <c r="Q2160" s="19"/>
      <c r="R2160" s="19"/>
    </row>
    <row r="2161" spans="1:18" s="18" customFormat="1" ht="33.75" hidden="1" outlineLevel="1" x14ac:dyDescent="0.25">
      <c r="A2161" s="106"/>
      <c r="B2161" s="80"/>
      <c r="C2161" s="81"/>
      <c r="D2161" s="82"/>
      <c r="E2161" s="82" t="str">
        <f t="shared" ref="E2161:E2168" ca="1" si="413">IF(F2161&lt;&gt;"","0x"&amp;DEC2HEX(F2161,3),"")</f>
        <v/>
      </c>
      <c r="F2161" s="82" t="str">
        <f t="array" aca="1" ref="F2161" ca="1">IF(ISNUMBER(SEARCH("Bit", $K2161)), "", INDEX(F:F,MAX(IF(OFFSET(F2161,-25,0,24,1)&lt;&gt;"",ROW(OFFSET(F2161,-25,0,24,1)))),)+1)</f>
        <v/>
      </c>
      <c r="G2161" s="82"/>
      <c r="H2161" s="82"/>
      <c r="I2161" s="82"/>
      <c r="J2161" s="82"/>
      <c r="K2161" s="89" t="s">
        <v>607</v>
      </c>
      <c r="L2161" s="89"/>
      <c r="M2161" s="90" t="s">
        <v>753</v>
      </c>
      <c r="N2161" s="91" t="s">
        <v>754</v>
      </c>
      <c r="Q2161" s="19"/>
      <c r="R2161" s="19"/>
    </row>
    <row r="2162" spans="1:18" s="18" customFormat="1" ht="15.75" hidden="1" outlineLevel="1" x14ac:dyDescent="0.25">
      <c r="A2162" s="106"/>
      <c r="B2162" s="80"/>
      <c r="C2162" s="81"/>
      <c r="D2162" s="82"/>
      <c r="E2162" s="82" t="str">
        <f t="shared" ca="1" si="413"/>
        <v/>
      </c>
      <c r="F2162" s="82" t="str">
        <f t="array" aca="1" ref="F2162" ca="1">IF(ISNUMBER(SEARCH("Bit", $K2162)), "", INDEX(F:F,MAX(IF(OFFSET(F2162,-25,0,24,1)&lt;&gt;"",ROW(OFFSET(F2162,-25,0,24,1)))),)+1)</f>
        <v/>
      </c>
      <c r="G2162" s="82"/>
      <c r="H2162" s="82"/>
      <c r="I2162" s="82"/>
      <c r="J2162" s="82"/>
      <c r="K2162" s="89" t="s">
        <v>608</v>
      </c>
      <c r="L2162" s="89"/>
      <c r="M2162" s="90" t="s">
        <v>755</v>
      </c>
      <c r="N2162" s="91"/>
      <c r="Q2162" s="19"/>
      <c r="R2162" s="19"/>
    </row>
    <row r="2163" spans="1:18" s="18" customFormat="1" ht="33.75" hidden="1" outlineLevel="1" x14ac:dyDescent="0.25">
      <c r="A2163" s="106"/>
      <c r="B2163" s="80"/>
      <c r="C2163" s="81"/>
      <c r="D2163" s="82"/>
      <c r="E2163" s="82" t="str">
        <f t="shared" ca="1" si="413"/>
        <v/>
      </c>
      <c r="F2163" s="82" t="str">
        <f t="array" aca="1" ref="F2163" ca="1">IF(ISNUMBER(SEARCH("Bit", $K2163)), "", INDEX(F:F,MAX(IF(OFFSET(F2163,-25,0,24,1)&lt;&gt;"",ROW(OFFSET(F2163,-25,0,24,1)))),)+1)</f>
        <v/>
      </c>
      <c r="G2163" s="82"/>
      <c r="H2163" s="82"/>
      <c r="I2163" s="82"/>
      <c r="J2163" s="82"/>
      <c r="K2163" s="89" t="s">
        <v>756</v>
      </c>
      <c r="L2163" s="89"/>
      <c r="M2163" s="90" t="s">
        <v>757</v>
      </c>
      <c r="N2163" s="91" t="s">
        <v>758</v>
      </c>
      <c r="Q2163" s="19"/>
      <c r="R2163" s="19"/>
    </row>
    <row r="2164" spans="1:18" s="18" customFormat="1" ht="15.75" hidden="1" outlineLevel="1" x14ac:dyDescent="0.25">
      <c r="A2164" s="106"/>
      <c r="B2164" s="80"/>
      <c r="C2164" s="81"/>
      <c r="D2164" s="82"/>
      <c r="E2164" s="82" t="str">
        <f t="shared" ca="1" si="413"/>
        <v/>
      </c>
      <c r="F2164" s="82" t="str">
        <f t="array" aca="1" ref="F2164" ca="1">IF(ISNUMBER(SEARCH("Bit", $K2164)), "", INDEX(F:F,MAX(IF(OFFSET(F2164,-25,0,24,1)&lt;&gt;"",ROW(OFFSET(F2164,-25,0,24,1)))),)+1)</f>
        <v/>
      </c>
      <c r="G2164" s="82"/>
      <c r="H2164" s="82"/>
      <c r="I2164" s="82"/>
      <c r="J2164" s="82"/>
      <c r="K2164" s="89" t="s">
        <v>759</v>
      </c>
      <c r="L2164" s="89"/>
      <c r="M2164" s="90" t="s">
        <v>760</v>
      </c>
      <c r="N2164" s="91"/>
      <c r="Q2164" s="19"/>
      <c r="R2164" s="19"/>
    </row>
    <row r="2165" spans="1:18" s="18" customFormat="1" ht="33.75" hidden="1" outlineLevel="1" x14ac:dyDescent="0.25">
      <c r="A2165" s="106"/>
      <c r="B2165" s="80"/>
      <c r="C2165" s="81"/>
      <c r="D2165" s="82"/>
      <c r="E2165" s="82" t="str">
        <f t="shared" ca="1" si="413"/>
        <v/>
      </c>
      <c r="F2165" s="82" t="str">
        <f t="array" aca="1" ref="F2165" ca="1">IF(ISNUMBER(SEARCH("Bit", $K2165)), "", INDEX(F:F,MAX(IF(OFFSET(F2165,-25,0,24,1)&lt;&gt;"",ROW(OFFSET(F2165,-25,0,24,1)))),)+1)</f>
        <v/>
      </c>
      <c r="G2165" s="82"/>
      <c r="H2165" s="82"/>
      <c r="I2165" s="82"/>
      <c r="J2165" s="82"/>
      <c r="K2165" s="89" t="s">
        <v>244</v>
      </c>
      <c r="L2165" s="89"/>
      <c r="M2165" s="90" t="s">
        <v>761</v>
      </c>
      <c r="N2165" s="91" t="s">
        <v>762</v>
      </c>
      <c r="Q2165" s="19"/>
      <c r="R2165" s="19"/>
    </row>
    <row r="2166" spans="1:18" s="18" customFormat="1" ht="15.75" hidden="1" outlineLevel="1" x14ac:dyDescent="0.25">
      <c r="A2166" s="106"/>
      <c r="B2166" s="80"/>
      <c r="C2166" s="81"/>
      <c r="D2166" s="82"/>
      <c r="E2166" s="82" t="str">
        <f t="shared" ca="1" si="413"/>
        <v/>
      </c>
      <c r="F2166" s="82" t="str">
        <f t="array" aca="1" ref="F2166" ca="1">IF(ISNUMBER(SEARCH("Bit", $K2166)), "", INDEX(F:F,MAX(IF(OFFSET(F2166,-25,0,24,1)&lt;&gt;"",ROW(OFFSET(F2166,-25,0,24,1)))),)+1)</f>
        <v/>
      </c>
      <c r="G2166" s="82"/>
      <c r="H2166" s="82"/>
      <c r="I2166" s="82"/>
      <c r="J2166" s="82"/>
      <c r="K2166" s="89" t="s">
        <v>50</v>
      </c>
      <c r="L2166" s="89"/>
      <c r="M2166" s="90" t="s">
        <v>763</v>
      </c>
      <c r="N2166" s="91"/>
      <c r="Q2166" s="19"/>
      <c r="R2166" s="19"/>
    </row>
    <row r="2167" spans="1:18" s="18" customFormat="1" ht="33.75" hidden="1" outlineLevel="1" x14ac:dyDescent="0.25">
      <c r="A2167" s="106"/>
      <c r="B2167" s="80"/>
      <c r="C2167" s="81"/>
      <c r="D2167" s="82"/>
      <c r="E2167" s="82" t="str">
        <f t="shared" ca="1" si="413"/>
        <v/>
      </c>
      <c r="F2167" s="82" t="str">
        <f t="array" aca="1" ref="F2167" ca="1">IF(ISNUMBER(SEARCH("Bit", $K2167)), "", INDEX(F:F,MAX(IF(OFFSET(F2167,-25,0,24,1)&lt;&gt;"",ROW(OFFSET(F2167,-25,0,24,1)))),)+1)</f>
        <v/>
      </c>
      <c r="G2167" s="82"/>
      <c r="H2167" s="82"/>
      <c r="I2167" s="82"/>
      <c r="J2167" s="82"/>
      <c r="K2167" s="89" t="s">
        <v>249</v>
      </c>
      <c r="L2167" s="89"/>
      <c r="M2167" s="90" t="s">
        <v>764</v>
      </c>
      <c r="N2167" s="91" t="s">
        <v>765</v>
      </c>
      <c r="Q2167" s="19"/>
      <c r="R2167" s="19"/>
    </row>
    <row r="2168" spans="1:18" s="18" customFormat="1" ht="15.75" hidden="1" outlineLevel="1" x14ac:dyDescent="0.25">
      <c r="A2168" s="106"/>
      <c r="B2168" s="80"/>
      <c r="C2168" s="81"/>
      <c r="D2168" s="82"/>
      <c r="E2168" s="82" t="str">
        <f t="shared" ca="1" si="413"/>
        <v/>
      </c>
      <c r="F2168" s="82" t="str">
        <f t="array" aca="1" ref="F2168" ca="1">IF(ISNUMBER(SEARCH("Bit", $K2168)), "", INDEX(F:F,MAX(IF(OFFSET(F2168,-25,0,24,1)&lt;&gt;"",ROW(OFFSET(F2168,-25,0,24,1)))),)+1)</f>
        <v/>
      </c>
      <c r="G2168" s="82"/>
      <c r="H2168" s="82"/>
      <c r="I2168" s="82"/>
      <c r="J2168" s="82"/>
      <c r="K2168" s="89" t="s">
        <v>69</v>
      </c>
      <c r="L2168" s="89"/>
      <c r="M2168" s="90" t="s">
        <v>766</v>
      </c>
      <c r="N2168" s="91"/>
      <c r="Q2168" s="19"/>
      <c r="R2168" s="19"/>
    </row>
    <row r="2169" spans="1:18" s="18" customFormat="1" ht="33.75" hidden="1" outlineLevel="1" x14ac:dyDescent="0.25">
      <c r="A2169" s="106"/>
      <c r="B2169" s="80"/>
      <c r="C2169" s="81"/>
      <c r="D2169" s="82"/>
      <c r="E2169" s="82" t="str">
        <f t="shared" ca="1" si="409"/>
        <v/>
      </c>
      <c r="F2169" s="82" t="str">
        <f t="array" aca="1" ref="F2169" ca="1">IF(ISNUMBER(SEARCH("Bit", $K2169)), "", INDEX(F:F,MAX(IF(OFFSET(F2169,-25,0,24,1)&lt;&gt;"",ROW(OFFSET(F2169,-25,0,24,1)))),)+1)</f>
        <v/>
      </c>
      <c r="G2169" s="82"/>
      <c r="H2169" s="82"/>
      <c r="I2169" s="82"/>
      <c r="J2169" s="82"/>
      <c r="K2169" s="89" t="s">
        <v>34</v>
      </c>
      <c r="L2169" s="89"/>
      <c r="M2169" s="90" t="s">
        <v>767</v>
      </c>
      <c r="N2169" s="91" t="s">
        <v>768</v>
      </c>
      <c r="Q2169" s="19"/>
      <c r="R2169" s="19"/>
    </row>
    <row r="2170" spans="1:18" s="18" customFormat="1" ht="15.75" hidden="1" outlineLevel="1" x14ac:dyDescent="0.25">
      <c r="A2170" s="106"/>
      <c r="B2170" s="80"/>
      <c r="C2170" s="81"/>
      <c r="D2170" s="82"/>
      <c r="E2170" s="82" t="str">
        <f t="shared" ca="1" si="409"/>
        <v/>
      </c>
      <c r="F2170" s="82" t="str">
        <f t="array" aca="1" ref="F2170" ca="1">IF(ISNUMBER(SEARCH("Bit", $K2170)), "", INDEX(F:F,MAX(IF(OFFSET(F2170,-25,0,24,1)&lt;&gt;"",ROW(OFFSET(F2170,-25,0,24,1)))),)+1)</f>
        <v/>
      </c>
      <c r="G2170" s="82"/>
      <c r="H2170" s="82"/>
      <c r="I2170" s="82"/>
      <c r="J2170" s="82"/>
      <c r="K2170" s="89" t="s">
        <v>35</v>
      </c>
      <c r="L2170" s="89"/>
      <c r="M2170" s="90" t="s">
        <v>769</v>
      </c>
      <c r="N2170" s="91"/>
      <c r="Q2170" s="19"/>
      <c r="R2170" s="19"/>
    </row>
    <row r="2171" spans="1:18" s="18" customFormat="1" ht="33.75" hidden="1" outlineLevel="1" x14ac:dyDescent="0.25">
      <c r="A2171" s="106"/>
      <c r="B2171" s="80"/>
      <c r="C2171" s="81"/>
      <c r="D2171" s="82"/>
      <c r="E2171" s="82" t="str">
        <f t="shared" ca="1" si="409"/>
        <v/>
      </c>
      <c r="F2171" s="82" t="str">
        <f t="array" aca="1" ref="F2171" ca="1">IF(ISNUMBER(SEARCH("Bit", $K2171)), "", INDEX(F:F,MAX(IF(OFFSET(F2171,-25,0,24,1)&lt;&gt;"",ROW(OFFSET(F2171,-25,0,24,1)))),)+1)</f>
        <v/>
      </c>
      <c r="G2171" s="82"/>
      <c r="H2171" s="82"/>
      <c r="I2171" s="82"/>
      <c r="J2171" s="82"/>
      <c r="K2171" s="89" t="s">
        <v>36</v>
      </c>
      <c r="L2171" s="89"/>
      <c r="M2171" s="90" t="s">
        <v>770</v>
      </c>
      <c r="N2171" s="91" t="s">
        <v>771</v>
      </c>
      <c r="Q2171" s="19"/>
      <c r="R2171" s="19"/>
    </row>
    <row r="2172" spans="1:18" s="18" customFormat="1" ht="15.75" hidden="1" outlineLevel="1" x14ac:dyDescent="0.25">
      <c r="A2172" s="106"/>
      <c r="B2172" s="80"/>
      <c r="C2172" s="81"/>
      <c r="D2172" s="82"/>
      <c r="E2172" s="82" t="str">
        <f t="shared" ca="1" si="409"/>
        <v/>
      </c>
      <c r="F2172" s="82" t="str">
        <f t="array" aca="1" ref="F2172" ca="1">IF(ISNUMBER(SEARCH("Bit", $K2172)), "", INDEX(F:F,MAX(IF(OFFSET(F2172,-25,0,24,1)&lt;&gt;"",ROW(OFFSET(F2172,-25,0,24,1)))),)+1)</f>
        <v/>
      </c>
      <c r="G2172" s="82"/>
      <c r="H2172" s="82"/>
      <c r="I2172" s="82"/>
      <c r="J2172" s="82"/>
      <c r="K2172" s="89" t="s">
        <v>37</v>
      </c>
      <c r="L2172" s="89"/>
      <c r="M2172" s="90" t="s">
        <v>772</v>
      </c>
      <c r="N2172" s="91"/>
      <c r="Q2172" s="19"/>
      <c r="R2172" s="19"/>
    </row>
    <row r="2173" spans="1:18" s="18" customFormat="1" ht="33.75" hidden="1" outlineLevel="1" x14ac:dyDescent="0.25">
      <c r="A2173" s="106"/>
      <c r="B2173" s="80"/>
      <c r="C2173" s="81"/>
      <c r="D2173" s="82"/>
      <c r="E2173" s="82" t="str">
        <f t="shared" ca="1" si="409"/>
        <v/>
      </c>
      <c r="F2173" s="82" t="str">
        <f t="array" aca="1" ref="F2173" ca="1">IF(ISNUMBER(SEARCH("Bit", $K2173)), "", INDEX(F:F,MAX(IF(OFFSET(F2173,-25,0,24,1)&lt;&gt;"",ROW(OFFSET(F2173,-25,0,24,1)))),)+1)</f>
        <v/>
      </c>
      <c r="G2173" s="82"/>
      <c r="H2173" s="82"/>
      <c r="I2173" s="82"/>
      <c r="J2173" s="82"/>
      <c r="K2173" s="89" t="s">
        <v>38</v>
      </c>
      <c r="L2173" s="89"/>
      <c r="M2173" s="90" t="s">
        <v>773</v>
      </c>
      <c r="N2173" s="91" t="s">
        <v>774</v>
      </c>
      <c r="Q2173" s="19"/>
      <c r="R2173" s="19"/>
    </row>
    <row r="2174" spans="1:18" s="18" customFormat="1" ht="15.75" hidden="1" outlineLevel="1" x14ac:dyDescent="0.25">
      <c r="A2174" s="106"/>
      <c r="B2174" s="80"/>
      <c r="C2174" s="81"/>
      <c r="D2174" s="82"/>
      <c r="E2174" s="82" t="str">
        <f t="shared" ca="1" si="409"/>
        <v/>
      </c>
      <c r="F2174" s="82" t="str">
        <f t="array" aca="1" ref="F2174" ca="1">IF(ISNUMBER(SEARCH("Bit", $K2174)), "", INDEX(F:F,MAX(IF(OFFSET(F2174,-25,0,24,1)&lt;&gt;"",ROW(OFFSET(F2174,-25,0,24,1)))),)+1)</f>
        <v/>
      </c>
      <c r="G2174" s="82"/>
      <c r="H2174" s="82"/>
      <c r="I2174" s="82"/>
      <c r="J2174" s="82"/>
      <c r="K2174" s="89" t="s">
        <v>39</v>
      </c>
      <c r="L2174" s="89"/>
      <c r="M2174" s="90" t="s">
        <v>775</v>
      </c>
      <c r="N2174" s="91"/>
      <c r="Q2174" s="19"/>
      <c r="R2174" s="19"/>
    </row>
    <row r="2175" spans="1:18" s="18" customFormat="1" ht="33.75" hidden="1" outlineLevel="1" x14ac:dyDescent="0.25">
      <c r="A2175" s="106"/>
      <c r="B2175" s="80"/>
      <c r="C2175" s="81"/>
      <c r="D2175" s="82"/>
      <c r="E2175" s="82" t="str">
        <f t="shared" ca="1" si="409"/>
        <v/>
      </c>
      <c r="F2175" s="82" t="str">
        <f t="array" aca="1" ref="F2175" ca="1">IF(ISNUMBER(SEARCH("Bit", $K2175)), "", INDEX(F:F,MAX(IF(OFFSET(F2175,-25,0,24,1)&lt;&gt;"",ROW(OFFSET(F2175,-25,0,24,1)))),)+1)</f>
        <v/>
      </c>
      <c r="G2175" s="82"/>
      <c r="H2175" s="82"/>
      <c r="I2175" s="82"/>
      <c r="J2175" s="82"/>
      <c r="K2175" s="89" t="s">
        <v>88</v>
      </c>
      <c r="L2175" s="89"/>
      <c r="M2175" s="90" t="s">
        <v>776</v>
      </c>
      <c r="N2175" s="91" t="s">
        <v>777</v>
      </c>
      <c r="Q2175" s="19"/>
      <c r="R2175" s="19"/>
    </row>
    <row r="2176" spans="1:18" s="18" customFormat="1" ht="15.75" hidden="1" outlineLevel="1" x14ac:dyDescent="0.25">
      <c r="A2176" s="106"/>
      <c r="B2176" s="80"/>
      <c r="C2176" s="81"/>
      <c r="D2176" s="82"/>
      <c r="E2176" s="82" t="str">
        <f t="shared" ca="1" si="409"/>
        <v/>
      </c>
      <c r="F2176" s="82" t="str">
        <f t="array" aca="1" ref="F2176" ca="1">IF(ISNUMBER(SEARCH("Bit", $K2176)), "", INDEX(F:F,MAX(IF(OFFSET(F2176,-25,0,24,1)&lt;&gt;"",ROW(OFFSET(F2176,-25,0,24,1)))),)+1)</f>
        <v/>
      </c>
      <c r="G2176" s="82"/>
      <c r="H2176" s="82"/>
      <c r="I2176" s="82"/>
      <c r="J2176" s="82"/>
      <c r="K2176" s="89" t="s">
        <v>90</v>
      </c>
      <c r="L2176" s="89"/>
      <c r="M2176" s="90" t="s">
        <v>778</v>
      </c>
      <c r="N2176" s="91"/>
      <c r="Q2176" s="19"/>
      <c r="R2176" s="19"/>
    </row>
    <row r="2177" spans="1:18" s="18" customFormat="1" ht="15.75" collapsed="1" x14ac:dyDescent="0.25">
      <c r="A2177" s="106"/>
      <c r="B2177" s="80" t="s">
        <v>40</v>
      </c>
      <c r="C2177" s="81" t="s">
        <v>1363</v>
      </c>
      <c r="D2177" s="82" t="s">
        <v>817</v>
      </c>
      <c r="E2177" s="82" t="str">
        <f t="shared" ref="E2177" si="414">IF(F2177&lt;&gt;"","0x"&amp;DEC2HEX(F2177,3),"")</f>
        <v>0x3D0</v>
      </c>
      <c r="F2177" s="82">
        <f>976</f>
        <v>976</v>
      </c>
      <c r="G2177" s="82" t="s">
        <v>43</v>
      </c>
      <c r="H2177" s="82">
        <v>9</v>
      </c>
      <c r="I2177" s="82"/>
      <c r="J2177" s="82" t="s">
        <v>1364</v>
      </c>
      <c r="K2177" s="89" t="s">
        <v>45</v>
      </c>
      <c r="L2177" s="89" t="s">
        <v>1365</v>
      </c>
      <c r="M2177" s="90"/>
      <c r="N2177" s="91"/>
      <c r="Q2177" s="19"/>
      <c r="R2177" s="19"/>
    </row>
    <row r="2178" spans="1:18" s="18" customFormat="1" ht="33.75" hidden="1" outlineLevel="1" x14ac:dyDescent="0.25">
      <c r="A2178" s="106"/>
      <c r="B2178" s="80"/>
      <c r="C2178" s="81"/>
      <c r="D2178" s="82"/>
      <c r="E2178" s="82" t="str">
        <f t="shared" ref="E2178:E2266" ca="1" si="415">IF(F2178&lt;&gt;"","0x"&amp;DEC2HEX(F2178,3),"")</f>
        <v/>
      </c>
      <c r="F2178" s="82" t="str">
        <f t="array" aca="1" ref="F2178" ca="1">IF(ISNUMBER(SEARCH("Bit", $K2178)), "", INDEX(F:F,MAX(IF(OFFSET(F2178,-25,0,24,1)&lt;&gt;"",ROW(OFFSET(F2178,-25,0,24,1)))),)+1)</f>
        <v/>
      </c>
      <c r="G2178" s="82"/>
      <c r="H2178" s="82"/>
      <c r="I2178" s="82"/>
      <c r="J2178" s="82"/>
      <c r="K2178" s="89" t="s">
        <v>69</v>
      </c>
      <c r="L2178" s="89"/>
      <c r="M2178" s="90" t="s">
        <v>1366</v>
      </c>
      <c r="N2178" s="91" t="s">
        <v>1367</v>
      </c>
      <c r="Q2178" s="19"/>
      <c r="R2178" s="19"/>
    </row>
    <row r="2179" spans="1:18" s="18" customFormat="1" ht="33.75" hidden="1" outlineLevel="1" x14ac:dyDescent="0.25">
      <c r="A2179" s="106"/>
      <c r="B2179" s="80"/>
      <c r="C2179" s="81"/>
      <c r="D2179" s="82"/>
      <c r="E2179" s="82" t="str">
        <f t="shared" ca="1" si="415"/>
        <v/>
      </c>
      <c r="F2179" s="82" t="str">
        <f t="array" aca="1" ref="F2179" ca="1">IF(ISNUMBER(SEARCH("Bit", $K2179)), "", INDEX(F:F,MAX(IF(OFFSET(F2179,-25,0,24,1)&lt;&gt;"",ROW(OFFSET(F2179,-25,0,24,1)))),)+1)</f>
        <v/>
      </c>
      <c r="G2179" s="82"/>
      <c r="H2179" s="82"/>
      <c r="I2179" s="82"/>
      <c r="J2179" s="82"/>
      <c r="K2179" s="89" t="s">
        <v>135</v>
      </c>
      <c r="L2179" s="89"/>
      <c r="M2179" s="90" t="s">
        <v>1368</v>
      </c>
      <c r="N2179" s="91" t="s">
        <v>1367</v>
      </c>
      <c r="Q2179" s="19"/>
      <c r="R2179" s="19"/>
    </row>
    <row r="2180" spans="1:18" s="18" customFormat="1" ht="71.25" customHeight="1" collapsed="1" x14ac:dyDescent="0.25">
      <c r="A2180" s="106"/>
      <c r="B2180" s="80" t="s">
        <v>40</v>
      </c>
      <c r="C2180" s="81" t="s">
        <v>1369</v>
      </c>
      <c r="D2180" s="82" t="s">
        <v>817</v>
      </c>
      <c r="E2180" s="82" t="str">
        <f t="shared" ca="1" si="415"/>
        <v>0x3D1</v>
      </c>
      <c r="F2180" s="82">
        <f t="array" aca="1" ref="F2180" ca="1">IF(ISNUMBER(SEARCH("Bit", $K2180)), "", INDEX(F:F,MAX(IF(OFFSET(F2180,-25,0,24,1)&lt;&gt;"",ROW(OFFSET(F2180,-25,0,24,1)))),)+1)</f>
        <v>977</v>
      </c>
      <c r="G2180" s="82" t="s">
        <v>824</v>
      </c>
      <c r="H2180" s="82">
        <v>16</v>
      </c>
      <c r="I2180" s="82"/>
      <c r="J2180" s="82"/>
      <c r="K2180" s="89" t="s">
        <v>45</v>
      </c>
      <c r="L2180" s="89" t="s">
        <v>1365</v>
      </c>
      <c r="M2180" s="90"/>
      <c r="N2180" s="91" t="s">
        <v>1370</v>
      </c>
      <c r="Q2180" s="19"/>
      <c r="R2180" s="19"/>
    </row>
    <row r="2181" spans="1:18" s="18" customFormat="1" ht="15.75" hidden="1" outlineLevel="1" x14ac:dyDescent="0.25">
      <c r="A2181" s="106"/>
      <c r="B2181" s="80"/>
      <c r="C2181" s="81"/>
      <c r="D2181" s="82"/>
      <c r="E2181" s="82" t="str">
        <f t="shared" ca="1" si="415"/>
        <v/>
      </c>
      <c r="F2181" s="82" t="str">
        <f t="array" aca="1" ref="F2181" ca="1">IF(ISNUMBER(SEARCH("Bit", $K2181)), "", INDEX(F:F,MAX(IF(OFFSET(F2181,-25,0,24,1)&lt;&gt;"",ROW(OFFSET(F2181,-25,0,24,1)))),)+1)</f>
        <v/>
      </c>
      <c r="G2181" s="82"/>
      <c r="H2181" s="82"/>
      <c r="I2181" s="82"/>
      <c r="J2181" s="82"/>
      <c r="K2181" s="89" t="s">
        <v>607</v>
      </c>
      <c r="L2181" s="89"/>
      <c r="M2181" s="90" t="s">
        <v>1371</v>
      </c>
      <c r="N2181" s="91" t="s">
        <v>1372</v>
      </c>
      <c r="Q2181" s="19"/>
      <c r="R2181" s="19"/>
    </row>
    <row r="2182" spans="1:18" s="18" customFormat="1" ht="15.75" hidden="1" outlineLevel="1" x14ac:dyDescent="0.25">
      <c r="A2182" s="106"/>
      <c r="B2182" s="80"/>
      <c r="C2182" s="81"/>
      <c r="D2182" s="82"/>
      <c r="E2182" s="82" t="str">
        <f t="shared" ca="1" si="415"/>
        <v/>
      </c>
      <c r="F2182" s="82" t="str">
        <f t="array" aca="1" ref="F2182" ca="1">IF(ISNUMBER(SEARCH("Bit", $K2182)), "", INDEX(F:F,MAX(IF(OFFSET(F2182,-25,0,24,1)&lt;&gt;"",ROW(OFFSET(F2182,-25,0,24,1)))),)+1)</f>
        <v/>
      </c>
      <c r="G2182" s="82"/>
      <c r="H2182" s="82"/>
      <c r="I2182" s="82"/>
      <c r="J2182" s="82"/>
      <c r="K2182" s="89" t="s">
        <v>608</v>
      </c>
      <c r="L2182" s="89"/>
      <c r="M2182" s="90" t="s">
        <v>1373</v>
      </c>
      <c r="N2182" s="91" t="s">
        <v>1372</v>
      </c>
      <c r="Q2182" s="19"/>
      <c r="R2182" s="19"/>
    </row>
    <row r="2183" spans="1:18" s="18" customFormat="1" ht="15.75" hidden="1" outlineLevel="1" x14ac:dyDescent="0.25">
      <c r="A2183" s="106"/>
      <c r="B2183" s="80"/>
      <c r="C2183" s="81"/>
      <c r="D2183" s="82"/>
      <c r="E2183" s="82" t="str">
        <f t="shared" ca="1" si="415"/>
        <v/>
      </c>
      <c r="F2183" s="82" t="str">
        <f t="array" aca="1" ref="F2183" ca="1">IF(ISNUMBER(SEARCH("Bit", $K2183)), "", INDEX(F:F,MAX(IF(OFFSET(F2183,-25,0,24,1)&lt;&gt;"",ROW(OFFSET(F2183,-25,0,24,1)))),)+1)</f>
        <v/>
      </c>
      <c r="G2183" s="82"/>
      <c r="H2183" s="82"/>
      <c r="I2183" s="82"/>
      <c r="J2183" s="82"/>
      <c r="K2183" s="89" t="s">
        <v>756</v>
      </c>
      <c r="L2183" s="89"/>
      <c r="M2183" s="90" t="s">
        <v>1374</v>
      </c>
      <c r="N2183" s="91" t="s">
        <v>1372</v>
      </c>
      <c r="Q2183" s="19"/>
      <c r="R2183" s="19"/>
    </row>
    <row r="2184" spans="1:18" s="18" customFormat="1" ht="15.75" hidden="1" outlineLevel="1" x14ac:dyDescent="0.25">
      <c r="A2184" s="106"/>
      <c r="B2184" s="80"/>
      <c r="C2184" s="81"/>
      <c r="D2184" s="82"/>
      <c r="E2184" s="82" t="str">
        <f t="shared" ca="1" si="415"/>
        <v/>
      </c>
      <c r="F2184" s="82" t="str">
        <f t="array" aca="1" ref="F2184" ca="1">IF(ISNUMBER(SEARCH("Bit", $K2184)), "", INDEX(F:F,MAX(IF(OFFSET(F2184,-25,0,24,1)&lt;&gt;"",ROW(OFFSET(F2184,-25,0,24,1)))),)+1)</f>
        <v/>
      </c>
      <c r="G2184" s="82"/>
      <c r="H2184" s="82"/>
      <c r="I2184" s="82"/>
      <c r="J2184" s="82"/>
      <c r="K2184" s="89" t="s">
        <v>759</v>
      </c>
      <c r="L2184" s="89"/>
      <c r="M2184" s="90" t="s">
        <v>1375</v>
      </c>
      <c r="N2184" s="91" t="s">
        <v>1372</v>
      </c>
      <c r="Q2184" s="19"/>
      <c r="R2184" s="19"/>
    </row>
    <row r="2185" spans="1:18" s="18" customFormat="1" ht="15.75" hidden="1" outlineLevel="1" x14ac:dyDescent="0.25">
      <c r="A2185" s="106"/>
      <c r="B2185" s="80"/>
      <c r="C2185" s="81"/>
      <c r="D2185" s="82"/>
      <c r="E2185" s="82" t="str">
        <f t="shared" ca="1" si="415"/>
        <v/>
      </c>
      <c r="F2185" s="82" t="str">
        <f t="array" aca="1" ref="F2185" ca="1">IF(ISNUMBER(SEARCH("Bit", $K2185)), "", INDEX(F:F,MAX(IF(OFFSET(F2185,-25,0,24,1)&lt;&gt;"",ROW(OFFSET(F2185,-25,0,24,1)))),)+1)</f>
        <v/>
      </c>
      <c r="G2185" s="82"/>
      <c r="H2185" s="82"/>
      <c r="I2185" s="82"/>
      <c r="J2185" s="82"/>
      <c r="K2185" s="89" t="s">
        <v>244</v>
      </c>
      <c r="L2185" s="89"/>
      <c r="M2185" s="90" t="s">
        <v>1376</v>
      </c>
      <c r="N2185" s="91" t="s">
        <v>1372</v>
      </c>
      <c r="Q2185" s="19"/>
      <c r="R2185" s="19"/>
    </row>
    <row r="2186" spans="1:18" s="18" customFormat="1" ht="33.75" hidden="1" outlineLevel="1" x14ac:dyDescent="0.25">
      <c r="A2186" s="106"/>
      <c r="B2186" s="80"/>
      <c r="C2186" s="81"/>
      <c r="D2186" s="82"/>
      <c r="E2186" s="82" t="str">
        <f t="shared" ca="1" si="415"/>
        <v/>
      </c>
      <c r="F2186" s="82" t="str">
        <f t="array" aca="1" ref="F2186" ca="1">IF(ISNUMBER(SEARCH("Bit", $K2186)), "", INDEX(F:F,MAX(IF(OFFSET(F2186,-25,0,24,1)&lt;&gt;"",ROW(OFFSET(F2186,-25,0,24,1)))),)+1)</f>
        <v/>
      </c>
      <c r="G2186" s="82"/>
      <c r="H2186" s="82"/>
      <c r="I2186" s="82"/>
      <c r="J2186" s="82"/>
      <c r="K2186" s="89" t="s">
        <v>50</v>
      </c>
      <c r="L2186" s="89"/>
      <c r="M2186" s="90" t="s">
        <v>1377</v>
      </c>
      <c r="N2186" s="91" t="s">
        <v>1378</v>
      </c>
      <c r="Q2186" s="19"/>
      <c r="R2186" s="19"/>
    </row>
    <row r="2187" spans="1:18" s="18" customFormat="1" ht="33.75" hidden="1" outlineLevel="1" x14ac:dyDescent="0.25">
      <c r="A2187" s="106"/>
      <c r="B2187" s="80"/>
      <c r="C2187" s="81"/>
      <c r="D2187" s="82"/>
      <c r="E2187" s="82" t="str">
        <f t="shared" ca="1" si="415"/>
        <v/>
      </c>
      <c r="F2187" s="82" t="str">
        <f t="array" aca="1" ref="F2187" ca="1">IF(ISNUMBER(SEARCH("Bit", $K2187)), "", INDEX(F:F,MAX(IF(OFFSET(F2187,-25,0,24,1)&lt;&gt;"",ROW(OFFSET(F2187,-25,0,24,1)))),)+1)</f>
        <v/>
      </c>
      <c r="G2187" s="82"/>
      <c r="H2187" s="82"/>
      <c r="I2187" s="82"/>
      <c r="J2187" s="82"/>
      <c r="K2187" s="89" t="s">
        <v>249</v>
      </c>
      <c r="L2187" s="89"/>
      <c r="M2187" s="90" t="s">
        <v>1379</v>
      </c>
      <c r="N2187" s="91" t="s">
        <v>1380</v>
      </c>
      <c r="Q2187" s="19"/>
      <c r="R2187" s="19"/>
    </row>
    <row r="2188" spans="1:18" s="18" customFormat="1" ht="15.75" hidden="1" outlineLevel="1" x14ac:dyDescent="0.25">
      <c r="A2188" s="106"/>
      <c r="B2188" s="80"/>
      <c r="C2188" s="81"/>
      <c r="D2188" s="82"/>
      <c r="E2188" s="82" t="str">
        <f t="shared" ca="1" si="415"/>
        <v/>
      </c>
      <c r="F2188" s="82" t="str">
        <f t="array" aca="1" ref="F2188" ca="1">IF(ISNUMBER(SEARCH("Bit", $K2188)), "", INDEX(F:F,MAX(IF(OFFSET(F2188,-25,0,24,1)&lt;&gt;"",ROW(OFFSET(F2188,-25,0,24,1)))),)+1)</f>
        <v/>
      </c>
      <c r="G2188" s="82"/>
      <c r="H2188" s="82"/>
      <c r="I2188" s="82"/>
      <c r="J2188" s="82"/>
      <c r="K2188" s="89" t="s">
        <v>69</v>
      </c>
      <c r="L2188" s="89"/>
      <c r="M2188" s="90" t="s">
        <v>1381</v>
      </c>
      <c r="N2188" s="91" t="s">
        <v>1382</v>
      </c>
      <c r="Q2188" s="19"/>
      <c r="R2188" s="19"/>
    </row>
    <row r="2189" spans="1:18" s="18" customFormat="1" ht="53.25" hidden="1" customHeight="1" outlineLevel="1" x14ac:dyDescent="0.25">
      <c r="A2189" s="106"/>
      <c r="B2189" s="80"/>
      <c r="C2189" s="81"/>
      <c r="D2189" s="82"/>
      <c r="E2189" s="82" t="str">
        <f t="shared" ca="1" si="415"/>
        <v/>
      </c>
      <c r="F2189" s="82" t="str">
        <f t="array" aca="1" ref="F2189" ca="1">IF(ISNUMBER(SEARCH("Bit", $K2189)), "", INDEX(F:F,MAX(IF(OFFSET(F2189,-25,0,24,1)&lt;&gt;"",ROW(OFFSET(F2189,-25,0,24,1)))),)+1)</f>
        <v/>
      </c>
      <c r="G2189" s="82"/>
      <c r="H2189" s="82"/>
      <c r="I2189" s="82"/>
      <c r="J2189" s="82"/>
      <c r="K2189" s="89" t="s">
        <v>34</v>
      </c>
      <c r="L2189" s="89"/>
      <c r="M2189" s="90" t="s">
        <v>1383</v>
      </c>
      <c r="N2189" s="91" t="s">
        <v>1384</v>
      </c>
      <c r="Q2189" s="19"/>
      <c r="R2189" s="19"/>
    </row>
    <row r="2190" spans="1:18" s="18" customFormat="1" ht="61.5" hidden="1" customHeight="1" outlineLevel="1" x14ac:dyDescent="0.25">
      <c r="A2190" s="106"/>
      <c r="B2190" s="80"/>
      <c r="C2190" s="81"/>
      <c r="D2190" s="82"/>
      <c r="E2190" s="82" t="str">
        <f t="shared" ca="1" si="415"/>
        <v/>
      </c>
      <c r="F2190" s="82" t="str">
        <f t="array" aca="1" ref="F2190" ca="1">IF(ISNUMBER(SEARCH("Bit", $K2190)), "", INDEX(F:F,MAX(IF(OFFSET(F2190,-25,0,24,1)&lt;&gt;"",ROW(OFFSET(F2190,-25,0,24,1)))),)+1)</f>
        <v/>
      </c>
      <c r="G2190" s="82"/>
      <c r="H2190" s="82"/>
      <c r="I2190" s="82"/>
      <c r="J2190" s="82"/>
      <c r="K2190" s="89" t="s">
        <v>35</v>
      </c>
      <c r="L2190" s="89"/>
      <c r="M2190" s="90" t="s">
        <v>1385</v>
      </c>
      <c r="N2190" s="91" t="s">
        <v>1386</v>
      </c>
      <c r="Q2190" s="19"/>
      <c r="R2190" s="19"/>
    </row>
    <row r="2191" spans="1:18" s="18" customFormat="1" ht="57.75" hidden="1" customHeight="1" outlineLevel="1" x14ac:dyDescent="0.25">
      <c r="A2191" s="106"/>
      <c r="B2191" s="80"/>
      <c r="C2191" s="81"/>
      <c r="D2191" s="82"/>
      <c r="E2191" s="82" t="str">
        <f t="shared" ca="1" si="415"/>
        <v/>
      </c>
      <c r="F2191" s="82" t="str">
        <f t="array" aca="1" ref="F2191" ca="1">IF(ISNUMBER(SEARCH("Bit", $K2191)), "", INDEX(F:F,MAX(IF(OFFSET(F2191,-25,0,24,1)&lt;&gt;"",ROW(OFFSET(F2191,-25,0,24,1)))),)+1)</f>
        <v/>
      </c>
      <c r="G2191" s="82"/>
      <c r="H2191" s="82"/>
      <c r="I2191" s="82"/>
      <c r="J2191" s="82"/>
      <c r="K2191" s="89" t="s">
        <v>36</v>
      </c>
      <c r="L2191" s="89"/>
      <c r="M2191" s="90" t="s">
        <v>1387</v>
      </c>
      <c r="N2191" s="91" t="s">
        <v>1388</v>
      </c>
      <c r="Q2191" s="19"/>
      <c r="R2191" s="19"/>
    </row>
    <row r="2192" spans="1:18" s="18" customFormat="1" ht="64.5" hidden="1" customHeight="1" outlineLevel="1" x14ac:dyDescent="0.25">
      <c r="A2192" s="106"/>
      <c r="B2192" s="80"/>
      <c r="C2192" s="81"/>
      <c r="D2192" s="82"/>
      <c r="E2192" s="82" t="str">
        <f t="shared" ca="1" si="415"/>
        <v/>
      </c>
      <c r="F2192" s="82" t="str">
        <f t="array" aca="1" ref="F2192" ca="1">IF(ISNUMBER(SEARCH("Bit", $K2192)), "", INDEX(F:F,MAX(IF(OFFSET(F2192,-25,0,24,1)&lt;&gt;"",ROW(OFFSET(F2192,-25,0,24,1)))),)+1)</f>
        <v/>
      </c>
      <c r="G2192" s="82"/>
      <c r="H2192" s="82"/>
      <c r="I2192" s="82"/>
      <c r="J2192" s="82"/>
      <c r="K2192" s="89" t="s">
        <v>37</v>
      </c>
      <c r="L2192" s="89"/>
      <c r="M2192" s="90" t="s">
        <v>1389</v>
      </c>
      <c r="N2192" s="91" t="s">
        <v>1390</v>
      </c>
      <c r="Q2192" s="19"/>
      <c r="R2192" s="19"/>
    </row>
    <row r="2193" spans="1:18" s="18" customFormat="1" ht="30" hidden="1" customHeight="1" outlineLevel="1" x14ac:dyDescent="0.25">
      <c r="A2193" s="106"/>
      <c r="B2193" s="80"/>
      <c r="C2193" s="81"/>
      <c r="D2193" s="82"/>
      <c r="E2193" s="82" t="str">
        <f t="shared" ca="1" si="415"/>
        <v/>
      </c>
      <c r="F2193" s="82" t="str">
        <f t="array" aca="1" ref="F2193" ca="1">IF(ISNUMBER(SEARCH("Bit", $K2193)), "", INDEX(F:F,MAX(IF(OFFSET(F2193,-25,0,24,1)&lt;&gt;"",ROW(OFFSET(F2193,-25,0,24,1)))),)+1)</f>
        <v/>
      </c>
      <c r="G2193" s="82"/>
      <c r="H2193" s="82"/>
      <c r="I2193" s="82"/>
      <c r="J2193" s="82"/>
      <c r="K2193" s="89" t="s">
        <v>300</v>
      </c>
      <c r="L2193" s="89"/>
      <c r="M2193" s="90" t="s">
        <v>1391</v>
      </c>
      <c r="N2193" s="91" t="s">
        <v>1392</v>
      </c>
      <c r="Q2193" s="19"/>
      <c r="R2193" s="19"/>
    </row>
    <row r="2194" spans="1:18" s="18" customFormat="1" ht="15.75" collapsed="1" x14ac:dyDescent="0.25">
      <c r="A2194" s="106"/>
      <c r="B2194" s="80" t="s">
        <v>40</v>
      </c>
      <c r="C2194" s="81" t="s">
        <v>1393</v>
      </c>
      <c r="D2194" s="82" t="s">
        <v>817</v>
      </c>
      <c r="E2194" s="82" t="str">
        <f t="shared" ref="E2194:E2195" ca="1" si="416">IF(F2194&lt;&gt;"","0x"&amp;DEC2HEX(F2194,3),"")</f>
        <v>0x3D2</v>
      </c>
      <c r="F2194" s="82">
        <f t="array" aca="1" ref="F2194" ca="1">IF(ISNUMBER(SEARCH("Bit", $K2194)), "", INDEX(F:F,MAX(IF(OFFSET(F2194,-25,0,24,1)&lt;&gt;"",ROW(OFFSET(F2194,-25,0,24,1)))),)+1)</f>
        <v>978</v>
      </c>
      <c r="G2194" s="82" t="s">
        <v>43</v>
      </c>
      <c r="H2194" s="82">
        <v>1</v>
      </c>
      <c r="I2194" s="82"/>
      <c r="J2194" s="82"/>
      <c r="K2194" s="89" t="s">
        <v>45</v>
      </c>
      <c r="L2194" s="89" t="s">
        <v>1365</v>
      </c>
      <c r="M2194" s="90"/>
      <c r="N2194" s="91"/>
      <c r="Q2194" s="19"/>
      <c r="R2194" s="19"/>
    </row>
    <row r="2195" spans="1:18" s="18" customFormat="1" ht="33.75" hidden="1" outlineLevel="1" x14ac:dyDescent="0.25">
      <c r="A2195" s="106"/>
      <c r="B2195" s="80"/>
      <c r="C2195" s="81"/>
      <c r="D2195" s="82"/>
      <c r="E2195" s="82" t="str">
        <f t="shared" ca="1" si="416"/>
        <v/>
      </c>
      <c r="F2195" s="82" t="str">
        <f t="array" aca="1" ref="F2195" ca="1">IF(ISNUMBER(SEARCH("Bit", $K2195)), "", INDEX(F:F,MAX(IF(OFFSET(F2195,-25,0,24,1)&lt;&gt;"",ROW(OFFSET(F2195,-25,0,24,1)))),)+1)</f>
        <v/>
      </c>
      <c r="G2195" s="82"/>
      <c r="H2195" s="82"/>
      <c r="I2195" s="82"/>
      <c r="J2195" s="82"/>
      <c r="K2195" s="89" t="s">
        <v>90</v>
      </c>
      <c r="L2195" s="89"/>
      <c r="M2195" s="90" t="s">
        <v>1394</v>
      </c>
      <c r="N2195" s="91" t="s">
        <v>1395</v>
      </c>
      <c r="Q2195" s="19"/>
      <c r="R2195" s="19"/>
    </row>
    <row r="2196" spans="1:18" s="18" customFormat="1" ht="15.75" collapsed="1" x14ac:dyDescent="0.25">
      <c r="A2196" s="106"/>
      <c r="B2196" s="80" t="s">
        <v>40</v>
      </c>
      <c r="C2196" s="81" t="s">
        <v>1396</v>
      </c>
      <c r="D2196" s="82" t="s">
        <v>817</v>
      </c>
      <c r="E2196" s="82" t="str">
        <f t="shared" ca="1" si="415"/>
        <v>0x3D3</v>
      </c>
      <c r="F2196" s="82">
        <f t="array" aca="1" ref="F2196" ca="1">IF(ISNUMBER(SEARCH("Bit", $K2196)), "", INDEX(F:F,MAX(IF(OFFSET(F2196,-25,0,24,1)&lt;&gt;"",ROW(OFFSET(F2196,-25,0,24,1)))),)+1)</f>
        <v>979</v>
      </c>
      <c r="G2196" s="82" t="s">
        <v>43</v>
      </c>
      <c r="H2196" s="82">
        <v>9</v>
      </c>
      <c r="I2196" s="82"/>
      <c r="J2196" s="82"/>
      <c r="K2196" s="89" t="s">
        <v>45</v>
      </c>
      <c r="L2196" s="89" t="s">
        <v>1365</v>
      </c>
      <c r="M2196" s="90"/>
      <c r="N2196" s="91"/>
      <c r="Q2196" s="19"/>
      <c r="R2196" s="19"/>
    </row>
    <row r="2197" spans="1:18" s="18" customFormat="1" ht="56.25" hidden="1" outlineLevel="1" x14ac:dyDescent="0.25">
      <c r="A2197" s="106"/>
      <c r="B2197" s="80"/>
      <c r="C2197" s="81"/>
      <c r="D2197" s="82"/>
      <c r="E2197" s="82" t="str">
        <f t="shared" ca="1" si="415"/>
        <v/>
      </c>
      <c r="F2197" s="82" t="str">
        <f t="array" aca="1" ref="F2197" ca="1">IF(ISNUMBER(SEARCH("Bit", $K2197)), "", INDEX(F:F,MAX(IF(OFFSET(F2197,-25,0,24,1)&lt;&gt;"",ROW(OFFSET(F2197,-25,0,24,1)))),)+1)</f>
        <v/>
      </c>
      <c r="G2197" s="82"/>
      <c r="H2197" s="82"/>
      <c r="I2197" s="82"/>
      <c r="J2197" s="82"/>
      <c r="K2197" s="89" t="s">
        <v>805</v>
      </c>
      <c r="L2197" s="89"/>
      <c r="M2197" s="90" t="s">
        <v>1396</v>
      </c>
      <c r="N2197" s="91" t="s">
        <v>1724</v>
      </c>
      <c r="Q2197" s="19"/>
      <c r="R2197" s="19"/>
    </row>
    <row r="2198" spans="1:18" s="18" customFormat="1" ht="15.75" collapsed="1" x14ac:dyDescent="0.25">
      <c r="A2198" s="106"/>
      <c r="B2198" s="80" t="s">
        <v>40</v>
      </c>
      <c r="C2198" s="81" t="s">
        <v>1397</v>
      </c>
      <c r="D2198" s="82" t="s">
        <v>965</v>
      </c>
      <c r="E2198" s="82" t="str">
        <f t="shared" ca="1" si="415"/>
        <v>0x3D4</v>
      </c>
      <c r="F2198" s="82">
        <f t="array" aca="1" ref="F2198" ca="1">IF(ISNUMBER(SEARCH("Bit", $K2198)), "", INDEX(F:F,MAX(IF(OFFSET(F2198,-25,0,24,1)&lt;&gt;"",ROW(OFFSET(F2198,-25,0,24,1)))),)+1)</f>
        <v>980</v>
      </c>
      <c r="G2198" s="82" t="s">
        <v>43</v>
      </c>
      <c r="H2198" s="82">
        <v>10</v>
      </c>
      <c r="I2198" s="82"/>
      <c r="J2198" s="82"/>
      <c r="K2198" s="89" t="s">
        <v>45</v>
      </c>
      <c r="L2198" s="89" t="s">
        <v>1365</v>
      </c>
      <c r="M2198" s="90"/>
      <c r="N2198" s="91"/>
      <c r="Q2198" s="19"/>
      <c r="R2198" s="19"/>
    </row>
    <row r="2199" spans="1:18" s="18" customFormat="1" ht="22.5" hidden="1" outlineLevel="1" x14ac:dyDescent="0.25">
      <c r="A2199" s="106"/>
      <c r="B2199" s="80"/>
      <c r="C2199" s="81"/>
      <c r="D2199" s="82"/>
      <c r="E2199" s="82" t="str">
        <f t="shared" ca="1" si="415"/>
        <v/>
      </c>
      <c r="F2199" s="82" t="str">
        <f t="array" aca="1" ref="F2199" ca="1">IF(ISNUMBER(SEARCH("Bit", $K2199)), "", INDEX(F:F,MAX(IF(OFFSET(F2199,-25,0,24,1)&lt;&gt;"",ROW(OFFSET(F2199,-25,0,24,1)))),)+1)</f>
        <v/>
      </c>
      <c r="G2199" s="82"/>
      <c r="H2199" s="82"/>
      <c r="I2199" s="82"/>
      <c r="J2199" s="82"/>
      <c r="K2199" s="89" t="s">
        <v>249</v>
      </c>
      <c r="L2199" s="89"/>
      <c r="M2199" s="90" t="s">
        <v>1995</v>
      </c>
      <c r="N2199" s="91" t="s">
        <v>2001</v>
      </c>
      <c r="Q2199" s="19"/>
      <c r="R2199" s="19"/>
    </row>
    <row r="2200" spans="1:18" s="18" customFormat="1" ht="22.5" hidden="1" outlineLevel="1" x14ac:dyDescent="0.25">
      <c r="A2200" s="106"/>
      <c r="B2200" s="80"/>
      <c r="C2200" s="81"/>
      <c r="D2200" s="82"/>
      <c r="E2200" s="82" t="str">
        <f t="shared" ca="1" si="415"/>
        <v/>
      </c>
      <c r="F2200" s="82" t="str">
        <f t="array" aca="1" ref="F2200" ca="1">IF(ISNUMBER(SEARCH("Bit", $K2200)), "", INDEX(F:F,MAX(IF(OFFSET(F2200,-25,0,24,1)&lt;&gt;"",ROW(OFFSET(F2200,-25,0,24,1)))),)+1)</f>
        <v/>
      </c>
      <c r="G2200" s="82"/>
      <c r="H2200" s="82"/>
      <c r="I2200" s="82"/>
      <c r="J2200" s="82"/>
      <c r="K2200" s="89" t="s">
        <v>69</v>
      </c>
      <c r="L2200" s="89"/>
      <c r="M2200" s="90" t="s">
        <v>1996</v>
      </c>
      <c r="N2200" s="91" t="s">
        <v>2002</v>
      </c>
      <c r="Q2200" s="19"/>
      <c r="R2200" s="19"/>
    </row>
    <row r="2201" spans="1:18" s="18" customFormat="1" ht="22.5" hidden="1" outlineLevel="1" x14ac:dyDescent="0.25">
      <c r="A2201" s="106"/>
      <c r="B2201" s="80"/>
      <c r="C2201" s="81"/>
      <c r="D2201" s="82"/>
      <c r="E2201" s="82" t="str">
        <f t="shared" ca="1" si="415"/>
        <v/>
      </c>
      <c r="F2201" s="82" t="str">
        <f t="array" aca="1" ref="F2201" ca="1">IF(ISNUMBER(SEARCH("Bit", $K2201)), "", INDEX(F:F,MAX(IF(OFFSET(F2201,-25,0,24,1)&lt;&gt;"",ROW(OFFSET(F2201,-25,0,24,1)))),)+1)</f>
        <v/>
      </c>
      <c r="G2201" s="82"/>
      <c r="H2201" s="82"/>
      <c r="I2201" s="82"/>
      <c r="J2201" s="82"/>
      <c r="K2201" s="89" t="s">
        <v>34</v>
      </c>
      <c r="L2201" s="89"/>
      <c r="M2201" s="90" t="s">
        <v>1993</v>
      </c>
      <c r="N2201" s="91" t="s">
        <v>2003</v>
      </c>
      <c r="Q2201" s="19"/>
      <c r="R2201" s="19"/>
    </row>
    <row r="2202" spans="1:18" s="18" customFormat="1" ht="22.5" hidden="1" outlineLevel="1" x14ac:dyDescent="0.25">
      <c r="A2202" s="106"/>
      <c r="B2202" s="80"/>
      <c r="C2202" s="81"/>
      <c r="D2202" s="82"/>
      <c r="E2202" s="82" t="str">
        <f t="shared" ca="1" si="415"/>
        <v/>
      </c>
      <c r="F2202" s="82" t="str">
        <f t="array" aca="1" ref="F2202" ca="1">IF(ISNUMBER(SEARCH("Bit", $K2202)), "", INDEX(F:F,MAX(IF(OFFSET(F2202,-25,0,24,1)&lt;&gt;"",ROW(OFFSET(F2202,-25,0,24,1)))),)+1)</f>
        <v/>
      </c>
      <c r="G2202" s="82"/>
      <c r="H2202" s="82"/>
      <c r="I2202" s="82"/>
      <c r="J2202" s="82"/>
      <c r="K2202" s="89" t="s">
        <v>35</v>
      </c>
      <c r="L2202" s="89"/>
      <c r="M2202" s="90" t="s">
        <v>1994</v>
      </c>
      <c r="N2202" s="91" t="s">
        <v>2004</v>
      </c>
      <c r="Q2202" s="19"/>
      <c r="R2202" s="19"/>
    </row>
    <row r="2203" spans="1:18" s="18" customFormat="1" ht="22.5" hidden="1" outlineLevel="1" x14ac:dyDescent="0.25">
      <c r="A2203" s="106"/>
      <c r="B2203" s="80"/>
      <c r="C2203" s="81"/>
      <c r="D2203" s="82"/>
      <c r="E2203" s="82" t="str">
        <f t="shared" ca="1" si="415"/>
        <v/>
      </c>
      <c r="F2203" s="82" t="str">
        <f t="array" aca="1" ref="F2203" ca="1">IF(ISNUMBER(SEARCH("Bit", $K2203)), "", INDEX(F:F,MAX(IF(OFFSET(F2203,-25,0,24,1)&lt;&gt;"",ROW(OFFSET(F2203,-25,0,24,1)))),)+1)</f>
        <v/>
      </c>
      <c r="G2203" s="82"/>
      <c r="H2203" s="82"/>
      <c r="I2203" s="82"/>
      <c r="J2203" s="82"/>
      <c r="K2203" s="89" t="s">
        <v>36</v>
      </c>
      <c r="L2203" s="89"/>
      <c r="M2203" s="90" t="s">
        <v>1992</v>
      </c>
      <c r="N2203" s="91" t="s">
        <v>1998</v>
      </c>
      <c r="Q2203" s="19"/>
      <c r="R2203" s="19"/>
    </row>
    <row r="2204" spans="1:18" s="18" customFormat="1" ht="22.5" hidden="1" outlineLevel="1" x14ac:dyDescent="0.25">
      <c r="A2204" s="106"/>
      <c r="B2204" s="80"/>
      <c r="C2204" s="81"/>
      <c r="D2204" s="82"/>
      <c r="E2204" s="82" t="str">
        <f t="shared" ca="1" si="415"/>
        <v/>
      </c>
      <c r="F2204" s="82" t="str">
        <f t="array" aca="1" ref="F2204" ca="1">IF(ISNUMBER(SEARCH("Bit", $K2204)), "", INDEX(F:F,MAX(IF(OFFSET(F2204,-25,0,24,1)&lt;&gt;"",ROW(OFFSET(F2204,-25,0,24,1)))),)+1)</f>
        <v/>
      </c>
      <c r="G2204" s="82"/>
      <c r="H2204" s="82"/>
      <c r="I2204" s="82"/>
      <c r="J2204" s="82"/>
      <c r="K2204" s="89" t="s">
        <v>37</v>
      </c>
      <c r="L2204" s="89"/>
      <c r="M2204" s="90" t="s">
        <v>1991</v>
      </c>
      <c r="N2204" s="91" t="s">
        <v>1999</v>
      </c>
      <c r="Q2204" s="19"/>
      <c r="R2204" s="19"/>
    </row>
    <row r="2205" spans="1:18" s="18" customFormat="1" ht="22.5" hidden="1" outlineLevel="1" x14ac:dyDescent="0.25">
      <c r="A2205" s="106"/>
      <c r="B2205" s="80"/>
      <c r="C2205" s="81"/>
      <c r="D2205" s="82"/>
      <c r="E2205" s="82" t="str">
        <f t="shared" ca="1" si="415"/>
        <v/>
      </c>
      <c r="F2205" s="82" t="str">
        <f t="array" aca="1" ref="F2205" ca="1">IF(ISNUMBER(SEARCH("Bit", $K2205)), "", INDEX(F:F,MAX(IF(OFFSET(F2205,-25,0,24,1)&lt;&gt;"",ROW(OFFSET(F2205,-25,0,24,1)))),)+1)</f>
        <v/>
      </c>
      <c r="G2205" s="82"/>
      <c r="H2205" s="82"/>
      <c r="I2205" s="82"/>
      <c r="J2205" s="82"/>
      <c r="K2205" s="89" t="s">
        <v>38</v>
      </c>
      <c r="L2205" s="89"/>
      <c r="M2205" s="90" t="s">
        <v>1990</v>
      </c>
      <c r="N2205" s="91" t="s">
        <v>2000</v>
      </c>
      <c r="Q2205" s="19"/>
      <c r="R2205" s="19"/>
    </row>
    <row r="2206" spans="1:18" s="18" customFormat="1" ht="22.5" hidden="1" outlineLevel="1" x14ac:dyDescent="0.25">
      <c r="A2206" s="106"/>
      <c r="B2206" s="80"/>
      <c r="C2206" s="81"/>
      <c r="D2206" s="82"/>
      <c r="E2206" s="82" t="str">
        <f t="shared" ref="E2206" ca="1" si="417">IF(F2206&lt;&gt;"","0x"&amp;DEC2HEX(F2206,3),"")</f>
        <v/>
      </c>
      <c r="F2206" s="82" t="str">
        <f t="array" aca="1" ref="F2206" ca="1">IF(ISNUMBER(SEARCH("Bit", $K2206)), "", INDEX(F:F,MAX(IF(OFFSET(F2206,-25,0,24,1)&lt;&gt;"",ROW(OFFSET(F2206,-25,0,24,1)))),)+1)</f>
        <v/>
      </c>
      <c r="G2206" s="82"/>
      <c r="H2206" s="82"/>
      <c r="I2206" s="82"/>
      <c r="J2206" s="82"/>
      <c r="K2206" s="89" t="s">
        <v>39</v>
      </c>
      <c r="L2206" s="89"/>
      <c r="M2206" s="90" t="s">
        <v>1989</v>
      </c>
      <c r="N2206" s="91" t="s">
        <v>1997</v>
      </c>
      <c r="Q2206" s="19"/>
      <c r="R2206" s="19"/>
    </row>
    <row r="2207" spans="1:18" s="18" customFormat="1" ht="45" hidden="1" outlineLevel="1" x14ac:dyDescent="0.25">
      <c r="A2207" s="106"/>
      <c r="B2207" s="80"/>
      <c r="C2207" s="81"/>
      <c r="D2207" s="82"/>
      <c r="E2207" s="82" t="str">
        <f t="shared" ca="1" si="415"/>
        <v/>
      </c>
      <c r="F2207" s="82" t="str">
        <f t="array" aca="1" ref="F2207" ca="1">IF(ISNUMBER(SEARCH("Bit", $K2207)), "", INDEX(F:F,MAX(IF(OFFSET(F2207,-25,0,24,1)&lt;&gt;"",ROW(OFFSET(F2207,-25,0,24,1)))),)+1)</f>
        <v/>
      </c>
      <c r="G2207" s="82"/>
      <c r="H2207" s="82"/>
      <c r="I2207" s="82"/>
      <c r="J2207" s="82"/>
      <c r="K2207" s="89" t="s">
        <v>88</v>
      </c>
      <c r="L2207" s="89"/>
      <c r="M2207" s="90" t="s">
        <v>2010</v>
      </c>
      <c r="N2207" s="91" t="s">
        <v>2011</v>
      </c>
      <c r="Q2207" s="19"/>
      <c r="R2207" s="19"/>
    </row>
    <row r="2208" spans="1:18" s="18" customFormat="1" ht="33.75" hidden="1" outlineLevel="1" x14ac:dyDescent="0.25">
      <c r="A2208" s="106"/>
      <c r="B2208" s="80"/>
      <c r="C2208" s="81"/>
      <c r="D2208" s="82"/>
      <c r="E2208" s="82" t="str">
        <f t="shared" ca="1" si="415"/>
        <v/>
      </c>
      <c r="F2208" s="82" t="str">
        <f t="array" aca="1" ref="F2208" ca="1">IF(ISNUMBER(SEARCH("Bit", $K2208)), "", INDEX(F:F,MAX(IF(OFFSET(F2208,-25,0,24,1)&lt;&gt;"",ROW(OFFSET(F2208,-25,0,24,1)))),)+1)</f>
        <v/>
      </c>
      <c r="G2208" s="82"/>
      <c r="H2208" s="82"/>
      <c r="I2208" s="82"/>
      <c r="J2208" s="82"/>
      <c r="K2208" s="89" t="s">
        <v>90</v>
      </c>
      <c r="L2208" s="89"/>
      <c r="M2208" s="90" t="s">
        <v>1398</v>
      </c>
      <c r="N2208" s="91" t="s">
        <v>1399</v>
      </c>
      <c r="Q2208" s="19"/>
      <c r="R2208" s="19"/>
    </row>
    <row r="2209" spans="1:18" s="18" customFormat="1" ht="15.75" collapsed="1" x14ac:dyDescent="0.25">
      <c r="A2209" s="106"/>
      <c r="B2209" s="80" t="s">
        <v>40</v>
      </c>
      <c r="C2209" s="81" t="s">
        <v>2007</v>
      </c>
      <c r="D2209" s="82" t="s">
        <v>817</v>
      </c>
      <c r="E2209" s="82" t="str">
        <f t="shared" ca="1" si="415"/>
        <v>0x3D5</v>
      </c>
      <c r="F2209" s="82">
        <f t="array" aca="1" ref="F2209" ca="1">IF(ISNUMBER(SEARCH("Bit", $K2209)), "", INDEX(F:F,MAX(IF(OFFSET(F2209,-25,0,24,1)&lt;&gt;"",ROW(OFFSET(F2209,-25,0,24,1)))),)+1)</f>
        <v>981</v>
      </c>
      <c r="G2209" s="82" t="s">
        <v>824</v>
      </c>
      <c r="H2209" s="82">
        <v>16</v>
      </c>
      <c r="I2209" s="82"/>
      <c r="J2209" s="82"/>
      <c r="K2209" s="89" t="s">
        <v>45</v>
      </c>
      <c r="L2209" s="89" t="s">
        <v>1365</v>
      </c>
      <c r="M2209" s="90"/>
      <c r="N2209" s="91"/>
      <c r="Q2209" s="19"/>
      <c r="R2209" s="19"/>
    </row>
    <row r="2210" spans="1:18" s="18" customFormat="1" ht="67.5" hidden="1" outlineLevel="1" x14ac:dyDescent="0.25">
      <c r="A2210" s="106"/>
      <c r="B2210" s="80"/>
      <c r="C2210" s="81"/>
      <c r="D2210" s="82"/>
      <c r="E2210" s="82" t="str">
        <f t="shared" ca="1" si="415"/>
        <v/>
      </c>
      <c r="F2210" s="82" t="str">
        <f t="array" aca="1" ref="F2210" ca="1">IF(ISNUMBER(SEARCH("Bit", $K2210)), "", INDEX(F:F,MAX(IF(OFFSET(F2210,-25,0,24,1)&lt;&gt;"",ROW(OFFSET(F2210,-25,0,24,1)))),)+1)</f>
        <v/>
      </c>
      <c r="G2210" s="82"/>
      <c r="H2210" s="82"/>
      <c r="I2210" s="82"/>
      <c r="J2210" s="82"/>
      <c r="K2210" s="89" t="s">
        <v>112</v>
      </c>
      <c r="L2210" s="89"/>
      <c r="M2210" s="90" t="s">
        <v>2008</v>
      </c>
      <c r="N2210" s="91" t="s">
        <v>2009</v>
      </c>
      <c r="Q2210" s="19"/>
      <c r="R2210" s="19"/>
    </row>
    <row r="2211" spans="1:18" s="18" customFormat="1" ht="15.75" collapsed="1" x14ac:dyDescent="0.25">
      <c r="A2211" s="106"/>
      <c r="B2211" s="80" t="s">
        <v>40</v>
      </c>
      <c r="C2211" s="81"/>
      <c r="D2211" s="82" t="s">
        <v>817</v>
      </c>
      <c r="E2211" s="82" t="str">
        <f t="shared" ca="1" si="415"/>
        <v>0x3D6</v>
      </c>
      <c r="F2211" s="82">
        <f t="array" aca="1" ref="F2211" ca="1">IF(ISNUMBER(SEARCH("Bit", $K2211)), "", INDEX(F:F,MAX(IF(OFFSET(F2211,-25,0,24,1)&lt;&gt;"",ROW(OFFSET(F2211,-25,0,24,1)))),)+1)</f>
        <v>982</v>
      </c>
      <c r="G2211" s="82" t="s">
        <v>43</v>
      </c>
      <c r="H2211" s="82">
        <v>16</v>
      </c>
      <c r="I2211" s="82"/>
      <c r="J2211" s="82"/>
      <c r="K2211" s="89" t="s">
        <v>45</v>
      </c>
      <c r="L2211" s="89" t="s">
        <v>1365</v>
      </c>
      <c r="M2211" s="90"/>
      <c r="N2211" s="91"/>
      <c r="Q2211" s="19"/>
      <c r="R2211" s="19"/>
    </row>
    <row r="2212" spans="1:18" s="18" customFormat="1" ht="15.75" hidden="1" outlineLevel="1" x14ac:dyDescent="0.25">
      <c r="A2212" s="106"/>
      <c r="B2212" s="80"/>
      <c r="C2212" s="81"/>
      <c r="D2212" s="82"/>
      <c r="E2212" s="82" t="str">
        <f t="shared" ca="1" si="415"/>
        <v/>
      </c>
      <c r="F2212" s="82" t="str">
        <f t="array" aca="1" ref="F2212" ca="1">IF(ISNUMBER(SEARCH("Bit", $K2212)), "", INDEX(F:F,MAX(IF(OFFSET(F2212,-25,0,24,1)&lt;&gt;"",ROW(OFFSET(F2212,-25,0,24,1)))),)+1)</f>
        <v/>
      </c>
      <c r="G2212" s="82"/>
      <c r="H2212" s="82"/>
      <c r="I2212" s="82"/>
      <c r="J2212" s="82"/>
      <c r="K2212" s="89" t="s">
        <v>607</v>
      </c>
      <c r="L2212" s="89"/>
      <c r="M2212" s="90"/>
      <c r="N2212" s="91"/>
      <c r="Q2212" s="19"/>
      <c r="R2212" s="19"/>
    </row>
    <row r="2213" spans="1:18" s="18" customFormat="1" ht="15.75" hidden="1" outlineLevel="1" x14ac:dyDescent="0.25">
      <c r="A2213" s="106"/>
      <c r="B2213" s="80"/>
      <c r="C2213" s="81"/>
      <c r="D2213" s="82"/>
      <c r="E2213" s="82" t="str">
        <f t="shared" ca="1" si="415"/>
        <v/>
      </c>
      <c r="F2213" s="82" t="str">
        <f t="array" aca="1" ref="F2213" ca="1">IF(ISNUMBER(SEARCH("Bit", $K2213)), "", INDEX(F:F,MAX(IF(OFFSET(F2213,-25,0,24,1)&lt;&gt;"",ROW(OFFSET(F2213,-25,0,24,1)))),)+1)</f>
        <v/>
      </c>
      <c r="G2213" s="82"/>
      <c r="H2213" s="82"/>
      <c r="I2213" s="82"/>
      <c r="J2213" s="82"/>
      <c r="K2213" s="89" t="s">
        <v>608</v>
      </c>
      <c r="L2213" s="89"/>
      <c r="M2213" s="90"/>
      <c r="N2213" s="91"/>
      <c r="Q2213" s="19"/>
      <c r="R2213" s="19"/>
    </row>
    <row r="2214" spans="1:18" s="18" customFormat="1" ht="15.75" hidden="1" outlineLevel="1" x14ac:dyDescent="0.25">
      <c r="A2214" s="106"/>
      <c r="B2214" s="80"/>
      <c r="C2214" s="81"/>
      <c r="D2214" s="82"/>
      <c r="E2214" s="82" t="str">
        <f t="shared" ca="1" si="415"/>
        <v/>
      </c>
      <c r="F2214" s="82" t="str">
        <f t="array" aca="1" ref="F2214" ca="1">IF(ISNUMBER(SEARCH("Bit", $K2214)), "", INDEX(F:F,MAX(IF(OFFSET(F2214,-25,0,24,1)&lt;&gt;"",ROW(OFFSET(F2214,-25,0,24,1)))),)+1)</f>
        <v/>
      </c>
      <c r="G2214" s="82"/>
      <c r="H2214" s="82"/>
      <c r="I2214" s="82"/>
      <c r="J2214" s="82"/>
      <c r="K2214" s="89" t="s">
        <v>756</v>
      </c>
      <c r="L2214" s="89"/>
      <c r="M2214" s="90"/>
      <c r="N2214" s="91"/>
      <c r="Q2214" s="19"/>
      <c r="R2214" s="19"/>
    </row>
    <row r="2215" spans="1:18" s="18" customFormat="1" ht="15.75" hidden="1" outlineLevel="1" x14ac:dyDescent="0.25">
      <c r="A2215" s="106"/>
      <c r="B2215" s="80"/>
      <c r="C2215" s="81"/>
      <c r="D2215" s="82"/>
      <c r="E2215" s="82" t="str">
        <f t="shared" ca="1" si="415"/>
        <v/>
      </c>
      <c r="F2215" s="82" t="str">
        <f t="array" aca="1" ref="F2215" ca="1">IF(ISNUMBER(SEARCH("Bit", $K2215)), "", INDEX(F:F,MAX(IF(OFFSET(F2215,-25,0,24,1)&lt;&gt;"",ROW(OFFSET(F2215,-25,0,24,1)))),)+1)</f>
        <v/>
      </c>
      <c r="G2215" s="82"/>
      <c r="H2215" s="82"/>
      <c r="I2215" s="82"/>
      <c r="J2215" s="82"/>
      <c r="K2215" s="89" t="s">
        <v>759</v>
      </c>
      <c r="L2215" s="89"/>
      <c r="M2215" s="90"/>
      <c r="N2215" s="91"/>
      <c r="Q2215" s="19"/>
      <c r="R2215" s="19"/>
    </row>
    <row r="2216" spans="1:18" s="18" customFormat="1" ht="15.75" hidden="1" outlineLevel="1" x14ac:dyDescent="0.25">
      <c r="A2216" s="106"/>
      <c r="B2216" s="80"/>
      <c r="C2216" s="81"/>
      <c r="D2216" s="82"/>
      <c r="E2216" s="82" t="str">
        <f t="shared" ca="1" si="415"/>
        <v/>
      </c>
      <c r="F2216" s="82" t="str">
        <f t="array" aca="1" ref="F2216" ca="1">IF(ISNUMBER(SEARCH("Bit", $K2216)), "", INDEX(F:F,MAX(IF(OFFSET(F2216,-25,0,24,1)&lt;&gt;"",ROW(OFFSET(F2216,-25,0,24,1)))),)+1)</f>
        <v/>
      </c>
      <c r="G2216" s="82"/>
      <c r="H2216" s="82"/>
      <c r="I2216" s="82"/>
      <c r="J2216" s="82"/>
      <c r="K2216" s="89" t="s">
        <v>244</v>
      </c>
      <c r="L2216" s="89"/>
      <c r="M2216" s="90"/>
      <c r="N2216" s="91"/>
      <c r="Q2216" s="19"/>
      <c r="R2216" s="19"/>
    </row>
    <row r="2217" spans="1:18" s="18" customFormat="1" ht="15.75" hidden="1" outlineLevel="1" x14ac:dyDescent="0.25">
      <c r="A2217" s="106"/>
      <c r="B2217" s="80"/>
      <c r="C2217" s="81"/>
      <c r="D2217" s="82"/>
      <c r="E2217" s="82" t="str">
        <f t="shared" ca="1" si="415"/>
        <v/>
      </c>
      <c r="F2217" s="82" t="str">
        <f t="array" aca="1" ref="F2217" ca="1">IF(ISNUMBER(SEARCH("Bit", $K2217)), "", INDEX(F:F,MAX(IF(OFFSET(F2217,-25,0,24,1)&lt;&gt;"",ROW(OFFSET(F2217,-25,0,24,1)))),)+1)</f>
        <v/>
      </c>
      <c r="G2217" s="82"/>
      <c r="H2217" s="82"/>
      <c r="I2217" s="82"/>
      <c r="J2217" s="82"/>
      <c r="K2217" s="89" t="s">
        <v>50</v>
      </c>
      <c r="L2217" s="89"/>
      <c r="M2217" s="90"/>
      <c r="N2217" s="91"/>
      <c r="Q2217" s="19"/>
      <c r="R2217" s="19"/>
    </row>
    <row r="2218" spans="1:18" s="18" customFormat="1" ht="15.75" hidden="1" outlineLevel="1" x14ac:dyDescent="0.25">
      <c r="A2218" s="106"/>
      <c r="B2218" s="80"/>
      <c r="C2218" s="81"/>
      <c r="D2218" s="82"/>
      <c r="E2218" s="82" t="str">
        <f t="shared" ca="1" si="415"/>
        <v/>
      </c>
      <c r="F2218" s="82" t="str">
        <f t="array" aca="1" ref="F2218" ca="1">IF(ISNUMBER(SEARCH("Bit", $K2218)), "", INDEX(F:F,MAX(IF(OFFSET(F2218,-25,0,24,1)&lt;&gt;"",ROW(OFFSET(F2218,-25,0,24,1)))),)+1)</f>
        <v/>
      </c>
      <c r="G2218" s="82"/>
      <c r="H2218" s="82"/>
      <c r="I2218" s="82"/>
      <c r="J2218" s="82"/>
      <c r="K2218" s="89" t="s">
        <v>249</v>
      </c>
      <c r="L2218" s="89"/>
      <c r="M2218" s="90"/>
      <c r="N2218" s="91"/>
      <c r="Q2218" s="19"/>
      <c r="R2218" s="19"/>
    </row>
    <row r="2219" spans="1:18" s="18" customFormat="1" ht="15.75" hidden="1" outlineLevel="1" x14ac:dyDescent="0.25">
      <c r="A2219" s="106"/>
      <c r="B2219" s="80"/>
      <c r="C2219" s="81"/>
      <c r="D2219" s="82"/>
      <c r="E2219" s="82" t="str">
        <f t="shared" ca="1" si="415"/>
        <v/>
      </c>
      <c r="F2219" s="82" t="str">
        <f t="array" aca="1" ref="F2219" ca="1">IF(ISNUMBER(SEARCH("Bit", $K2219)), "", INDEX(F:F,MAX(IF(OFFSET(F2219,-25,0,24,1)&lt;&gt;"",ROW(OFFSET(F2219,-25,0,24,1)))),)+1)</f>
        <v/>
      </c>
      <c r="G2219" s="82"/>
      <c r="H2219" s="82"/>
      <c r="I2219" s="82"/>
      <c r="J2219" s="82"/>
      <c r="K2219" s="89" t="s">
        <v>69</v>
      </c>
      <c r="L2219" s="89"/>
      <c r="M2219" s="90"/>
      <c r="N2219" s="91"/>
      <c r="Q2219" s="19"/>
      <c r="R2219" s="19"/>
    </row>
    <row r="2220" spans="1:18" s="18" customFormat="1" ht="15.75" hidden="1" outlineLevel="1" x14ac:dyDescent="0.25">
      <c r="A2220" s="106"/>
      <c r="B2220" s="80"/>
      <c r="C2220" s="81"/>
      <c r="D2220" s="82"/>
      <c r="E2220" s="82" t="str">
        <f t="shared" ca="1" si="415"/>
        <v/>
      </c>
      <c r="F2220" s="82" t="str">
        <f t="array" aca="1" ref="F2220" ca="1">IF(ISNUMBER(SEARCH("Bit", $K2220)), "", INDEX(F:F,MAX(IF(OFFSET(F2220,-25,0,24,1)&lt;&gt;"",ROW(OFFSET(F2220,-25,0,24,1)))),)+1)</f>
        <v/>
      </c>
      <c r="G2220" s="82"/>
      <c r="H2220" s="82"/>
      <c r="I2220" s="82"/>
      <c r="J2220" s="82"/>
      <c r="K2220" s="89" t="s">
        <v>34</v>
      </c>
      <c r="L2220" s="89"/>
      <c r="M2220" s="90"/>
      <c r="N2220" s="91"/>
      <c r="Q2220" s="19"/>
      <c r="R2220" s="19"/>
    </row>
    <row r="2221" spans="1:18" s="18" customFormat="1" ht="15.75" hidden="1" outlineLevel="1" x14ac:dyDescent="0.25">
      <c r="A2221" s="106"/>
      <c r="B2221" s="80"/>
      <c r="C2221" s="81"/>
      <c r="D2221" s="82"/>
      <c r="E2221" s="82" t="str">
        <f t="shared" ca="1" si="415"/>
        <v/>
      </c>
      <c r="F2221" s="82" t="str">
        <f t="array" aca="1" ref="F2221" ca="1">IF(ISNUMBER(SEARCH("Bit", $K2221)), "", INDEX(F:F,MAX(IF(OFFSET(F2221,-25,0,24,1)&lt;&gt;"",ROW(OFFSET(F2221,-25,0,24,1)))),)+1)</f>
        <v/>
      </c>
      <c r="G2221" s="82"/>
      <c r="H2221" s="82"/>
      <c r="I2221" s="82"/>
      <c r="J2221" s="82"/>
      <c r="K2221" s="89" t="s">
        <v>35</v>
      </c>
      <c r="L2221" s="89"/>
      <c r="M2221" s="90"/>
      <c r="N2221" s="91"/>
      <c r="Q2221" s="19"/>
      <c r="R2221" s="19"/>
    </row>
    <row r="2222" spans="1:18" s="18" customFormat="1" ht="15.75" hidden="1" outlineLevel="1" x14ac:dyDescent="0.25">
      <c r="A2222" s="106"/>
      <c r="B2222" s="80"/>
      <c r="C2222" s="81"/>
      <c r="D2222" s="82"/>
      <c r="E2222" s="82" t="str">
        <f t="shared" ca="1" si="415"/>
        <v/>
      </c>
      <c r="F2222" s="82" t="str">
        <f t="array" aca="1" ref="F2222" ca="1">IF(ISNUMBER(SEARCH("Bit", $K2222)), "", INDEX(F:F,MAX(IF(OFFSET(F2222,-25,0,24,1)&lt;&gt;"",ROW(OFFSET(F2222,-25,0,24,1)))),)+1)</f>
        <v/>
      </c>
      <c r="G2222" s="82"/>
      <c r="H2222" s="82"/>
      <c r="I2222" s="82"/>
      <c r="J2222" s="82"/>
      <c r="K2222" s="89" t="s">
        <v>36</v>
      </c>
      <c r="L2222" s="89"/>
      <c r="M2222" s="90"/>
      <c r="N2222" s="91"/>
      <c r="Q2222" s="19"/>
      <c r="R2222" s="19"/>
    </row>
    <row r="2223" spans="1:18" s="18" customFormat="1" ht="15.75" hidden="1" outlineLevel="1" x14ac:dyDescent="0.25">
      <c r="A2223" s="106"/>
      <c r="B2223" s="80"/>
      <c r="C2223" s="81"/>
      <c r="D2223" s="82"/>
      <c r="E2223" s="82" t="str">
        <f t="shared" ca="1" si="415"/>
        <v/>
      </c>
      <c r="F2223" s="82" t="str">
        <f t="array" aca="1" ref="F2223" ca="1">IF(ISNUMBER(SEARCH("Bit", $K2223)), "", INDEX(F:F,MAX(IF(OFFSET(F2223,-25,0,24,1)&lt;&gt;"",ROW(OFFSET(F2223,-25,0,24,1)))),)+1)</f>
        <v/>
      </c>
      <c r="G2223" s="82"/>
      <c r="H2223" s="82"/>
      <c r="I2223" s="82"/>
      <c r="J2223" s="82"/>
      <c r="K2223" s="89" t="s">
        <v>37</v>
      </c>
      <c r="L2223" s="89"/>
      <c r="M2223" s="90"/>
      <c r="N2223" s="91"/>
      <c r="Q2223" s="19"/>
      <c r="R2223" s="19"/>
    </row>
    <row r="2224" spans="1:18" s="18" customFormat="1" ht="15.75" hidden="1" outlineLevel="1" x14ac:dyDescent="0.25">
      <c r="A2224" s="106"/>
      <c r="B2224" s="80"/>
      <c r="C2224" s="81"/>
      <c r="D2224" s="82"/>
      <c r="E2224" s="82" t="str">
        <f t="shared" ca="1" si="415"/>
        <v/>
      </c>
      <c r="F2224" s="82" t="str">
        <f t="array" aca="1" ref="F2224" ca="1">IF(ISNUMBER(SEARCH("Bit", $K2224)), "", INDEX(F:F,MAX(IF(OFFSET(F2224,-25,0,24,1)&lt;&gt;"",ROW(OFFSET(F2224,-25,0,24,1)))),)+1)</f>
        <v/>
      </c>
      <c r="G2224" s="82"/>
      <c r="H2224" s="82"/>
      <c r="I2224" s="82"/>
      <c r="J2224" s="82"/>
      <c r="K2224" s="89" t="s">
        <v>38</v>
      </c>
      <c r="L2224" s="89"/>
      <c r="M2224" s="90"/>
      <c r="N2224" s="91"/>
      <c r="Q2224" s="19"/>
      <c r="R2224" s="19"/>
    </row>
    <row r="2225" spans="1:18" s="18" customFormat="1" ht="15.75" hidden="1" outlineLevel="1" x14ac:dyDescent="0.25">
      <c r="A2225" s="106"/>
      <c r="B2225" s="80"/>
      <c r="C2225" s="81"/>
      <c r="D2225" s="82"/>
      <c r="E2225" s="82" t="str">
        <f t="shared" ca="1" si="415"/>
        <v/>
      </c>
      <c r="F2225" s="82" t="str">
        <f t="array" aca="1" ref="F2225" ca="1">IF(ISNUMBER(SEARCH("Bit", $K2225)), "", INDEX(F:F,MAX(IF(OFFSET(F2225,-25,0,24,1)&lt;&gt;"",ROW(OFFSET(F2225,-25,0,24,1)))),)+1)</f>
        <v/>
      </c>
      <c r="G2225" s="82"/>
      <c r="H2225" s="82"/>
      <c r="I2225" s="82"/>
      <c r="J2225" s="82"/>
      <c r="K2225" s="89" t="s">
        <v>39</v>
      </c>
      <c r="L2225" s="89"/>
      <c r="M2225" s="90"/>
      <c r="N2225" s="91"/>
      <c r="Q2225" s="19"/>
      <c r="R2225" s="19"/>
    </row>
    <row r="2226" spans="1:18" s="18" customFormat="1" ht="15.75" hidden="1" outlineLevel="1" x14ac:dyDescent="0.25">
      <c r="A2226" s="106"/>
      <c r="B2226" s="80"/>
      <c r="C2226" s="81"/>
      <c r="D2226" s="82"/>
      <c r="E2226" s="82" t="str">
        <f t="shared" ca="1" si="415"/>
        <v/>
      </c>
      <c r="F2226" s="82" t="str">
        <f t="array" aca="1" ref="F2226" ca="1">IF(ISNUMBER(SEARCH("Bit", $K2226)), "", INDEX(F:F,MAX(IF(OFFSET(F2226,-25,0,24,1)&lt;&gt;"",ROW(OFFSET(F2226,-25,0,24,1)))),)+1)</f>
        <v/>
      </c>
      <c r="G2226" s="82"/>
      <c r="H2226" s="82"/>
      <c r="I2226" s="82"/>
      <c r="J2226" s="82"/>
      <c r="K2226" s="89" t="s">
        <v>88</v>
      </c>
      <c r="L2226" s="89"/>
      <c r="M2226" s="90"/>
      <c r="N2226" s="91"/>
      <c r="Q2226" s="19"/>
      <c r="R2226" s="19"/>
    </row>
    <row r="2227" spans="1:18" s="18" customFormat="1" ht="15.75" hidden="1" outlineLevel="1" x14ac:dyDescent="0.25">
      <c r="A2227" s="106"/>
      <c r="B2227" s="80"/>
      <c r="C2227" s="81"/>
      <c r="D2227" s="82"/>
      <c r="E2227" s="82" t="str">
        <f t="shared" ca="1" si="415"/>
        <v/>
      </c>
      <c r="F2227" s="82" t="str">
        <f t="array" aca="1" ref="F2227" ca="1">IF(ISNUMBER(SEARCH("Bit", $K2227)), "", INDEX(F:F,MAX(IF(OFFSET(F2227,-25,0,24,1)&lt;&gt;"",ROW(OFFSET(F2227,-25,0,24,1)))),)+1)</f>
        <v/>
      </c>
      <c r="G2227" s="82"/>
      <c r="H2227" s="82"/>
      <c r="I2227" s="82"/>
      <c r="J2227" s="82"/>
      <c r="K2227" s="89" t="s">
        <v>90</v>
      </c>
      <c r="L2227" s="89"/>
      <c r="M2227" s="90"/>
      <c r="N2227" s="91"/>
      <c r="Q2227" s="19"/>
      <c r="R2227" s="19"/>
    </row>
    <row r="2228" spans="1:18" s="18" customFormat="1" ht="15.75" collapsed="1" x14ac:dyDescent="0.25">
      <c r="A2228" s="106"/>
      <c r="B2228" s="80" t="s">
        <v>40</v>
      </c>
      <c r="C2228" s="81"/>
      <c r="D2228" s="82" t="s">
        <v>817</v>
      </c>
      <c r="E2228" s="82" t="str">
        <f t="shared" ca="1" si="415"/>
        <v>0x3D7</v>
      </c>
      <c r="F2228" s="82">
        <f t="array" aca="1" ref="F2228" ca="1">IF(ISNUMBER(SEARCH("Bit", $K2228)), "", INDEX(F:F,MAX(IF(OFFSET(F2228,-25,0,24,1)&lt;&gt;"",ROW(OFFSET(F2228,-25,0,24,1)))),)+1)</f>
        <v>983</v>
      </c>
      <c r="G2228" s="82" t="s">
        <v>43</v>
      </c>
      <c r="H2228" s="82">
        <v>16</v>
      </c>
      <c r="I2228" s="82"/>
      <c r="J2228" s="82"/>
      <c r="K2228" s="89" t="s">
        <v>45</v>
      </c>
      <c r="L2228" s="89" t="s">
        <v>1365</v>
      </c>
      <c r="M2228" s="90"/>
      <c r="N2228" s="91"/>
      <c r="Q2228" s="19"/>
      <c r="R2228" s="19"/>
    </row>
    <row r="2229" spans="1:18" s="18" customFormat="1" ht="15.75" hidden="1" outlineLevel="1" x14ac:dyDescent="0.25">
      <c r="A2229" s="106"/>
      <c r="B2229" s="80"/>
      <c r="C2229" s="81"/>
      <c r="D2229" s="82"/>
      <c r="E2229" s="82" t="str">
        <f t="shared" ref="E2229:E2257" ca="1" si="418">IF(F2229&lt;&gt;"","0x"&amp;DEC2HEX(F2229,3),"")</f>
        <v/>
      </c>
      <c r="F2229" s="82" t="str">
        <f t="array" aca="1" ref="F2229" ca="1">IF(ISNUMBER(SEARCH("Bit", $K2229)), "", INDEX(F:F,MAX(IF(OFFSET(F2229,-25,0,24,1)&lt;&gt;"",ROW(OFFSET(F2229,-25,0,24,1)))),)+1)</f>
        <v/>
      </c>
      <c r="G2229" s="82"/>
      <c r="H2229" s="82"/>
      <c r="I2229" s="82"/>
      <c r="J2229" s="82"/>
      <c r="K2229" s="89" t="s">
        <v>607</v>
      </c>
      <c r="L2229" s="89"/>
      <c r="M2229" s="90"/>
      <c r="N2229" s="91"/>
      <c r="Q2229" s="19"/>
      <c r="R2229" s="19"/>
    </row>
    <row r="2230" spans="1:18" s="18" customFormat="1" ht="15.75" hidden="1" outlineLevel="1" x14ac:dyDescent="0.25">
      <c r="A2230" s="106"/>
      <c r="B2230" s="80"/>
      <c r="C2230" s="81"/>
      <c r="D2230" s="82"/>
      <c r="E2230" s="82" t="str">
        <f t="shared" ca="1" si="418"/>
        <v/>
      </c>
      <c r="F2230" s="82" t="str">
        <f t="array" aca="1" ref="F2230" ca="1">IF(ISNUMBER(SEARCH("Bit", $K2230)), "", INDEX(F:F,MAX(IF(OFFSET(F2230,-25,0,24,1)&lt;&gt;"",ROW(OFFSET(F2230,-25,0,24,1)))),)+1)</f>
        <v/>
      </c>
      <c r="G2230" s="82"/>
      <c r="H2230" s="82"/>
      <c r="I2230" s="82"/>
      <c r="J2230" s="82"/>
      <c r="K2230" s="89" t="s">
        <v>608</v>
      </c>
      <c r="L2230" s="89"/>
      <c r="M2230" s="90"/>
      <c r="N2230" s="91"/>
      <c r="Q2230" s="19"/>
      <c r="R2230" s="19"/>
    </row>
    <row r="2231" spans="1:18" s="18" customFormat="1" ht="15.75" hidden="1" outlineLevel="1" x14ac:dyDescent="0.25">
      <c r="A2231" s="106"/>
      <c r="B2231" s="80"/>
      <c r="C2231" s="81"/>
      <c r="D2231" s="82"/>
      <c r="E2231" s="82" t="str">
        <f t="shared" ca="1" si="418"/>
        <v/>
      </c>
      <c r="F2231" s="82" t="str">
        <f t="array" aca="1" ref="F2231" ca="1">IF(ISNUMBER(SEARCH("Bit", $K2231)), "", INDEX(F:F,MAX(IF(OFFSET(F2231,-25,0,24,1)&lt;&gt;"",ROW(OFFSET(F2231,-25,0,24,1)))),)+1)</f>
        <v/>
      </c>
      <c r="G2231" s="82"/>
      <c r="H2231" s="82"/>
      <c r="I2231" s="82"/>
      <c r="J2231" s="82"/>
      <c r="K2231" s="89" t="s">
        <v>756</v>
      </c>
      <c r="L2231" s="89"/>
      <c r="M2231" s="90"/>
      <c r="N2231" s="91"/>
      <c r="Q2231" s="19"/>
      <c r="R2231" s="19"/>
    </row>
    <row r="2232" spans="1:18" s="18" customFormat="1" ht="15.75" hidden="1" outlineLevel="1" x14ac:dyDescent="0.25">
      <c r="A2232" s="106"/>
      <c r="B2232" s="80"/>
      <c r="C2232" s="81"/>
      <c r="D2232" s="82"/>
      <c r="E2232" s="82" t="str">
        <f t="shared" ca="1" si="418"/>
        <v/>
      </c>
      <c r="F2232" s="82" t="str">
        <f t="array" aca="1" ref="F2232" ca="1">IF(ISNUMBER(SEARCH("Bit", $K2232)), "", INDEX(F:F,MAX(IF(OFFSET(F2232,-25,0,24,1)&lt;&gt;"",ROW(OFFSET(F2232,-25,0,24,1)))),)+1)</f>
        <v/>
      </c>
      <c r="G2232" s="82"/>
      <c r="H2232" s="82"/>
      <c r="I2232" s="82"/>
      <c r="J2232" s="82"/>
      <c r="K2232" s="89" t="s">
        <v>759</v>
      </c>
      <c r="L2232" s="89"/>
      <c r="M2232" s="90"/>
      <c r="N2232" s="91"/>
      <c r="Q2232" s="19"/>
      <c r="R2232" s="19"/>
    </row>
    <row r="2233" spans="1:18" s="18" customFormat="1" ht="15.75" hidden="1" outlineLevel="1" x14ac:dyDescent="0.25">
      <c r="A2233" s="106"/>
      <c r="B2233" s="80"/>
      <c r="C2233" s="81"/>
      <c r="D2233" s="82"/>
      <c r="E2233" s="82" t="str">
        <f t="shared" ca="1" si="418"/>
        <v/>
      </c>
      <c r="F2233" s="82" t="str">
        <f t="array" aca="1" ref="F2233" ca="1">IF(ISNUMBER(SEARCH("Bit", $K2233)), "", INDEX(F:F,MAX(IF(OFFSET(F2233,-25,0,24,1)&lt;&gt;"",ROW(OFFSET(F2233,-25,0,24,1)))),)+1)</f>
        <v/>
      </c>
      <c r="G2233" s="82"/>
      <c r="H2233" s="82"/>
      <c r="I2233" s="82"/>
      <c r="J2233" s="82"/>
      <c r="K2233" s="89" t="s">
        <v>244</v>
      </c>
      <c r="L2233" s="89"/>
      <c r="M2233" s="90"/>
      <c r="N2233" s="91"/>
      <c r="Q2233" s="19"/>
      <c r="R2233" s="19"/>
    </row>
    <row r="2234" spans="1:18" s="18" customFormat="1" ht="15.75" hidden="1" outlineLevel="1" x14ac:dyDescent="0.25">
      <c r="A2234" s="106"/>
      <c r="B2234" s="80"/>
      <c r="C2234" s="81"/>
      <c r="D2234" s="82"/>
      <c r="E2234" s="82" t="str">
        <f t="shared" ca="1" si="418"/>
        <v/>
      </c>
      <c r="F2234" s="82" t="str">
        <f t="array" aca="1" ref="F2234" ca="1">IF(ISNUMBER(SEARCH("Bit", $K2234)), "", INDEX(F:F,MAX(IF(OFFSET(F2234,-25,0,24,1)&lt;&gt;"",ROW(OFFSET(F2234,-25,0,24,1)))),)+1)</f>
        <v/>
      </c>
      <c r="G2234" s="82"/>
      <c r="H2234" s="82"/>
      <c r="I2234" s="82"/>
      <c r="J2234" s="82"/>
      <c r="K2234" s="89" t="s">
        <v>50</v>
      </c>
      <c r="L2234" s="89"/>
      <c r="M2234" s="90"/>
      <c r="N2234" s="91"/>
      <c r="Q2234" s="19"/>
      <c r="R2234" s="19"/>
    </row>
    <row r="2235" spans="1:18" s="18" customFormat="1" ht="15.75" hidden="1" outlineLevel="1" x14ac:dyDescent="0.25">
      <c r="A2235" s="106"/>
      <c r="B2235" s="80"/>
      <c r="C2235" s="81"/>
      <c r="D2235" s="82"/>
      <c r="E2235" s="82" t="str">
        <f t="shared" ca="1" si="418"/>
        <v/>
      </c>
      <c r="F2235" s="82" t="str">
        <f t="array" aca="1" ref="F2235" ca="1">IF(ISNUMBER(SEARCH("Bit", $K2235)), "", INDEX(F:F,MAX(IF(OFFSET(F2235,-25,0,24,1)&lt;&gt;"",ROW(OFFSET(F2235,-25,0,24,1)))),)+1)</f>
        <v/>
      </c>
      <c r="G2235" s="82"/>
      <c r="H2235" s="82"/>
      <c r="I2235" s="82"/>
      <c r="J2235" s="82"/>
      <c r="K2235" s="89" t="s">
        <v>249</v>
      </c>
      <c r="L2235" s="89"/>
      <c r="M2235" s="90"/>
      <c r="N2235" s="91"/>
      <c r="Q2235" s="19"/>
      <c r="R2235" s="19"/>
    </row>
    <row r="2236" spans="1:18" s="18" customFormat="1" ht="15.75" hidden="1" outlineLevel="1" x14ac:dyDescent="0.25">
      <c r="A2236" s="106"/>
      <c r="B2236" s="80"/>
      <c r="C2236" s="81"/>
      <c r="D2236" s="82"/>
      <c r="E2236" s="82" t="str">
        <f t="shared" ca="1" si="418"/>
        <v/>
      </c>
      <c r="F2236" s="82" t="str">
        <f t="array" aca="1" ref="F2236" ca="1">IF(ISNUMBER(SEARCH("Bit", $K2236)), "", INDEX(F:F,MAX(IF(OFFSET(F2236,-25,0,24,1)&lt;&gt;"",ROW(OFFSET(F2236,-25,0,24,1)))),)+1)</f>
        <v/>
      </c>
      <c r="G2236" s="82"/>
      <c r="H2236" s="82"/>
      <c r="I2236" s="82"/>
      <c r="J2236" s="82"/>
      <c r="K2236" s="89" t="s">
        <v>69</v>
      </c>
      <c r="L2236" s="89"/>
      <c r="M2236" s="90"/>
      <c r="N2236" s="91"/>
      <c r="Q2236" s="19"/>
      <c r="R2236" s="19"/>
    </row>
    <row r="2237" spans="1:18" s="18" customFormat="1" ht="15.75" hidden="1" outlineLevel="1" x14ac:dyDescent="0.25">
      <c r="A2237" s="106"/>
      <c r="B2237" s="80"/>
      <c r="C2237" s="81"/>
      <c r="D2237" s="82"/>
      <c r="E2237" s="82" t="str">
        <f t="shared" ca="1" si="418"/>
        <v/>
      </c>
      <c r="F2237" s="82" t="str">
        <f t="array" aca="1" ref="F2237" ca="1">IF(ISNUMBER(SEARCH("Bit", $K2237)), "", INDEX(F:F,MAX(IF(OFFSET(F2237,-25,0,24,1)&lt;&gt;"",ROW(OFFSET(F2237,-25,0,24,1)))),)+1)</f>
        <v/>
      </c>
      <c r="G2237" s="82"/>
      <c r="H2237" s="82"/>
      <c r="I2237" s="82"/>
      <c r="J2237" s="82"/>
      <c r="K2237" s="89" t="s">
        <v>34</v>
      </c>
      <c r="L2237" s="89"/>
      <c r="M2237" s="90"/>
      <c r="N2237" s="91"/>
      <c r="Q2237" s="19"/>
      <c r="R2237" s="19"/>
    </row>
    <row r="2238" spans="1:18" s="18" customFormat="1" ht="15.75" hidden="1" outlineLevel="1" x14ac:dyDescent="0.25">
      <c r="A2238" s="106"/>
      <c r="B2238" s="80"/>
      <c r="C2238" s="81"/>
      <c r="D2238" s="82"/>
      <c r="E2238" s="82" t="str">
        <f t="shared" ca="1" si="418"/>
        <v/>
      </c>
      <c r="F2238" s="82" t="str">
        <f t="array" aca="1" ref="F2238" ca="1">IF(ISNUMBER(SEARCH("Bit", $K2238)), "", INDEX(F:F,MAX(IF(OFFSET(F2238,-25,0,24,1)&lt;&gt;"",ROW(OFFSET(F2238,-25,0,24,1)))),)+1)</f>
        <v/>
      </c>
      <c r="G2238" s="82"/>
      <c r="H2238" s="82"/>
      <c r="I2238" s="82"/>
      <c r="J2238" s="82"/>
      <c r="K2238" s="89" t="s">
        <v>35</v>
      </c>
      <c r="L2238" s="89"/>
      <c r="M2238" s="90"/>
      <c r="N2238" s="91"/>
      <c r="Q2238" s="19"/>
      <c r="R2238" s="19"/>
    </row>
    <row r="2239" spans="1:18" s="18" customFormat="1" ht="15.75" hidden="1" outlineLevel="1" x14ac:dyDescent="0.25">
      <c r="A2239" s="106"/>
      <c r="B2239" s="80"/>
      <c r="C2239" s="81"/>
      <c r="D2239" s="82"/>
      <c r="E2239" s="82" t="str">
        <f t="shared" ca="1" si="418"/>
        <v/>
      </c>
      <c r="F2239" s="82" t="str">
        <f t="array" aca="1" ref="F2239" ca="1">IF(ISNUMBER(SEARCH("Bit", $K2239)), "", INDEX(F:F,MAX(IF(OFFSET(F2239,-25,0,24,1)&lt;&gt;"",ROW(OFFSET(F2239,-25,0,24,1)))),)+1)</f>
        <v/>
      </c>
      <c r="G2239" s="82"/>
      <c r="H2239" s="82"/>
      <c r="I2239" s="82"/>
      <c r="J2239" s="82"/>
      <c r="K2239" s="89" t="s">
        <v>36</v>
      </c>
      <c r="L2239" s="89"/>
      <c r="M2239" s="90"/>
      <c r="N2239" s="91"/>
      <c r="Q2239" s="19"/>
      <c r="R2239" s="19"/>
    </row>
    <row r="2240" spans="1:18" s="18" customFormat="1" ht="15.75" hidden="1" outlineLevel="1" x14ac:dyDescent="0.25">
      <c r="A2240" s="106"/>
      <c r="B2240" s="80"/>
      <c r="C2240" s="81"/>
      <c r="D2240" s="82"/>
      <c r="E2240" s="82" t="str">
        <f t="shared" ca="1" si="418"/>
        <v/>
      </c>
      <c r="F2240" s="82" t="str">
        <f t="array" aca="1" ref="F2240" ca="1">IF(ISNUMBER(SEARCH("Bit", $K2240)), "", INDEX(F:F,MAX(IF(OFFSET(F2240,-25,0,24,1)&lt;&gt;"",ROW(OFFSET(F2240,-25,0,24,1)))),)+1)</f>
        <v/>
      </c>
      <c r="G2240" s="82"/>
      <c r="H2240" s="82"/>
      <c r="I2240" s="82"/>
      <c r="J2240" s="82"/>
      <c r="K2240" s="89" t="s">
        <v>37</v>
      </c>
      <c r="L2240" s="89"/>
      <c r="M2240" s="90"/>
      <c r="N2240" s="91"/>
      <c r="Q2240" s="19"/>
      <c r="R2240" s="19"/>
    </row>
    <row r="2241" spans="1:18" s="18" customFormat="1" ht="15.75" hidden="1" outlineLevel="1" x14ac:dyDescent="0.25">
      <c r="A2241" s="106"/>
      <c r="B2241" s="80"/>
      <c r="C2241" s="81"/>
      <c r="D2241" s="82"/>
      <c r="E2241" s="82" t="str">
        <f t="shared" ca="1" si="418"/>
        <v/>
      </c>
      <c r="F2241" s="82" t="str">
        <f t="array" aca="1" ref="F2241" ca="1">IF(ISNUMBER(SEARCH("Bit", $K2241)), "", INDEX(F:F,MAX(IF(OFFSET(F2241,-25,0,24,1)&lt;&gt;"",ROW(OFFSET(F2241,-25,0,24,1)))),)+1)</f>
        <v/>
      </c>
      <c r="G2241" s="82"/>
      <c r="H2241" s="82"/>
      <c r="I2241" s="82"/>
      <c r="J2241" s="82"/>
      <c r="K2241" s="89" t="s">
        <v>38</v>
      </c>
      <c r="L2241" s="89"/>
      <c r="M2241" s="90"/>
      <c r="N2241" s="91"/>
      <c r="Q2241" s="19"/>
      <c r="R2241" s="19"/>
    </row>
    <row r="2242" spans="1:18" s="18" customFormat="1" ht="15.75" hidden="1" outlineLevel="1" x14ac:dyDescent="0.25">
      <c r="A2242" s="106"/>
      <c r="B2242" s="80"/>
      <c r="C2242" s="81"/>
      <c r="D2242" s="82"/>
      <c r="E2242" s="82" t="str">
        <f t="shared" ca="1" si="418"/>
        <v/>
      </c>
      <c r="F2242" s="82" t="str">
        <f t="array" aca="1" ref="F2242" ca="1">IF(ISNUMBER(SEARCH("Bit", $K2242)), "", INDEX(F:F,MAX(IF(OFFSET(F2242,-25,0,24,1)&lt;&gt;"",ROW(OFFSET(F2242,-25,0,24,1)))),)+1)</f>
        <v/>
      </c>
      <c r="G2242" s="82"/>
      <c r="H2242" s="82"/>
      <c r="I2242" s="82"/>
      <c r="J2242" s="82"/>
      <c r="K2242" s="89" t="s">
        <v>39</v>
      </c>
      <c r="L2242" s="89"/>
      <c r="M2242" s="90"/>
      <c r="N2242" s="91"/>
      <c r="Q2242" s="19"/>
      <c r="R2242" s="19"/>
    </row>
    <row r="2243" spans="1:18" s="18" customFormat="1" ht="15.75" hidden="1" outlineLevel="1" x14ac:dyDescent="0.25">
      <c r="A2243" s="106"/>
      <c r="B2243" s="80"/>
      <c r="C2243" s="81"/>
      <c r="D2243" s="82"/>
      <c r="E2243" s="82" t="str">
        <f t="shared" ca="1" si="418"/>
        <v/>
      </c>
      <c r="F2243" s="82" t="str">
        <f t="array" aca="1" ref="F2243" ca="1">IF(ISNUMBER(SEARCH("Bit", $K2243)), "", INDEX(F:F,MAX(IF(OFFSET(F2243,-25,0,24,1)&lt;&gt;"",ROW(OFFSET(F2243,-25,0,24,1)))),)+1)</f>
        <v/>
      </c>
      <c r="G2243" s="82"/>
      <c r="H2243" s="82"/>
      <c r="I2243" s="82"/>
      <c r="J2243" s="82"/>
      <c r="K2243" s="89" t="s">
        <v>88</v>
      </c>
      <c r="L2243" s="89"/>
      <c r="M2243" s="90"/>
      <c r="N2243" s="91"/>
      <c r="Q2243" s="19"/>
      <c r="R2243" s="19"/>
    </row>
    <row r="2244" spans="1:18" s="18" customFormat="1" ht="14.25" hidden="1" customHeight="1" outlineLevel="1" x14ac:dyDescent="0.25">
      <c r="A2244" s="106"/>
      <c r="B2244" s="80"/>
      <c r="C2244" s="81"/>
      <c r="D2244" s="82"/>
      <c r="E2244" s="82" t="str">
        <f t="shared" ca="1" si="418"/>
        <v/>
      </c>
      <c r="F2244" s="82" t="str">
        <f t="array" aca="1" ref="F2244" ca="1">IF(ISNUMBER(SEARCH("Bit", $K2244)), "", INDEX(F:F,MAX(IF(OFFSET(F2244,-25,0,24,1)&lt;&gt;"",ROW(OFFSET(F2244,-25,0,24,1)))),)+1)</f>
        <v/>
      </c>
      <c r="G2244" s="82"/>
      <c r="H2244" s="82"/>
      <c r="I2244" s="82"/>
      <c r="J2244" s="82"/>
      <c r="K2244" s="89" t="s">
        <v>90</v>
      </c>
      <c r="L2244" s="89"/>
      <c r="M2244" s="90"/>
      <c r="N2244" s="91"/>
      <c r="Q2244" s="19"/>
      <c r="R2244" s="19"/>
    </row>
    <row r="2245" spans="1:18" s="18" customFormat="1" ht="15.75" collapsed="1" x14ac:dyDescent="0.25">
      <c r="A2245" s="106"/>
      <c r="B2245" s="80" t="s">
        <v>40</v>
      </c>
      <c r="C2245" s="81" t="s">
        <v>1400</v>
      </c>
      <c r="D2245" s="82" t="s">
        <v>817</v>
      </c>
      <c r="E2245" s="82" t="str">
        <f t="shared" ca="1" si="418"/>
        <v>0x3D8</v>
      </c>
      <c r="F2245" s="82">
        <f t="array" aca="1" ref="F2245" ca="1">IF(ISNUMBER(SEARCH("Bit", $K2245)), "", INDEX(F:F,MAX(IF(OFFSET(F2245,-25,0,24,1)&lt;&gt;"",ROW(OFFSET(F2245,-25,0,24,1)))),)+1)</f>
        <v>984</v>
      </c>
      <c r="G2245" s="82" t="s">
        <v>43</v>
      </c>
      <c r="H2245" s="82">
        <v>16</v>
      </c>
      <c r="I2245" s="82"/>
      <c r="J2245" s="82" t="s">
        <v>1401</v>
      </c>
      <c r="K2245" s="89" t="s">
        <v>45</v>
      </c>
      <c r="L2245" s="89" t="s">
        <v>1365</v>
      </c>
      <c r="M2245" s="90"/>
      <c r="N2245" s="91"/>
      <c r="Q2245" s="19"/>
      <c r="R2245" s="19"/>
    </row>
    <row r="2246" spans="1:18" s="18" customFormat="1" ht="22.5" hidden="1" outlineLevel="1" x14ac:dyDescent="0.25">
      <c r="A2246" s="106"/>
      <c r="B2246" s="80"/>
      <c r="C2246" s="81"/>
      <c r="D2246" s="82"/>
      <c r="E2246" s="82" t="str">
        <f t="shared" ca="1" si="418"/>
        <v/>
      </c>
      <c r="F2246" s="82" t="str">
        <f t="array" aca="1" ref="F2246" ca="1">IF(ISNUMBER(SEARCH("Bit", $K2246)), "", INDEX(F:F,MAX(IF(OFFSET(F2246,-25,0,24,1)&lt;&gt;"",ROW(OFFSET(F2246,-25,0,24,1)))),)+1)</f>
        <v/>
      </c>
      <c r="G2246" s="82"/>
      <c r="H2246" s="82"/>
      <c r="I2246" s="82"/>
      <c r="J2246" s="82"/>
      <c r="K2246" s="89" t="s">
        <v>265</v>
      </c>
      <c r="L2246" s="89"/>
      <c r="M2246" s="90" t="s">
        <v>1402</v>
      </c>
      <c r="N2246" s="91" t="s">
        <v>1403</v>
      </c>
      <c r="Q2246" s="19"/>
      <c r="R2246" s="19"/>
    </row>
    <row r="2247" spans="1:18" s="18" customFormat="1" ht="39.75" hidden="1" customHeight="1" outlineLevel="1" x14ac:dyDescent="0.25">
      <c r="A2247" s="106"/>
      <c r="B2247" s="80"/>
      <c r="C2247" s="81"/>
      <c r="D2247" s="82"/>
      <c r="E2247" s="82" t="str">
        <f t="shared" ca="1" si="418"/>
        <v/>
      </c>
      <c r="F2247" s="82" t="str">
        <f t="array" aca="1" ref="F2247" ca="1">IF(ISNUMBER(SEARCH("Bit", $K2247)), "", INDEX(F:F,MAX(IF(OFFSET(F2247,-25,0,24,1)&lt;&gt;"",ROW(OFFSET(F2247,-25,0,24,1)))),)+1)</f>
        <v/>
      </c>
      <c r="G2247" s="82"/>
      <c r="H2247" s="82"/>
      <c r="I2247" s="82"/>
      <c r="J2247" s="82"/>
      <c r="K2247" s="89" t="s">
        <v>135</v>
      </c>
      <c r="L2247" s="89"/>
      <c r="M2247" s="90" t="s">
        <v>1404</v>
      </c>
      <c r="N2247" s="91" t="s">
        <v>1405</v>
      </c>
      <c r="Q2247" s="19"/>
      <c r="R2247" s="19"/>
    </row>
    <row r="2248" spans="1:18" s="18" customFormat="1" ht="15.75" collapsed="1" x14ac:dyDescent="0.25">
      <c r="A2248" s="106"/>
      <c r="B2248" s="80" t="s">
        <v>40</v>
      </c>
      <c r="C2248" s="81" t="s">
        <v>1406</v>
      </c>
      <c r="D2248" s="82" t="s">
        <v>817</v>
      </c>
      <c r="E2248" s="82" t="str">
        <f t="shared" ca="1" si="418"/>
        <v>0x3D9</v>
      </c>
      <c r="F2248" s="82">
        <f t="array" aca="1" ref="F2248" ca="1">IF(ISNUMBER(SEARCH("Bit", $K2248)), "", INDEX(F:F,MAX(IF(OFFSET(F2248,-25,0,24,1)&lt;&gt;"",ROW(OFFSET(F2248,-25,0,24,1)))),)+1)</f>
        <v>985</v>
      </c>
      <c r="G2248" s="82" t="s">
        <v>43</v>
      </c>
      <c r="H2248" s="82">
        <v>16</v>
      </c>
      <c r="I2248" s="82"/>
      <c r="J2248" s="82" t="s">
        <v>1401</v>
      </c>
      <c r="K2248" s="89" t="s">
        <v>45</v>
      </c>
      <c r="L2248" s="89" t="s">
        <v>1365</v>
      </c>
      <c r="M2248" s="90"/>
      <c r="N2248" s="91"/>
      <c r="Q2248" s="19"/>
      <c r="R2248" s="19"/>
    </row>
    <row r="2249" spans="1:18" s="18" customFormat="1" ht="22.5" hidden="1" outlineLevel="1" x14ac:dyDescent="0.25">
      <c r="A2249" s="106"/>
      <c r="B2249" s="80"/>
      <c r="C2249" s="81"/>
      <c r="D2249" s="82"/>
      <c r="E2249" s="82" t="str">
        <f t="shared" ca="1" si="418"/>
        <v/>
      </c>
      <c r="F2249" s="82" t="str">
        <f t="array" aca="1" ref="F2249" ca="1">IF(ISNUMBER(SEARCH("Bit", $K2249)), "", INDEX(F:F,MAX(IF(OFFSET(F2249,-25,0,24,1)&lt;&gt;"",ROW(OFFSET(F2249,-25,0,24,1)))),)+1)</f>
        <v/>
      </c>
      <c r="G2249" s="82"/>
      <c r="H2249" s="82"/>
      <c r="I2249" s="82"/>
      <c r="J2249" s="82"/>
      <c r="K2249" s="89" t="s">
        <v>265</v>
      </c>
      <c r="L2249" s="89"/>
      <c r="M2249" s="90" t="s">
        <v>1407</v>
      </c>
      <c r="N2249" s="91" t="s">
        <v>1408</v>
      </c>
      <c r="Q2249" s="19"/>
      <c r="R2249" s="19"/>
    </row>
    <row r="2250" spans="1:18" s="18" customFormat="1" ht="22.5" hidden="1" outlineLevel="1" x14ac:dyDescent="0.25">
      <c r="A2250" s="106"/>
      <c r="B2250" s="80"/>
      <c r="C2250" s="81"/>
      <c r="D2250" s="82"/>
      <c r="E2250" s="82" t="str">
        <f t="shared" ca="1" si="418"/>
        <v/>
      </c>
      <c r="F2250" s="82" t="str">
        <f t="array" aca="1" ref="F2250" ca="1">IF(ISNUMBER(SEARCH("Bit", $K2250)), "", INDEX(F:F,MAX(IF(OFFSET(F2250,-25,0,24,1)&lt;&gt;"",ROW(OFFSET(F2250,-25,0,24,1)))),)+1)</f>
        <v/>
      </c>
      <c r="G2250" s="82"/>
      <c r="H2250" s="82"/>
      <c r="I2250" s="82"/>
      <c r="J2250" s="82"/>
      <c r="K2250" s="89" t="s">
        <v>135</v>
      </c>
      <c r="L2250" s="89"/>
      <c r="M2250" s="90" t="s">
        <v>1409</v>
      </c>
      <c r="N2250" s="91" t="s">
        <v>1410</v>
      </c>
      <c r="Q2250" s="19"/>
      <c r="R2250" s="19"/>
    </row>
    <row r="2251" spans="1:18" s="18" customFormat="1" ht="15.75" collapsed="1" x14ac:dyDescent="0.25">
      <c r="A2251" s="106"/>
      <c r="B2251" s="80" t="s">
        <v>40</v>
      </c>
      <c r="C2251" s="81" t="s">
        <v>1411</v>
      </c>
      <c r="D2251" s="82" t="s">
        <v>817</v>
      </c>
      <c r="E2251" s="82" t="str">
        <f t="shared" ca="1" si="418"/>
        <v>0x3DA</v>
      </c>
      <c r="F2251" s="82">
        <f t="array" aca="1" ref="F2251" ca="1">IF(ISNUMBER(SEARCH("Bit", $K2251)), "", INDEX(F:F,MAX(IF(OFFSET(F2251,-25,0,24,1)&lt;&gt;"",ROW(OFFSET(F2251,-25,0,24,1)))),)+1)</f>
        <v>986</v>
      </c>
      <c r="G2251" s="82" t="s">
        <v>43</v>
      </c>
      <c r="H2251" s="82">
        <v>16</v>
      </c>
      <c r="I2251" s="82"/>
      <c r="J2251" s="82" t="s">
        <v>1401</v>
      </c>
      <c r="K2251" s="89" t="s">
        <v>45</v>
      </c>
      <c r="L2251" s="89" t="s">
        <v>1365</v>
      </c>
      <c r="M2251" s="90"/>
      <c r="N2251" s="91"/>
      <c r="Q2251" s="19"/>
      <c r="R2251" s="19"/>
    </row>
    <row r="2252" spans="1:18" s="18" customFormat="1" ht="22.5" hidden="1" outlineLevel="1" x14ac:dyDescent="0.25">
      <c r="A2252" s="106"/>
      <c r="B2252" s="80"/>
      <c r="C2252" s="81"/>
      <c r="D2252" s="82"/>
      <c r="E2252" s="82" t="str">
        <f t="shared" ca="1" si="418"/>
        <v/>
      </c>
      <c r="F2252" s="82" t="str">
        <f t="array" aca="1" ref="F2252" ca="1">IF(ISNUMBER(SEARCH("Bit", $K2252)), "", INDEX(F:F,MAX(IF(OFFSET(F2252,-25,0,24,1)&lt;&gt;"",ROW(OFFSET(F2252,-25,0,24,1)))),)+1)</f>
        <v/>
      </c>
      <c r="G2252" s="82"/>
      <c r="H2252" s="82"/>
      <c r="I2252" s="82"/>
      <c r="J2252" s="82"/>
      <c r="K2252" s="89" t="s">
        <v>265</v>
      </c>
      <c r="L2252" s="89"/>
      <c r="M2252" s="90" t="s">
        <v>1412</v>
      </c>
      <c r="N2252" s="91" t="s">
        <v>1413</v>
      </c>
      <c r="Q2252" s="19"/>
      <c r="R2252" s="19"/>
    </row>
    <row r="2253" spans="1:18" s="18" customFormat="1" ht="22.5" hidden="1" outlineLevel="1" x14ac:dyDescent="0.25">
      <c r="A2253" s="106"/>
      <c r="B2253" s="80"/>
      <c r="C2253" s="81"/>
      <c r="D2253" s="82"/>
      <c r="E2253" s="82" t="str">
        <f t="shared" ca="1" si="418"/>
        <v/>
      </c>
      <c r="F2253" s="82" t="str">
        <f t="array" aca="1" ref="F2253" ca="1">IF(ISNUMBER(SEARCH("Bit", $K2253)), "", INDEX(F:F,MAX(IF(OFFSET(F2253,-25,0,24,1)&lt;&gt;"",ROW(OFFSET(F2253,-25,0,24,1)))),)+1)</f>
        <v/>
      </c>
      <c r="G2253" s="82"/>
      <c r="H2253" s="82"/>
      <c r="I2253" s="82"/>
      <c r="J2253" s="82"/>
      <c r="K2253" s="89" t="s">
        <v>135</v>
      </c>
      <c r="L2253" s="89"/>
      <c r="M2253" s="90" t="s">
        <v>1414</v>
      </c>
      <c r="N2253" s="91" t="s">
        <v>1415</v>
      </c>
      <c r="Q2253" s="19"/>
      <c r="R2253" s="19"/>
    </row>
    <row r="2254" spans="1:18" s="18" customFormat="1" ht="15.75" collapsed="1" x14ac:dyDescent="0.25">
      <c r="A2254" s="106"/>
      <c r="B2254" s="80" t="s">
        <v>40</v>
      </c>
      <c r="C2254" s="81" t="s">
        <v>1416</v>
      </c>
      <c r="D2254" s="82" t="s">
        <v>817</v>
      </c>
      <c r="E2254" s="82" t="str">
        <f t="shared" ca="1" si="418"/>
        <v>0x3DB</v>
      </c>
      <c r="F2254" s="82">
        <f t="array" aca="1" ref="F2254" ca="1">IF(ISNUMBER(SEARCH("Bit", $K2254)), "", INDEX(F:F,MAX(IF(OFFSET(F2254,-25,0,24,1)&lt;&gt;"",ROW(OFFSET(F2254,-25,0,24,1)))),)+1)</f>
        <v>987</v>
      </c>
      <c r="G2254" s="82" t="s">
        <v>43</v>
      </c>
      <c r="H2254" s="82">
        <v>16</v>
      </c>
      <c r="I2254" s="82"/>
      <c r="J2254" s="82" t="s">
        <v>1401</v>
      </c>
      <c r="K2254" s="89" t="s">
        <v>45</v>
      </c>
      <c r="L2254" s="89" t="s">
        <v>1365</v>
      </c>
      <c r="M2254" s="90"/>
      <c r="N2254" s="91"/>
      <c r="Q2254" s="19"/>
      <c r="R2254" s="19"/>
    </row>
    <row r="2255" spans="1:18" s="18" customFormat="1" ht="22.5" hidden="1" outlineLevel="1" x14ac:dyDescent="0.25">
      <c r="A2255" s="106"/>
      <c r="B2255" s="80"/>
      <c r="C2255" s="81"/>
      <c r="D2255" s="82"/>
      <c r="E2255" s="82" t="str">
        <f t="shared" ca="1" si="418"/>
        <v/>
      </c>
      <c r="F2255" s="82" t="str">
        <f t="array" aca="1" ref="F2255" ca="1">IF(ISNUMBER(SEARCH("Bit", $K2255)), "", INDEX(F:F,MAX(IF(OFFSET(F2255,-25,0,24,1)&lt;&gt;"",ROW(OFFSET(F2255,-25,0,24,1)))),)+1)</f>
        <v/>
      </c>
      <c r="G2255" s="82"/>
      <c r="H2255" s="82"/>
      <c r="I2255" s="82"/>
      <c r="J2255" s="82"/>
      <c r="K2255" s="89" t="s">
        <v>265</v>
      </c>
      <c r="L2255" s="89"/>
      <c r="M2255" s="90" t="s">
        <v>1417</v>
      </c>
      <c r="N2255" s="91" t="s">
        <v>1418</v>
      </c>
      <c r="Q2255" s="19"/>
      <c r="R2255" s="19"/>
    </row>
    <row r="2256" spans="1:18" s="18" customFormat="1" ht="22.5" hidden="1" outlineLevel="1" x14ac:dyDescent="0.25">
      <c r="A2256" s="106"/>
      <c r="B2256" s="80"/>
      <c r="C2256" s="81"/>
      <c r="D2256" s="82"/>
      <c r="E2256" s="82" t="str">
        <f t="shared" ca="1" si="418"/>
        <v/>
      </c>
      <c r="F2256" s="82" t="str">
        <f t="array" aca="1" ref="F2256" ca="1">IF(ISNUMBER(SEARCH("Bit", $K2256)), "", INDEX(F:F,MAX(IF(OFFSET(F2256,-25,0,24,1)&lt;&gt;"",ROW(OFFSET(F2256,-25,0,24,1)))),)+1)</f>
        <v/>
      </c>
      <c r="G2256" s="82"/>
      <c r="H2256" s="82"/>
      <c r="I2256" s="82"/>
      <c r="J2256" s="82"/>
      <c r="K2256" s="89" t="s">
        <v>135</v>
      </c>
      <c r="L2256" s="89"/>
      <c r="M2256" s="90" t="s">
        <v>1419</v>
      </c>
      <c r="N2256" s="91" t="s">
        <v>1420</v>
      </c>
      <c r="Q2256" s="19"/>
      <c r="R2256" s="19"/>
    </row>
    <row r="2257" spans="1:18" s="18" customFormat="1" ht="15.75" collapsed="1" x14ac:dyDescent="0.25">
      <c r="A2257" s="106"/>
      <c r="B2257" s="80" t="s">
        <v>40</v>
      </c>
      <c r="C2257" s="81" t="s">
        <v>1421</v>
      </c>
      <c r="D2257" s="82" t="s">
        <v>817</v>
      </c>
      <c r="E2257" s="82" t="str">
        <f t="shared" ca="1" si="418"/>
        <v>0x3DC</v>
      </c>
      <c r="F2257" s="82">
        <f t="array" aca="1" ref="F2257" ca="1">IF(ISNUMBER(SEARCH("Bit", $K2257)), "", INDEX(F:F,MAX(IF(OFFSET(F2257,-25,0,24,1)&lt;&gt;"",ROW(OFFSET(F2257,-25,0,24,1)))),)+1)</f>
        <v>988</v>
      </c>
      <c r="G2257" s="82" t="s">
        <v>43</v>
      </c>
      <c r="H2257" s="82">
        <v>16</v>
      </c>
      <c r="I2257" s="82"/>
      <c r="J2257" s="82" t="s">
        <v>1401</v>
      </c>
      <c r="K2257" s="89" t="s">
        <v>45</v>
      </c>
      <c r="L2257" s="89" t="s">
        <v>1365</v>
      </c>
      <c r="M2257" s="90"/>
      <c r="N2257" s="91"/>
      <c r="Q2257" s="19"/>
      <c r="R2257" s="19"/>
    </row>
    <row r="2258" spans="1:18" s="18" customFormat="1" ht="22.5" hidden="1" outlineLevel="1" x14ac:dyDescent="0.25">
      <c r="A2258" s="106"/>
      <c r="B2258" s="80"/>
      <c r="C2258" s="81"/>
      <c r="D2258" s="82"/>
      <c r="E2258" s="82" t="str">
        <f t="shared" ca="1" si="415"/>
        <v/>
      </c>
      <c r="F2258" s="82" t="str">
        <f t="array" aca="1" ref="F2258" ca="1">IF(ISNUMBER(SEARCH("Bit", $K2258)), "", INDEX(F:F,MAX(IF(OFFSET(F2258,-25,0,24,1)&lt;&gt;"",ROW(OFFSET(F2258,-25,0,24,1)))),)+1)</f>
        <v/>
      </c>
      <c r="G2258" s="82"/>
      <c r="H2258" s="82"/>
      <c r="I2258" s="82"/>
      <c r="J2258" s="82"/>
      <c r="K2258" s="89" t="s">
        <v>265</v>
      </c>
      <c r="L2258" s="89"/>
      <c r="M2258" s="90" t="s">
        <v>1422</v>
      </c>
      <c r="N2258" s="91" t="s">
        <v>1423</v>
      </c>
      <c r="Q2258" s="19"/>
      <c r="R2258" s="19"/>
    </row>
    <row r="2259" spans="1:18" s="18" customFormat="1" ht="22.5" hidden="1" outlineLevel="1" x14ac:dyDescent="0.25">
      <c r="A2259" s="106"/>
      <c r="B2259" s="80"/>
      <c r="C2259" s="81"/>
      <c r="D2259" s="82"/>
      <c r="E2259" s="82" t="str">
        <f t="shared" ca="1" si="415"/>
        <v/>
      </c>
      <c r="F2259" s="82" t="str">
        <f t="array" aca="1" ref="F2259" ca="1">IF(ISNUMBER(SEARCH("Bit", $K2259)), "", INDEX(F:F,MAX(IF(OFFSET(F2259,-25,0,24,1)&lt;&gt;"",ROW(OFFSET(F2259,-25,0,24,1)))),)+1)</f>
        <v/>
      </c>
      <c r="G2259" s="82"/>
      <c r="H2259" s="82"/>
      <c r="I2259" s="82"/>
      <c r="J2259" s="82"/>
      <c r="K2259" s="89" t="s">
        <v>135</v>
      </c>
      <c r="L2259" s="89"/>
      <c r="M2259" s="90" t="s">
        <v>1424</v>
      </c>
      <c r="N2259" s="91" t="s">
        <v>1425</v>
      </c>
      <c r="Q2259" s="19"/>
      <c r="R2259" s="19"/>
    </row>
    <row r="2260" spans="1:18" s="18" customFormat="1" ht="15.75" collapsed="1" x14ac:dyDescent="0.25">
      <c r="A2260" s="106"/>
      <c r="B2260" s="80" t="s">
        <v>40</v>
      </c>
      <c r="C2260" s="81" t="s">
        <v>1426</v>
      </c>
      <c r="D2260" s="82" t="s">
        <v>817</v>
      </c>
      <c r="E2260" s="82" t="str">
        <f t="shared" ca="1" si="415"/>
        <v>0x3DD</v>
      </c>
      <c r="F2260" s="82">
        <f t="array" aca="1" ref="F2260" ca="1">IF(ISNUMBER(SEARCH("Bit", $K2260)), "", INDEX(F:F,MAX(IF(OFFSET(F2260,-25,0,24,1)&lt;&gt;"",ROW(OFFSET(F2260,-25,0,24,1)))),)+1)</f>
        <v>989</v>
      </c>
      <c r="G2260" s="82" t="s">
        <v>43</v>
      </c>
      <c r="H2260" s="82">
        <v>16</v>
      </c>
      <c r="I2260" s="82"/>
      <c r="J2260" s="82" t="s">
        <v>1401</v>
      </c>
      <c r="K2260" s="89" t="s">
        <v>45</v>
      </c>
      <c r="L2260" s="89" t="s">
        <v>1365</v>
      </c>
      <c r="M2260" s="90"/>
      <c r="N2260" s="91"/>
      <c r="Q2260" s="19"/>
      <c r="R2260" s="19"/>
    </row>
    <row r="2261" spans="1:18" s="18" customFormat="1" ht="22.5" hidden="1" outlineLevel="1" x14ac:dyDescent="0.25">
      <c r="A2261" s="106"/>
      <c r="B2261" s="80"/>
      <c r="C2261" s="81"/>
      <c r="D2261" s="82"/>
      <c r="E2261" s="82" t="str">
        <f t="shared" ca="1" si="415"/>
        <v/>
      </c>
      <c r="F2261" s="82" t="str">
        <f t="array" aca="1" ref="F2261" ca="1">IF(ISNUMBER(SEARCH("Bit", $K2261)), "", INDEX(F:F,MAX(IF(OFFSET(F2261,-25,0,24,1)&lt;&gt;"",ROW(OFFSET(F2261,-25,0,24,1)))),)+1)</f>
        <v/>
      </c>
      <c r="G2261" s="82"/>
      <c r="H2261" s="82"/>
      <c r="I2261" s="82"/>
      <c r="J2261" s="82"/>
      <c r="K2261" s="89" t="s">
        <v>265</v>
      </c>
      <c r="L2261" s="89"/>
      <c r="M2261" s="90" t="s">
        <v>1427</v>
      </c>
      <c r="N2261" s="91" t="s">
        <v>1428</v>
      </c>
      <c r="Q2261" s="19"/>
      <c r="R2261" s="19"/>
    </row>
    <row r="2262" spans="1:18" s="18" customFormat="1" ht="22.5" hidden="1" outlineLevel="1" x14ac:dyDescent="0.25">
      <c r="A2262" s="106"/>
      <c r="B2262" s="80"/>
      <c r="C2262" s="81"/>
      <c r="D2262" s="82"/>
      <c r="E2262" s="82" t="str">
        <f t="shared" ca="1" si="415"/>
        <v/>
      </c>
      <c r="F2262" s="82" t="str">
        <f t="array" aca="1" ref="F2262" ca="1">IF(ISNUMBER(SEARCH("Bit", $K2262)), "", INDEX(F:F,MAX(IF(OFFSET(F2262,-25,0,24,1)&lt;&gt;"",ROW(OFFSET(F2262,-25,0,24,1)))),)+1)</f>
        <v/>
      </c>
      <c r="G2262" s="82"/>
      <c r="H2262" s="82"/>
      <c r="I2262" s="82"/>
      <c r="J2262" s="82"/>
      <c r="K2262" s="89" t="s">
        <v>135</v>
      </c>
      <c r="L2262" s="89"/>
      <c r="M2262" s="90" t="s">
        <v>1429</v>
      </c>
      <c r="N2262" s="91" t="s">
        <v>1430</v>
      </c>
      <c r="Q2262" s="19"/>
      <c r="R2262" s="19"/>
    </row>
    <row r="2263" spans="1:18" s="18" customFormat="1" ht="15.75" collapsed="1" x14ac:dyDescent="0.25">
      <c r="A2263" s="106"/>
      <c r="B2263" s="80" t="s">
        <v>40</v>
      </c>
      <c r="C2263" s="81" t="s">
        <v>1431</v>
      </c>
      <c r="D2263" s="82" t="s">
        <v>817</v>
      </c>
      <c r="E2263" s="82" t="str">
        <f t="shared" ca="1" si="415"/>
        <v>0x3DE</v>
      </c>
      <c r="F2263" s="82">
        <f t="array" aca="1" ref="F2263" ca="1">IF(ISNUMBER(SEARCH("Bit", $K2263)), "", INDEX(F:F,MAX(IF(OFFSET(F2263,-25,0,24,1)&lt;&gt;"",ROW(OFFSET(F2263,-25,0,24,1)))),)+1)</f>
        <v>990</v>
      </c>
      <c r="G2263" s="82" t="s">
        <v>43</v>
      </c>
      <c r="H2263" s="82">
        <v>16</v>
      </c>
      <c r="I2263" s="82"/>
      <c r="J2263" s="82" t="s">
        <v>1401</v>
      </c>
      <c r="K2263" s="89" t="s">
        <v>45</v>
      </c>
      <c r="L2263" s="89" t="s">
        <v>1365</v>
      </c>
      <c r="M2263" s="90"/>
      <c r="N2263" s="91"/>
      <c r="Q2263" s="19"/>
      <c r="R2263" s="19"/>
    </row>
    <row r="2264" spans="1:18" s="18" customFormat="1" ht="22.5" hidden="1" outlineLevel="1" x14ac:dyDescent="0.25">
      <c r="A2264" s="106"/>
      <c r="B2264" s="80"/>
      <c r="C2264" s="81"/>
      <c r="D2264" s="82"/>
      <c r="E2264" s="82" t="str">
        <f t="shared" ca="1" si="415"/>
        <v/>
      </c>
      <c r="F2264" s="82" t="str">
        <f t="array" aca="1" ref="F2264" ca="1">IF(ISNUMBER(SEARCH("Bit", $K2264)), "", INDEX(F:F,MAX(IF(OFFSET(F2264,-25,0,24,1)&lt;&gt;"",ROW(OFFSET(F2264,-25,0,24,1)))),)+1)</f>
        <v/>
      </c>
      <c r="G2264" s="82"/>
      <c r="H2264" s="82"/>
      <c r="I2264" s="82"/>
      <c r="J2264" s="82"/>
      <c r="K2264" s="89" t="s">
        <v>265</v>
      </c>
      <c r="L2264" s="89"/>
      <c r="M2264" s="90" t="s">
        <v>1432</v>
      </c>
      <c r="N2264" s="91" t="s">
        <v>1433</v>
      </c>
      <c r="Q2264" s="19"/>
      <c r="R2264" s="19"/>
    </row>
    <row r="2265" spans="1:18" s="18" customFormat="1" ht="22.5" hidden="1" outlineLevel="1" x14ac:dyDescent="0.25">
      <c r="A2265" s="106"/>
      <c r="B2265" s="80"/>
      <c r="C2265" s="81"/>
      <c r="D2265" s="82"/>
      <c r="E2265" s="82" t="str">
        <f t="shared" ca="1" si="415"/>
        <v/>
      </c>
      <c r="F2265" s="82" t="str">
        <f t="array" aca="1" ref="F2265" ca="1">IF(ISNUMBER(SEARCH("Bit", $K2265)), "", INDEX(F:F,MAX(IF(OFFSET(F2265,-25,0,24,1)&lt;&gt;"",ROW(OFFSET(F2265,-25,0,24,1)))),)+1)</f>
        <v/>
      </c>
      <c r="G2265" s="82"/>
      <c r="H2265" s="82"/>
      <c r="I2265" s="82"/>
      <c r="J2265" s="82"/>
      <c r="K2265" s="89" t="s">
        <v>135</v>
      </c>
      <c r="L2265" s="89"/>
      <c r="M2265" s="90" t="s">
        <v>1434</v>
      </c>
      <c r="N2265" s="91" t="s">
        <v>1435</v>
      </c>
      <c r="Q2265" s="19"/>
      <c r="R2265" s="19"/>
    </row>
    <row r="2266" spans="1:18" s="18" customFormat="1" ht="15.75" collapsed="1" x14ac:dyDescent="0.25">
      <c r="A2266" s="106"/>
      <c r="B2266" s="80" t="s">
        <v>40</v>
      </c>
      <c r="C2266" s="81" t="s">
        <v>1436</v>
      </c>
      <c r="D2266" s="82" t="s">
        <v>817</v>
      </c>
      <c r="E2266" s="82" t="str">
        <f t="shared" ca="1" si="415"/>
        <v>0x3DF</v>
      </c>
      <c r="F2266" s="82">
        <f t="array" aca="1" ref="F2266" ca="1">IF(ISNUMBER(SEARCH("Bit", $K2266)), "", INDEX(F:F,MAX(IF(OFFSET(F2266,-25,0,24,1)&lt;&gt;"",ROW(OFFSET(F2266,-25,0,24,1)))),)+1)</f>
        <v>991</v>
      </c>
      <c r="G2266" s="82" t="s">
        <v>43</v>
      </c>
      <c r="H2266" s="82">
        <v>16</v>
      </c>
      <c r="I2266" s="82"/>
      <c r="J2266" s="82" t="s">
        <v>1401</v>
      </c>
      <c r="K2266" s="89" t="s">
        <v>45</v>
      </c>
      <c r="L2266" s="89" t="s">
        <v>1365</v>
      </c>
      <c r="M2266" s="90"/>
      <c r="N2266" s="91"/>
      <c r="Q2266" s="19"/>
      <c r="R2266" s="19"/>
    </row>
    <row r="2267" spans="1:18" s="18" customFormat="1" ht="22.5" hidden="1" outlineLevel="1" x14ac:dyDescent="0.25">
      <c r="A2267" s="106"/>
      <c r="B2267" s="80"/>
      <c r="C2267" s="81"/>
      <c r="D2267" s="82"/>
      <c r="E2267" s="82" t="str">
        <f t="shared" ref="E2267:E2268" ca="1" si="419">IF(F2267&lt;&gt;"","0x"&amp;DEC2HEX(F2267,3),"")</f>
        <v/>
      </c>
      <c r="F2267" s="82" t="str">
        <f t="array" aca="1" ref="F2267" ca="1">IF(ISNUMBER(SEARCH("Bit", $K2267)), "", INDEX(F:F,MAX(IF(OFFSET(F2267,-25,0,24,1)&lt;&gt;"",ROW(OFFSET(F2267,-25,0,24,1)))),)+1)</f>
        <v/>
      </c>
      <c r="G2267" s="82"/>
      <c r="H2267" s="82"/>
      <c r="I2267" s="82"/>
      <c r="J2267" s="82"/>
      <c r="K2267" s="89" t="s">
        <v>265</v>
      </c>
      <c r="L2267" s="89"/>
      <c r="M2267" s="90" t="s">
        <v>1437</v>
      </c>
      <c r="N2267" s="91" t="s">
        <v>1438</v>
      </c>
      <c r="Q2267" s="19"/>
      <c r="R2267" s="19"/>
    </row>
    <row r="2268" spans="1:18" s="18" customFormat="1" ht="22.5" hidden="1" outlineLevel="1" x14ac:dyDescent="0.25">
      <c r="A2268" s="106"/>
      <c r="B2268" s="80"/>
      <c r="C2268" s="81"/>
      <c r="D2268" s="82"/>
      <c r="E2268" s="82" t="str">
        <f t="shared" ca="1" si="419"/>
        <v/>
      </c>
      <c r="F2268" s="82" t="str">
        <f t="array" aca="1" ref="F2268" ca="1">IF(ISNUMBER(SEARCH("Bit", $K2268)), "", INDEX(F:F,MAX(IF(OFFSET(F2268,-25,0,24,1)&lt;&gt;"",ROW(OFFSET(F2268,-25,0,24,1)))),)+1)</f>
        <v/>
      </c>
      <c r="G2268" s="82"/>
      <c r="H2268" s="82"/>
      <c r="I2268" s="82"/>
      <c r="J2268" s="82"/>
      <c r="K2268" s="89" t="s">
        <v>135</v>
      </c>
      <c r="L2268" s="89"/>
      <c r="M2268" s="90" t="s">
        <v>1439</v>
      </c>
      <c r="N2268" s="91" t="s">
        <v>1440</v>
      </c>
      <c r="Q2268" s="19"/>
      <c r="R2268" s="19"/>
    </row>
    <row r="2269" spans="1:18" s="18" customFormat="1" ht="15.75" collapsed="1" x14ac:dyDescent="0.25">
      <c r="A2269" s="106"/>
      <c r="B2269" s="80" t="s">
        <v>40</v>
      </c>
      <c r="C2269" s="81" t="s">
        <v>1441</v>
      </c>
      <c r="D2269" s="82" t="s">
        <v>817</v>
      </c>
      <c r="E2269" s="82" t="str">
        <f t="shared" ref="E2269:E2274" ca="1" si="420">IF(F2269&lt;&gt;"","0x"&amp;DEC2HEX(F2269,3),"")</f>
        <v>0x3E0</v>
      </c>
      <c r="F2269" s="82">
        <f t="array" aca="1" ref="F2269" ca="1">IF(ISNUMBER(SEARCH("Bit", $K2269)), "", INDEX(F:F,MAX(IF(OFFSET(F2269,-25,0,24,1)&lt;&gt;"",ROW(OFFSET(F2269,-25,0,24,1)))),)+1)</f>
        <v>992</v>
      </c>
      <c r="G2269" s="82" t="s">
        <v>824</v>
      </c>
      <c r="H2269" s="82">
        <v>8</v>
      </c>
      <c r="I2269" s="82"/>
      <c r="J2269" s="82"/>
      <c r="K2269" s="89" t="s">
        <v>45</v>
      </c>
      <c r="L2269" s="89" t="s">
        <v>1442</v>
      </c>
      <c r="M2269" s="90"/>
      <c r="N2269" s="91"/>
      <c r="Q2269" s="19"/>
      <c r="R2269" s="19"/>
    </row>
    <row r="2270" spans="1:18" s="18" customFormat="1" ht="15.75" hidden="1" outlineLevel="1" x14ac:dyDescent="0.25">
      <c r="A2270" s="106"/>
      <c r="B2270" s="100"/>
      <c r="C2270" s="101"/>
      <c r="D2270" s="102"/>
      <c r="E2270" s="102" t="str">
        <f t="shared" ca="1" si="420"/>
        <v/>
      </c>
      <c r="F2270" s="82" t="str">
        <f t="array" aca="1" ref="F2270" ca="1">IF(ISNUMBER(SEARCH("Bit", $K2270)), "", INDEX(F:F,MAX(IF(OFFSET(F2270,-25,0,24,1)&lt;&gt;"",ROW(OFFSET(F2270,-25,0,24,1)))),)+1)</f>
        <v/>
      </c>
      <c r="G2270" s="102"/>
      <c r="H2270" s="102"/>
      <c r="I2270" s="102"/>
      <c r="J2270" s="102"/>
      <c r="K2270" s="103" t="s">
        <v>190</v>
      </c>
      <c r="L2270" s="103"/>
      <c r="M2270" s="104" t="s">
        <v>191</v>
      </c>
      <c r="N2270" s="105" t="s">
        <v>192</v>
      </c>
      <c r="Q2270" s="19"/>
      <c r="R2270" s="19"/>
    </row>
    <row r="2271" spans="1:18" s="18" customFormat="1" ht="22.5" hidden="1" outlineLevel="1" x14ac:dyDescent="0.25">
      <c r="A2271" s="106"/>
      <c r="B2271" s="100"/>
      <c r="C2271" s="101"/>
      <c r="D2271" s="102"/>
      <c r="E2271" s="102" t="str">
        <f t="shared" ca="1" si="420"/>
        <v/>
      </c>
      <c r="F2271" s="82" t="str">
        <f t="array" aca="1" ref="F2271" ca="1">IF(ISNUMBER(SEARCH("Bit", $K2271)), "", INDEX(F:F,MAX(IF(OFFSET(F2271,-25,0,24,1)&lt;&gt;"",ROW(OFFSET(F2271,-25,0,24,1)))),)+1)</f>
        <v/>
      </c>
      <c r="G2271" s="102"/>
      <c r="H2271" s="102"/>
      <c r="I2271" s="102"/>
      <c r="J2271" s="102"/>
      <c r="K2271" s="103" t="s">
        <v>37</v>
      </c>
      <c r="L2271" s="103"/>
      <c r="M2271" s="104" t="s">
        <v>193</v>
      </c>
      <c r="N2271" s="105" t="s">
        <v>194</v>
      </c>
      <c r="Q2271" s="19"/>
      <c r="R2271" s="19"/>
    </row>
    <row r="2272" spans="1:18" s="18" customFormat="1" ht="45" hidden="1" outlineLevel="1" x14ac:dyDescent="0.25">
      <c r="A2272" s="106"/>
      <c r="B2272" s="100"/>
      <c r="C2272" s="101"/>
      <c r="D2272" s="102"/>
      <c r="E2272" s="102" t="str">
        <f t="shared" ca="1" si="420"/>
        <v/>
      </c>
      <c r="F2272" s="82" t="str">
        <f t="array" aca="1" ref="F2272" ca="1">IF(ISNUMBER(SEARCH("Bit", $K2272)), "", INDEX(F:F,MAX(IF(OFFSET(F2272,-25,0,24,1)&lt;&gt;"",ROW(OFFSET(F2272,-25,0,24,1)))),)+1)</f>
        <v/>
      </c>
      <c r="G2272" s="102"/>
      <c r="H2272" s="102"/>
      <c r="I2272" s="102"/>
      <c r="J2272" s="102"/>
      <c r="K2272" s="103" t="s">
        <v>38</v>
      </c>
      <c r="L2272" s="103"/>
      <c r="M2272" s="104" t="s">
        <v>195</v>
      </c>
      <c r="N2272" s="105" t="s">
        <v>196</v>
      </c>
      <c r="Q2272" s="19"/>
      <c r="R2272" s="19"/>
    </row>
    <row r="2273" spans="1:18" s="18" customFormat="1" ht="22.5" hidden="1" outlineLevel="1" x14ac:dyDescent="0.25">
      <c r="A2273" s="106"/>
      <c r="B2273" s="100"/>
      <c r="C2273" s="101"/>
      <c r="D2273" s="102"/>
      <c r="E2273" s="102" t="str">
        <f t="shared" ca="1" si="420"/>
        <v/>
      </c>
      <c r="F2273" s="82" t="str">
        <f t="array" aca="1" ref="F2273" ca="1">IF(ISNUMBER(SEARCH("Bit", $K2273)), "", INDEX(F:F,MAX(IF(OFFSET(F2273,-25,0,24,1)&lt;&gt;"",ROW(OFFSET(F2273,-25,0,24,1)))),)+1)</f>
        <v/>
      </c>
      <c r="G2273" s="102"/>
      <c r="H2273" s="102"/>
      <c r="I2273" s="102"/>
      <c r="J2273" s="102"/>
      <c r="K2273" s="103" t="s">
        <v>39</v>
      </c>
      <c r="L2273" s="103"/>
      <c r="M2273" s="104" t="s">
        <v>2207</v>
      </c>
      <c r="N2273" s="105" t="s">
        <v>2208</v>
      </c>
      <c r="Q2273" s="19"/>
      <c r="R2273" s="19"/>
    </row>
    <row r="2274" spans="1:18" s="18" customFormat="1" ht="22.5" hidden="1" outlineLevel="1" x14ac:dyDescent="0.25">
      <c r="A2274" s="106"/>
      <c r="B2274" s="100"/>
      <c r="C2274" s="101"/>
      <c r="D2274" s="102"/>
      <c r="E2274" s="102" t="str">
        <f t="shared" ca="1" si="420"/>
        <v/>
      </c>
      <c r="F2274" s="82" t="str">
        <f t="array" aca="1" ref="F2274" ca="1">IF(ISNUMBER(SEARCH("Bit", $K2274)), "", INDEX(F:F,MAX(IF(OFFSET(F2274,-25,0,24,1)&lt;&gt;"",ROW(OFFSET(F2274,-25,0,24,1)))),)+1)</f>
        <v/>
      </c>
      <c r="G2274" s="102"/>
      <c r="H2274" s="102"/>
      <c r="I2274" s="102"/>
      <c r="J2274" s="102"/>
      <c r="K2274" s="103" t="s">
        <v>261</v>
      </c>
      <c r="L2274" s="103"/>
      <c r="M2274" s="104" t="s">
        <v>198</v>
      </c>
      <c r="N2274" s="105" t="s">
        <v>199</v>
      </c>
      <c r="Q2274" s="19"/>
      <c r="R2274" s="19"/>
    </row>
    <row r="2275" spans="1:18" s="18" customFormat="1" ht="15.75" collapsed="1" x14ac:dyDescent="0.25">
      <c r="A2275" s="106"/>
      <c r="B2275" s="80" t="s">
        <v>40</v>
      </c>
      <c r="C2275" s="81" t="s">
        <v>1443</v>
      </c>
      <c r="D2275" s="82" t="s">
        <v>817</v>
      </c>
      <c r="E2275" s="82" t="str">
        <f t="shared" ref="E2275:E2298" ca="1" si="421">IF(F2275&lt;&gt;"","0x"&amp;DEC2HEX(F2275,3),"")</f>
        <v>0x3E1</v>
      </c>
      <c r="F2275" s="82">
        <f t="array" aca="1" ref="F2275" ca="1">IF(ISNUMBER(SEARCH("Bit", $K2275)), "", INDEX(F:F,MAX(IF(OFFSET(F2275,-25,0,24,1)&lt;&gt;"",ROW(OFFSET(F2275,-25,0,24,1)))),)+1)</f>
        <v>993</v>
      </c>
      <c r="G2275" s="82" t="s">
        <v>824</v>
      </c>
      <c r="H2275" s="82">
        <v>16</v>
      </c>
      <c r="I2275" s="82"/>
      <c r="J2275" s="82"/>
      <c r="K2275" s="89" t="s">
        <v>45</v>
      </c>
      <c r="L2275" s="89" t="s">
        <v>1442</v>
      </c>
      <c r="M2275" s="90"/>
      <c r="N2275" s="91"/>
      <c r="Q2275" s="19"/>
      <c r="R2275" s="19"/>
    </row>
    <row r="2276" spans="1:18" s="18" customFormat="1" ht="15.75" hidden="1" outlineLevel="1" x14ac:dyDescent="0.25">
      <c r="A2276" s="106"/>
      <c r="B2276" s="80"/>
      <c r="C2276" s="81"/>
      <c r="D2276" s="82"/>
      <c r="E2276" s="82" t="str">
        <f t="shared" ca="1" si="421"/>
        <v/>
      </c>
      <c r="F2276" s="82" t="str">
        <f t="array" aca="1" ref="F2276" ca="1">IF(ISNUMBER(SEARCH("Bit", $K2276)), "", INDEX(F:F,MAX(IF(OFFSET(F2276,-25,0,24,1)&lt;&gt;"",ROW(OFFSET(F2276,-25,0,24,1)))),)+1)</f>
        <v/>
      </c>
      <c r="G2276" s="82"/>
      <c r="H2276" s="82"/>
      <c r="I2276" s="82"/>
      <c r="J2276" s="82"/>
      <c r="K2276" s="103" t="s">
        <v>47</v>
      </c>
      <c r="L2276" s="89"/>
      <c r="M2276" s="104" t="s">
        <v>48</v>
      </c>
      <c r="N2276" s="105" t="s">
        <v>236</v>
      </c>
      <c r="Q2276" s="19"/>
      <c r="R2276" s="19"/>
    </row>
    <row r="2277" spans="1:18" s="18" customFormat="1" ht="15.75" hidden="1" outlineLevel="1" x14ac:dyDescent="0.25">
      <c r="A2277" s="106"/>
      <c r="B2277" s="80"/>
      <c r="C2277" s="81"/>
      <c r="D2277" s="82"/>
      <c r="E2277" s="82" t="str">
        <f t="shared" ref="E2277" ca="1" si="422">IF(F2277&lt;&gt;"","0x"&amp;DEC2HEX(F2277,3),"")</f>
        <v/>
      </c>
      <c r="F2277" s="82" t="str">
        <f t="array" aca="1" ref="F2277" ca="1">IF(ISNUMBER(SEARCH("Bit", $K2277)), "", INDEX(F:F,MAX(IF(OFFSET(F2277,-25,0,24,1)&lt;&gt;"",ROW(OFFSET(F2277,-25,0,24,1)))),)+1)</f>
        <v/>
      </c>
      <c r="G2277" s="82"/>
      <c r="H2277" s="82"/>
      <c r="I2277" s="82"/>
      <c r="J2277" s="82"/>
      <c r="K2277" s="103" t="s">
        <v>50</v>
      </c>
      <c r="L2277" s="89"/>
      <c r="M2277" s="104" t="s">
        <v>51</v>
      </c>
      <c r="N2277" s="105" t="s">
        <v>237</v>
      </c>
      <c r="Q2277" s="19"/>
      <c r="R2277" s="19"/>
    </row>
    <row r="2278" spans="1:18" s="18" customFormat="1" ht="112.5" hidden="1" outlineLevel="1" x14ac:dyDescent="0.25">
      <c r="A2278" s="106"/>
      <c r="B2278" s="80"/>
      <c r="C2278" s="81"/>
      <c r="D2278" s="82"/>
      <c r="E2278" s="82" t="str">
        <f t="shared" ca="1" si="421"/>
        <v/>
      </c>
      <c r="F2278" s="82" t="str">
        <f t="array" aca="1" ref="F2278" ca="1">IF(ISNUMBER(SEARCH("Bit", $K2278)), "", INDEX(F:F,MAX(IF(OFFSET(F2278,-25,0,24,1)&lt;&gt;"",ROW(OFFSET(F2278,-25,0,24,1)))),)+1)</f>
        <v/>
      </c>
      <c r="G2278" s="82"/>
      <c r="H2278" s="82"/>
      <c r="I2278" s="82"/>
      <c r="J2278" s="82"/>
      <c r="K2278" s="103" t="s">
        <v>53</v>
      </c>
      <c r="L2278" s="89"/>
      <c r="M2278" s="104" t="s">
        <v>54</v>
      </c>
      <c r="N2278" s="105" t="s">
        <v>1797</v>
      </c>
      <c r="Q2278" s="19"/>
      <c r="R2278" s="19"/>
    </row>
    <row r="2279" spans="1:18" s="18" customFormat="1" ht="15.75" collapsed="1" x14ac:dyDescent="0.25">
      <c r="A2279" s="106"/>
      <c r="B2279" s="80" t="s">
        <v>40</v>
      </c>
      <c r="C2279" s="81" t="s">
        <v>1444</v>
      </c>
      <c r="D2279" s="82" t="s">
        <v>817</v>
      </c>
      <c r="E2279" s="82" t="str">
        <f t="shared" ca="1" si="421"/>
        <v>0x3E2</v>
      </c>
      <c r="F2279" s="82">
        <f t="array" aca="1" ref="F2279" ca="1">IF(ISNUMBER(SEARCH("Bit", $K2279)), "", INDEX(F:F,MAX(IF(OFFSET(F2279,-25,0,24,1)&lt;&gt;"",ROW(OFFSET(F2279,-25,0,24,1)))),)+1)</f>
        <v>994</v>
      </c>
      <c r="G2279" s="82" t="s">
        <v>43</v>
      </c>
      <c r="H2279" s="82">
        <v>16</v>
      </c>
      <c r="I2279" s="82"/>
      <c r="J2279" s="82"/>
      <c r="K2279" s="89" t="s">
        <v>45</v>
      </c>
      <c r="L2279" s="89" t="s">
        <v>1442</v>
      </c>
      <c r="M2279" s="90"/>
      <c r="N2279" s="91"/>
      <c r="Q2279" s="19"/>
      <c r="R2279" s="19"/>
    </row>
    <row r="2280" spans="1:18" s="18" customFormat="1" ht="15.75" hidden="1" outlineLevel="1" x14ac:dyDescent="0.25">
      <c r="A2280" s="106"/>
      <c r="B2280" s="80"/>
      <c r="C2280" s="81"/>
      <c r="D2280" s="82"/>
      <c r="E2280" s="82" t="str">
        <f t="shared" ca="1" si="421"/>
        <v/>
      </c>
      <c r="F2280" s="82" t="str">
        <f t="array" aca="1" ref="F2280" ca="1">IF(ISNUMBER(SEARCH("Bit", $K2280)), "", INDEX(F:F,MAX(IF(OFFSET(F2280,-25,0,24,1)&lt;&gt;"",ROW(OFFSET(F2280,-25,0,24,1)))),)+1)</f>
        <v/>
      </c>
      <c r="G2280" s="82"/>
      <c r="H2280" s="82"/>
      <c r="I2280" s="82"/>
      <c r="J2280" s="82"/>
      <c r="K2280" s="89" t="s">
        <v>112</v>
      </c>
      <c r="L2280" s="89"/>
      <c r="M2280" s="90" t="s">
        <v>1444</v>
      </c>
      <c r="N2280" s="91"/>
      <c r="Q2280" s="19"/>
      <c r="R2280" s="19"/>
    </row>
    <row r="2281" spans="1:18" s="18" customFormat="1" ht="15.75" collapsed="1" x14ac:dyDescent="0.25">
      <c r="A2281" s="106"/>
      <c r="B2281" s="80" t="s">
        <v>40</v>
      </c>
      <c r="C2281" s="81" t="s">
        <v>1445</v>
      </c>
      <c r="D2281" s="82" t="s">
        <v>817</v>
      </c>
      <c r="E2281" s="82" t="str">
        <f t="shared" ca="1" si="421"/>
        <v>0x3E3</v>
      </c>
      <c r="F2281" s="82">
        <f t="array" aca="1" ref="F2281" ca="1">IF(ISNUMBER(SEARCH("Bit", $K2281)), "", INDEX(F:F,MAX(IF(OFFSET(F2281,-25,0,24,1)&lt;&gt;"",ROW(OFFSET(F2281,-25,0,24,1)))),)+1)</f>
        <v>995</v>
      </c>
      <c r="G2281" s="82" t="s">
        <v>43</v>
      </c>
      <c r="H2281" s="82">
        <v>12</v>
      </c>
      <c r="I2281" s="82"/>
      <c r="J2281" s="82" t="s">
        <v>1364</v>
      </c>
      <c r="K2281" s="89" t="s">
        <v>45</v>
      </c>
      <c r="L2281" s="89" t="s">
        <v>1442</v>
      </c>
      <c r="M2281" s="90"/>
      <c r="N2281" s="91"/>
      <c r="Q2281" s="19"/>
      <c r="R2281" s="19"/>
    </row>
    <row r="2282" spans="1:18" s="18" customFormat="1" ht="33.75" hidden="1" outlineLevel="1" x14ac:dyDescent="0.25">
      <c r="A2282" s="106"/>
      <c r="B2282" s="80"/>
      <c r="C2282" s="81"/>
      <c r="D2282" s="82"/>
      <c r="E2282" s="82" t="str">
        <f t="shared" ca="1" si="421"/>
        <v/>
      </c>
      <c r="F2282" s="82" t="str">
        <f t="array" aca="1" ref="F2282" ca="1">IF(ISNUMBER(SEARCH("Bit", $K2282)), "", INDEX(F:F,MAX(IF(OFFSET(F2282,-25,0,24,1)&lt;&gt;"",ROW(OFFSET(F2282,-25,0,24,1)))),)+1)</f>
        <v/>
      </c>
      <c r="G2282" s="82"/>
      <c r="H2282" s="82"/>
      <c r="I2282" s="82"/>
      <c r="J2282" s="82"/>
      <c r="K2282" s="89" t="s">
        <v>244</v>
      </c>
      <c r="L2282" s="89"/>
      <c r="M2282" s="90" t="s">
        <v>245</v>
      </c>
      <c r="N2282" s="91" t="s">
        <v>246</v>
      </c>
      <c r="Q2282" s="19"/>
      <c r="R2282" s="19"/>
    </row>
    <row r="2283" spans="1:18" s="18" customFormat="1" ht="33.75" hidden="1" outlineLevel="1" x14ac:dyDescent="0.25">
      <c r="A2283" s="106"/>
      <c r="B2283" s="80"/>
      <c r="C2283" s="81"/>
      <c r="D2283" s="82"/>
      <c r="E2283" s="82" t="str">
        <f t="shared" ref="E2283" ca="1" si="423">IF(F2283&lt;&gt;"","0x"&amp;DEC2HEX(F2283,3),"")</f>
        <v/>
      </c>
      <c r="F2283" s="82" t="str">
        <f t="array" aca="1" ref="F2283" ca="1">IF(ISNUMBER(SEARCH("Bit", $K2283)), "", INDEX(F:F,MAX(IF(OFFSET(F2283,-25,0,24,1)&lt;&gt;"",ROW(OFFSET(F2283,-25,0,24,1)))),)+1)</f>
        <v/>
      </c>
      <c r="G2283" s="82"/>
      <c r="H2283" s="82"/>
      <c r="I2283" s="82"/>
      <c r="J2283" s="82"/>
      <c r="K2283" s="89" t="s">
        <v>50</v>
      </c>
      <c r="L2283" s="89"/>
      <c r="M2283" s="90" t="s">
        <v>247</v>
      </c>
      <c r="N2283" s="91" t="s">
        <v>248</v>
      </c>
      <c r="Q2283" s="19"/>
      <c r="R2283" s="19"/>
    </row>
    <row r="2284" spans="1:18" s="18" customFormat="1" ht="33.75" hidden="1" outlineLevel="1" x14ac:dyDescent="0.25">
      <c r="A2284" s="106"/>
      <c r="B2284" s="80"/>
      <c r="C2284" s="81"/>
      <c r="D2284" s="82"/>
      <c r="E2284" s="82" t="str">
        <f t="shared" ca="1" si="421"/>
        <v/>
      </c>
      <c r="F2284" s="82" t="str">
        <f t="array" aca="1" ref="F2284" ca="1">IF(ISNUMBER(SEARCH("Bit", $K2284)), "", INDEX(F:F,MAX(IF(OFFSET(F2284,-25,0,24,1)&lt;&gt;"",ROW(OFFSET(F2284,-25,0,24,1)))),)+1)</f>
        <v/>
      </c>
      <c r="G2284" s="82"/>
      <c r="H2284" s="82"/>
      <c r="I2284" s="82"/>
      <c r="J2284" s="82"/>
      <c r="K2284" s="89" t="s">
        <v>249</v>
      </c>
      <c r="L2284" s="89"/>
      <c r="M2284" s="90" t="s">
        <v>250</v>
      </c>
      <c r="N2284" s="91" t="s">
        <v>251</v>
      </c>
      <c r="Q2284" s="19"/>
      <c r="R2284" s="19"/>
    </row>
    <row r="2285" spans="1:18" s="18" customFormat="1" ht="33.75" hidden="1" outlineLevel="1" x14ac:dyDescent="0.25">
      <c r="A2285" s="106"/>
      <c r="B2285" s="80"/>
      <c r="C2285" s="81"/>
      <c r="D2285" s="82"/>
      <c r="E2285" s="82" t="str">
        <f t="shared" ref="E2285" ca="1" si="424">IF(F2285&lt;&gt;"","0x"&amp;DEC2HEX(F2285,3),"")</f>
        <v/>
      </c>
      <c r="F2285" s="82" t="str">
        <f t="array" aca="1" ref="F2285" ca="1">IF(ISNUMBER(SEARCH("Bit", $K2285)), "", INDEX(F:F,MAX(IF(OFFSET(F2285,-25,0,24,1)&lt;&gt;"",ROW(OFFSET(F2285,-25,0,24,1)))),)+1)</f>
        <v/>
      </c>
      <c r="G2285" s="82"/>
      <c r="H2285" s="82"/>
      <c r="I2285" s="82"/>
      <c r="J2285" s="82"/>
      <c r="K2285" s="89" t="s">
        <v>69</v>
      </c>
      <c r="L2285" s="89"/>
      <c r="M2285" s="90" t="s">
        <v>252</v>
      </c>
      <c r="N2285" s="91" t="s">
        <v>253</v>
      </c>
      <c r="Q2285" s="19"/>
      <c r="R2285" s="19"/>
    </row>
    <row r="2286" spans="1:18" s="18" customFormat="1" ht="22.5" hidden="1" outlineLevel="1" x14ac:dyDescent="0.25">
      <c r="A2286" s="106"/>
      <c r="B2286" s="80"/>
      <c r="C2286" s="81"/>
      <c r="D2286" s="82"/>
      <c r="E2286" s="82" t="str">
        <f t="shared" ca="1" si="421"/>
        <v/>
      </c>
      <c r="F2286" s="82" t="str">
        <f t="array" aca="1" ref="F2286" ca="1">IF(ISNUMBER(SEARCH("Bit", $K2286)), "", INDEX(F:F,MAX(IF(OFFSET(F2286,-25,0,24,1)&lt;&gt;"",ROW(OFFSET(F2286,-25,0,24,1)))),)+1)</f>
        <v/>
      </c>
      <c r="G2286" s="82"/>
      <c r="H2286" s="82"/>
      <c r="I2286" s="82"/>
      <c r="J2286" s="82"/>
      <c r="K2286" s="89" t="s">
        <v>254</v>
      </c>
      <c r="L2286" s="89"/>
      <c r="M2286" s="90" t="s">
        <v>255</v>
      </c>
      <c r="N2286" s="91" t="s">
        <v>256</v>
      </c>
      <c r="Q2286" s="19"/>
      <c r="R2286" s="19"/>
    </row>
    <row r="2287" spans="1:18" s="18" customFormat="1" ht="22.5" hidden="1" outlineLevel="1" x14ac:dyDescent="0.25">
      <c r="A2287" s="106"/>
      <c r="B2287" s="80"/>
      <c r="C2287" s="81"/>
      <c r="D2287" s="82"/>
      <c r="E2287" s="82" t="str">
        <f t="shared" ref="E2287" ca="1" si="425">IF(F2287&lt;&gt;"","0x"&amp;DEC2HEX(F2287,3),"")</f>
        <v/>
      </c>
      <c r="F2287" s="82" t="str">
        <f t="array" aca="1" ref="F2287" ca="1">IF(ISNUMBER(SEARCH("Bit", $K2287)), "", INDEX(F:F,MAX(IF(OFFSET(F2287,-25,0,24,1)&lt;&gt;"",ROW(OFFSET(F2287,-25,0,24,1)))),)+1)</f>
        <v/>
      </c>
      <c r="G2287" s="82"/>
      <c r="H2287" s="82"/>
      <c r="I2287" s="82"/>
      <c r="J2287" s="82"/>
      <c r="K2287" s="89" t="s">
        <v>99</v>
      </c>
      <c r="L2287" s="89"/>
      <c r="M2287" s="90" t="s">
        <v>257</v>
      </c>
      <c r="N2287" s="91" t="s">
        <v>258</v>
      </c>
      <c r="Q2287" s="19"/>
      <c r="R2287" s="19"/>
    </row>
    <row r="2288" spans="1:18" s="18" customFormat="1" ht="22.5" hidden="1" outlineLevel="1" x14ac:dyDescent="0.25">
      <c r="A2288" s="106"/>
      <c r="B2288" s="80"/>
      <c r="C2288" s="81"/>
      <c r="D2288" s="82"/>
      <c r="E2288" s="82" t="str">
        <f t="shared" ca="1" si="421"/>
        <v/>
      </c>
      <c r="F2288" s="82" t="str">
        <f t="array" aca="1" ref="F2288" ca="1">IF(ISNUMBER(SEARCH("Bit", $K2288)), "", INDEX(F:F,MAX(IF(OFFSET(F2288,-25,0,24,1)&lt;&gt;"",ROW(OFFSET(F2288,-25,0,24,1)))),)+1)</f>
        <v/>
      </c>
      <c r="G2288" s="82"/>
      <c r="H2288" s="82"/>
      <c r="I2288" s="82"/>
      <c r="J2288" s="82"/>
      <c r="K2288" s="89" t="s">
        <v>101</v>
      </c>
      <c r="L2288" s="89"/>
      <c r="M2288" s="90" t="s">
        <v>259</v>
      </c>
      <c r="N2288" s="91" t="s">
        <v>260</v>
      </c>
      <c r="Q2288" s="19"/>
      <c r="R2288" s="19"/>
    </row>
    <row r="2289" spans="1:18" s="18" customFormat="1" ht="22.5" hidden="1" outlineLevel="1" x14ac:dyDescent="0.25">
      <c r="A2289" s="106"/>
      <c r="B2289" s="80"/>
      <c r="C2289" s="81"/>
      <c r="D2289" s="82"/>
      <c r="E2289" s="82" t="str">
        <f t="shared" ref="E2289" ca="1" si="426">IF(F2289&lt;&gt;"","0x"&amp;DEC2HEX(F2289,3),"")</f>
        <v/>
      </c>
      <c r="F2289" s="82" t="str">
        <f t="array" aca="1" ref="F2289" ca="1">IF(ISNUMBER(SEARCH("Bit", $K2289)), "", INDEX(F:F,MAX(IF(OFFSET(F2289,-25,0,24,1)&lt;&gt;"",ROW(OFFSET(F2289,-25,0,24,1)))),)+1)</f>
        <v/>
      </c>
      <c r="G2289" s="82"/>
      <c r="H2289" s="82"/>
      <c r="I2289" s="82"/>
      <c r="J2289" s="82"/>
      <c r="K2289" s="89" t="s">
        <v>261</v>
      </c>
      <c r="L2289" s="89"/>
      <c r="M2289" s="90" t="s">
        <v>262</v>
      </c>
      <c r="N2289" s="91" t="s">
        <v>263</v>
      </c>
      <c r="Q2289" s="19"/>
      <c r="R2289" s="19"/>
    </row>
    <row r="2290" spans="1:18" s="18" customFormat="1" ht="15.75" collapsed="1" x14ac:dyDescent="0.25">
      <c r="A2290" s="106"/>
      <c r="B2290" s="80" t="s">
        <v>40</v>
      </c>
      <c r="C2290" s="81" t="s">
        <v>1446</v>
      </c>
      <c r="D2290" s="82" t="s">
        <v>817</v>
      </c>
      <c r="E2290" s="82" t="str">
        <f t="shared" ca="1" si="421"/>
        <v>0x3E4</v>
      </c>
      <c r="F2290" s="82">
        <f t="array" aca="1" ref="F2290" ca="1">IF(ISNUMBER(SEARCH("Bit", $K2290)), "", INDEX(F:F,MAX(IF(OFFSET(F2290,-25,0,24,1)&lt;&gt;"",ROW(OFFSET(F2290,-25,0,24,1)))),)+1)</f>
        <v>996</v>
      </c>
      <c r="G2290" s="82" t="s">
        <v>43</v>
      </c>
      <c r="H2290" s="82">
        <v>8</v>
      </c>
      <c r="I2290" s="82"/>
      <c r="J2290" s="82"/>
      <c r="K2290" s="89" t="s">
        <v>45</v>
      </c>
      <c r="L2290" s="89" t="s">
        <v>1442</v>
      </c>
      <c r="M2290" s="90"/>
      <c r="N2290" s="91"/>
      <c r="Q2290" s="19"/>
      <c r="R2290" s="19"/>
    </row>
    <row r="2291" spans="1:18" s="18" customFormat="1" ht="22.5" hidden="1" outlineLevel="1" x14ac:dyDescent="0.25">
      <c r="A2291" s="106"/>
      <c r="B2291" s="80"/>
      <c r="C2291" s="81"/>
      <c r="D2291" s="82"/>
      <c r="E2291" s="82" t="str">
        <f t="shared" ref="E2291:E2294" ca="1" si="427">IF(F2291&lt;&gt;"","0x"&amp;DEC2HEX(F2291,3),"")</f>
        <v/>
      </c>
      <c r="F2291" s="82" t="str">
        <f t="array" aca="1" ref="F2291" ca="1">IF(ISNUMBER(SEARCH("Bit", $K2291)), "", INDEX(F:F,MAX(IF(OFFSET(F2291,-25,0,24,1)&lt;&gt;"",ROW(OFFSET(F2291,-25,0,24,1)))),)+1)</f>
        <v/>
      </c>
      <c r="G2291" s="82"/>
      <c r="H2291" s="82"/>
      <c r="I2291" s="82"/>
      <c r="J2291" s="82"/>
      <c r="K2291" s="89" t="s">
        <v>34</v>
      </c>
      <c r="L2291" s="89"/>
      <c r="M2291" s="90" t="s">
        <v>647</v>
      </c>
      <c r="N2291" s="91" t="s">
        <v>648</v>
      </c>
      <c r="Q2291" s="19"/>
      <c r="R2291" s="19"/>
    </row>
    <row r="2292" spans="1:18" s="18" customFormat="1" ht="15.75" hidden="1" outlineLevel="1" x14ac:dyDescent="0.25">
      <c r="A2292" s="106"/>
      <c r="B2292" s="80"/>
      <c r="C2292" s="81"/>
      <c r="D2292" s="82"/>
      <c r="E2292" s="82" t="str">
        <f t="shared" ca="1" si="427"/>
        <v/>
      </c>
      <c r="F2292" s="82" t="str">
        <f t="array" aca="1" ref="F2292" ca="1">IF(ISNUMBER(SEARCH("Bit", $K2292)), "", INDEX(F:F,MAX(IF(OFFSET(F2292,-25,0,24,1)&lt;&gt;"",ROW(OFFSET(F2292,-25,0,24,1)))),)+1)</f>
        <v/>
      </c>
      <c r="G2292" s="82"/>
      <c r="H2292" s="82"/>
      <c r="I2292" s="82"/>
      <c r="J2292" s="82"/>
      <c r="K2292" s="89" t="s">
        <v>35</v>
      </c>
      <c r="L2292" s="89"/>
      <c r="M2292" s="90" t="s">
        <v>649</v>
      </c>
      <c r="N2292" s="91"/>
      <c r="Q2292" s="19"/>
      <c r="R2292" s="19"/>
    </row>
    <row r="2293" spans="1:18" s="18" customFormat="1" ht="22.5" hidden="1" outlineLevel="1" x14ac:dyDescent="0.25">
      <c r="A2293" s="106"/>
      <c r="B2293" s="80"/>
      <c r="C2293" s="81"/>
      <c r="D2293" s="82"/>
      <c r="E2293" s="82" t="str">
        <f t="shared" ca="1" si="427"/>
        <v/>
      </c>
      <c r="F2293" s="82" t="str">
        <f t="array" aca="1" ref="F2293" ca="1">IF(ISNUMBER(SEARCH("Bit", $K2293)), "", INDEX(F:F,MAX(IF(OFFSET(F2293,-25,0,24,1)&lt;&gt;"",ROW(OFFSET(F2293,-25,0,24,1)))),)+1)</f>
        <v/>
      </c>
      <c r="G2293" s="82"/>
      <c r="H2293" s="82"/>
      <c r="I2293" s="82"/>
      <c r="J2293" s="82"/>
      <c r="K2293" s="89" t="s">
        <v>36</v>
      </c>
      <c r="L2293" s="89"/>
      <c r="M2293" s="90" t="s">
        <v>650</v>
      </c>
      <c r="N2293" s="91" t="s">
        <v>651</v>
      </c>
      <c r="Q2293" s="19"/>
      <c r="R2293" s="19"/>
    </row>
    <row r="2294" spans="1:18" s="18" customFormat="1" ht="15.75" hidden="1" outlineLevel="1" x14ac:dyDescent="0.25">
      <c r="A2294" s="106"/>
      <c r="B2294" s="80"/>
      <c r="C2294" s="81"/>
      <c r="D2294" s="82"/>
      <c r="E2294" s="82" t="str">
        <f t="shared" ca="1" si="427"/>
        <v/>
      </c>
      <c r="F2294" s="82" t="str">
        <f t="array" aca="1" ref="F2294" ca="1">IF(ISNUMBER(SEARCH("Bit", $K2294)), "", INDEX(F:F,MAX(IF(OFFSET(F2294,-25,0,24,1)&lt;&gt;"",ROW(OFFSET(F2294,-25,0,24,1)))),)+1)</f>
        <v/>
      </c>
      <c r="G2294" s="82"/>
      <c r="H2294" s="82"/>
      <c r="I2294" s="82"/>
      <c r="J2294" s="82"/>
      <c r="K2294" s="89" t="s">
        <v>37</v>
      </c>
      <c r="L2294" s="89"/>
      <c r="M2294" s="90" t="s">
        <v>652</v>
      </c>
      <c r="N2294" s="91"/>
      <c r="Q2294" s="19"/>
      <c r="R2294" s="19"/>
    </row>
    <row r="2295" spans="1:18" s="18" customFormat="1" ht="22.5" hidden="1" outlineLevel="1" x14ac:dyDescent="0.25">
      <c r="A2295" s="106"/>
      <c r="B2295" s="80"/>
      <c r="C2295" s="81"/>
      <c r="D2295" s="82"/>
      <c r="E2295" s="82" t="str">
        <f t="shared" ca="1" si="421"/>
        <v/>
      </c>
      <c r="F2295" s="82" t="str">
        <f t="array" aca="1" ref="F2295" ca="1">IF(ISNUMBER(SEARCH("Bit", $K2295)), "", INDEX(F:F,MAX(IF(OFFSET(F2295,-25,0,24,1)&lt;&gt;"",ROW(OFFSET(F2295,-25,0,24,1)))),)+1)</f>
        <v/>
      </c>
      <c r="G2295" s="82"/>
      <c r="H2295" s="82"/>
      <c r="I2295" s="82"/>
      <c r="J2295" s="82"/>
      <c r="K2295" s="89" t="s">
        <v>38</v>
      </c>
      <c r="L2295" s="89"/>
      <c r="M2295" s="90" t="s">
        <v>653</v>
      </c>
      <c r="N2295" s="91" t="s">
        <v>654</v>
      </c>
      <c r="Q2295" s="19"/>
      <c r="R2295" s="19"/>
    </row>
    <row r="2296" spans="1:18" s="18" customFormat="1" ht="15.75" hidden="1" outlineLevel="1" x14ac:dyDescent="0.25">
      <c r="A2296" s="106"/>
      <c r="B2296" s="80"/>
      <c r="C2296" s="81"/>
      <c r="D2296" s="82"/>
      <c r="E2296" s="82" t="str">
        <f t="shared" ref="E2296" ca="1" si="428">IF(F2296&lt;&gt;"","0x"&amp;DEC2HEX(F2296,3),"")</f>
        <v/>
      </c>
      <c r="F2296" s="82" t="str">
        <f t="array" aca="1" ref="F2296" ca="1">IF(ISNUMBER(SEARCH("Bit", $K2296)), "", INDEX(F:F,MAX(IF(OFFSET(F2296,-25,0,24,1)&lt;&gt;"",ROW(OFFSET(F2296,-25,0,24,1)))),)+1)</f>
        <v/>
      </c>
      <c r="G2296" s="82"/>
      <c r="H2296" s="82"/>
      <c r="I2296" s="82"/>
      <c r="J2296" s="82"/>
      <c r="K2296" s="89" t="s">
        <v>39</v>
      </c>
      <c r="L2296" s="89"/>
      <c r="M2296" s="90" t="s">
        <v>655</v>
      </c>
      <c r="N2296" s="91"/>
      <c r="Q2296" s="19"/>
      <c r="R2296" s="19"/>
    </row>
    <row r="2297" spans="1:18" s="18" customFormat="1" ht="22.5" hidden="1" outlineLevel="1" x14ac:dyDescent="0.25">
      <c r="A2297" s="106"/>
      <c r="B2297" s="80"/>
      <c r="C2297" s="81"/>
      <c r="D2297" s="82"/>
      <c r="E2297" s="82" t="str">
        <f t="shared" ref="E2297" ca="1" si="429">IF(F2297&lt;&gt;"","0x"&amp;DEC2HEX(F2297,3),"")</f>
        <v/>
      </c>
      <c r="F2297" s="82" t="str">
        <f t="array" aca="1" ref="F2297" ca="1">IF(ISNUMBER(SEARCH("Bit", $K2297)), "", INDEX(F:F,MAX(IF(OFFSET(F2297,-25,0,24,1)&lt;&gt;"",ROW(OFFSET(F2297,-25,0,24,1)))),)+1)</f>
        <v/>
      </c>
      <c r="G2297" s="82"/>
      <c r="H2297" s="82"/>
      <c r="I2297" s="82"/>
      <c r="J2297" s="82"/>
      <c r="K2297" s="89" t="s">
        <v>88</v>
      </c>
      <c r="L2297" s="89"/>
      <c r="M2297" s="90" t="s">
        <v>656</v>
      </c>
      <c r="N2297" s="91" t="s">
        <v>657</v>
      </c>
      <c r="Q2297" s="19"/>
      <c r="R2297" s="19"/>
    </row>
    <row r="2298" spans="1:18" s="18" customFormat="1" ht="15.75" hidden="1" outlineLevel="1" x14ac:dyDescent="0.25">
      <c r="A2298" s="106"/>
      <c r="B2298" s="80"/>
      <c r="C2298" s="81"/>
      <c r="D2298" s="82"/>
      <c r="E2298" s="82" t="str">
        <f t="shared" ca="1" si="421"/>
        <v/>
      </c>
      <c r="F2298" s="82" t="str">
        <f t="array" aca="1" ref="F2298" ca="1">IF(ISNUMBER(SEARCH("Bit", $K2298)), "", INDEX(F:F,MAX(IF(OFFSET(F2298,-25,0,24,1)&lt;&gt;"",ROW(OFFSET(F2298,-25,0,24,1)))),)+1)</f>
        <v/>
      </c>
      <c r="G2298" s="82"/>
      <c r="H2298" s="82"/>
      <c r="I2298" s="82"/>
      <c r="J2298" s="82"/>
      <c r="K2298" s="89" t="s">
        <v>90</v>
      </c>
      <c r="L2298" s="89"/>
      <c r="M2298" s="90" t="s">
        <v>658</v>
      </c>
      <c r="N2298" s="91"/>
      <c r="Q2298" s="19"/>
      <c r="R2298" s="19"/>
    </row>
    <row r="2299" spans="1:18" s="18" customFormat="1" ht="15.75" collapsed="1" x14ac:dyDescent="0.25">
      <c r="A2299" s="106"/>
      <c r="B2299" s="80" t="s">
        <v>40</v>
      </c>
      <c r="C2299" s="81" t="s">
        <v>1447</v>
      </c>
      <c r="D2299" s="82" t="s">
        <v>817</v>
      </c>
      <c r="E2299" s="82" t="str">
        <f t="shared" ref="E2299:E2307" ca="1" si="430">IF(F2299&lt;&gt;"","0x"&amp;DEC2HEX(F2299,3),"")</f>
        <v>0x3E5</v>
      </c>
      <c r="F2299" s="82">
        <f t="array" aca="1" ref="F2299" ca="1">IF(ISNUMBER(SEARCH("Bit", $K2299)), "", INDEX(F:F,MAX(IF(OFFSET(F2299,-25,0,24,1)&lt;&gt;"",ROW(OFFSET(F2299,-25,0,24,1)))),)+1)</f>
        <v>997</v>
      </c>
      <c r="G2299" s="82" t="s">
        <v>43</v>
      </c>
      <c r="H2299" s="82">
        <v>8</v>
      </c>
      <c r="I2299" s="82"/>
      <c r="J2299" s="82"/>
      <c r="K2299" s="89" t="s">
        <v>45</v>
      </c>
      <c r="L2299" s="89" t="s">
        <v>1442</v>
      </c>
      <c r="M2299" s="90"/>
      <c r="N2299" s="91"/>
      <c r="Q2299" s="19"/>
      <c r="R2299" s="19"/>
    </row>
    <row r="2300" spans="1:18" s="18" customFormat="1" ht="33.75" hidden="1" outlineLevel="1" x14ac:dyDescent="0.25">
      <c r="A2300" s="106"/>
      <c r="B2300" s="80"/>
      <c r="C2300" s="81"/>
      <c r="D2300" s="82"/>
      <c r="E2300" s="82" t="str">
        <f t="shared" ca="1" si="430"/>
        <v/>
      </c>
      <c r="F2300" s="82" t="str">
        <f t="array" aca="1" ref="F2300" ca="1">IF(ISNUMBER(SEARCH("Bit", $K2300)), "", INDEX(F:F,MAX(IF(OFFSET(F2300,-25,0,24,1)&lt;&gt;"",ROW(OFFSET(F2300,-25,0,24,1)))),)+1)</f>
        <v/>
      </c>
      <c r="G2300" s="82"/>
      <c r="H2300" s="82"/>
      <c r="I2300" s="82"/>
      <c r="J2300" s="82"/>
      <c r="K2300" s="89" t="s">
        <v>34</v>
      </c>
      <c r="L2300" s="89"/>
      <c r="M2300" s="90" t="s">
        <v>664</v>
      </c>
      <c r="N2300" s="91" t="s">
        <v>665</v>
      </c>
      <c r="Q2300" s="19"/>
      <c r="R2300" s="19"/>
    </row>
    <row r="2301" spans="1:18" s="18" customFormat="1" ht="15.75" hidden="1" outlineLevel="1" x14ac:dyDescent="0.25">
      <c r="A2301" s="106"/>
      <c r="B2301" s="80"/>
      <c r="C2301" s="81"/>
      <c r="D2301" s="82"/>
      <c r="E2301" s="82" t="str">
        <f t="shared" ca="1" si="430"/>
        <v/>
      </c>
      <c r="F2301" s="82" t="str">
        <f t="array" aca="1" ref="F2301" ca="1">IF(ISNUMBER(SEARCH("Bit", $K2301)), "", INDEX(F:F,MAX(IF(OFFSET(F2301,-25,0,24,1)&lt;&gt;"",ROW(OFFSET(F2301,-25,0,24,1)))),)+1)</f>
        <v/>
      </c>
      <c r="G2301" s="82"/>
      <c r="H2301" s="82"/>
      <c r="I2301" s="82"/>
      <c r="J2301" s="82"/>
      <c r="K2301" s="89" t="s">
        <v>35</v>
      </c>
      <c r="L2301" s="89"/>
      <c r="M2301" s="90" t="s">
        <v>666</v>
      </c>
      <c r="N2301" s="91"/>
      <c r="Q2301" s="19"/>
      <c r="R2301" s="19"/>
    </row>
    <row r="2302" spans="1:18" s="18" customFormat="1" ht="33.75" hidden="1" outlineLevel="1" x14ac:dyDescent="0.25">
      <c r="A2302" s="106"/>
      <c r="B2302" s="80"/>
      <c r="C2302" s="81"/>
      <c r="D2302" s="82"/>
      <c r="E2302" s="82" t="str">
        <f t="shared" ca="1" si="430"/>
        <v/>
      </c>
      <c r="F2302" s="82" t="str">
        <f t="array" aca="1" ref="F2302" ca="1">IF(ISNUMBER(SEARCH("Bit", $K2302)), "", INDEX(F:F,MAX(IF(OFFSET(F2302,-25,0,24,1)&lt;&gt;"",ROW(OFFSET(F2302,-25,0,24,1)))),)+1)</f>
        <v/>
      </c>
      <c r="G2302" s="82"/>
      <c r="H2302" s="82"/>
      <c r="I2302" s="82"/>
      <c r="J2302" s="82"/>
      <c r="K2302" s="89" t="s">
        <v>36</v>
      </c>
      <c r="L2302" s="89"/>
      <c r="M2302" s="90" t="s">
        <v>667</v>
      </c>
      <c r="N2302" s="91" t="s">
        <v>668</v>
      </c>
      <c r="Q2302" s="19"/>
      <c r="R2302" s="19"/>
    </row>
    <row r="2303" spans="1:18" s="18" customFormat="1" ht="15.75" hidden="1" outlineLevel="1" x14ac:dyDescent="0.25">
      <c r="A2303" s="106"/>
      <c r="B2303" s="80"/>
      <c r="C2303" s="81"/>
      <c r="D2303" s="82"/>
      <c r="E2303" s="82" t="str">
        <f t="shared" ca="1" si="430"/>
        <v/>
      </c>
      <c r="F2303" s="82" t="str">
        <f t="array" aca="1" ref="F2303" ca="1">IF(ISNUMBER(SEARCH("Bit", $K2303)), "", INDEX(F:F,MAX(IF(OFFSET(F2303,-25,0,24,1)&lt;&gt;"",ROW(OFFSET(F2303,-25,0,24,1)))),)+1)</f>
        <v/>
      </c>
      <c r="G2303" s="82"/>
      <c r="H2303" s="82"/>
      <c r="I2303" s="82"/>
      <c r="J2303" s="82"/>
      <c r="K2303" s="89" t="s">
        <v>37</v>
      </c>
      <c r="L2303" s="89"/>
      <c r="M2303" s="90" t="s">
        <v>669</v>
      </c>
      <c r="N2303" s="91"/>
      <c r="Q2303" s="19"/>
      <c r="R2303" s="19"/>
    </row>
    <row r="2304" spans="1:18" s="18" customFormat="1" ht="33.75" hidden="1" outlineLevel="1" x14ac:dyDescent="0.25">
      <c r="A2304" s="106"/>
      <c r="B2304" s="80"/>
      <c r="C2304" s="81"/>
      <c r="D2304" s="82"/>
      <c r="E2304" s="82" t="str">
        <f t="shared" ca="1" si="430"/>
        <v/>
      </c>
      <c r="F2304" s="82" t="str">
        <f t="array" aca="1" ref="F2304" ca="1">IF(ISNUMBER(SEARCH("Bit", $K2304)), "", INDEX(F:F,MAX(IF(OFFSET(F2304,-25,0,24,1)&lt;&gt;"",ROW(OFFSET(F2304,-25,0,24,1)))),)+1)</f>
        <v/>
      </c>
      <c r="G2304" s="82"/>
      <c r="H2304" s="82"/>
      <c r="I2304" s="82"/>
      <c r="J2304" s="82"/>
      <c r="K2304" s="89" t="s">
        <v>38</v>
      </c>
      <c r="L2304" s="89"/>
      <c r="M2304" s="90" t="s">
        <v>670</v>
      </c>
      <c r="N2304" s="91" t="s">
        <v>671</v>
      </c>
      <c r="Q2304" s="19"/>
      <c r="R2304" s="19"/>
    </row>
    <row r="2305" spans="1:18" s="18" customFormat="1" ht="15.75" hidden="1" outlineLevel="1" x14ac:dyDescent="0.25">
      <c r="A2305" s="106"/>
      <c r="B2305" s="80"/>
      <c r="C2305" s="81"/>
      <c r="D2305" s="82"/>
      <c r="E2305" s="82" t="str">
        <f t="shared" ca="1" si="430"/>
        <v/>
      </c>
      <c r="F2305" s="82" t="str">
        <f t="array" aca="1" ref="F2305" ca="1">IF(ISNUMBER(SEARCH("Bit", $K2305)), "", INDEX(F:F,MAX(IF(OFFSET(F2305,-25,0,24,1)&lt;&gt;"",ROW(OFFSET(F2305,-25,0,24,1)))),)+1)</f>
        <v/>
      </c>
      <c r="G2305" s="82"/>
      <c r="H2305" s="82"/>
      <c r="I2305" s="82"/>
      <c r="J2305" s="82"/>
      <c r="K2305" s="89" t="s">
        <v>39</v>
      </c>
      <c r="L2305" s="89"/>
      <c r="M2305" s="90" t="s">
        <v>672</v>
      </c>
      <c r="N2305" s="91"/>
      <c r="Q2305" s="19"/>
      <c r="R2305" s="19"/>
    </row>
    <row r="2306" spans="1:18" s="18" customFormat="1" ht="33.75" hidden="1" outlineLevel="1" x14ac:dyDescent="0.25">
      <c r="A2306" s="106"/>
      <c r="B2306" s="80"/>
      <c r="C2306" s="81"/>
      <c r="D2306" s="82"/>
      <c r="E2306" s="82" t="str">
        <f t="shared" ca="1" si="430"/>
        <v/>
      </c>
      <c r="F2306" s="82" t="str">
        <f t="array" aca="1" ref="F2306" ca="1">IF(ISNUMBER(SEARCH("Bit", $K2306)), "", INDEX(F:F,MAX(IF(OFFSET(F2306,-25,0,24,1)&lt;&gt;"",ROW(OFFSET(F2306,-25,0,24,1)))),)+1)</f>
        <v/>
      </c>
      <c r="G2306" s="82"/>
      <c r="H2306" s="82"/>
      <c r="I2306" s="82"/>
      <c r="J2306" s="82"/>
      <c r="K2306" s="89" t="s">
        <v>88</v>
      </c>
      <c r="L2306" s="89"/>
      <c r="M2306" s="90" t="s">
        <v>673</v>
      </c>
      <c r="N2306" s="91" t="s">
        <v>674</v>
      </c>
      <c r="Q2306" s="19"/>
      <c r="R2306" s="19"/>
    </row>
    <row r="2307" spans="1:18" s="18" customFormat="1" ht="15.75" hidden="1" outlineLevel="1" x14ac:dyDescent="0.25">
      <c r="A2307" s="106"/>
      <c r="B2307" s="80"/>
      <c r="C2307" s="81"/>
      <c r="D2307" s="82"/>
      <c r="E2307" s="82" t="str">
        <f t="shared" ca="1" si="430"/>
        <v/>
      </c>
      <c r="F2307" s="82" t="str">
        <f t="array" aca="1" ref="F2307" ca="1">IF(ISNUMBER(SEARCH("Bit", $K2307)), "", INDEX(F:F,MAX(IF(OFFSET(F2307,-25,0,24,1)&lt;&gt;"",ROW(OFFSET(F2307,-25,0,24,1)))),)+1)</f>
        <v/>
      </c>
      <c r="G2307" s="82"/>
      <c r="H2307" s="82"/>
      <c r="I2307" s="82"/>
      <c r="J2307" s="82"/>
      <c r="K2307" s="89" t="s">
        <v>90</v>
      </c>
      <c r="L2307" s="89"/>
      <c r="M2307" s="90" t="s">
        <v>675</v>
      </c>
      <c r="N2307" s="91"/>
      <c r="Q2307" s="19"/>
      <c r="R2307" s="19"/>
    </row>
    <row r="2308" spans="1:18" s="18" customFormat="1" ht="15.75" collapsed="1" x14ac:dyDescent="0.25">
      <c r="A2308" s="106"/>
      <c r="B2308" s="80" t="s">
        <v>40</v>
      </c>
      <c r="C2308" s="81" t="s">
        <v>1448</v>
      </c>
      <c r="D2308" s="82" t="s">
        <v>817</v>
      </c>
      <c r="E2308" s="82" t="str">
        <f t="shared" ref="E2308:E2325" ca="1" si="431">IF(F2308&lt;&gt;"","0x"&amp;DEC2HEX(F2308,3),"")</f>
        <v>0x3E6</v>
      </c>
      <c r="F2308" s="82">
        <f t="array" aca="1" ref="F2308" ca="1">IF(ISNUMBER(SEARCH("Bit", $K2308)), "", INDEX(F:F,MAX(IF(OFFSET(F2308,-25,0,24,1)&lt;&gt;"",ROW(OFFSET(F2308,-25,0,24,1)))),)+1)</f>
        <v>998</v>
      </c>
      <c r="G2308" s="82" t="s">
        <v>43</v>
      </c>
      <c r="H2308" s="82">
        <v>8</v>
      </c>
      <c r="I2308" s="82"/>
      <c r="J2308" s="82"/>
      <c r="K2308" s="89" t="s">
        <v>45</v>
      </c>
      <c r="L2308" s="89" t="s">
        <v>1442</v>
      </c>
      <c r="M2308" s="90"/>
      <c r="N2308" s="91"/>
      <c r="Q2308" s="19"/>
      <c r="R2308" s="19"/>
    </row>
    <row r="2309" spans="1:18" s="18" customFormat="1" ht="33.75" hidden="1" outlineLevel="1" x14ac:dyDescent="0.25">
      <c r="A2309" s="106"/>
      <c r="B2309" s="80"/>
      <c r="C2309" s="81"/>
      <c r="D2309" s="82"/>
      <c r="E2309" s="82" t="str">
        <f t="shared" ca="1" si="431"/>
        <v/>
      </c>
      <c r="F2309" s="82" t="str">
        <f t="array" aca="1" ref="F2309" ca="1">IF(ISNUMBER(SEARCH("Bit", $K2309)), "", INDEX(F:F,MAX(IF(OFFSET(F2309,-25,0,24,1)&lt;&gt;"",ROW(OFFSET(F2309,-25,0,24,1)))),)+1)</f>
        <v/>
      </c>
      <c r="G2309" s="82"/>
      <c r="H2309" s="82"/>
      <c r="I2309" s="82"/>
      <c r="J2309" s="82"/>
      <c r="K2309" s="89" t="s">
        <v>34</v>
      </c>
      <c r="L2309" s="89"/>
      <c r="M2309" s="90" t="s">
        <v>680</v>
      </c>
      <c r="N2309" s="91" t="s">
        <v>681</v>
      </c>
      <c r="Q2309" s="19"/>
      <c r="R2309" s="19"/>
    </row>
    <row r="2310" spans="1:18" s="18" customFormat="1" ht="15.75" hidden="1" outlineLevel="1" x14ac:dyDescent="0.25">
      <c r="A2310" s="106"/>
      <c r="B2310" s="80"/>
      <c r="C2310" s="81"/>
      <c r="D2310" s="82"/>
      <c r="E2310" s="82" t="str">
        <f t="shared" ca="1" si="431"/>
        <v/>
      </c>
      <c r="F2310" s="82" t="str">
        <f t="array" aca="1" ref="F2310" ca="1">IF(ISNUMBER(SEARCH("Bit", $K2310)), "", INDEX(F:F,MAX(IF(OFFSET(F2310,-25,0,24,1)&lt;&gt;"",ROW(OFFSET(F2310,-25,0,24,1)))),)+1)</f>
        <v/>
      </c>
      <c r="G2310" s="82"/>
      <c r="H2310" s="82"/>
      <c r="I2310" s="82"/>
      <c r="J2310" s="82"/>
      <c r="K2310" s="89" t="s">
        <v>35</v>
      </c>
      <c r="L2310" s="89"/>
      <c r="M2310" s="90" t="s">
        <v>682</v>
      </c>
      <c r="N2310" s="91"/>
      <c r="Q2310" s="19"/>
      <c r="R2310" s="19"/>
    </row>
    <row r="2311" spans="1:18" s="18" customFormat="1" ht="33.75" hidden="1" outlineLevel="1" x14ac:dyDescent="0.25">
      <c r="A2311" s="106"/>
      <c r="B2311" s="80"/>
      <c r="C2311" s="81"/>
      <c r="D2311" s="82"/>
      <c r="E2311" s="82" t="str">
        <f t="shared" ca="1" si="431"/>
        <v/>
      </c>
      <c r="F2311" s="82" t="str">
        <f t="array" aca="1" ref="F2311" ca="1">IF(ISNUMBER(SEARCH("Bit", $K2311)), "", INDEX(F:F,MAX(IF(OFFSET(F2311,-25,0,24,1)&lt;&gt;"",ROW(OFFSET(F2311,-25,0,24,1)))),)+1)</f>
        <v/>
      </c>
      <c r="G2311" s="82"/>
      <c r="H2311" s="82"/>
      <c r="I2311" s="82"/>
      <c r="J2311" s="82"/>
      <c r="K2311" s="89" t="s">
        <v>36</v>
      </c>
      <c r="L2311" s="89"/>
      <c r="M2311" s="90" t="s">
        <v>683</v>
      </c>
      <c r="N2311" s="91" t="s">
        <v>684</v>
      </c>
      <c r="Q2311" s="19"/>
      <c r="R2311" s="19"/>
    </row>
    <row r="2312" spans="1:18" s="18" customFormat="1" ht="15.75" hidden="1" outlineLevel="1" x14ac:dyDescent="0.25">
      <c r="A2312" s="106"/>
      <c r="B2312" s="80"/>
      <c r="C2312" s="81"/>
      <c r="D2312" s="82"/>
      <c r="E2312" s="82" t="str">
        <f t="shared" ca="1" si="431"/>
        <v/>
      </c>
      <c r="F2312" s="82" t="str">
        <f t="array" aca="1" ref="F2312" ca="1">IF(ISNUMBER(SEARCH("Bit", $K2312)), "", INDEX(F:F,MAX(IF(OFFSET(F2312,-25,0,24,1)&lt;&gt;"",ROW(OFFSET(F2312,-25,0,24,1)))),)+1)</f>
        <v/>
      </c>
      <c r="G2312" s="82"/>
      <c r="H2312" s="82"/>
      <c r="I2312" s="82"/>
      <c r="J2312" s="82"/>
      <c r="K2312" s="89" t="s">
        <v>37</v>
      </c>
      <c r="L2312" s="89"/>
      <c r="M2312" s="90" t="s">
        <v>685</v>
      </c>
      <c r="N2312" s="91"/>
      <c r="Q2312" s="19"/>
      <c r="R2312" s="19"/>
    </row>
    <row r="2313" spans="1:18" s="18" customFormat="1" ht="33.75" hidden="1" outlineLevel="1" x14ac:dyDescent="0.25">
      <c r="A2313" s="106"/>
      <c r="B2313" s="80"/>
      <c r="C2313" s="81"/>
      <c r="D2313" s="82"/>
      <c r="E2313" s="82" t="str">
        <f t="shared" ca="1" si="431"/>
        <v/>
      </c>
      <c r="F2313" s="82" t="str">
        <f t="array" aca="1" ref="F2313" ca="1">IF(ISNUMBER(SEARCH("Bit", $K2313)), "", INDEX(F:F,MAX(IF(OFFSET(F2313,-25,0,24,1)&lt;&gt;"",ROW(OFFSET(F2313,-25,0,24,1)))),)+1)</f>
        <v/>
      </c>
      <c r="G2313" s="82"/>
      <c r="H2313" s="82"/>
      <c r="I2313" s="82"/>
      <c r="J2313" s="82"/>
      <c r="K2313" s="89" t="s">
        <v>38</v>
      </c>
      <c r="L2313" s="89"/>
      <c r="M2313" s="90" t="s">
        <v>686</v>
      </c>
      <c r="N2313" s="91" t="s">
        <v>687</v>
      </c>
      <c r="Q2313" s="19"/>
      <c r="R2313" s="19"/>
    </row>
    <row r="2314" spans="1:18" s="18" customFormat="1" ht="15.75" hidden="1" outlineLevel="1" x14ac:dyDescent="0.25">
      <c r="A2314" s="106"/>
      <c r="B2314" s="80"/>
      <c r="C2314" s="81"/>
      <c r="D2314" s="82"/>
      <c r="E2314" s="82" t="str">
        <f t="shared" ca="1" si="431"/>
        <v/>
      </c>
      <c r="F2314" s="82" t="str">
        <f t="array" aca="1" ref="F2314" ca="1">IF(ISNUMBER(SEARCH("Bit", $K2314)), "", INDEX(F:F,MAX(IF(OFFSET(F2314,-25,0,24,1)&lt;&gt;"",ROW(OFFSET(F2314,-25,0,24,1)))),)+1)</f>
        <v/>
      </c>
      <c r="G2314" s="82"/>
      <c r="H2314" s="82"/>
      <c r="I2314" s="82"/>
      <c r="J2314" s="82"/>
      <c r="K2314" s="89" t="s">
        <v>39</v>
      </c>
      <c r="L2314" s="89"/>
      <c r="M2314" s="90" t="s">
        <v>688</v>
      </c>
      <c r="N2314" s="91"/>
      <c r="Q2314" s="19"/>
      <c r="R2314" s="19"/>
    </row>
    <row r="2315" spans="1:18" s="18" customFormat="1" ht="33.75" hidden="1" outlineLevel="1" x14ac:dyDescent="0.25">
      <c r="A2315" s="106"/>
      <c r="B2315" s="80"/>
      <c r="C2315" s="81"/>
      <c r="D2315" s="82"/>
      <c r="E2315" s="82" t="str">
        <f t="shared" ca="1" si="431"/>
        <v/>
      </c>
      <c r="F2315" s="82" t="str">
        <f t="array" aca="1" ref="F2315" ca="1">IF(ISNUMBER(SEARCH("Bit", $K2315)), "", INDEX(F:F,MAX(IF(OFFSET(F2315,-25,0,24,1)&lt;&gt;"",ROW(OFFSET(F2315,-25,0,24,1)))),)+1)</f>
        <v/>
      </c>
      <c r="G2315" s="82"/>
      <c r="H2315" s="82"/>
      <c r="I2315" s="82"/>
      <c r="J2315" s="82"/>
      <c r="K2315" s="89" t="s">
        <v>88</v>
      </c>
      <c r="L2315" s="89"/>
      <c r="M2315" s="90" t="s">
        <v>689</v>
      </c>
      <c r="N2315" s="91" t="s">
        <v>690</v>
      </c>
      <c r="Q2315" s="19"/>
      <c r="R2315" s="19"/>
    </row>
    <row r="2316" spans="1:18" s="18" customFormat="1" ht="15.75" hidden="1" outlineLevel="1" x14ac:dyDescent="0.25">
      <c r="A2316" s="106"/>
      <c r="B2316" s="80"/>
      <c r="C2316" s="81"/>
      <c r="D2316" s="82"/>
      <c r="E2316" s="82" t="str">
        <f t="shared" ca="1" si="431"/>
        <v/>
      </c>
      <c r="F2316" s="82" t="str">
        <f t="array" aca="1" ref="F2316" ca="1">IF(ISNUMBER(SEARCH("Bit", $K2316)), "", INDEX(F:F,MAX(IF(OFFSET(F2316,-25,0,24,1)&lt;&gt;"",ROW(OFFSET(F2316,-25,0,24,1)))),)+1)</f>
        <v/>
      </c>
      <c r="G2316" s="82"/>
      <c r="H2316" s="82"/>
      <c r="I2316" s="82"/>
      <c r="J2316" s="82"/>
      <c r="K2316" s="89" t="s">
        <v>90</v>
      </c>
      <c r="L2316" s="89"/>
      <c r="M2316" s="90" t="s">
        <v>691</v>
      </c>
      <c r="N2316" s="91"/>
      <c r="Q2316" s="19"/>
      <c r="R2316" s="19"/>
    </row>
    <row r="2317" spans="1:18" s="18" customFormat="1" ht="15.75" collapsed="1" x14ac:dyDescent="0.25">
      <c r="A2317" s="106"/>
      <c r="B2317" s="80" t="s">
        <v>40</v>
      </c>
      <c r="C2317" s="81" t="s">
        <v>1449</v>
      </c>
      <c r="D2317" s="82" t="s">
        <v>817</v>
      </c>
      <c r="E2317" s="82" t="str">
        <f t="shared" ca="1" si="431"/>
        <v>0x3E7</v>
      </c>
      <c r="F2317" s="82">
        <f t="array" aca="1" ref="F2317" ca="1">IF(ISNUMBER(SEARCH("Bit", $K2317)), "", INDEX(F:F,MAX(IF(OFFSET(F2317,-25,0,24,1)&lt;&gt;"",ROW(OFFSET(F2317,-25,0,24,1)))),)+1)</f>
        <v>999</v>
      </c>
      <c r="G2317" s="82" t="s">
        <v>43</v>
      </c>
      <c r="H2317" s="82">
        <v>8</v>
      </c>
      <c r="I2317" s="82"/>
      <c r="J2317" s="82"/>
      <c r="K2317" s="89" t="s">
        <v>45</v>
      </c>
      <c r="L2317" s="89" t="s">
        <v>1442</v>
      </c>
      <c r="M2317" s="90"/>
      <c r="N2317" s="91"/>
      <c r="Q2317" s="19"/>
      <c r="R2317" s="19"/>
    </row>
    <row r="2318" spans="1:18" s="18" customFormat="1" ht="22.5" hidden="1" outlineLevel="1" x14ac:dyDescent="0.25">
      <c r="A2318" s="106"/>
      <c r="B2318" s="80"/>
      <c r="C2318" s="81"/>
      <c r="D2318" s="82"/>
      <c r="E2318" s="82" t="str">
        <f t="shared" ca="1" si="431"/>
        <v/>
      </c>
      <c r="F2318" s="82" t="str">
        <f t="array" aca="1" ref="F2318" ca="1">IF(ISNUMBER(SEARCH("Bit", $K2318)), "", INDEX(F:F,MAX(IF(OFFSET(F2318,-25,0,24,1)&lt;&gt;"",ROW(OFFSET(F2318,-25,0,24,1)))),)+1)</f>
        <v/>
      </c>
      <c r="G2318" s="82"/>
      <c r="H2318" s="82"/>
      <c r="I2318" s="82"/>
      <c r="J2318" s="82"/>
      <c r="K2318" s="89" t="s">
        <v>34</v>
      </c>
      <c r="L2318" s="89"/>
      <c r="M2318" s="90" t="s">
        <v>699</v>
      </c>
      <c r="N2318" s="91" t="s">
        <v>700</v>
      </c>
      <c r="Q2318" s="19"/>
      <c r="R2318" s="19"/>
    </row>
    <row r="2319" spans="1:18" s="18" customFormat="1" ht="15.75" hidden="1" outlineLevel="1" x14ac:dyDescent="0.25">
      <c r="A2319" s="106"/>
      <c r="B2319" s="80"/>
      <c r="C2319" s="81"/>
      <c r="D2319" s="82"/>
      <c r="E2319" s="82" t="str">
        <f t="shared" ca="1" si="431"/>
        <v/>
      </c>
      <c r="F2319" s="82" t="str">
        <f t="array" aca="1" ref="F2319" ca="1">IF(ISNUMBER(SEARCH("Bit", $K2319)), "", INDEX(F:F,MAX(IF(OFFSET(F2319,-25,0,24,1)&lt;&gt;"",ROW(OFFSET(F2319,-25,0,24,1)))),)+1)</f>
        <v/>
      </c>
      <c r="G2319" s="82"/>
      <c r="H2319" s="82"/>
      <c r="I2319" s="82"/>
      <c r="J2319" s="82"/>
      <c r="K2319" s="89" t="s">
        <v>35</v>
      </c>
      <c r="L2319" s="89"/>
      <c r="M2319" s="90" t="s">
        <v>701</v>
      </c>
      <c r="N2319" s="91"/>
      <c r="Q2319" s="19"/>
      <c r="R2319" s="19"/>
    </row>
    <row r="2320" spans="1:18" s="18" customFormat="1" ht="22.5" hidden="1" outlineLevel="1" x14ac:dyDescent="0.25">
      <c r="A2320" s="106"/>
      <c r="B2320" s="80"/>
      <c r="C2320" s="81"/>
      <c r="D2320" s="82"/>
      <c r="E2320" s="82" t="str">
        <f t="shared" ca="1" si="431"/>
        <v/>
      </c>
      <c r="F2320" s="82" t="str">
        <f t="array" aca="1" ref="F2320" ca="1">IF(ISNUMBER(SEARCH("Bit", $K2320)), "", INDEX(F:F,MAX(IF(OFFSET(F2320,-25,0,24,1)&lt;&gt;"",ROW(OFFSET(F2320,-25,0,24,1)))),)+1)</f>
        <v/>
      </c>
      <c r="G2320" s="82"/>
      <c r="H2320" s="82"/>
      <c r="I2320" s="82"/>
      <c r="J2320" s="82"/>
      <c r="K2320" s="89" t="s">
        <v>36</v>
      </c>
      <c r="L2320" s="89"/>
      <c r="M2320" s="90" t="s">
        <v>702</v>
      </c>
      <c r="N2320" s="91" t="s">
        <v>703</v>
      </c>
      <c r="Q2320" s="19"/>
      <c r="R2320" s="19"/>
    </row>
    <row r="2321" spans="1:18" s="18" customFormat="1" ht="15.75" hidden="1" outlineLevel="1" x14ac:dyDescent="0.25">
      <c r="A2321" s="106"/>
      <c r="B2321" s="80"/>
      <c r="C2321" s="81"/>
      <c r="D2321" s="82"/>
      <c r="E2321" s="82" t="str">
        <f t="shared" ca="1" si="431"/>
        <v/>
      </c>
      <c r="F2321" s="82" t="str">
        <f t="array" aca="1" ref="F2321" ca="1">IF(ISNUMBER(SEARCH("Bit", $K2321)), "", INDEX(F:F,MAX(IF(OFFSET(F2321,-25,0,24,1)&lt;&gt;"",ROW(OFFSET(F2321,-25,0,24,1)))),)+1)</f>
        <v/>
      </c>
      <c r="G2321" s="82"/>
      <c r="H2321" s="82"/>
      <c r="I2321" s="82"/>
      <c r="J2321" s="82"/>
      <c r="K2321" s="89" t="s">
        <v>37</v>
      </c>
      <c r="L2321" s="89"/>
      <c r="M2321" s="90" t="s">
        <v>704</v>
      </c>
      <c r="N2321" s="91"/>
      <c r="Q2321" s="19"/>
      <c r="R2321" s="19"/>
    </row>
    <row r="2322" spans="1:18" s="18" customFormat="1" ht="22.5" hidden="1" outlineLevel="1" x14ac:dyDescent="0.25">
      <c r="A2322" s="106"/>
      <c r="B2322" s="80"/>
      <c r="C2322" s="81"/>
      <c r="D2322" s="82"/>
      <c r="E2322" s="82" t="str">
        <f t="shared" ca="1" si="431"/>
        <v/>
      </c>
      <c r="F2322" s="82" t="str">
        <f t="array" aca="1" ref="F2322" ca="1">IF(ISNUMBER(SEARCH("Bit", $K2322)), "", INDEX(F:F,MAX(IF(OFFSET(F2322,-25,0,24,1)&lt;&gt;"",ROW(OFFSET(F2322,-25,0,24,1)))),)+1)</f>
        <v/>
      </c>
      <c r="G2322" s="82"/>
      <c r="H2322" s="82"/>
      <c r="I2322" s="82"/>
      <c r="J2322" s="82"/>
      <c r="K2322" s="89" t="s">
        <v>38</v>
      </c>
      <c r="L2322" s="89"/>
      <c r="M2322" s="90" t="s">
        <v>705</v>
      </c>
      <c r="N2322" s="91" t="s">
        <v>706</v>
      </c>
      <c r="Q2322" s="19"/>
      <c r="R2322" s="19"/>
    </row>
    <row r="2323" spans="1:18" s="18" customFormat="1" ht="15.75" hidden="1" outlineLevel="1" x14ac:dyDescent="0.25">
      <c r="A2323" s="106"/>
      <c r="B2323" s="80"/>
      <c r="C2323" s="81"/>
      <c r="D2323" s="82"/>
      <c r="E2323" s="82" t="str">
        <f t="shared" ca="1" si="431"/>
        <v/>
      </c>
      <c r="F2323" s="82" t="str">
        <f t="array" aca="1" ref="F2323" ca="1">IF(ISNUMBER(SEARCH("Bit", $K2323)), "", INDEX(F:F,MAX(IF(OFFSET(F2323,-25,0,24,1)&lt;&gt;"",ROW(OFFSET(F2323,-25,0,24,1)))),)+1)</f>
        <v/>
      </c>
      <c r="G2323" s="82"/>
      <c r="H2323" s="82"/>
      <c r="I2323" s="82"/>
      <c r="J2323" s="82"/>
      <c r="K2323" s="89" t="s">
        <v>39</v>
      </c>
      <c r="L2323" s="89"/>
      <c r="M2323" s="90" t="s">
        <v>707</v>
      </c>
      <c r="N2323" s="91"/>
      <c r="Q2323" s="19"/>
      <c r="R2323" s="19"/>
    </row>
    <row r="2324" spans="1:18" s="18" customFormat="1" ht="22.5" hidden="1" outlineLevel="1" x14ac:dyDescent="0.25">
      <c r="A2324" s="106"/>
      <c r="B2324" s="80"/>
      <c r="C2324" s="81"/>
      <c r="D2324" s="82"/>
      <c r="E2324" s="82" t="str">
        <f t="shared" ca="1" si="431"/>
        <v/>
      </c>
      <c r="F2324" s="82" t="str">
        <f t="array" aca="1" ref="F2324" ca="1">IF(ISNUMBER(SEARCH("Bit", $K2324)), "", INDEX(F:F,MAX(IF(OFFSET(F2324,-25,0,24,1)&lt;&gt;"",ROW(OFFSET(F2324,-25,0,24,1)))),)+1)</f>
        <v/>
      </c>
      <c r="G2324" s="82"/>
      <c r="H2324" s="82"/>
      <c r="I2324" s="82"/>
      <c r="J2324" s="82"/>
      <c r="K2324" s="89" t="s">
        <v>88</v>
      </c>
      <c r="L2324" s="89"/>
      <c r="M2324" s="90" t="s">
        <v>708</v>
      </c>
      <c r="N2324" s="91" t="s">
        <v>709</v>
      </c>
      <c r="Q2324" s="19"/>
      <c r="R2324" s="19"/>
    </row>
    <row r="2325" spans="1:18" s="18" customFormat="1" ht="15.75" hidden="1" outlineLevel="1" x14ac:dyDescent="0.25">
      <c r="A2325" s="106"/>
      <c r="B2325" s="80"/>
      <c r="C2325" s="81"/>
      <c r="D2325" s="82"/>
      <c r="E2325" s="82" t="str">
        <f t="shared" ca="1" si="431"/>
        <v/>
      </c>
      <c r="F2325" s="82" t="str">
        <f t="array" aca="1" ref="F2325" ca="1">IF(ISNUMBER(SEARCH("Bit", $K2325)), "", INDEX(F:F,MAX(IF(OFFSET(F2325,-25,0,24,1)&lt;&gt;"",ROW(OFFSET(F2325,-25,0,24,1)))),)+1)</f>
        <v/>
      </c>
      <c r="G2325" s="82"/>
      <c r="H2325" s="82"/>
      <c r="I2325" s="82"/>
      <c r="J2325" s="82"/>
      <c r="K2325" s="89" t="s">
        <v>90</v>
      </c>
      <c r="L2325" s="89"/>
      <c r="M2325" s="90" t="s">
        <v>710</v>
      </c>
      <c r="N2325" s="91"/>
      <c r="Q2325" s="19"/>
      <c r="R2325" s="19"/>
    </row>
    <row r="2326" spans="1:18" s="18" customFormat="1" ht="15.75" collapsed="1" x14ac:dyDescent="0.25">
      <c r="A2326" s="106"/>
      <c r="B2326" s="80" t="s">
        <v>40</v>
      </c>
      <c r="C2326" s="81" t="s">
        <v>1450</v>
      </c>
      <c r="D2326" s="82" t="s">
        <v>817</v>
      </c>
      <c r="E2326" s="82" t="str">
        <f t="shared" ref="E2326:E2334" ca="1" si="432">IF(F2326&lt;&gt;"","0x"&amp;DEC2HEX(F2326,3),"")</f>
        <v>0x3E8</v>
      </c>
      <c r="F2326" s="82">
        <f t="array" aca="1" ref="F2326" ca="1">IF(ISNUMBER(SEARCH("Bit", $K2326)), "", INDEX(F:F,MAX(IF(OFFSET(F2326,-25,0,24,1)&lt;&gt;"",ROW(OFFSET(F2326,-25,0,24,1)))),)+1)</f>
        <v>1000</v>
      </c>
      <c r="G2326" s="82" t="s">
        <v>43</v>
      </c>
      <c r="H2326" s="82">
        <v>8</v>
      </c>
      <c r="I2326" s="82"/>
      <c r="J2326" s="82"/>
      <c r="K2326" s="89" t="s">
        <v>45</v>
      </c>
      <c r="L2326" s="89" t="s">
        <v>1442</v>
      </c>
      <c r="M2326" s="90"/>
      <c r="N2326" s="91"/>
      <c r="Q2326" s="19"/>
      <c r="R2326" s="19"/>
    </row>
    <row r="2327" spans="1:18" s="18" customFormat="1" ht="22.5" hidden="1" outlineLevel="1" x14ac:dyDescent="0.25">
      <c r="A2327" s="106"/>
      <c r="B2327" s="80"/>
      <c r="C2327" s="81"/>
      <c r="D2327" s="82"/>
      <c r="E2327" s="82" t="str">
        <f t="shared" ca="1" si="432"/>
        <v/>
      </c>
      <c r="F2327" s="82" t="str">
        <f t="array" aca="1" ref="F2327" ca="1">IF(ISNUMBER(SEARCH("Bit", $K2327)), "", INDEX(F:F,MAX(IF(OFFSET(F2327,-25,0,24,1)&lt;&gt;"",ROW(OFFSET(F2327,-25,0,24,1)))),)+1)</f>
        <v/>
      </c>
      <c r="G2327" s="82"/>
      <c r="H2327" s="82"/>
      <c r="I2327" s="82"/>
      <c r="J2327" s="82"/>
      <c r="K2327" s="89" t="s">
        <v>34</v>
      </c>
      <c r="L2327" s="89"/>
      <c r="M2327" s="90" t="s">
        <v>740</v>
      </c>
      <c r="N2327" s="91" t="s">
        <v>741</v>
      </c>
      <c r="Q2327" s="19"/>
      <c r="R2327" s="19"/>
    </row>
    <row r="2328" spans="1:18" s="18" customFormat="1" ht="15.75" hidden="1" outlineLevel="1" x14ac:dyDescent="0.25">
      <c r="A2328" s="106"/>
      <c r="B2328" s="80"/>
      <c r="C2328" s="81"/>
      <c r="D2328" s="82"/>
      <c r="E2328" s="82" t="str">
        <f t="shared" ca="1" si="432"/>
        <v/>
      </c>
      <c r="F2328" s="82" t="str">
        <f t="array" aca="1" ref="F2328" ca="1">IF(ISNUMBER(SEARCH("Bit", $K2328)), "", INDEX(F:F,MAX(IF(OFFSET(F2328,-25,0,24,1)&lt;&gt;"",ROW(OFFSET(F2328,-25,0,24,1)))),)+1)</f>
        <v/>
      </c>
      <c r="G2328" s="82"/>
      <c r="H2328" s="82"/>
      <c r="I2328" s="82"/>
      <c r="J2328" s="82"/>
      <c r="K2328" s="89" t="s">
        <v>35</v>
      </c>
      <c r="L2328" s="89"/>
      <c r="M2328" s="90" t="s">
        <v>742</v>
      </c>
      <c r="N2328" s="91"/>
      <c r="Q2328" s="19"/>
      <c r="R2328" s="19"/>
    </row>
    <row r="2329" spans="1:18" s="18" customFormat="1" ht="22.5" hidden="1" outlineLevel="1" x14ac:dyDescent="0.25">
      <c r="A2329" s="106"/>
      <c r="B2329" s="80"/>
      <c r="C2329" s="81"/>
      <c r="D2329" s="82"/>
      <c r="E2329" s="82" t="str">
        <f t="shared" ca="1" si="432"/>
        <v/>
      </c>
      <c r="F2329" s="82" t="str">
        <f t="array" aca="1" ref="F2329" ca="1">IF(ISNUMBER(SEARCH("Bit", $K2329)), "", INDEX(F:F,MAX(IF(OFFSET(F2329,-25,0,24,1)&lt;&gt;"",ROW(OFFSET(F2329,-25,0,24,1)))),)+1)</f>
        <v/>
      </c>
      <c r="G2329" s="82"/>
      <c r="H2329" s="82"/>
      <c r="I2329" s="82"/>
      <c r="J2329" s="82"/>
      <c r="K2329" s="89" t="s">
        <v>36</v>
      </c>
      <c r="L2329" s="89"/>
      <c r="M2329" s="90" t="s">
        <v>743</v>
      </c>
      <c r="N2329" s="91" t="s">
        <v>744</v>
      </c>
      <c r="Q2329" s="19"/>
      <c r="R2329" s="19"/>
    </row>
    <row r="2330" spans="1:18" s="18" customFormat="1" ht="15.75" hidden="1" outlineLevel="1" x14ac:dyDescent="0.25">
      <c r="A2330" s="106"/>
      <c r="B2330" s="80"/>
      <c r="C2330" s="81"/>
      <c r="D2330" s="82"/>
      <c r="E2330" s="82" t="str">
        <f t="shared" ca="1" si="432"/>
        <v/>
      </c>
      <c r="F2330" s="82" t="str">
        <f t="array" aca="1" ref="F2330" ca="1">IF(ISNUMBER(SEARCH("Bit", $K2330)), "", INDEX(F:F,MAX(IF(OFFSET(F2330,-25,0,24,1)&lt;&gt;"",ROW(OFFSET(F2330,-25,0,24,1)))),)+1)</f>
        <v/>
      </c>
      <c r="G2330" s="82"/>
      <c r="H2330" s="82"/>
      <c r="I2330" s="82"/>
      <c r="J2330" s="82"/>
      <c r="K2330" s="89" t="s">
        <v>37</v>
      </c>
      <c r="L2330" s="89"/>
      <c r="M2330" s="90" t="s">
        <v>745</v>
      </c>
      <c r="N2330" s="91"/>
      <c r="Q2330" s="19"/>
      <c r="R2330" s="19"/>
    </row>
    <row r="2331" spans="1:18" s="18" customFormat="1" ht="22.5" hidden="1" outlineLevel="1" x14ac:dyDescent="0.25">
      <c r="A2331" s="106"/>
      <c r="B2331" s="80"/>
      <c r="C2331" s="81"/>
      <c r="D2331" s="82"/>
      <c r="E2331" s="82" t="str">
        <f t="shared" ca="1" si="432"/>
        <v/>
      </c>
      <c r="F2331" s="82" t="str">
        <f t="array" aca="1" ref="F2331" ca="1">IF(ISNUMBER(SEARCH("Bit", $K2331)), "", INDEX(F:F,MAX(IF(OFFSET(F2331,-25,0,24,1)&lt;&gt;"",ROW(OFFSET(F2331,-25,0,24,1)))),)+1)</f>
        <v/>
      </c>
      <c r="G2331" s="82"/>
      <c r="H2331" s="82"/>
      <c r="I2331" s="82"/>
      <c r="J2331" s="82"/>
      <c r="K2331" s="89" t="s">
        <v>38</v>
      </c>
      <c r="L2331" s="89"/>
      <c r="M2331" s="90" t="s">
        <v>746</v>
      </c>
      <c r="N2331" s="91" t="s">
        <v>747</v>
      </c>
      <c r="Q2331" s="19"/>
      <c r="R2331" s="19"/>
    </row>
    <row r="2332" spans="1:18" s="18" customFormat="1" ht="15.75" hidden="1" outlineLevel="1" x14ac:dyDescent="0.25">
      <c r="A2332" s="106"/>
      <c r="B2332" s="80"/>
      <c r="C2332" s="81"/>
      <c r="D2332" s="82"/>
      <c r="E2332" s="82" t="str">
        <f t="shared" ca="1" si="432"/>
        <v/>
      </c>
      <c r="F2332" s="82" t="str">
        <f t="array" aca="1" ref="F2332" ca="1">IF(ISNUMBER(SEARCH("Bit", $K2332)), "", INDEX(F:F,MAX(IF(OFFSET(F2332,-25,0,24,1)&lt;&gt;"",ROW(OFFSET(F2332,-25,0,24,1)))),)+1)</f>
        <v/>
      </c>
      <c r="G2332" s="82"/>
      <c r="H2332" s="82"/>
      <c r="I2332" s="82"/>
      <c r="J2332" s="82"/>
      <c r="K2332" s="89" t="s">
        <v>39</v>
      </c>
      <c r="L2332" s="89"/>
      <c r="M2332" s="90" t="s">
        <v>748</v>
      </c>
      <c r="N2332" s="91"/>
      <c r="Q2332" s="19"/>
      <c r="R2332" s="19"/>
    </row>
    <row r="2333" spans="1:18" s="18" customFormat="1" ht="22.5" hidden="1" outlineLevel="1" x14ac:dyDescent="0.25">
      <c r="A2333" s="106"/>
      <c r="B2333" s="80"/>
      <c r="C2333" s="81"/>
      <c r="D2333" s="82"/>
      <c r="E2333" s="82" t="str">
        <f t="shared" ca="1" si="432"/>
        <v/>
      </c>
      <c r="F2333" s="82" t="str">
        <f t="array" aca="1" ref="F2333" ca="1">IF(ISNUMBER(SEARCH("Bit", $K2333)), "", INDEX(F:F,MAX(IF(OFFSET(F2333,-25,0,24,1)&lt;&gt;"",ROW(OFFSET(F2333,-25,0,24,1)))),)+1)</f>
        <v/>
      </c>
      <c r="G2333" s="82"/>
      <c r="H2333" s="82"/>
      <c r="I2333" s="82"/>
      <c r="J2333" s="82"/>
      <c r="K2333" s="89" t="s">
        <v>88</v>
      </c>
      <c r="L2333" s="89"/>
      <c r="M2333" s="90" t="s">
        <v>749</v>
      </c>
      <c r="N2333" s="91" t="s">
        <v>750</v>
      </c>
      <c r="Q2333" s="19"/>
      <c r="R2333" s="19"/>
    </row>
    <row r="2334" spans="1:18" s="18" customFormat="1" ht="15.75" hidden="1" outlineLevel="1" x14ac:dyDescent="0.25">
      <c r="A2334" s="106"/>
      <c r="B2334" s="80"/>
      <c r="C2334" s="81"/>
      <c r="D2334" s="82"/>
      <c r="E2334" s="82" t="str">
        <f t="shared" ca="1" si="432"/>
        <v/>
      </c>
      <c r="F2334" s="82" t="str">
        <f t="array" aca="1" ref="F2334" ca="1">IF(ISNUMBER(SEARCH("Bit", $K2334)), "", INDEX(F:F,MAX(IF(OFFSET(F2334,-25,0,24,1)&lt;&gt;"",ROW(OFFSET(F2334,-25,0,24,1)))),)+1)</f>
        <v/>
      </c>
      <c r="G2334" s="82"/>
      <c r="H2334" s="82"/>
      <c r="I2334" s="82"/>
      <c r="J2334" s="82"/>
      <c r="K2334" s="89" t="s">
        <v>90</v>
      </c>
      <c r="L2334" s="89"/>
      <c r="M2334" s="90" t="s">
        <v>751</v>
      </c>
      <c r="N2334" s="91"/>
      <c r="Q2334" s="19"/>
      <c r="R2334" s="19"/>
    </row>
    <row r="2335" spans="1:18" s="18" customFormat="1" ht="15.75" collapsed="1" x14ac:dyDescent="0.25">
      <c r="A2335" s="106"/>
      <c r="B2335" s="80" t="s">
        <v>40</v>
      </c>
      <c r="C2335" s="81" t="s">
        <v>1451</v>
      </c>
      <c r="D2335" s="82" t="s">
        <v>817</v>
      </c>
      <c r="E2335" s="82" t="str">
        <f t="shared" ref="E2335:E2343" ca="1" si="433">IF(F2335&lt;&gt;"","0x"&amp;DEC2HEX(F2335,3),"")</f>
        <v>0x3E9</v>
      </c>
      <c r="F2335" s="82">
        <f t="array" aca="1" ref="F2335" ca="1">IF(ISNUMBER(SEARCH("Bit", $K2335)), "", INDEX(F:F,MAX(IF(OFFSET(F2335,-25,0,24,1)&lt;&gt;"",ROW(OFFSET(F2335,-25,0,24,1)))),)+1)</f>
        <v>1001</v>
      </c>
      <c r="G2335" s="82" t="s">
        <v>43</v>
      </c>
      <c r="H2335" s="82">
        <v>8</v>
      </c>
      <c r="I2335" s="82"/>
      <c r="J2335" s="82"/>
      <c r="K2335" s="89" t="s">
        <v>45</v>
      </c>
      <c r="L2335" s="89" t="s">
        <v>1442</v>
      </c>
      <c r="M2335" s="90"/>
      <c r="N2335" s="91"/>
      <c r="Q2335" s="19"/>
      <c r="R2335" s="19"/>
    </row>
    <row r="2336" spans="1:18" s="18" customFormat="1" ht="22.5" hidden="1" outlineLevel="1" x14ac:dyDescent="0.25">
      <c r="A2336" s="106"/>
      <c r="B2336" s="80"/>
      <c r="C2336" s="81"/>
      <c r="D2336" s="82"/>
      <c r="E2336" s="82" t="str">
        <f t="shared" ca="1" si="433"/>
        <v/>
      </c>
      <c r="F2336" s="82" t="str">
        <f t="array" aca="1" ref="F2336" ca="1">IF(ISNUMBER(SEARCH("Bit", $K2336)), "", INDEX(F:F,MAX(IF(OFFSET(F2336,-25,0,24,1)&lt;&gt;"",ROW(OFFSET(F2336,-25,0,24,1)))),)+1)</f>
        <v/>
      </c>
      <c r="G2336" s="82"/>
      <c r="H2336" s="82"/>
      <c r="I2336" s="82"/>
      <c r="J2336" s="82"/>
      <c r="K2336" s="89" t="s">
        <v>34</v>
      </c>
      <c r="L2336" s="89"/>
      <c r="M2336" s="90" t="s">
        <v>780</v>
      </c>
      <c r="N2336" s="91" t="s">
        <v>781</v>
      </c>
      <c r="Q2336" s="19"/>
      <c r="R2336" s="19"/>
    </row>
    <row r="2337" spans="1:18" s="18" customFormat="1" ht="15.75" hidden="1" outlineLevel="1" x14ac:dyDescent="0.25">
      <c r="A2337" s="106"/>
      <c r="B2337" s="80"/>
      <c r="C2337" s="81"/>
      <c r="D2337" s="82"/>
      <c r="E2337" s="82" t="str">
        <f t="shared" ca="1" si="433"/>
        <v/>
      </c>
      <c r="F2337" s="82" t="str">
        <f t="array" aca="1" ref="F2337" ca="1">IF(ISNUMBER(SEARCH("Bit", $K2337)), "", INDEX(F:F,MAX(IF(OFFSET(F2337,-25,0,24,1)&lt;&gt;"",ROW(OFFSET(F2337,-25,0,24,1)))),)+1)</f>
        <v/>
      </c>
      <c r="G2337" s="82"/>
      <c r="H2337" s="82"/>
      <c r="I2337" s="82"/>
      <c r="J2337" s="82"/>
      <c r="K2337" s="89" t="s">
        <v>35</v>
      </c>
      <c r="L2337" s="89"/>
      <c r="M2337" s="90" t="s">
        <v>782</v>
      </c>
      <c r="N2337" s="91"/>
      <c r="Q2337" s="19"/>
      <c r="R2337" s="19"/>
    </row>
    <row r="2338" spans="1:18" s="18" customFormat="1" ht="22.5" hidden="1" outlineLevel="1" x14ac:dyDescent="0.25">
      <c r="A2338" s="106"/>
      <c r="B2338" s="80"/>
      <c r="C2338" s="81"/>
      <c r="D2338" s="82"/>
      <c r="E2338" s="82" t="str">
        <f t="shared" ca="1" si="433"/>
        <v/>
      </c>
      <c r="F2338" s="82" t="str">
        <f t="array" aca="1" ref="F2338" ca="1">IF(ISNUMBER(SEARCH("Bit", $K2338)), "", INDEX(F:F,MAX(IF(OFFSET(F2338,-25,0,24,1)&lt;&gt;"",ROW(OFFSET(F2338,-25,0,24,1)))),)+1)</f>
        <v/>
      </c>
      <c r="G2338" s="82"/>
      <c r="H2338" s="82"/>
      <c r="I2338" s="82"/>
      <c r="J2338" s="82"/>
      <c r="K2338" s="89" t="s">
        <v>36</v>
      </c>
      <c r="L2338" s="89"/>
      <c r="M2338" s="90" t="s">
        <v>783</v>
      </c>
      <c r="N2338" s="91" t="s">
        <v>784</v>
      </c>
      <c r="Q2338" s="19"/>
      <c r="R2338" s="19"/>
    </row>
    <row r="2339" spans="1:18" s="18" customFormat="1" ht="15.75" hidden="1" outlineLevel="1" x14ac:dyDescent="0.25">
      <c r="A2339" s="106"/>
      <c r="B2339" s="80"/>
      <c r="C2339" s="81"/>
      <c r="D2339" s="82"/>
      <c r="E2339" s="82" t="str">
        <f t="shared" ca="1" si="433"/>
        <v/>
      </c>
      <c r="F2339" s="82" t="str">
        <f t="array" aca="1" ref="F2339" ca="1">IF(ISNUMBER(SEARCH("Bit", $K2339)), "", INDEX(F:F,MAX(IF(OFFSET(F2339,-25,0,24,1)&lt;&gt;"",ROW(OFFSET(F2339,-25,0,24,1)))),)+1)</f>
        <v/>
      </c>
      <c r="G2339" s="82"/>
      <c r="H2339" s="82"/>
      <c r="I2339" s="82"/>
      <c r="J2339" s="82"/>
      <c r="K2339" s="89" t="s">
        <v>37</v>
      </c>
      <c r="L2339" s="89"/>
      <c r="M2339" s="90" t="s">
        <v>785</v>
      </c>
      <c r="N2339" s="91"/>
      <c r="Q2339" s="19"/>
      <c r="R2339" s="19"/>
    </row>
    <row r="2340" spans="1:18" s="18" customFormat="1" ht="22.5" hidden="1" outlineLevel="1" x14ac:dyDescent="0.25">
      <c r="A2340" s="106"/>
      <c r="B2340" s="80"/>
      <c r="C2340" s="81"/>
      <c r="D2340" s="82"/>
      <c r="E2340" s="82" t="str">
        <f t="shared" ca="1" si="433"/>
        <v/>
      </c>
      <c r="F2340" s="82" t="str">
        <f t="array" aca="1" ref="F2340" ca="1">IF(ISNUMBER(SEARCH("Bit", $K2340)), "", INDEX(F:F,MAX(IF(OFFSET(F2340,-25,0,24,1)&lt;&gt;"",ROW(OFFSET(F2340,-25,0,24,1)))),)+1)</f>
        <v/>
      </c>
      <c r="G2340" s="82"/>
      <c r="H2340" s="82"/>
      <c r="I2340" s="82"/>
      <c r="J2340" s="82"/>
      <c r="K2340" s="89" t="s">
        <v>38</v>
      </c>
      <c r="L2340" s="89"/>
      <c r="M2340" s="90" t="s">
        <v>786</v>
      </c>
      <c r="N2340" s="91" t="s">
        <v>787</v>
      </c>
      <c r="Q2340" s="19"/>
      <c r="R2340" s="19"/>
    </row>
    <row r="2341" spans="1:18" s="18" customFormat="1" ht="15.75" hidden="1" outlineLevel="1" x14ac:dyDescent="0.25">
      <c r="A2341" s="106"/>
      <c r="B2341" s="80"/>
      <c r="C2341" s="81"/>
      <c r="D2341" s="82"/>
      <c r="E2341" s="82" t="str">
        <f t="shared" ca="1" si="433"/>
        <v/>
      </c>
      <c r="F2341" s="82" t="str">
        <f t="array" aca="1" ref="F2341" ca="1">IF(ISNUMBER(SEARCH("Bit", $K2341)), "", INDEX(F:F,MAX(IF(OFFSET(F2341,-25,0,24,1)&lt;&gt;"",ROW(OFFSET(F2341,-25,0,24,1)))),)+1)</f>
        <v/>
      </c>
      <c r="G2341" s="82"/>
      <c r="H2341" s="82"/>
      <c r="I2341" s="82"/>
      <c r="J2341" s="82"/>
      <c r="K2341" s="89" t="s">
        <v>39</v>
      </c>
      <c r="L2341" s="89"/>
      <c r="M2341" s="90" t="s">
        <v>788</v>
      </c>
      <c r="N2341" s="91"/>
      <c r="Q2341" s="19"/>
      <c r="R2341" s="19"/>
    </row>
    <row r="2342" spans="1:18" s="18" customFormat="1" ht="22.5" hidden="1" outlineLevel="1" x14ac:dyDescent="0.25">
      <c r="A2342" s="106"/>
      <c r="B2342" s="80"/>
      <c r="C2342" s="81"/>
      <c r="D2342" s="82"/>
      <c r="E2342" s="82" t="str">
        <f t="shared" ca="1" si="433"/>
        <v/>
      </c>
      <c r="F2342" s="82" t="str">
        <f t="array" aca="1" ref="F2342" ca="1">IF(ISNUMBER(SEARCH("Bit", $K2342)), "", INDEX(F:F,MAX(IF(OFFSET(F2342,-25,0,24,1)&lt;&gt;"",ROW(OFFSET(F2342,-25,0,24,1)))),)+1)</f>
        <v/>
      </c>
      <c r="G2342" s="82"/>
      <c r="H2342" s="82"/>
      <c r="I2342" s="82"/>
      <c r="J2342" s="82"/>
      <c r="K2342" s="89" t="s">
        <v>88</v>
      </c>
      <c r="L2342" s="89"/>
      <c r="M2342" s="90" t="s">
        <v>789</v>
      </c>
      <c r="N2342" s="91" t="s">
        <v>790</v>
      </c>
      <c r="Q2342" s="19"/>
      <c r="R2342" s="19"/>
    </row>
    <row r="2343" spans="1:18" s="18" customFormat="1" ht="15.75" hidden="1" outlineLevel="1" x14ac:dyDescent="0.25">
      <c r="A2343" s="106"/>
      <c r="B2343" s="80"/>
      <c r="C2343" s="81"/>
      <c r="D2343" s="82"/>
      <c r="E2343" s="82" t="str">
        <f t="shared" ca="1" si="433"/>
        <v/>
      </c>
      <c r="F2343" s="82" t="str">
        <f t="array" aca="1" ref="F2343" ca="1">IF(ISNUMBER(SEARCH("Bit", $K2343)), "", INDEX(F:F,MAX(IF(OFFSET(F2343,-25,0,24,1)&lt;&gt;"",ROW(OFFSET(F2343,-25,0,24,1)))),)+1)</f>
        <v/>
      </c>
      <c r="G2343" s="82"/>
      <c r="H2343" s="82"/>
      <c r="I2343" s="82"/>
      <c r="J2343" s="82"/>
      <c r="K2343" s="89" t="s">
        <v>90</v>
      </c>
      <c r="L2343" s="89"/>
      <c r="M2343" s="90" t="s">
        <v>791</v>
      </c>
      <c r="N2343" s="91"/>
      <c r="Q2343" s="19"/>
      <c r="R2343" s="19"/>
    </row>
    <row r="2344" spans="1:18" s="18" customFormat="1" ht="15.75" collapsed="1" x14ac:dyDescent="0.25">
      <c r="A2344" s="106"/>
      <c r="B2344" s="80" t="s">
        <v>40</v>
      </c>
      <c r="C2344" s="81" t="s">
        <v>1452</v>
      </c>
      <c r="D2344" s="82" t="s">
        <v>817</v>
      </c>
      <c r="E2344" s="82" t="str">
        <f t="shared" ref="E2344:E2394" ca="1" si="434">IF(F2344&lt;&gt;"","0x"&amp;DEC2HEX(F2344,3),"")</f>
        <v>0x3EA</v>
      </c>
      <c r="F2344" s="82">
        <f t="array" aca="1" ref="F2344" ca="1">IF(ISNUMBER(SEARCH("Bit", $K2344)), "", INDEX(F:F,MAX(IF(OFFSET(F2344,-25,0,24,1)&lt;&gt;"",ROW(OFFSET(F2344,-25,0,24,1)))),)+1)</f>
        <v>1002</v>
      </c>
      <c r="G2344" s="82" t="s">
        <v>43</v>
      </c>
      <c r="H2344" s="82">
        <v>8</v>
      </c>
      <c r="I2344" s="82"/>
      <c r="J2344" s="82"/>
      <c r="K2344" s="89" t="s">
        <v>45</v>
      </c>
      <c r="L2344" s="89" t="s">
        <v>1442</v>
      </c>
      <c r="M2344" s="90"/>
      <c r="N2344" s="91"/>
      <c r="Q2344" s="19"/>
      <c r="R2344" s="19"/>
    </row>
    <row r="2345" spans="1:18" s="18" customFormat="1" ht="33.75" hidden="1" outlineLevel="1" x14ac:dyDescent="0.25">
      <c r="A2345" s="106"/>
      <c r="B2345" s="80"/>
      <c r="C2345" s="81"/>
      <c r="D2345" s="82"/>
      <c r="E2345" s="82" t="str">
        <f t="shared" ca="1" si="434"/>
        <v/>
      </c>
      <c r="F2345" s="82" t="str">
        <f t="array" aca="1" ref="F2345" ca="1">IF(ISNUMBER(SEARCH("Bit", $K2345)), "", INDEX(F:F,MAX(IF(OFFSET(F2345,-25,0,24,1)&lt;&gt;"",ROW(OFFSET(F2345,-25,0,24,1)))),)+1)</f>
        <v/>
      </c>
      <c r="G2345" s="82"/>
      <c r="H2345" s="82"/>
      <c r="I2345" s="82"/>
      <c r="J2345" s="82"/>
      <c r="K2345" s="89" t="s">
        <v>34</v>
      </c>
      <c r="L2345" s="89"/>
      <c r="M2345" s="90" t="s">
        <v>793</v>
      </c>
      <c r="N2345" s="91" t="s">
        <v>794</v>
      </c>
      <c r="Q2345" s="19"/>
      <c r="R2345" s="19"/>
    </row>
    <row r="2346" spans="1:18" s="18" customFormat="1" ht="15.75" hidden="1" outlineLevel="1" x14ac:dyDescent="0.25">
      <c r="A2346" s="106"/>
      <c r="B2346" s="80"/>
      <c r="C2346" s="81"/>
      <c r="D2346" s="82"/>
      <c r="E2346" s="82" t="str">
        <f t="shared" ca="1" si="434"/>
        <v/>
      </c>
      <c r="F2346" s="82" t="str">
        <f t="array" aca="1" ref="F2346" ca="1">IF(ISNUMBER(SEARCH("Bit", $K2346)), "", INDEX(F:F,MAX(IF(OFFSET(F2346,-25,0,24,1)&lt;&gt;"",ROW(OFFSET(F2346,-25,0,24,1)))),)+1)</f>
        <v/>
      </c>
      <c r="G2346" s="82"/>
      <c r="H2346" s="82"/>
      <c r="I2346" s="82"/>
      <c r="J2346" s="82"/>
      <c r="K2346" s="89" t="s">
        <v>35</v>
      </c>
      <c r="L2346" s="89"/>
      <c r="M2346" s="90" t="s">
        <v>795</v>
      </c>
      <c r="N2346" s="91"/>
      <c r="Q2346" s="19"/>
      <c r="R2346" s="19"/>
    </row>
    <row r="2347" spans="1:18" s="18" customFormat="1" ht="33.75" hidden="1" outlineLevel="1" x14ac:dyDescent="0.25">
      <c r="A2347" s="106"/>
      <c r="B2347" s="80"/>
      <c r="C2347" s="81"/>
      <c r="D2347" s="82"/>
      <c r="E2347" s="82" t="str">
        <f t="shared" ca="1" si="434"/>
        <v/>
      </c>
      <c r="F2347" s="82" t="str">
        <f t="array" aca="1" ref="F2347" ca="1">IF(ISNUMBER(SEARCH("Bit", $K2347)), "", INDEX(F:F,MAX(IF(OFFSET(F2347,-25,0,24,1)&lt;&gt;"",ROW(OFFSET(F2347,-25,0,24,1)))),)+1)</f>
        <v/>
      </c>
      <c r="G2347" s="82"/>
      <c r="H2347" s="82"/>
      <c r="I2347" s="82"/>
      <c r="J2347" s="82"/>
      <c r="K2347" s="89" t="s">
        <v>36</v>
      </c>
      <c r="L2347" s="89"/>
      <c r="M2347" s="90" t="s">
        <v>796</v>
      </c>
      <c r="N2347" s="91" t="s">
        <v>797</v>
      </c>
      <c r="Q2347" s="19"/>
      <c r="R2347" s="19"/>
    </row>
    <row r="2348" spans="1:18" s="18" customFormat="1" ht="15.75" hidden="1" outlineLevel="1" x14ac:dyDescent="0.25">
      <c r="A2348" s="106"/>
      <c r="B2348" s="80"/>
      <c r="C2348" s="81"/>
      <c r="D2348" s="82"/>
      <c r="E2348" s="82" t="str">
        <f t="shared" ca="1" si="434"/>
        <v/>
      </c>
      <c r="F2348" s="82" t="str">
        <f t="array" aca="1" ref="F2348" ca="1">IF(ISNUMBER(SEARCH("Bit", $K2348)), "", INDEX(F:F,MAX(IF(OFFSET(F2348,-25,0,24,1)&lt;&gt;"",ROW(OFFSET(F2348,-25,0,24,1)))),)+1)</f>
        <v/>
      </c>
      <c r="G2348" s="82"/>
      <c r="H2348" s="82"/>
      <c r="I2348" s="82"/>
      <c r="J2348" s="82"/>
      <c r="K2348" s="89" t="s">
        <v>37</v>
      </c>
      <c r="L2348" s="89"/>
      <c r="M2348" s="90" t="s">
        <v>798</v>
      </c>
      <c r="N2348" s="91"/>
      <c r="Q2348" s="19"/>
      <c r="R2348" s="19"/>
    </row>
    <row r="2349" spans="1:18" s="18" customFormat="1" ht="33.75" hidden="1" outlineLevel="1" x14ac:dyDescent="0.25">
      <c r="A2349" s="106"/>
      <c r="B2349" s="80"/>
      <c r="C2349" s="81"/>
      <c r="D2349" s="82"/>
      <c r="E2349" s="82" t="str">
        <f t="shared" ca="1" si="434"/>
        <v/>
      </c>
      <c r="F2349" s="82" t="str">
        <f t="array" aca="1" ref="F2349" ca="1">IF(ISNUMBER(SEARCH("Bit", $K2349)), "", INDEX(F:F,MAX(IF(OFFSET(F2349,-25,0,24,1)&lt;&gt;"",ROW(OFFSET(F2349,-25,0,24,1)))),)+1)</f>
        <v/>
      </c>
      <c r="G2349" s="82"/>
      <c r="H2349" s="82"/>
      <c r="I2349" s="82"/>
      <c r="J2349" s="82"/>
      <c r="K2349" s="89" t="s">
        <v>38</v>
      </c>
      <c r="L2349" s="89"/>
      <c r="M2349" s="90" t="s">
        <v>799</v>
      </c>
      <c r="N2349" s="91" t="s">
        <v>800</v>
      </c>
      <c r="Q2349" s="19"/>
      <c r="R2349" s="19"/>
    </row>
    <row r="2350" spans="1:18" s="18" customFormat="1" ht="15.75" hidden="1" outlineLevel="1" x14ac:dyDescent="0.25">
      <c r="A2350" s="106"/>
      <c r="B2350" s="80"/>
      <c r="C2350" s="81"/>
      <c r="D2350" s="82"/>
      <c r="E2350" s="82" t="str">
        <f t="shared" ca="1" si="434"/>
        <v/>
      </c>
      <c r="F2350" s="82" t="str">
        <f t="array" aca="1" ref="F2350" ca="1">IF(ISNUMBER(SEARCH("Bit", $K2350)), "", INDEX(F:F,MAX(IF(OFFSET(F2350,-25,0,24,1)&lt;&gt;"",ROW(OFFSET(F2350,-25,0,24,1)))),)+1)</f>
        <v/>
      </c>
      <c r="G2350" s="82"/>
      <c r="H2350" s="82"/>
      <c r="I2350" s="82"/>
      <c r="J2350" s="82"/>
      <c r="K2350" s="89" t="s">
        <v>39</v>
      </c>
      <c r="L2350" s="89"/>
      <c r="M2350" s="90" t="s">
        <v>801</v>
      </c>
      <c r="N2350" s="91"/>
      <c r="Q2350" s="19"/>
      <c r="R2350" s="19"/>
    </row>
    <row r="2351" spans="1:18" s="18" customFormat="1" ht="33.75" hidden="1" outlineLevel="1" x14ac:dyDescent="0.25">
      <c r="A2351" s="106"/>
      <c r="B2351" s="80"/>
      <c r="C2351" s="81"/>
      <c r="D2351" s="82"/>
      <c r="E2351" s="82" t="str">
        <f t="shared" ca="1" si="434"/>
        <v/>
      </c>
      <c r="F2351" s="82" t="str">
        <f t="array" aca="1" ref="F2351" ca="1">IF(ISNUMBER(SEARCH("Bit", $K2351)), "", INDEX(F:F,MAX(IF(OFFSET(F2351,-25,0,24,1)&lt;&gt;"",ROW(OFFSET(F2351,-25,0,24,1)))),)+1)</f>
        <v/>
      </c>
      <c r="G2351" s="82"/>
      <c r="H2351" s="82"/>
      <c r="I2351" s="82"/>
      <c r="J2351" s="82"/>
      <c r="K2351" s="89" t="s">
        <v>88</v>
      </c>
      <c r="L2351" s="89"/>
      <c r="M2351" s="90" t="s">
        <v>802</v>
      </c>
      <c r="N2351" s="91" t="s">
        <v>803</v>
      </c>
      <c r="Q2351" s="19"/>
      <c r="R2351" s="19"/>
    </row>
    <row r="2352" spans="1:18" s="18" customFormat="1" ht="15.75" hidden="1" outlineLevel="1" x14ac:dyDescent="0.25">
      <c r="A2352" s="106"/>
      <c r="B2352" s="80"/>
      <c r="C2352" s="81"/>
      <c r="D2352" s="82"/>
      <c r="E2352" s="82" t="str">
        <f t="shared" ca="1" si="434"/>
        <v/>
      </c>
      <c r="F2352" s="82" t="str">
        <f t="array" aca="1" ref="F2352" ca="1">IF(ISNUMBER(SEARCH("Bit", $K2352)), "", INDEX(F:F,MAX(IF(OFFSET(F2352,-25,0,24,1)&lt;&gt;"",ROW(OFFSET(F2352,-25,0,24,1)))),)+1)</f>
        <v/>
      </c>
      <c r="G2352" s="82"/>
      <c r="H2352" s="82"/>
      <c r="I2352" s="82"/>
      <c r="J2352" s="82"/>
      <c r="K2352" s="89" t="s">
        <v>90</v>
      </c>
      <c r="L2352" s="89"/>
      <c r="M2352" s="90" t="s">
        <v>804</v>
      </c>
      <c r="N2352" s="91"/>
      <c r="Q2352" s="19"/>
      <c r="R2352" s="19"/>
    </row>
    <row r="2353" spans="1:18" s="18" customFormat="1" ht="15.75" collapsed="1" x14ac:dyDescent="0.25">
      <c r="A2353" s="106"/>
      <c r="B2353" s="80" t="s">
        <v>40</v>
      </c>
      <c r="C2353" s="81" t="s">
        <v>1453</v>
      </c>
      <c r="D2353" s="82" t="s">
        <v>817</v>
      </c>
      <c r="E2353" s="82" t="str">
        <f t="shared" ref="E2353:E2378" ca="1" si="435">IF(F2353&lt;&gt;"","0x"&amp;DEC2HEX(F2353,3),"")</f>
        <v>0x3EB</v>
      </c>
      <c r="F2353" s="82">
        <f t="array" aca="1" ref="F2353" ca="1">IF(ISNUMBER(SEARCH("Bit", $K2353)), "", INDEX(F:F,MAX(IF(OFFSET(F2353,-25,0,24,1)&lt;&gt;"",ROW(OFFSET(F2353,-25,0,24,1)))),)+1)</f>
        <v>1003</v>
      </c>
      <c r="G2353" s="82" t="s">
        <v>43</v>
      </c>
      <c r="H2353" s="82">
        <v>9</v>
      </c>
      <c r="I2353" s="82"/>
      <c r="J2353" s="82"/>
      <c r="K2353" s="89" t="s">
        <v>45</v>
      </c>
      <c r="L2353" s="89" t="s">
        <v>1442</v>
      </c>
      <c r="M2353" s="90"/>
      <c r="N2353" s="91"/>
      <c r="Q2353" s="19"/>
      <c r="R2353" s="19"/>
    </row>
    <row r="2354" spans="1:18" s="18" customFormat="1" ht="45" hidden="1" outlineLevel="1" x14ac:dyDescent="0.25">
      <c r="A2354" s="106"/>
      <c r="B2354" s="80"/>
      <c r="C2354" s="81"/>
      <c r="D2354" s="82"/>
      <c r="E2354" s="82" t="str">
        <f t="shared" ref="E2354" ca="1" si="436">IF(F2354&lt;&gt;"","0x"&amp;DEC2HEX(F2354,3),"")</f>
        <v/>
      </c>
      <c r="F2354" s="82" t="str">
        <f t="array" aca="1" ref="F2354" ca="1">IF(ISNUMBER(SEARCH("Bit", $K2354)), "", INDEX(F:F,MAX(IF(OFFSET(F2354,-25,0,24,1)&lt;&gt;"",ROW(OFFSET(F2354,-25,0,24,1)))),)+1)</f>
        <v/>
      </c>
      <c r="G2354" s="82"/>
      <c r="H2354" s="82"/>
      <c r="I2354" s="82"/>
      <c r="J2354" s="82"/>
      <c r="K2354" s="89" t="s">
        <v>69</v>
      </c>
      <c r="L2354" s="89"/>
      <c r="M2354" s="90" t="s">
        <v>1454</v>
      </c>
      <c r="N2354" s="91" t="s">
        <v>1455</v>
      </c>
      <c r="Q2354" s="19"/>
      <c r="R2354" s="19"/>
    </row>
    <row r="2355" spans="1:18" s="18" customFormat="1" ht="15.75" hidden="1" outlineLevel="1" x14ac:dyDescent="0.25">
      <c r="A2355" s="106"/>
      <c r="B2355" s="80"/>
      <c r="C2355" s="81"/>
      <c r="D2355" s="82"/>
      <c r="E2355" s="82" t="str">
        <f t="shared" ca="1" si="435"/>
        <v/>
      </c>
      <c r="F2355" s="82" t="str">
        <f t="array" aca="1" ref="F2355" ca="1">IF(ISNUMBER(SEARCH("Bit", $K2355)), "", INDEX(F:F,MAX(IF(OFFSET(F2355,-25,0,24,1)&lt;&gt;"",ROW(OFFSET(F2355,-25,0,24,1)))),)+1)</f>
        <v/>
      </c>
      <c r="G2355" s="82"/>
      <c r="H2355" s="82"/>
      <c r="I2355" s="82"/>
      <c r="J2355" s="82"/>
      <c r="K2355" s="89" t="s">
        <v>135</v>
      </c>
      <c r="L2355" s="89"/>
      <c r="M2355" s="90" t="s">
        <v>1456</v>
      </c>
      <c r="N2355" s="91"/>
      <c r="Q2355" s="19"/>
      <c r="R2355" s="19"/>
    </row>
    <row r="2356" spans="1:18" s="18" customFormat="1" ht="15.75" collapsed="1" x14ac:dyDescent="0.25">
      <c r="A2356" s="106"/>
      <c r="B2356" s="80" t="s">
        <v>40</v>
      </c>
      <c r="C2356" s="81" t="s">
        <v>1964</v>
      </c>
      <c r="D2356" s="82" t="s">
        <v>817</v>
      </c>
      <c r="E2356" s="82" t="str">
        <f t="shared" ca="1" si="435"/>
        <v>0x3EC</v>
      </c>
      <c r="F2356" s="82">
        <f t="array" aca="1" ref="F2356" ca="1">IF(ISNUMBER(SEARCH("Bit", $K2356)), "", INDEX(F:F,MAX(IF(OFFSET(F2356,-25,0,24,1)&lt;&gt;"",ROW(OFFSET(F2356,-25,0,24,1)))),)+1)</f>
        <v>1004</v>
      </c>
      <c r="G2356" s="82" t="s">
        <v>43</v>
      </c>
      <c r="H2356" s="82">
        <v>10</v>
      </c>
      <c r="I2356" s="82"/>
      <c r="J2356" s="82"/>
      <c r="K2356" s="89" t="s">
        <v>45</v>
      </c>
      <c r="L2356" s="89" t="s">
        <v>1442</v>
      </c>
      <c r="M2356" s="90"/>
      <c r="N2356" s="91"/>
      <c r="Q2356" s="19"/>
      <c r="R2356" s="19"/>
    </row>
    <row r="2357" spans="1:18" s="18" customFormat="1" ht="33.75" hidden="1" outlineLevel="1" x14ac:dyDescent="0.25">
      <c r="A2357" s="106"/>
      <c r="B2357" s="80"/>
      <c r="C2357" s="81"/>
      <c r="D2357" s="82"/>
      <c r="E2357" s="82" t="str">
        <f t="shared" ref="E2357:E2364" ca="1" si="437">IF(F2357&lt;&gt;"","0x"&amp;DEC2HEX(F2357,3),"")</f>
        <v/>
      </c>
      <c r="F2357" s="82" t="str">
        <f t="array" aca="1" ref="F2357" ca="1">IF(ISNUMBER(SEARCH("Bit", $K2357)), "", INDEX(F:F,MAX(IF(OFFSET(F2357,-25,0,24,1)&lt;&gt;"",ROW(OFFSET(F2357,-25,0,24,1)))),)+1)</f>
        <v/>
      </c>
      <c r="G2357" s="82"/>
      <c r="H2357" s="82"/>
      <c r="I2357" s="82"/>
      <c r="J2357" s="82"/>
      <c r="K2357" s="89" t="s">
        <v>249</v>
      </c>
      <c r="L2357" s="89"/>
      <c r="M2357" s="90" t="s">
        <v>2236</v>
      </c>
      <c r="N2357" s="91" t="s">
        <v>2241</v>
      </c>
      <c r="Q2357" s="19"/>
      <c r="R2357" s="19"/>
    </row>
    <row r="2358" spans="1:18" s="18" customFormat="1" ht="33.75" hidden="1" outlineLevel="1" x14ac:dyDescent="0.25">
      <c r="A2358" s="106"/>
      <c r="B2358" s="80"/>
      <c r="C2358" s="81"/>
      <c r="D2358" s="82"/>
      <c r="E2358" s="82" t="str">
        <f t="shared" ca="1" si="437"/>
        <v/>
      </c>
      <c r="F2358" s="82" t="str">
        <f t="array" aca="1" ref="F2358" ca="1">IF(ISNUMBER(SEARCH("Bit", $K2358)), "", INDEX(F:F,MAX(IF(OFFSET(F2358,-25,0,24,1)&lt;&gt;"",ROW(OFFSET(F2358,-25,0,24,1)))),)+1)</f>
        <v/>
      </c>
      <c r="G2358" s="82"/>
      <c r="H2358" s="82"/>
      <c r="I2358" s="82"/>
      <c r="J2358" s="82"/>
      <c r="K2358" s="89" t="s">
        <v>69</v>
      </c>
      <c r="L2358" s="89"/>
      <c r="M2358" s="90" t="s">
        <v>2235</v>
      </c>
      <c r="N2358" s="91" t="s">
        <v>2242</v>
      </c>
      <c r="Q2358" s="19"/>
      <c r="R2358" s="19"/>
    </row>
    <row r="2359" spans="1:18" s="18" customFormat="1" ht="33.75" hidden="1" outlineLevel="1" x14ac:dyDescent="0.25">
      <c r="A2359" s="106"/>
      <c r="B2359" s="80"/>
      <c r="C2359" s="81"/>
      <c r="D2359" s="82"/>
      <c r="E2359" s="82" t="str">
        <f t="shared" ca="1" si="437"/>
        <v/>
      </c>
      <c r="F2359" s="82" t="str">
        <f t="array" aca="1" ref="F2359" ca="1">IF(ISNUMBER(SEARCH("Bit", $K2359)), "", INDEX(F:F,MAX(IF(OFFSET(F2359,-25,0,24,1)&lt;&gt;"",ROW(OFFSET(F2359,-25,0,24,1)))),)+1)</f>
        <v/>
      </c>
      <c r="G2359" s="82"/>
      <c r="H2359" s="82"/>
      <c r="I2359" s="82"/>
      <c r="J2359" s="82"/>
      <c r="K2359" s="89" t="s">
        <v>34</v>
      </c>
      <c r="L2359" s="89"/>
      <c r="M2359" s="90" t="s">
        <v>2237</v>
      </c>
      <c r="N2359" s="91" t="s">
        <v>2243</v>
      </c>
      <c r="Q2359" s="19"/>
      <c r="R2359" s="19"/>
    </row>
    <row r="2360" spans="1:18" s="18" customFormat="1" ht="33.75" hidden="1" outlineLevel="1" x14ac:dyDescent="0.25">
      <c r="A2360" s="106"/>
      <c r="B2360" s="80"/>
      <c r="C2360" s="81"/>
      <c r="D2360" s="82"/>
      <c r="E2360" s="82" t="str">
        <f t="shared" ca="1" si="437"/>
        <v/>
      </c>
      <c r="F2360" s="82" t="str">
        <f t="array" aca="1" ref="F2360" ca="1">IF(ISNUMBER(SEARCH("Bit", $K2360)), "", INDEX(F:F,MAX(IF(OFFSET(F2360,-25,0,24,1)&lt;&gt;"",ROW(OFFSET(F2360,-25,0,24,1)))),)+1)</f>
        <v/>
      </c>
      <c r="G2360" s="82"/>
      <c r="H2360" s="82"/>
      <c r="I2360" s="82"/>
      <c r="J2360" s="82"/>
      <c r="K2360" s="89" t="s">
        <v>35</v>
      </c>
      <c r="L2360" s="89"/>
      <c r="M2360" s="90" t="s">
        <v>2238</v>
      </c>
      <c r="N2360" s="91" t="s">
        <v>2244</v>
      </c>
      <c r="Q2360" s="19"/>
      <c r="R2360" s="19"/>
    </row>
    <row r="2361" spans="1:18" s="18" customFormat="1" ht="22.5" hidden="1" outlineLevel="1" x14ac:dyDescent="0.25">
      <c r="A2361" s="106"/>
      <c r="B2361" s="80"/>
      <c r="C2361" s="81"/>
      <c r="D2361" s="82"/>
      <c r="E2361" s="82" t="str">
        <f t="shared" ca="1" si="437"/>
        <v/>
      </c>
      <c r="F2361" s="82" t="str">
        <f t="array" aca="1" ref="F2361" ca="1">IF(ISNUMBER(SEARCH("Bit", $K2361)), "", INDEX(F:F,MAX(IF(OFFSET(F2361,-25,0,24,1)&lt;&gt;"",ROW(OFFSET(F2361,-25,0,24,1)))),)+1)</f>
        <v/>
      </c>
      <c r="G2361" s="82"/>
      <c r="H2361" s="82"/>
      <c r="I2361" s="82"/>
      <c r="J2361" s="82"/>
      <c r="K2361" s="89" t="s">
        <v>36</v>
      </c>
      <c r="L2361" s="89"/>
      <c r="M2361" s="90" t="s">
        <v>1967</v>
      </c>
      <c r="N2361" s="91" t="s">
        <v>1968</v>
      </c>
      <c r="Q2361" s="19"/>
      <c r="R2361" s="19"/>
    </row>
    <row r="2362" spans="1:18" s="18" customFormat="1" ht="22.5" hidden="1" outlineLevel="1" x14ac:dyDescent="0.25">
      <c r="A2362" s="106"/>
      <c r="B2362" s="80"/>
      <c r="C2362" s="81"/>
      <c r="D2362" s="82"/>
      <c r="E2362" s="82" t="str">
        <f t="shared" ca="1" si="437"/>
        <v/>
      </c>
      <c r="F2362" s="82" t="str">
        <f t="array" aca="1" ref="F2362" ca="1">IF(ISNUMBER(SEARCH("Bit", $K2362)), "", INDEX(F:F,MAX(IF(OFFSET(F2362,-25,0,24,1)&lt;&gt;"",ROW(OFFSET(F2362,-25,0,24,1)))),)+1)</f>
        <v/>
      </c>
      <c r="G2362" s="82"/>
      <c r="H2362" s="82"/>
      <c r="I2362" s="82"/>
      <c r="J2362" s="82"/>
      <c r="K2362" s="89" t="s">
        <v>37</v>
      </c>
      <c r="L2362" s="89"/>
      <c r="M2362" s="90" t="s">
        <v>1965</v>
      </c>
      <c r="N2362" s="91" t="s">
        <v>1966</v>
      </c>
      <c r="Q2362" s="19"/>
      <c r="R2362" s="19"/>
    </row>
    <row r="2363" spans="1:18" s="18" customFormat="1" ht="22.5" hidden="1" outlineLevel="1" x14ac:dyDescent="0.25">
      <c r="A2363" s="106"/>
      <c r="B2363" s="80"/>
      <c r="C2363" s="81"/>
      <c r="D2363" s="82"/>
      <c r="E2363" s="82" t="str">
        <f t="shared" ca="1" si="437"/>
        <v/>
      </c>
      <c r="F2363" s="82" t="str">
        <f t="array" aca="1" ref="F2363" ca="1">IF(ISNUMBER(SEARCH("Bit", $K2363)), "", INDEX(F:F,MAX(IF(OFFSET(F2363,-25,0,24,1)&lt;&gt;"",ROW(OFFSET(F2363,-25,0,24,1)))),)+1)</f>
        <v/>
      </c>
      <c r="G2363" s="82"/>
      <c r="H2363" s="82"/>
      <c r="I2363" s="82"/>
      <c r="J2363" s="82"/>
      <c r="K2363" s="89" t="s">
        <v>38</v>
      </c>
      <c r="L2363" s="89"/>
      <c r="M2363" s="90" t="s">
        <v>1834</v>
      </c>
      <c r="N2363" s="91" t="s">
        <v>1836</v>
      </c>
      <c r="Q2363" s="19"/>
      <c r="R2363" s="19"/>
    </row>
    <row r="2364" spans="1:18" s="18" customFormat="1" ht="15.75" hidden="1" outlineLevel="1" x14ac:dyDescent="0.25">
      <c r="A2364" s="106"/>
      <c r="B2364" s="80"/>
      <c r="C2364" s="81"/>
      <c r="D2364" s="82"/>
      <c r="E2364" s="82" t="str">
        <f t="shared" ca="1" si="437"/>
        <v/>
      </c>
      <c r="F2364" s="82" t="str">
        <f t="array" aca="1" ref="F2364" ca="1">IF(ISNUMBER(SEARCH("Bit", $K2364)), "", INDEX(F:F,MAX(IF(OFFSET(F2364,-25,0,24,1)&lt;&gt;"",ROW(OFFSET(F2364,-25,0,24,1)))),)+1)</f>
        <v/>
      </c>
      <c r="G2364" s="82"/>
      <c r="H2364" s="82"/>
      <c r="I2364" s="82"/>
      <c r="J2364" s="82"/>
      <c r="K2364" s="89" t="s">
        <v>39</v>
      </c>
      <c r="L2364" s="89"/>
      <c r="M2364" s="90" t="s">
        <v>1835</v>
      </c>
      <c r="N2364" s="91"/>
      <c r="Q2364" s="19"/>
      <c r="R2364" s="19"/>
    </row>
    <row r="2365" spans="1:18" s="18" customFormat="1" ht="22.5" hidden="1" outlineLevel="1" x14ac:dyDescent="0.25">
      <c r="A2365" s="106"/>
      <c r="B2365" s="80"/>
      <c r="C2365" s="81"/>
      <c r="D2365" s="82"/>
      <c r="E2365" s="82" t="str">
        <f t="shared" ref="E2365" ca="1" si="438">IF(F2365&lt;&gt;"","0x"&amp;DEC2HEX(F2365,3),"")</f>
        <v/>
      </c>
      <c r="F2365" s="82" t="str">
        <f t="array" aca="1" ref="F2365" ca="1">IF(ISNUMBER(SEARCH("Bit", $K2365)), "", INDEX(F:F,MAX(IF(OFFSET(F2365,-25,0,24,1)&lt;&gt;"",ROW(OFFSET(F2365,-25,0,24,1)))),)+1)</f>
        <v/>
      </c>
      <c r="G2365" s="82"/>
      <c r="H2365" s="82"/>
      <c r="I2365" s="82"/>
      <c r="J2365" s="82"/>
      <c r="K2365" s="89" t="s">
        <v>88</v>
      </c>
      <c r="L2365" s="89"/>
      <c r="M2365" s="90" t="s">
        <v>1815</v>
      </c>
      <c r="N2365" s="91" t="s">
        <v>1816</v>
      </c>
      <c r="Q2365" s="19"/>
      <c r="R2365" s="19"/>
    </row>
    <row r="2366" spans="1:18" s="18" customFormat="1" ht="15.75" hidden="1" outlineLevel="1" x14ac:dyDescent="0.25">
      <c r="A2366" s="106"/>
      <c r="B2366" s="80"/>
      <c r="C2366" s="81"/>
      <c r="D2366" s="82"/>
      <c r="E2366" s="82" t="str">
        <f t="shared" ca="1" si="435"/>
        <v/>
      </c>
      <c r="F2366" s="82" t="str">
        <f t="array" aca="1" ref="F2366" ca="1">IF(ISNUMBER(SEARCH("Bit", $K2366)), "", INDEX(F:F,MAX(IF(OFFSET(F2366,-25,0,24,1)&lt;&gt;"",ROW(OFFSET(F2366,-25,0,24,1)))),)+1)</f>
        <v/>
      </c>
      <c r="G2366" s="82"/>
      <c r="H2366" s="82"/>
      <c r="I2366" s="82"/>
      <c r="J2366" s="82"/>
      <c r="K2366" s="89" t="s">
        <v>90</v>
      </c>
      <c r="L2366" s="89"/>
      <c r="M2366" s="90" t="s">
        <v>1814</v>
      </c>
      <c r="N2366" s="91"/>
      <c r="Q2366" s="19"/>
      <c r="R2366" s="19"/>
    </row>
    <row r="2367" spans="1:18" s="18" customFormat="1" ht="15.75" collapsed="1" x14ac:dyDescent="0.25">
      <c r="A2367" s="106"/>
      <c r="B2367" s="100" t="s">
        <v>40</v>
      </c>
      <c r="C2367" s="101" t="s">
        <v>2033</v>
      </c>
      <c r="D2367" s="102" t="s">
        <v>817</v>
      </c>
      <c r="E2367" s="102" t="str">
        <f t="shared" ca="1" si="435"/>
        <v>0x3ED</v>
      </c>
      <c r="F2367" s="82">
        <f t="array" aca="1" ref="F2367" ca="1">IF(ISNUMBER(SEARCH("Bit", $K2367)), "", INDEX(F:F,MAX(IF(OFFSET(F2367,-25,0,24,1)&lt;&gt;"",ROW(OFFSET(F2367,-25,0,24,1)))),)+1)</f>
        <v>1005</v>
      </c>
      <c r="G2367" s="102" t="s">
        <v>43</v>
      </c>
      <c r="H2367" s="102">
        <v>8</v>
      </c>
      <c r="I2367" s="82"/>
      <c r="J2367" s="102"/>
      <c r="K2367" s="103" t="s">
        <v>45</v>
      </c>
      <c r="L2367" s="103" t="s">
        <v>1442</v>
      </c>
      <c r="M2367" s="104"/>
      <c r="N2367" s="105"/>
      <c r="Q2367" s="19"/>
      <c r="R2367" s="19"/>
    </row>
    <row r="2368" spans="1:18" s="18" customFormat="1" ht="33.75" hidden="1" outlineLevel="1" x14ac:dyDescent="0.25">
      <c r="A2368" s="106"/>
      <c r="B2368" s="100"/>
      <c r="C2368" s="101"/>
      <c r="D2368" s="102"/>
      <c r="E2368" s="102" t="str">
        <f t="shared" ca="1" si="435"/>
        <v/>
      </c>
      <c r="F2368" s="82" t="str">
        <f t="array" aca="1" ref="F2368" ca="1">IF(ISNUMBER(SEARCH("Bit", $K2368)), "", INDEX(F:F,MAX(IF(OFFSET(F2368,-25,0,24,1)&lt;&gt;"",ROW(OFFSET(F2368,-25,0,24,1)))),)+1)</f>
        <v/>
      </c>
      <c r="G2368" s="102"/>
      <c r="H2368" s="102"/>
      <c r="I2368" s="102"/>
      <c r="J2368" s="102"/>
      <c r="K2368" s="103" t="s">
        <v>34</v>
      </c>
      <c r="L2368" s="103"/>
      <c r="M2368" s="104" t="s">
        <v>2031</v>
      </c>
      <c r="N2368" s="105" t="s">
        <v>2032</v>
      </c>
      <c r="Q2368" s="19"/>
      <c r="R2368" s="19"/>
    </row>
    <row r="2369" spans="1:18" s="18" customFormat="1" ht="22.5" hidden="1" outlineLevel="1" x14ac:dyDescent="0.25">
      <c r="A2369" s="106"/>
      <c r="B2369" s="100"/>
      <c r="C2369" s="101"/>
      <c r="D2369" s="102"/>
      <c r="E2369" s="102" t="str">
        <f t="shared" ca="1" si="435"/>
        <v/>
      </c>
      <c r="F2369" s="82" t="str">
        <f t="array" aca="1" ref="F2369" ca="1">IF(ISNUMBER(SEARCH("Bit", $K2369)), "", INDEX(F:F,MAX(IF(OFFSET(F2369,-25,0,24,1)&lt;&gt;"",ROW(OFFSET(F2369,-25,0,24,1)))),)+1)</f>
        <v/>
      </c>
      <c r="G2369" s="102"/>
      <c r="H2369" s="102"/>
      <c r="I2369" s="102"/>
      <c r="J2369" s="102"/>
      <c r="K2369" s="103" t="s">
        <v>2188</v>
      </c>
      <c r="L2369" s="103"/>
      <c r="M2369" s="104" t="s">
        <v>2030</v>
      </c>
      <c r="N2369" s="105" t="s">
        <v>2222</v>
      </c>
      <c r="Q2369" s="19"/>
      <c r="R2369" s="19"/>
    </row>
    <row r="2370" spans="1:18" s="18" customFormat="1" ht="15.75" collapsed="1" x14ac:dyDescent="0.25">
      <c r="A2370" s="106"/>
      <c r="B2370" s="80" t="s">
        <v>40</v>
      </c>
      <c r="C2370" s="81" t="s">
        <v>2131</v>
      </c>
      <c r="D2370" s="82" t="s">
        <v>965</v>
      </c>
      <c r="E2370" s="82" t="str">
        <f t="shared" ca="1" si="435"/>
        <v>0x3EE</v>
      </c>
      <c r="F2370" s="82">
        <f t="array" aca="1" ref="F2370" ca="1">IF(ISNUMBER(SEARCH("Bit", $K2370)), "", INDEX(F:F,MAX(IF(OFFSET(F2370,-25,0,24,1)&lt;&gt;"",ROW(OFFSET(F2370,-25,0,24,1)))),)+1)</f>
        <v>1006</v>
      </c>
      <c r="G2370" s="82" t="s">
        <v>43</v>
      </c>
      <c r="H2370" s="82">
        <v>9</v>
      </c>
      <c r="I2370" s="82"/>
      <c r="J2370" s="82"/>
      <c r="K2370" s="89" t="s">
        <v>45</v>
      </c>
      <c r="L2370" s="89" t="s">
        <v>1442</v>
      </c>
      <c r="M2370" s="90"/>
      <c r="N2370" s="91"/>
      <c r="Q2370" s="19"/>
      <c r="R2370" s="19"/>
    </row>
    <row r="2371" spans="1:18" s="18" customFormat="1" ht="33.75" hidden="1" outlineLevel="1" x14ac:dyDescent="0.25">
      <c r="A2371" s="106"/>
      <c r="B2371" s="80"/>
      <c r="C2371" s="81"/>
      <c r="D2371" s="82"/>
      <c r="E2371" s="82" t="str">
        <f t="shared" ref="E2371" ca="1" si="439">IF(F2371&lt;&gt;"","0x"&amp;DEC2HEX(F2371,3),"")</f>
        <v/>
      </c>
      <c r="F2371" s="82" t="str">
        <f t="array" aca="1" ref="F2371" ca="1">IF(ISNUMBER(SEARCH("Bit", $K2371)), "", INDEX(F:F,MAX(IF(OFFSET(F2371,-25,0,24,1)&lt;&gt;"",ROW(OFFSET(F2371,-25,0,24,1)))),)+1)</f>
        <v/>
      </c>
      <c r="G2371" s="82"/>
      <c r="H2371" s="82"/>
      <c r="I2371" s="82"/>
      <c r="J2371" s="82"/>
      <c r="K2371" s="89" t="s">
        <v>2143</v>
      </c>
      <c r="L2371" s="89"/>
      <c r="M2371" s="90" t="s">
        <v>2144</v>
      </c>
      <c r="N2371" s="91" t="s">
        <v>2145</v>
      </c>
      <c r="Q2371" s="19"/>
      <c r="R2371" s="19"/>
    </row>
    <row r="2372" spans="1:18" s="18" customFormat="1" ht="22.5" hidden="1" outlineLevel="1" x14ac:dyDescent="0.25">
      <c r="A2372" s="106"/>
      <c r="B2372" s="80"/>
      <c r="C2372" s="81"/>
      <c r="D2372" s="82"/>
      <c r="E2372" s="82" t="str">
        <f t="shared" ca="1" si="435"/>
        <v/>
      </c>
      <c r="F2372" s="82" t="str">
        <f t="array" aca="1" ref="F2372" ca="1">IF(ISNUMBER(SEARCH("Bit", $K2372)), "", INDEX(F:F,MAX(IF(OFFSET(F2372,-25,0,24,1)&lt;&gt;"",ROW(OFFSET(F2372,-25,0,24,1)))),)+1)</f>
        <v/>
      </c>
      <c r="G2372" s="82"/>
      <c r="H2372" s="82"/>
      <c r="I2372" s="82"/>
      <c r="J2372" s="82"/>
      <c r="K2372" s="89" t="s">
        <v>37</v>
      </c>
      <c r="L2372" s="89"/>
      <c r="M2372" s="90" t="s">
        <v>2136</v>
      </c>
      <c r="N2372" s="91" t="s">
        <v>2137</v>
      </c>
      <c r="Q2372" s="19"/>
      <c r="R2372" s="19"/>
    </row>
    <row r="2373" spans="1:18" s="18" customFormat="1" ht="22.5" hidden="1" outlineLevel="1" x14ac:dyDescent="0.25">
      <c r="A2373" s="106"/>
      <c r="B2373" s="80"/>
      <c r="C2373" s="81"/>
      <c r="D2373" s="82"/>
      <c r="E2373" s="82" t="str">
        <f t="shared" ref="E2373" ca="1" si="440">IF(F2373&lt;&gt;"","0x"&amp;DEC2HEX(F2373,3),"")</f>
        <v/>
      </c>
      <c r="F2373" s="82" t="str">
        <f t="array" aca="1" ref="F2373" ca="1">IF(ISNUMBER(SEARCH("Bit", $K2373)), "", INDEX(F:F,MAX(IF(OFFSET(F2373,-25,0,24,1)&lt;&gt;"",ROW(OFFSET(F2373,-25,0,24,1)))),)+1)</f>
        <v/>
      </c>
      <c r="G2373" s="82"/>
      <c r="H2373" s="82"/>
      <c r="I2373" s="82"/>
      <c r="J2373" s="82"/>
      <c r="K2373" s="89" t="s">
        <v>38</v>
      </c>
      <c r="L2373" s="89"/>
      <c r="M2373" s="90" t="s">
        <v>2135</v>
      </c>
      <c r="N2373" s="91" t="s">
        <v>2141</v>
      </c>
      <c r="Q2373" s="19"/>
      <c r="R2373" s="19"/>
    </row>
    <row r="2374" spans="1:18" s="18" customFormat="1" ht="22.5" hidden="1" outlineLevel="1" x14ac:dyDescent="0.25">
      <c r="A2374" s="106"/>
      <c r="B2374" s="80"/>
      <c r="C2374" s="81"/>
      <c r="D2374" s="82"/>
      <c r="E2374" s="82" t="str">
        <f t="shared" ca="1" si="435"/>
        <v/>
      </c>
      <c r="F2374" s="82" t="str">
        <f t="array" aca="1" ref="F2374" ca="1">IF(ISNUMBER(SEARCH("Bit", $K2374)), "", INDEX(F:F,MAX(IF(OFFSET(F2374,-25,0,24,1)&lt;&gt;"",ROW(OFFSET(F2374,-25,0,24,1)))),)+1)</f>
        <v/>
      </c>
      <c r="G2374" s="82"/>
      <c r="H2374" s="82"/>
      <c r="I2374" s="82"/>
      <c r="J2374" s="82"/>
      <c r="K2374" s="89" t="s">
        <v>39</v>
      </c>
      <c r="L2374" s="89"/>
      <c r="M2374" s="90" t="s">
        <v>2134</v>
      </c>
      <c r="N2374" s="91" t="s">
        <v>2140</v>
      </c>
      <c r="Q2374" s="19"/>
      <c r="R2374" s="19"/>
    </row>
    <row r="2375" spans="1:18" s="18" customFormat="1" ht="22.5" hidden="1" outlineLevel="1" x14ac:dyDescent="0.25">
      <c r="A2375" s="106"/>
      <c r="B2375" s="80"/>
      <c r="C2375" s="81"/>
      <c r="D2375" s="82"/>
      <c r="E2375" s="82" t="str">
        <f t="shared" ref="E2375" ca="1" si="441">IF(F2375&lt;&gt;"","0x"&amp;DEC2HEX(F2375,3),"")</f>
        <v/>
      </c>
      <c r="F2375" s="82" t="str">
        <f t="array" aca="1" ref="F2375" ca="1">IF(ISNUMBER(SEARCH("Bit", $K2375)), "", INDEX(F:F,MAX(IF(OFFSET(F2375,-25,0,24,1)&lt;&gt;"",ROW(OFFSET(F2375,-25,0,24,1)))),)+1)</f>
        <v/>
      </c>
      <c r="G2375" s="82"/>
      <c r="H2375" s="82"/>
      <c r="I2375" s="82"/>
      <c r="J2375" s="82"/>
      <c r="K2375" s="89" t="s">
        <v>88</v>
      </c>
      <c r="L2375" s="89"/>
      <c r="M2375" s="90" t="s">
        <v>2133</v>
      </c>
      <c r="N2375" s="91" t="s">
        <v>2139</v>
      </c>
      <c r="Q2375" s="19"/>
      <c r="R2375" s="19"/>
    </row>
    <row r="2376" spans="1:18" s="18" customFormat="1" ht="22.5" hidden="1" outlineLevel="1" x14ac:dyDescent="0.25">
      <c r="A2376" s="106"/>
      <c r="B2376" s="80"/>
      <c r="C2376" s="81"/>
      <c r="D2376" s="82"/>
      <c r="E2376" s="82" t="str">
        <f t="shared" ca="1" si="435"/>
        <v/>
      </c>
      <c r="F2376" s="82" t="str">
        <f t="array" aca="1" ref="F2376" ca="1">IF(ISNUMBER(SEARCH("Bit", $K2376)), "", INDEX(F:F,MAX(IF(OFFSET(F2376,-25,0,24,1)&lt;&gt;"",ROW(OFFSET(F2376,-25,0,24,1)))),)+1)</f>
        <v/>
      </c>
      <c r="G2376" s="82"/>
      <c r="H2376" s="82"/>
      <c r="I2376" s="82"/>
      <c r="J2376" s="82"/>
      <c r="K2376" s="89" t="s">
        <v>90</v>
      </c>
      <c r="L2376" s="89"/>
      <c r="M2376" s="90" t="s">
        <v>2132</v>
      </c>
      <c r="N2376" s="91" t="s">
        <v>2138</v>
      </c>
      <c r="Q2376" s="19"/>
      <c r="R2376" s="19"/>
    </row>
    <row r="2377" spans="1:18" s="18" customFormat="1" ht="15.75" collapsed="1" x14ac:dyDescent="0.25">
      <c r="A2377" s="106"/>
      <c r="B2377" s="100" t="s">
        <v>40</v>
      </c>
      <c r="C2377" s="101" t="s">
        <v>2229</v>
      </c>
      <c r="D2377" s="102" t="s">
        <v>817</v>
      </c>
      <c r="E2377" s="102" t="str">
        <f t="shared" ca="1" si="435"/>
        <v>0x3EF</v>
      </c>
      <c r="F2377" s="82">
        <f t="array" aca="1" ref="F2377" ca="1">IF(ISNUMBER(SEARCH("Bit", $K2377)), "", INDEX(F:F,MAX(IF(OFFSET(F2377,-25,0,24,1)&lt;&gt;"",ROW(OFFSET(F2377,-25,0,24,1)))),)+1)</f>
        <v>1007</v>
      </c>
      <c r="G2377" s="102" t="s">
        <v>43</v>
      </c>
      <c r="H2377" s="102">
        <v>1</v>
      </c>
      <c r="I2377" s="82"/>
      <c r="J2377" s="102"/>
      <c r="K2377" s="103" t="s">
        <v>45</v>
      </c>
      <c r="L2377" s="89" t="s">
        <v>1442</v>
      </c>
      <c r="M2377" s="104"/>
      <c r="N2377" s="105" t="s">
        <v>2239</v>
      </c>
      <c r="Q2377" s="19"/>
      <c r="R2377" s="19"/>
    </row>
    <row r="2378" spans="1:18" s="18" customFormat="1" ht="67.5" hidden="1" outlineLevel="1" x14ac:dyDescent="0.25">
      <c r="A2378" s="106"/>
      <c r="B2378" s="100"/>
      <c r="C2378" s="101"/>
      <c r="D2378" s="102"/>
      <c r="E2378" s="102" t="str">
        <f t="shared" ca="1" si="435"/>
        <v/>
      </c>
      <c r="F2378" s="82" t="str">
        <f t="array" aca="1" ref="F2378" ca="1">IF(ISNUMBER(SEARCH("Bit", $K2378)), "", INDEX(F:F,MAX(IF(OFFSET(F2378,-25,0,24,1)&lt;&gt;"",ROW(OFFSET(F2378,-25,0,24,1)))),)+1)</f>
        <v/>
      </c>
      <c r="G2378" s="102"/>
      <c r="H2378" s="102"/>
      <c r="I2378" s="102"/>
      <c r="J2378" s="102"/>
      <c r="K2378" s="103" t="s">
        <v>90</v>
      </c>
      <c r="L2378" s="103"/>
      <c r="M2378" s="104" t="s">
        <v>2227</v>
      </c>
      <c r="N2378" s="105" t="s">
        <v>2228</v>
      </c>
      <c r="Q2378" s="19"/>
      <c r="R2378" s="19"/>
    </row>
    <row r="2379" spans="1:18" s="18" customFormat="1" ht="15.75" collapsed="1" x14ac:dyDescent="0.25">
      <c r="A2379" s="106"/>
      <c r="B2379" s="80" t="s">
        <v>40</v>
      </c>
      <c r="C2379" s="81"/>
      <c r="D2379" s="82" t="s">
        <v>817</v>
      </c>
      <c r="E2379" s="82" t="str">
        <f t="shared" ca="1" si="434"/>
        <v>0x3F0</v>
      </c>
      <c r="F2379" s="82">
        <f t="array" aca="1" ref="F2379" ca="1">IF(ISNUMBER(SEARCH("Bit", $K2379)), "", INDEX(F:F,MAX(IF(OFFSET(F2379,-25,0,24,1)&lt;&gt;"",ROW(OFFSET(F2379,-25,0,24,1)))),)+1)</f>
        <v>1008</v>
      </c>
      <c r="G2379" s="82" t="s">
        <v>43</v>
      </c>
      <c r="H2379" s="82">
        <v>16</v>
      </c>
      <c r="I2379" s="82"/>
      <c r="J2379" s="82"/>
      <c r="K2379" s="89" t="s">
        <v>45</v>
      </c>
      <c r="L2379" s="89" t="s">
        <v>1442</v>
      </c>
      <c r="M2379" s="90"/>
      <c r="N2379" s="91"/>
      <c r="Q2379" s="19"/>
      <c r="R2379" s="19"/>
    </row>
    <row r="2380" spans="1:18" s="18" customFormat="1" ht="15.75" hidden="1" outlineLevel="1" x14ac:dyDescent="0.25">
      <c r="A2380" s="106"/>
      <c r="B2380" s="80"/>
      <c r="C2380" s="81"/>
      <c r="D2380" s="82"/>
      <c r="E2380" s="82" t="str">
        <f t="shared" ca="1" si="434"/>
        <v/>
      </c>
      <c r="F2380" s="82" t="str">
        <f t="array" aca="1" ref="F2380" ca="1">IF(ISNUMBER(SEARCH("Bit", $K2380)), "", INDEX(F:F,MAX(IF(OFFSET(F2380,-25,0,24,1)&lt;&gt;"",ROW(OFFSET(F2380,-25,0,24,1)))),)+1)</f>
        <v/>
      </c>
      <c r="G2380" s="82"/>
      <c r="H2380" s="82"/>
      <c r="I2380" s="82"/>
      <c r="J2380" s="82"/>
      <c r="K2380" s="89" t="s">
        <v>112</v>
      </c>
      <c r="L2380" s="89"/>
      <c r="M2380" s="90"/>
      <c r="N2380" s="91"/>
      <c r="Q2380" s="19"/>
      <c r="R2380" s="19"/>
    </row>
    <row r="2381" spans="1:18" s="18" customFormat="1" ht="15.75" collapsed="1" x14ac:dyDescent="0.25">
      <c r="A2381" s="106"/>
      <c r="B2381" s="80" t="s">
        <v>40</v>
      </c>
      <c r="C2381" s="81"/>
      <c r="D2381" s="82" t="s">
        <v>817</v>
      </c>
      <c r="E2381" s="82" t="str">
        <f t="shared" ca="1" si="434"/>
        <v>0x3F1</v>
      </c>
      <c r="F2381" s="82">
        <f t="array" aca="1" ref="F2381" ca="1">IF(ISNUMBER(SEARCH("Bit", $K2381)), "", INDEX(F:F,MAX(IF(OFFSET(F2381,-25,0,24,1)&lt;&gt;"",ROW(OFFSET(F2381,-25,0,24,1)))),)+1)</f>
        <v>1009</v>
      </c>
      <c r="G2381" s="82" t="s">
        <v>43</v>
      </c>
      <c r="H2381" s="82">
        <v>16</v>
      </c>
      <c r="I2381" s="82"/>
      <c r="J2381" s="82"/>
      <c r="K2381" s="89" t="s">
        <v>45</v>
      </c>
      <c r="L2381" s="89" t="s">
        <v>1442</v>
      </c>
      <c r="M2381" s="90"/>
      <c r="N2381" s="91"/>
      <c r="Q2381" s="19"/>
      <c r="R2381" s="19"/>
    </row>
    <row r="2382" spans="1:18" s="18" customFormat="1" ht="15.75" hidden="1" outlineLevel="1" x14ac:dyDescent="0.25">
      <c r="A2382" s="106"/>
      <c r="B2382" s="80"/>
      <c r="C2382" s="81"/>
      <c r="D2382" s="82"/>
      <c r="E2382" s="82" t="str">
        <f t="shared" ca="1" si="434"/>
        <v/>
      </c>
      <c r="F2382" s="82" t="str">
        <f t="array" aca="1" ref="F2382" ca="1">IF(ISNUMBER(SEARCH("Bit", $K2382)), "", INDEX(F:F,MAX(IF(OFFSET(F2382,-25,0,24,1)&lt;&gt;"",ROW(OFFSET(F2382,-25,0,24,1)))),)+1)</f>
        <v/>
      </c>
      <c r="G2382" s="82"/>
      <c r="H2382" s="82"/>
      <c r="I2382" s="82"/>
      <c r="J2382" s="82"/>
      <c r="K2382" s="89" t="s">
        <v>112</v>
      </c>
      <c r="L2382" s="89"/>
      <c r="M2382" s="90"/>
      <c r="N2382" s="91"/>
      <c r="Q2382" s="19"/>
      <c r="R2382" s="19"/>
    </row>
    <row r="2383" spans="1:18" s="18" customFormat="1" ht="15.75" collapsed="1" x14ac:dyDescent="0.25">
      <c r="A2383" s="106"/>
      <c r="B2383" s="80" t="s">
        <v>40</v>
      </c>
      <c r="C2383" s="81"/>
      <c r="D2383" s="82" t="s">
        <v>817</v>
      </c>
      <c r="E2383" s="82" t="str">
        <f t="shared" ca="1" si="434"/>
        <v>0x3F2</v>
      </c>
      <c r="F2383" s="82">
        <f t="array" aca="1" ref="F2383" ca="1">IF(ISNUMBER(SEARCH("Bit", $K2383)), "", INDEX(F:F,MAX(IF(OFFSET(F2383,-25,0,24,1)&lt;&gt;"",ROW(OFFSET(F2383,-25,0,24,1)))),)+1)</f>
        <v>1010</v>
      </c>
      <c r="G2383" s="82" t="s">
        <v>43</v>
      </c>
      <c r="H2383" s="82">
        <v>16</v>
      </c>
      <c r="I2383" s="82"/>
      <c r="J2383" s="82"/>
      <c r="K2383" s="89" t="s">
        <v>45</v>
      </c>
      <c r="L2383" s="89" t="s">
        <v>1442</v>
      </c>
      <c r="M2383" s="90"/>
      <c r="N2383" s="91"/>
      <c r="Q2383" s="19"/>
      <c r="R2383" s="19"/>
    </row>
    <row r="2384" spans="1:18" s="18" customFormat="1" ht="15.75" hidden="1" outlineLevel="1" x14ac:dyDescent="0.25">
      <c r="A2384" s="106"/>
      <c r="B2384" s="80"/>
      <c r="C2384" s="81"/>
      <c r="D2384" s="82"/>
      <c r="E2384" s="82" t="str">
        <f t="shared" ca="1" si="434"/>
        <v/>
      </c>
      <c r="F2384" s="82" t="str">
        <f t="array" aca="1" ref="F2384" ca="1">IF(ISNUMBER(SEARCH("Bit", $K2384)), "", INDEX(F:F,MAX(IF(OFFSET(F2384,-25,0,24,1)&lt;&gt;"",ROW(OFFSET(F2384,-25,0,24,1)))),)+1)</f>
        <v/>
      </c>
      <c r="G2384" s="82"/>
      <c r="H2384" s="82"/>
      <c r="I2384" s="82"/>
      <c r="J2384" s="82"/>
      <c r="K2384" s="89" t="s">
        <v>112</v>
      </c>
      <c r="L2384" s="89"/>
      <c r="M2384" s="90"/>
      <c r="N2384" s="91"/>
      <c r="Q2384" s="19"/>
      <c r="R2384" s="19"/>
    </row>
    <row r="2385" spans="1:18" s="18" customFormat="1" ht="15.75" collapsed="1" x14ac:dyDescent="0.25">
      <c r="A2385" s="106"/>
      <c r="B2385" s="80" t="s">
        <v>40</v>
      </c>
      <c r="C2385" s="81"/>
      <c r="D2385" s="82" t="s">
        <v>817</v>
      </c>
      <c r="E2385" s="82" t="str">
        <f t="shared" ref="E2385:E2392" ca="1" si="442">IF(F2385&lt;&gt;"","0x"&amp;DEC2HEX(F2385,3),"")</f>
        <v>0x3F3</v>
      </c>
      <c r="F2385" s="82">
        <f t="array" aca="1" ref="F2385" ca="1">IF(ISNUMBER(SEARCH("Bit", $K2385)), "", INDEX(F:F,MAX(IF(OFFSET(F2385,-25,0,24,1)&lt;&gt;"",ROW(OFFSET(F2385,-25,0,24,1)))),)+1)</f>
        <v>1011</v>
      </c>
      <c r="G2385" s="82" t="s">
        <v>43</v>
      </c>
      <c r="H2385" s="82">
        <v>16</v>
      </c>
      <c r="I2385" s="82"/>
      <c r="J2385" s="82"/>
      <c r="K2385" s="89" t="s">
        <v>45</v>
      </c>
      <c r="L2385" s="89" t="s">
        <v>1442</v>
      </c>
      <c r="M2385" s="90"/>
      <c r="N2385" s="91"/>
      <c r="Q2385" s="19"/>
      <c r="R2385" s="19"/>
    </row>
    <row r="2386" spans="1:18" s="18" customFormat="1" ht="15.75" hidden="1" outlineLevel="1" x14ac:dyDescent="0.25">
      <c r="A2386" s="106"/>
      <c r="B2386" s="80"/>
      <c r="C2386" s="81"/>
      <c r="D2386" s="82"/>
      <c r="E2386" s="82" t="str">
        <f t="shared" ca="1" si="442"/>
        <v/>
      </c>
      <c r="F2386" s="82" t="str">
        <f t="array" aca="1" ref="F2386" ca="1">IF(ISNUMBER(SEARCH("Bit", $K2386)), "", INDEX(F:F,MAX(IF(OFFSET(F2386,-25,0,24,1)&lt;&gt;"",ROW(OFFSET(F2386,-25,0,24,1)))),)+1)</f>
        <v/>
      </c>
      <c r="G2386" s="82"/>
      <c r="H2386" s="82"/>
      <c r="I2386" s="82"/>
      <c r="J2386" s="82"/>
      <c r="K2386" s="89" t="s">
        <v>112</v>
      </c>
      <c r="L2386" s="89"/>
      <c r="M2386" s="90"/>
      <c r="N2386" s="91"/>
      <c r="Q2386" s="19"/>
      <c r="R2386" s="19"/>
    </row>
    <row r="2387" spans="1:18" s="18" customFormat="1" ht="15.75" collapsed="1" x14ac:dyDescent="0.25">
      <c r="A2387" s="106"/>
      <c r="B2387" s="80" t="s">
        <v>40</v>
      </c>
      <c r="C2387" s="81"/>
      <c r="D2387" s="82" t="s">
        <v>817</v>
      </c>
      <c r="E2387" s="82" t="str">
        <f t="shared" ca="1" si="442"/>
        <v>0x3F4</v>
      </c>
      <c r="F2387" s="82">
        <f t="array" aca="1" ref="F2387" ca="1">IF(ISNUMBER(SEARCH("Bit", $K2387)), "", INDEX(F:F,MAX(IF(OFFSET(F2387,-25,0,24,1)&lt;&gt;"",ROW(OFFSET(F2387,-25,0,24,1)))),)+1)</f>
        <v>1012</v>
      </c>
      <c r="G2387" s="82" t="s">
        <v>43</v>
      </c>
      <c r="H2387" s="82">
        <v>16</v>
      </c>
      <c r="I2387" s="82"/>
      <c r="J2387" s="82"/>
      <c r="K2387" s="89" t="s">
        <v>45</v>
      </c>
      <c r="L2387" s="89" t="s">
        <v>1442</v>
      </c>
      <c r="M2387" s="90"/>
      <c r="N2387" s="91"/>
      <c r="Q2387" s="19"/>
      <c r="R2387" s="19"/>
    </row>
    <row r="2388" spans="1:18" s="18" customFormat="1" ht="15.75" hidden="1" outlineLevel="1" x14ac:dyDescent="0.25">
      <c r="A2388" s="106"/>
      <c r="B2388" s="80"/>
      <c r="C2388" s="81"/>
      <c r="D2388" s="82"/>
      <c r="E2388" s="82" t="str">
        <f t="shared" ca="1" si="442"/>
        <v/>
      </c>
      <c r="F2388" s="82" t="str">
        <f t="array" aca="1" ref="F2388" ca="1">IF(ISNUMBER(SEARCH("Bit", $K2388)), "", INDEX(F:F,MAX(IF(OFFSET(F2388,-25,0,24,1)&lt;&gt;"",ROW(OFFSET(F2388,-25,0,24,1)))),)+1)</f>
        <v/>
      </c>
      <c r="G2388" s="82"/>
      <c r="H2388" s="82"/>
      <c r="I2388" s="82"/>
      <c r="J2388" s="82"/>
      <c r="K2388" s="89" t="s">
        <v>112</v>
      </c>
      <c r="L2388" s="89"/>
      <c r="M2388" s="90"/>
      <c r="N2388" s="91"/>
      <c r="Q2388" s="19"/>
      <c r="R2388" s="19"/>
    </row>
    <row r="2389" spans="1:18" s="18" customFormat="1" ht="15.75" collapsed="1" x14ac:dyDescent="0.25">
      <c r="A2389" s="106"/>
      <c r="B2389" s="80" t="s">
        <v>40</v>
      </c>
      <c r="C2389" s="81"/>
      <c r="D2389" s="82" t="s">
        <v>817</v>
      </c>
      <c r="E2389" s="82" t="str">
        <f t="shared" ca="1" si="442"/>
        <v>0x3F5</v>
      </c>
      <c r="F2389" s="82">
        <f t="array" aca="1" ref="F2389" ca="1">IF(ISNUMBER(SEARCH("Bit", $K2389)), "", INDEX(F:F,MAX(IF(OFFSET(F2389,-25,0,24,1)&lt;&gt;"",ROW(OFFSET(F2389,-25,0,24,1)))),)+1)</f>
        <v>1013</v>
      </c>
      <c r="G2389" s="82" t="s">
        <v>43</v>
      </c>
      <c r="H2389" s="82">
        <v>16</v>
      </c>
      <c r="I2389" s="82"/>
      <c r="J2389" s="82"/>
      <c r="K2389" s="89" t="s">
        <v>45</v>
      </c>
      <c r="L2389" s="89" t="s">
        <v>1442</v>
      </c>
      <c r="M2389" s="90"/>
      <c r="N2389" s="91"/>
      <c r="Q2389" s="19"/>
      <c r="R2389" s="19"/>
    </row>
    <row r="2390" spans="1:18" s="18" customFormat="1" ht="15.75" hidden="1" outlineLevel="1" x14ac:dyDescent="0.25">
      <c r="A2390" s="106"/>
      <c r="B2390" s="80"/>
      <c r="C2390" s="81"/>
      <c r="D2390" s="82"/>
      <c r="E2390" s="82" t="str">
        <f t="shared" ca="1" si="442"/>
        <v/>
      </c>
      <c r="F2390" s="82" t="str">
        <f t="array" aca="1" ref="F2390" ca="1">IF(ISNUMBER(SEARCH("Bit", $K2390)), "", INDEX(F:F,MAX(IF(OFFSET(F2390,-25,0,24,1)&lt;&gt;"",ROW(OFFSET(F2390,-25,0,24,1)))),)+1)</f>
        <v/>
      </c>
      <c r="G2390" s="82"/>
      <c r="H2390" s="82"/>
      <c r="I2390" s="82"/>
      <c r="J2390" s="82"/>
      <c r="K2390" s="89" t="s">
        <v>112</v>
      </c>
      <c r="L2390" s="89"/>
      <c r="M2390" s="90"/>
      <c r="N2390" s="91"/>
      <c r="Q2390" s="19"/>
      <c r="R2390" s="19"/>
    </row>
    <row r="2391" spans="1:18" s="18" customFormat="1" ht="15.75" collapsed="1" x14ac:dyDescent="0.25">
      <c r="A2391" s="106"/>
      <c r="B2391" s="80" t="s">
        <v>40</v>
      </c>
      <c r="C2391" s="81"/>
      <c r="D2391" s="82" t="s">
        <v>817</v>
      </c>
      <c r="E2391" s="82" t="str">
        <f t="shared" ca="1" si="442"/>
        <v>0x3F6</v>
      </c>
      <c r="F2391" s="82">
        <f t="array" aca="1" ref="F2391" ca="1">IF(ISNUMBER(SEARCH("Bit", $K2391)), "", INDEX(F:F,MAX(IF(OFFSET(F2391,-25,0,24,1)&lt;&gt;"",ROW(OFFSET(F2391,-25,0,24,1)))),)+1)</f>
        <v>1014</v>
      </c>
      <c r="G2391" s="82" t="s">
        <v>43</v>
      </c>
      <c r="H2391" s="82">
        <v>16</v>
      </c>
      <c r="I2391" s="82"/>
      <c r="J2391" s="82"/>
      <c r="K2391" s="89" t="s">
        <v>45</v>
      </c>
      <c r="L2391" s="89" t="s">
        <v>1442</v>
      </c>
      <c r="M2391" s="90"/>
      <c r="N2391" s="91"/>
      <c r="Q2391" s="19"/>
      <c r="R2391" s="19"/>
    </row>
    <row r="2392" spans="1:18" s="18" customFormat="1" ht="15.75" hidden="1" outlineLevel="1" x14ac:dyDescent="0.25">
      <c r="A2392" s="106"/>
      <c r="B2392" s="80"/>
      <c r="C2392" s="81"/>
      <c r="D2392" s="82"/>
      <c r="E2392" s="82" t="str">
        <f t="shared" ca="1" si="442"/>
        <v/>
      </c>
      <c r="F2392" s="82" t="str">
        <f t="array" aca="1" ref="F2392" ca="1">IF(ISNUMBER(SEARCH("Bit", $K2392)), "", INDEX(F:F,MAX(IF(OFFSET(F2392,-25,0,24,1)&lt;&gt;"",ROW(OFFSET(F2392,-25,0,24,1)))),)+1)</f>
        <v/>
      </c>
      <c r="G2392" s="82"/>
      <c r="H2392" s="82"/>
      <c r="I2392" s="82"/>
      <c r="J2392" s="82"/>
      <c r="K2392" s="89" t="s">
        <v>112</v>
      </c>
      <c r="L2392" s="89"/>
      <c r="M2392" s="90"/>
      <c r="N2392" s="91"/>
      <c r="Q2392" s="19"/>
      <c r="R2392" s="19"/>
    </row>
    <row r="2393" spans="1:18" s="18" customFormat="1" ht="15.75" collapsed="1" x14ac:dyDescent="0.25">
      <c r="A2393" s="106"/>
      <c r="B2393" s="80" t="s">
        <v>40</v>
      </c>
      <c r="C2393" s="81" t="s">
        <v>1811</v>
      </c>
      <c r="D2393" s="82" t="s">
        <v>965</v>
      </c>
      <c r="E2393" s="82" t="str">
        <f t="shared" ca="1" si="434"/>
        <v>0x3F7</v>
      </c>
      <c r="F2393" s="82">
        <f t="array" aca="1" ref="F2393" ca="1">IF(ISNUMBER(SEARCH("Bit", $K2393)), "", INDEX(F:F,MAX(IF(OFFSET(F2393,-25,0,24,1)&lt;&gt;"",ROW(OFFSET(F2393,-25,0,24,1)))),)+1)</f>
        <v>1015</v>
      </c>
      <c r="G2393" s="82" t="s">
        <v>43</v>
      </c>
      <c r="H2393" s="82">
        <v>16</v>
      </c>
      <c r="I2393" s="82"/>
      <c r="J2393" s="82"/>
      <c r="K2393" s="89" t="s">
        <v>45</v>
      </c>
      <c r="L2393" s="89" t="s">
        <v>1442</v>
      </c>
      <c r="M2393" s="90"/>
      <c r="N2393" s="91"/>
      <c r="Q2393" s="19"/>
      <c r="R2393" s="19"/>
    </row>
    <row r="2394" spans="1:18" s="18" customFormat="1" ht="15.75" hidden="1" outlineLevel="1" x14ac:dyDescent="0.25">
      <c r="A2394" s="106"/>
      <c r="B2394" s="80"/>
      <c r="C2394" s="81"/>
      <c r="D2394" s="82"/>
      <c r="E2394" s="82" t="str">
        <f t="shared" ca="1" si="434"/>
        <v/>
      </c>
      <c r="F2394" s="82" t="str">
        <f t="array" aca="1" ref="F2394" ca="1">IF(ISNUMBER(SEARCH("Bit", $K2394)), "", INDEX(F:F,MAX(IF(OFFSET(F2394,-25,0,24,1)&lt;&gt;"",ROW(OFFSET(F2394,-25,0,24,1)))),)+1)</f>
        <v/>
      </c>
      <c r="G2394" s="82"/>
      <c r="H2394" s="82"/>
      <c r="I2394" s="82"/>
      <c r="J2394" s="82"/>
      <c r="K2394" s="89" t="s">
        <v>112</v>
      </c>
      <c r="L2394" s="89"/>
      <c r="M2394" s="90"/>
      <c r="N2394" s="91" t="s">
        <v>1810</v>
      </c>
      <c r="Q2394" s="19"/>
      <c r="R2394" s="19"/>
    </row>
    <row r="2395" spans="1:18" s="18" customFormat="1" ht="15.75" collapsed="1" x14ac:dyDescent="0.25">
      <c r="A2395" s="106"/>
      <c r="B2395" s="80" t="s">
        <v>40</v>
      </c>
      <c r="C2395" s="81" t="s">
        <v>1808</v>
      </c>
      <c r="D2395" s="82" t="s">
        <v>965</v>
      </c>
      <c r="E2395" s="82" t="str">
        <f t="shared" ref="E2395:E2398" ca="1" si="443">IF(F2395&lt;&gt;"","0x"&amp;DEC2HEX(F2395,3),"")</f>
        <v>0x3F8</v>
      </c>
      <c r="F2395" s="82">
        <f t="array" aca="1" ref="F2395" ca="1">IF(ISNUMBER(SEARCH("Bit", $K2395)), "", INDEX(F:F,MAX(IF(OFFSET(F2395,-25,0,24,1)&lt;&gt;"",ROW(OFFSET(F2395,-25,0,24,1)))),)+1)</f>
        <v>1016</v>
      </c>
      <c r="G2395" s="82" t="s">
        <v>43</v>
      </c>
      <c r="H2395" s="82">
        <v>16</v>
      </c>
      <c r="I2395" s="82"/>
      <c r="J2395" s="82"/>
      <c r="K2395" s="89" t="s">
        <v>45</v>
      </c>
      <c r="L2395" s="89" t="s">
        <v>1442</v>
      </c>
      <c r="M2395" s="90"/>
      <c r="N2395" s="91"/>
      <c r="Q2395" s="19"/>
      <c r="R2395" s="19"/>
    </row>
    <row r="2396" spans="1:18" s="18" customFormat="1" ht="15.75" hidden="1" outlineLevel="1" x14ac:dyDescent="0.25">
      <c r="A2396" s="106"/>
      <c r="B2396" s="80"/>
      <c r="C2396" s="81"/>
      <c r="D2396" s="82"/>
      <c r="E2396" s="82" t="str">
        <f t="shared" ca="1" si="443"/>
        <v/>
      </c>
      <c r="F2396" s="82" t="str">
        <f t="array" aca="1" ref="F2396" ca="1">IF(ISNUMBER(SEARCH("Bit", $K2396)), "", INDEX(F:F,MAX(IF(OFFSET(F2396,-25,0,24,1)&lt;&gt;"",ROW(OFFSET(F2396,-25,0,24,1)))),)+1)</f>
        <v/>
      </c>
      <c r="G2396" s="82"/>
      <c r="H2396" s="82"/>
      <c r="I2396" s="82"/>
      <c r="J2396" s="82"/>
      <c r="K2396" s="89" t="s">
        <v>112</v>
      </c>
      <c r="L2396" s="89"/>
      <c r="M2396" s="90"/>
      <c r="N2396" s="91" t="s">
        <v>1809</v>
      </c>
      <c r="Q2396" s="19"/>
      <c r="R2396" s="19"/>
    </row>
    <row r="2397" spans="1:18" s="18" customFormat="1" ht="15.75" collapsed="1" x14ac:dyDescent="0.25">
      <c r="A2397" s="106"/>
      <c r="B2397" s="80" t="s">
        <v>40</v>
      </c>
      <c r="C2397" s="81" t="s">
        <v>1806</v>
      </c>
      <c r="D2397" s="82" t="s">
        <v>965</v>
      </c>
      <c r="E2397" s="82" t="str">
        <f t="shared" ca="1" si="443"/>
        <v>0x3F9</v>
      </c>
      <c r="F2397" s="82">
        <f t="array" aca="1" ref="F2397" ca="1">IF(ISNUMBER(SEARCH("Bit", $K2397)), "", INDEX(F:F,MAX(IF(OFFSET(F2397,-25,0,24,1)&lt;&gt;"",ROW(OFFSET(F2397,-25,0,24,1)))),)+1)</f>
        <v>1017</v>
      </c>
      <c r="G2397" s="82" t="s">
        <v>43</v>
      </c>
      <c r="H2397" s="82">
        <v>16</v>
      </c>
      <c r="I2397" s="82"/>
      <c r="J2397" s="82"/>
      <c r="K2397" s="89" t="s">
        <v>45</v>
      </c>
      <c r="L2397" s="89" t="s">
        <v>1442</v>
      </c>
      <c r="M2397" s="90"/>
      <c r="N2397" s="91"/>
      <c r="Q2397" s="19"/>
      <c r="R2397" s="19"/>
    </row>
    <row r="2398" spans="1:18" s="18" customFormat="1" ht="15.75" hidden="1" outlineLevel="1" x14ac:dyDescent="0.25">
      <c r="A2398" s="106"/>
      <c r="B2398" s="80"/>
      <c r="C2398" s="81"/>
      <c r="D2398" s="82"/>
      <c r="E2398" s="82" t="str">
        <f t="shared" ca="1" si="443"/>
        <v/>
      </c>
      <c r="F2398" s="82" t="str">
        <f t="array" aca="1" ref="F2398" ca="1">IF(ISNUMBER(SEARCH("Bit", $K2398)), "", INDEX(F:F,MAX(IF(OFFSET(F2398,-25,0,24,1)&lt;&gt;"",ROW(OFFSET(F2398,-25,0,24,1)))),)+1)</f>
        <v/>
      </c>
      <c r="G2398" s="82"/>
      <c r="H2398" s="82"/>
      <c r="I2398" s="82"/>
      <c r="J2398" s="82"/>
      <c r="K2398" s="89" t="s">
        <v>112</v>
      </c>
      <c r="L2398" s="89"/>
      <c r="M2398" s="90"/>
      <c r="N2398" s="91" t="s">
        <v>1807</v>
      </c>
      <c r="Q2398" s="19"/>
      <c r="R2398" s="19"/>
    </row>
    <row r="2399" spans="1:18" s="18" customFormat="1" ht="15.75" collapsed="1" x14ac:dyDescent="0.25">
      <c r="A2399" s="106"/>
      <c r="B2399" s="80" t="s">
        <v>40</v>
      </c>
      <c r="C2399" s="81" t="s">
        <v>1804</v>
      </c>
      <c r="D2399" s="82" t="s">
        <v>965</v>
      </c>
      <c r="E2399" s="82" t="str">
        <f t="shared" ref="E2399:E2400" ca="1" si="444">IF(F2399&lt;&gt;"","0x"&amp;DEC2HEX(F2399,3),"")</f>
        <v>0x3FA</v>
      </c>
      <c r="F2399" s="82">
        <f t="array" aca="1" ref="F2399" ca="1">IF(ISNUMBER(SEARCH("Bit", $K2399)), "", INDEX(F:F,MAX(IF(OFFSET(F2399,-25,0,24,1)&lt;&gt;"",ROW(OFFSET(F2399,-25,0,24,1)))),)+1)</f>
        <v>1018</v>
      </c>
      <c r="G2399" s="82" t="s">
        <v>43</v>
      </c>
      <c r="H2399" s="82">
        <v>16</v>
      </c>
      <c r="I2399" s="82"/>
      <c r="J2399" s="82"/>
      <c r="K2399" s="89" t="s">
        <v>45</v>
      </c>
      <c r="L2399" s="89" t="s">
        <v>1442</v>
      </c>
      <c r="M2399" s="90"/>
      <c r="N2399" s="91"/>
      <c r="Q2399" s="19"/>
      <c r="R2399" s="19"/>
    </row>
    <row r="2400" spans="1:18" s="18" customFormat="1" ht="15.75" hidden="1" outlineLevel="1" x14ac:dyDescent="0.25">
      <c r="A2400" s="106"/>
      <c r="B2400" s="80"/>
      <c r="C2400" s="81"/>
      <c r="D2400" s="82"/>
      <c r="E2400" s="82" t="str">
        <f t="shared" ca="1" si="444"/>
        <v/>
      </c>
      <c r="F2400" s="82" t="str">
        <f t="array" aca="1" ref="F2400" ca="1">IF(ISNUMBER(SEARCH("Bit", $K2400)), "", INDEX(F:F,MAX(IF(OFFSET(F2400,-25,0,24,1)&lt;&gt;"",ROW(OFFSET(F2400,-25,0,24,1)))),)+1)</f>
        <v/>
      </c>
      <c r="G2400" s="82"/>
      <c r="H2400" s="82"/>
      <c r="I2400" s="82"/>
      <c r="J2400" s="82"/>
      <c r="K2400" s="89" t="s">
        <v>112</v>
      </c>
      <c r="L2400" s="89"/>
      <c r="M2400" s="90"/>
      <c r="N2400" s="91" t="s">
        <v>1805</v>
      </c>
      <c r="Q2400" s="19"/>
      <c r="R2400" s="19"/>
    </row>
    <row r="2401" spans="1:18" s="18" customFormat="1" ht="15.75" collapsed="1" x14ac:dyDescent="0.25">
      <c r="A2401" s="106"/>
      <c r="B2401" s="80" t="s">
        <v>40</v>
      </c>
      <c r="C2401" s="81" t="s">
        <v>1457</v>
      </c>
      <c r="D2401" s="82" t="s">
        <v>817</v>
      </c>
      <c r="E2401" s="82" t="str">
        <f t="shared" ref="E2401:E2402" ca="1" si="445">IF(F2401&lt;&gt;"","0x"&amp;DEC2HEX(F2401,3),"")</f>
        <v>0x3FB</v>
      </c>
      <c r="F2401" s="82">
        <f t="array" aca="1" ref="F2401" ca="1">IF(ISNUMBER(SEARCH("Bit", $K2401)), "", INDEX(F:F,MAX(IF(OFFSET(F2401,-25,0,24,1)&lt;&gt;"",ROW(OFFSET(F2401,-25,0,24,1)))),)+1)</f>
        <v>1019</v>
      </c>
      <c r="G2401" s="82" t="s">
        <v>43</v>
      </c>
      <c r="H2401" s="82">
        <v>1</v>
      </c>
      <c r="I2401" s="82"/>
      <c r="J2401" s="82"/>
      <c r="K2401" s="89" t="s">
        <v>45</v>
      </c>
      <c r="L2401" s="89" t="s">
        <v>1442</v>
      </c>
      <c r="M2401" s="90"/>
      <c r="N2401" s="91"/>
      <c r="Q2401" s="19"/>
      <c r="R2401" s="19"/>
    </row>
    <row r="2402" spans="1:18" s="18" customFormat="1" ht="15.75" hidden="1" outlineLevel="1" x14ac:dyDescent="0.25">
      <c r="A2402" s="106"/>
      <c r="B2402" s="80"/>
      <c r="C2402" s="81"/>
      <c r="D2402" s="82"/>
      <c r="E2402" s="82" t="str">
        <f t="shared" ca="1" si="445"/>
        <v/>
      </c>
      <c r="F2402" s="82" t="str">
        <f t="array" aca="1" ref="F2402" ca="1">IF(ISNUMBER(SEARCH("Bit", $K2402)), "", INDEX(F:F,MAX(IF(OFFSET(F2402,-25,0,24,1)&lt;&gt;"",ROW(OFFSET(F2402,-25,0,24,1)))),)+1)</f>
        <v/>
      </c>
      <c r="G2402" s="82"/>
      <c r="H2402" s="82"/>
      <c r="I2402" s="82"/>
      <c r="J2402" s="82"/>
      <c r="K2402" s="89" t="s">
        <v>90</v>
      </c>
      <c r="L2402" s="89"/>
      <c r="M2402" s="90" t="s">
        <v>1457</v>
      </c>
      <c r="N2402" s="91"/>
      <c r="Q2402" s="19"/>
      <c r="R2402" s="19"/>
    </row>
    <row r="2403" spans="1:18" s="18" customFormat="1" ht="15.75" collapsed="1" x14ac:dyDescent="0.25">
      <c r="A2403" s="106"/>
      <c r="B2403" s="80" t="s">
        <v>40</v>
      </c>
      <c r="C2403" s="81" t="s">
        <v>1458</v>
      </c>
      <c r="D2403" s="82" t="s">
        <v>817</v>
      </c>
      <c r="E2403" s="82" t="str">
        <f t="shared" ref="E2403:E2404" ca="1" si="446">IF(F2403&lt;&gt;"","0x"&amp;DEC2HEX(F2403,3),"")</f>
        <v>0x3FC</v>
      </c>
      <c r="F2403" s="82">
        <f t="array" aca="1" ref="F2403" ca="1">IF(ISNUMBER(SEARCH("Bit", $K2403)), "", INDEX(F:F,MAX(IF(OFFSET(F2403,-25,0,24,1)&lt;&gt;"",ROW(OFFSET(F2403,-25,0,24,1)))),)+1)</f>
        <v>1020</v>
      </c>
      <c r="G2403" s="82" t="s">
        <v>43</v>
      </c>
      <c r="H2403" s="82">
        <v>16</v>
      </c>
      <c r="I2403" s="82"/>
      <c r="J2403" s="82"/>
      <c r="K2403" s="89" t="s">
        <v>45</v>
      </c>
      <c r="L2403" s="89" t="s">
        <v>1442</v>
      </c>
      <c r="M2403" s="90"/>
      <c r="N2403" s="91"/>
      <c r="Q2403" s="19"/>
      <c r="R2403" s="19"/>
    </row>
    <row r="2404" spans="1:18" s="18" customFormat="1" ht="22.5" hidden="1" outlineLevel="1" x14ac:dyDescent="0.25">
      <c r="A2404" s="106"/>
      <c r="B2404" s="80"/>
      <c r="C2404" s="81"/>
      <c r="D2404" s="82"/>
      <c r="E2404" s="82" t="str">
        <f t="shared" ca="1" si="446"/>
        <v/>
      </c>
      <c r="F2404" s="82" t="str">
        <f t="array" aca="1" ref="F2404" ca="1">IF(ISNUMBER(SEARCH("Bit", $K2404)), "", INDEX(F:F,MAX(IF(OFFSET(F2404,-25,0,24,1)&lt;&gt;"",ROW(OFFSET(F2404,-25,0,24,1)))),)+1)</f>
        <v/>
      </c>
      <c r="G2404" s="82"/>
      <c r="H2404" s="82"/>
      <c r="I2404" s="82"/>
      <c r="J2404" s="82"/>
      <c r="K2404" s="89" t="s">
        <v>112</v>
      </c>
      <c r="L2404" s="89"/>
      <c r="M2404" s="90" t="s">
        <v>1459</v>
      </c>
      <c r="N2404" s="91" t="s">
        <v>1460</v>
      </c>
      <c r="Q2404" s="19"/>
      <c r="R2404" s="19"/>
    </row>
    <row r="2405" spans="1:18" s="18" customFormat="1" ht="15.75" collapsed="1" x14ac:dyDescent="0.25">
      <c r="A2405" s="106"/>
      <c r="B2405" s="80" t="s">
        <v>40</v>
      </c>
      <c r="C2405" s="81" t="s">
        <v>1461</v>
      </c>
      <c r="D2405" s="82" t="s">
        <v>817</v>
      </c>
      <c r="E2405" s="82" t="str">
        <f t="shared" ref="E2405:E2406" ca="1" si="447">IF(F2405&lt;&gt;"","0x"&amp;DEC2HEX(F2405,3),"")</f>
        <v>0x3FD</v>
      </c>
      <c r="F2405" s="82">
        <f t="array" aca="1" ref="F2405" ca="1">IF(ISNUMBER(SEARCH("Bit", $K2405)), "", INDEX(F:F,MAX(IF(OFFSET(F2405,-25,0,24,1)&lt;&gt;"",ROW(OFFSET(F2405,-25,0,24,1)))),)+1)</f>
        <v>1021</v>
      </c>
      <c r="G2405" s="82" t="s">
        <v>824</v>
      </c>
      <c r="H2405" s="82">
        <v>16</v>
      </c>
      <c r="I2405" s="82"/>
      <c r="J2405" s="82"/>
      <c r="K2405" s="89" t="s">
        <v>45</v>
      </c>
      <c r="L2405" s="89" t="s">
        <v>1442</v>
      </c>
      <c r="M2405" s="90"/>
      <c r="N2405" s="91"/>
      <c r="Q2405" s="19"/>
      <c r="R2405" s="19"/>
    </row>
    <row r="2406" spans="1:18" s="18" customFormat="1" ht="33.75" hidden="1" outlineLevel="1" x14ac:dyDescent="0.25">
      <c r="A2406" s="106"/>
      <c r="B2406" s="80"/>
      <c r="C2406" s="81"/>
      <c r="D2406" s="82"/>
      <c r="E2406" s="82" t="str">
        <f t="shared" ca="1" si="447"/>
        <v/>
      </c>
      <c r="F2406" s="82" t="str">
        <f t="array" aca="1" ref="F2406" ca="1">IF(ISNUMBER(SEARCH("Bit", $K2406)), "", INDEX(F:F,MAX(IF(OFFSET(F2406,-25,0,24,1)&lt;&gt;"",ROW(OFFSET(F2406,-25,0,24,1)))),)+1)</f>
        <v/>
      </c>
      <c r="G2406" s="82"/>
      <c r="H2406" s="82"/>
      <c r="I2406" s="82"/>
      <c r="J2406" s="82"/>
      <c r="K2406" s="89" t="s">
        <v>112</v>
      </c>
      <c r="L2406" s="89"/>
      <c r="M2406" s="90" t="s">
        <v>1462</v>
      </c>
      <c r="N2406" s="91" t="s">
        <v>1463</v>
      </c>
      <c r="Q2406" s="19"/>
      <c r="R2406" s="19"/>
    </row>
    <row r="2407" spans="1:18" s="18" customFormat="1" ht="15.75" collapsed="1" x14ac:dyDescent="0.25">
      <c r="A2407" s="106"/>
      <c r="B2407" s="80" t="s">
        <v>40</v>
      </c>
      <c r="C2407" s="81" t="s">
        <v>1464</v>
      </c>
      <c r="D2407" s="82" t="s">
        <v>965</v>
      </c>
      <c r="E2407" s="82" t="str">
        <f t="shared" ref="E2407:E2411" ca="1" si="448">IF(F2407&lt;&gt;"","0x"&amp;DEC2HEX(F2407,3),"")</f>
        <v>0x3FE</v>
      </c>
      <c r="F2407" s="82">
        <f t="array" aca="1" ref="F2407" ca="1">IF(ISNUMBER(SEARCH("Bit", $K2407)), "", INDEX(F:F,MAX(IF(OFFSET(F2407,-25,0,24,1)&lt;&gt;"",ROW(OFFSET(F2407,-25,0,24,1)))),)+1)</f>
        <v>1022</v>
      </c>
      <c r="G2407" s="82" t="s">
        <v>43</v>
      </c>
      <c r="H2407" s="82">
        <v>16</v>
      </c>
      <c r="I2407" s="82"/>
      <c r="J2407" s="82"/>
      <c r="K2407" s="89" t="s">
        <v>45</v>
      </c>
      <c r="L2407" s="89" t="s">
        <v>1442</v>
      </c>
      <c r="M2407" s="90"/>
      <c r="N2407" s="91"/>
      <c r="Q2407" s="19"/>
      <c r="R2407" s="19"/>
    </row>
    <row r="2408" spans="1:18" s="18" customFormat="1" ht="22.5" hidden="1" outlineLevel="1" x14ac:dyDescent="0.25">
      <c r="A2408" s="106"/>
      <c r="B2408" s="80"/>
      <c r="C2408" s="81"/>
      <c r="D2408" s="82"/>
      <c r="E2408" s="82" t="str">
        <f t="shared" ca="1" si="448"/>
        <v/>
      </c>
      <c r="F2408" s="82" t="str">
        <f t="array" aca="1" ref="F2408" ca="1">IF(ISNUMBER(SEARCH("Bit", $K2408)), "", INDEX(F:F,MAX(IF(OFFSET(F2408,-25,0,24,1)&lt;&gt;"",ROW(OFFSET(F2408,-25,0,24,1)))),)+1)</f>
        <v/>
      </c>
      <c r="G2408" s="82"/>
      <c r="H2408" s="82"/>
      <c r="I2408" s="82"/>
      <c r="J2408" s="82"/>
      <c r="K2408" s="89" t="s">
        <v>243</v>
      </c>
      <c r="L2408" s="89"/>
      <c r="M2408" s="90" t="s">
        <v>2126</v>
      </c>
      <c r="N2408" s="91" t="s">
        <v>2128</v>
      </c>
      <c r="Q2408" s="19"/>
      <c r="R2408" s="19"/>
    </row>
    <row r="2409" spans="1:18" s="18" customFormat="1" ht="22.5" hidden="1" outlineLevel="1" x14ac:dyDescent="0.25">
      <c r="A2409" s="106"/>
      <c r="B2409" s="80"/>
      <c r="C2409" s="81"/>
      <c r="D2409" s="82"/>
      <c r="E2409" s="82" t="str">
        <f t="shared" ref="E2409" ca="1" si="449">IF(F2409&lt;&gt;"","0x"&amp;DEC2HEX(F2409,3),"")</f>
        <v/>
      </c>
      <c r="F2409" s="82" t="str">
        <f t="array" aca="1" ref="F2409" ca="1">IF(ISNUMBER(SEARCH("Bit", $K2409)), "", INDEX(F:F,MAX(IF(OFFSET(F2409,-25,0,24,1)&lt;&gt;"",ROW(OFFSET(F2409,-25,0,24,1)))),)+1)</f>
        <v/>
      </c>
      <c r="G2409" s="82"/>
      <c r="H2409" s="82"/>
      <c r="I2409" s="82"/>
      <c r="J2409" s="82"/>
      <c r="K2409" s="89" t="s">
        <v>2125</v>
      </c>
      <c r="L2409" s="89"/>
      <c r="M2409" s="90" t="s">
        <v>2127</v>
      </c>
      <c r="N2409" s="91" t="s">
        <v>2129</v>
      </c>
      <c r="Q2409" s="19"/>
      <c r="R2409" s="19"/>
    </row>
    <row r="2410" spans="1:18" s="18" customFormat="1" ht="22.5" hidden="1" outlineLevel="1" x14ac:dyDescent="0.25">
      <c r="A2410" s="106"/>
      <c r="B2410" s="80"/>
      <c r="C2410" s="81"/>
      <c r="D2410" s="82"/>
      <c r="E2410" s="82" t="str">
        <f t="shared" ca="1" si="448"/>
        <v/>
      </c>
      <c r="F2410" s="82" t="str">
        <f t="array" aca="1" ref="F2410" ca="1">IF(ISNUMBER(SEARCH("Bit", $K2410)), "", INDEX(F:F,MAX(IF(OFFSET(F2410,-25,0,24,1)&lt;&gt;"",ROW(OFFSET(F2410,-25,0,24,1)))),)+1)</f>
        <v/>
      </c>
      <c r="G2410" s="82"/>
      <c r="H2410" s="82"/>
      <c r="I2410" s="82"/>
      <c r="J2410" s="82"/>
      <c r="K2410" s="89" t="s">
        <v>135</v>
      </c>
      <c r="L2410" s="89"/>
      <c r="M2410" s="90" t="s">
        <v>1464</v>
      </c>
      <c r="N2410" s="91" t="s">
        <v>2130</v>
      </c>
      <c r="Q2410" s="19"/>
      <c r="R2410" s="19"/>
    </row>
    <row r="2411" spans="1:18" s="18" customFormat="1" ht="15.75" collapsed="1" x14ac:dyDescent="0.25">
      <c r="A2411" s="106"/>
      <c r="B2411" s="80" t="s">
        <v>40</v>
      </c>
      <c r="C2411" s="81" t="s">
        <v>1465</v>
      </c>
      <c r="D2411" s="82" t="s">
        <v>965</v>
      </c>
      <c r="E2411" s="82" t="str">
        <f t="shared" ca="1" si="448"/>
        <v>0x3FF</v>
      </c>
      <c r="F2411" s="82">
        <f t="array" aca="1" ref="F2411" ca="1">IF(ISNUMBER(SEARCH("Bit", $K2411)), "", INDEX(F:F,MAX(IF(OFFSET(F2411,-25,0,24,1)&lt;&gt;"",ROW(OFFSET(F2411,-25,0,24,1)))),)+1)</f>
        <v>1023</v>
      </c>
      <c r="G2411" s="82" t="s">
        <v>43</v>
      </c>
      <c r="H2411" s="82">
        <v>8</v>
      </c>
      <c r="I2411" s="82"/>
      <c r="J2411" s="82"/>
      <c r="K2411" s="89" t="s">
        <v>45</v>
      </c>
      <c r="L2411" s="89" t="s">
        <v>1442</v>
      </c>
      <c r="M2411" s="90"/>
      <c r="N2411" s="91"/>
      <c r="Q2411" s="19"/>
      <c r="R2411" s="19"/>
    </row>
    <row r="2412" spans="1:18" s="15" customFormat="1" ht="19.5" hidden="1" outlineLevel="1" thickBot="1" x14ac:dyDescent="0.3">
      <c r="A2412" s="73"/>
      <c r="B2412" s="83"/>
      <c r="C2412" s="84"/>
      <c r="D2412" s="85"/>
      <c r="E2412" s="85"/>
      <c r="F2412" s="85" t="str">
        <f t="array" aca="1" ref="F2412" ca="1">IF(ISNUMBER(SEARCH("Bit", $K2412)), "", INDEX(F:F,MAX(IF(OFFSET(F2412,-25,0,24,1)&lt;&gt;"",ROW(OFFSET(F2412,-25,0,24,1)))),)+1)</f>
        <v/>
      </c>
      <c r="G2412" s="85"/>
      <c r="H2412" s="85"/>
      <c r="I2412" s="85"/>
      <c r="J2412" s="85"/>
      <c r="K2412" s="92" t="s">
        <v>135</v>
      </c>
      <c r="L2412" s="92"/>
      <c r="M2412" s="93" t="s">
        <v>1465</v>
      </c>
      <c r="N2412" s="94"/>
      <c r="Q2412" s="16"/>
      <c r="R2412" s="16"/>
    </row>
    <row r="2413" spans="1:18" ht="18.75" collapsed="1" x14ac:dyDescent="0.25">
      <c r="A2413" s="8"/>
      <c r="B2413" s="155"/>
      <c r="C2413" s="29"/>
      <c r="D2413" s="151"/>
      <c r="E2413" s="151"/>
      <c r="F2413" s="151"/>
      <c r="G2413" s="151"/>
      <c r="H2413" s="151"/>
      <c r="I2413" s="151"/>
      <c r="J2413" s="151"/>
      <c r="K2413" s="151"/>
      <c r="L2413" s="151"/>
      <c r="M2413" s="151"/>
      <c r="N2413" s="151"/>
    </row>
    <row r="2414" spans="1:18" ht="18.75" x14ac:dyDescent="0.25">
      <c r="A2414" s="8"/>
      <c r="B2414" s="155"/>
      <c r="C2414" s="30"/>
      <c r="D2414" s="31"/>
      <c r="E2414" s="32"/>
      <c r="F2414" s="32"/>
      <c r="G2414" s="32"/>
      <c r="H2414" s="32"/>
      <c r="I2414" s="32"/>
      <c r="J2414" s="32"/>
      <c r="K2414" s="32"/>
      <c r="L2414" s="32"/>
      <c r="M2414" s="33"/>
      <c r="N2414" s="34"/>
    </row>
    <row r="2415" spans="1:18" ht="18.75" x14ac:dyDescent="0.25">
      <c r="A2415" s="5"/>
      <c r="B2415" s="155"/>
      <c r="C2415" s="35"/>
      <c r="D2415" s="26"/>
      <c r="E2415" s="27"/>
      <c r="F2415" s="27"/>
      <c r="G2415" s="27"/>
      <c r="H2415" s="27"/>
      <c r="I2415" s="27"/>
      <c r="J2415" s="27"/>
      <c r="K2415" s="27"/>
      <c r="L2415" s="27"/>
      <c r="M2415" s="36"/>
      <c r="N2415" s="37"/>
    </row>
    <row r="2416" spans="1:18" ht="18.75" x14ac:dyDescent="0.25">
      <c r="A2416" s="5"/>
      <c r="B2416" s="155"/>
      <c r="C2416" s="38"/>
      <c r="D2416" s="148"/>
      <c r="E2416" s="148"/>
      <c r="F2416" s="148"/>
      <c r="G2416" s="148"/>
      <c r="H2416" s="148"/>
      <c r="I2416" s="148"/>
      <c r="J2416" s="148"/>
      <c r="K2416" s="148"/>
      <c r="L2416" s="148"/>
      <c r="M2416" s="148"/>
      <c r="N2416" s="148"/>
    </row>
    <row r="2417" spans="1:14" ht="18.75" x14ac:dyDescent="0.25">
      <c r="A2417" s="5"/>
      <c r="B2417" s="113"/>
      <c r="C2417" s="39"/>
      <c r="D2417" s="148"/>
      <c r="E2417" s="148"/>
      <c r="F2417" s="148"/>
      <c r="G2417" s="148"/>
      <c r="H2417" s="148"/>
      <c r="I2417" s="148"/>
      <c r="J2417" s="148"/>
      <c r="K2417" s="148"/>
      <c r="L2417" s="148"/>
      <c r="M2417" s="148"/>
      <c r="N2417" s="148"/>
    </row>
    <row r="2418" spans="1:14" ht="18.75" x14ac:dyDescent="0.25">
      <c r="A2418" s="5"/>
      <c r="B2418" s="114"/>
      <c r="C2418" s="39"/>
      <c r="D2418" s="31"/>
      <c r="E2418" s="32"/>
      <c r="F2418" s="32"/>
      <c r="G2418" s="32"/>
      <c r="H2418" s="32"/>
      <c r="I2418" s="32"/>
      <c r="J2418" s="32"/>
      <c r="K2418" s="32"/>
      <c r="L2418" s="32"/>
      <c r="M2418" s="33"/>
      <c r="N2418" s="34"/>
    </row>
    <row r="2419" spans="1:14" ht="18.75" x14ac:dyDescent="0.25">
      <c r="A2419" s="5"/>
      <c r="B2419" s="114"/>
      <c r="C2419" s="40"/>
      <c r="D2419" s="26"/>
      <c r="E2419" s="27"/>
      <c r="F2419" s="27"/>
      <c r="G2419" s="27"/>
      <c r="H2419" s="27"/>
      <c r="I2419" s="27"/>
      <c r="J2419" s="27"/>
      <c r="K2419" s="27"/>
      <c r="L2419" s="27"/>
      <c r="M2419" s="36"/>
      <c r="N2419" s="37"/>
    </row>
    <row r="2420" spans="1:14" ht="18.75" x14ac:dyDescent="0.25">
      <c r="A2420" s="5"/>
      <c r="B2420" s="114"/>
      <c r="C2420" s="41"/>
      <c r="D2420" s="148"/>
      <c r="E2420" s="148"/>
      <c r="F2420" s="148"/>
      <c r="G2420" s="148"/>
      <c r="H2420" s="148"/>
      <c r="I2420" s="148"/>
      <c r="J2420" s="148"/>
      <c r="K2420" s="148"/>
      <c r="L2420" s="148"/>
      <c r="M2420" s="148"/>
      <c r="N2420" s="148"/>
    </row>
    <row r="2421" spans="1:14" ht="18.75" x14ac:dyDescent="0.25">
      <c r="A2421" s="5"/>
      <c r="B2421" s="114"/>
      <c r="C2421" s="41"/>
      <c r="D2421" s="148"/>
      <c r="E2421" s="148"/>
      <c r="F2421" s="148"/>
      <c r="G2421" s="148"/>
      <c r="H2421" s="148"/>
      <c r="I2421" s="148"/>
      <c r="J2421" s="148"/>
      <c r="K2421" s="148"/>
      <c r="L2421" s="148"/>
      <c r="M2421" s="148"/>
      <c r="N2421" s="148"/>
    </row>
    <row r="2422" spans="1:14" ht="18.75" x14ac:dyDescent="0.25">
      <c r="A2422" s="5"/>
      <c r="B2422" s="114"/>
      <c r="C2422" s="41"/>
      <c r="D2422" s="148"/>
      <c r="E2422" s="148"/>
      <c r="F2422" s="148"/>
      <c r="G2422" s="148"/>
      <c r="H2422" s="148"/>
      <c r="I2422" s="148"/>
      <c r="J2422" s="148"/>
      <c r="K2422" s="148"/>
      <c r="L2422" s="148"/>
      <c r="M2422" s="148"/>
      <c r="N2422" s="148"/>
    </row>
    <row r="2423" spans="1:14" ht="18.75" x14ac:dyDescent="0.25">
      <c r="A2423" s="5"/>
      <c r="B2423" s="114"/>
      <c r="C2423" s="41"/>
      <c r="D2423" s="148"/>
      <c r="E2423" s="148"/>
      <c r="F2423" s="148"/>
      <c r="G2423" s="148"/>
      <c r="H2423" s="148"/>
      <c r="I2423" s="148"/>
      <c r="J2423" s="148"/>
      <c r="K2423" s="148"/>
      <c r="L2423" s="148"/>
      <c r="M2423" s="148"/>
      <c r="N2423" s="148"/>
    </row>
    <row r="2424" spans="1:14" ht="18.75" x14ac:dyDescent="0.25">
      <c r="A2424" s="5"/>
      <c r="B2424" s="114"/>
      <c r="C2424" s="41"/>
      <c r="D2424" s="148"/>
      <c r="E2424" s="148"/>
      <c r="F2424" s="148"/>
      <c r="G2424" s="148"/>
      <c r="H2424" s="148"/>
      <c r="I2424" s="148"/>
      <c r="J2424" s="148"/>
      <c r="K2424" s="148"/>
      <c r="L2424" s="148"/>
      <c r="M2424" s="148"/>
      <c r="N2424" s="148"/>
    </row>
    <row r="2425" spans="1:14" ht="18.75" x14ac:dyDescent="0.25">
      <c r="A2425" s="5"/>
      <c r="B2425" s="114"/>
      <c r="C2425" s="41"/>
      <c r="D2425" s="148"/>
      <c r="E2425" s="148"/>
      <c r="F2425" s="148"/>
      <c r="G2425" s="148"/>
      <c r="H2425" s="148"/>
      <c r="I2425" s="148"/>
      <c r="J2425" s="148"/>
      <c r="K2425" s="148"/>
      <c r="L2425" s="148"/>
      <c r="M2425" s="148"/>
      <c r="N2425" s="148"/>
    </row>
    <row r="2426" spans="1:14" ht="18.75" x14ac:dyDescent="0.25">
      <c r="A2426" s="5"/>
      <c r="B2426" s="114"/>
      <c r="C2426" s="41"/>
      <c r="D2426" s="148"/>
      <c r="E2426" s="148"/>
      <c r="F2426" s="148"/>
      <c r="G2426" s="148"/>
      <c r="H2426" s="148"/>
      <c r="I2426" s="148"/>
      <c r="J2426" s="148"/>
      <c r="K2426" s="148"/>
      <c r="L2426" s="148"/>
      <c r="M2426" s="148"/>
      <c r="N2426" s="148"/>
    </row>
    <row r="2427" spans="1:14" ht="18.75" x14ac:dyDescent="0.25">
      <c r="A2427" s="5"/>
      <c r="B2427" s="152"/>
      <c r="C2427" s="41"/>
      <c r="D2427" s="42"/>
      <c r="E2427" s="42"/>
      <c r="F2427" s="42"/>
      <c r="G2427" s="42"/>
      <c r="H2427" s="42"/>
      <c r="I2427" s="42"/>
      <c r="J2427" s="42"/>
      <c r="K2427" s="42"/>
      <c r="L2427" s="42"/>
      <c r="M2427" s="43"/>
      <c r="N2427" s="44"/>
    </row>
    <row r="2428" spans="1:14" ht="18.75" x14ac:dyDescent="0.25">
      <c r="A2428" s="5"/>
      <c r="B2428" s="154"/>
      <c r="C2428" s="41"/>
      <c r="D2428" s="45"/>
      <c r="E2428" s="45"/>
      <c r="F2428" s="45"/>
      <c r="G2428" s="45"/>
      <c r="H2428" s="45"/>
      <c r="I2428" s="45"/>
      <c r="J2428" s="45"/>
      <c r="K2428" s="45"/>
      <c r="L2428" s="45"/>
      <c r="M2428" s="46"/>
      <c r="N2428" s="47"/>
    </row>
    <row r="2429" spans="1:14" ht="18.75" x14ac:dyDescent="0.25">
      <c r="A2429" s="5"/>
      <c r="B2429" s="152"/>
      <c r="C2429" s="41"/>
      <c r="D2429" s="42"/>
      <c r="E2429" s="42"/>
      <c r="F2429" s="42"/>
      <c r="G2429" s="42"/>
      <c r="H2429" s="42"/>
      <c r="I2429" s="42"/>
      <c r="J2429" s="42"/>
      <c r="K2429" s="42"/>
      <c r="L2429" s="42"/>
      <c r="M2429" s="43"/>
      <c r="N2429" s="44"/>
    </row>
    <row r="2430" spans="1:14" ht="18.75" x14ac:dyDescent="0.25">
      <c r="A2430" s="5"/>
      <c r="B2430" s="153"/>
      <c r="C2430" s="41"/>
      <c r="D2430" s="42"/>
      <c r="E2430" s="42"/>
      <c r="F2430" s="42"/>
      <c r="G2430" s="42"/>
      <c r="H2430" s="42"/>
      <c r="I2430" s="42"/>
      <c r="J2430" s="42"/>
      <c r="K2430" s="42"/>
      <c r="L2430" s="42"/>
      <c r="M2430" s="43"/>
      <c r="N2430" s="44"/>
    </row>
    <row r="2431" spans="1:14" ht="18.75" x14ac:dyDescent="0.25">
      <c r="A2431" s="5"/>
      <c r="B2431" s="153"/>
      <c r="C2431" s="41"/>
      <c r="D2431" s="42"/>
      <c r="E2431" s="42"/>
      <c r="F2431" s="42"/>
      <c r="G2431" s="42"/>
      <c r="H2431" s="42"/>
      <c r="I2431" s="42"/>
      <c r="J2431" s="42"/>
      <c r="K2431" s="42"/>
      <c r="L2431" s="42"/>
      <c r="M2431" s="43"/>
      <c r="N2431" s="44"/>
    </row>
    <row r="2432" spans="1:14" ht="18.75" x14ac:dyDescent="0.25">
      <c r="A2432" s="5"/>
      <c r="B2432" s="154"/>
      <c r="C2432" s="41"/>
      <c r="D2432" s="42"/>
      <c r="E2432" s="42"/>
      <c r="F2432" s="42"/>
      <c r="G2432" s="42"/>
      <c r="H2432" s="42"/>
      <c r="I2432" s="42"/>
      <c r="J2432" s="42"/>
      <c r="K2432" s="42"/>
      <c r="L2432" s="42"/>
      <c r="M2432" s="43"/>
      <c r="N2432" s="44"/>
    </row>
    <row r="2433" spans="1:14" ht="18.75" x14ac:dyDescent="0.25">
      <c r="A2433" s="5"/>
      <c r="B2433" s="152"/>
      <c r="C2433" s="48"/>
      <c r="D2433" s="42"/>
      <c r="E2433" s="42"/>
      <c r="F2433" s="42"/>
      <c r="G2433" s="42"/>
      <c r="H2433" s="42"/>
      <c r="I2433" s="42"/>
      <c r="J2433" s="42"/>
      <c r="K2433" s="42"/>
      <c r="L2433" s="42"/>
      <c r="M2433" s="43"/>
      <c r="N2433" s="44"/>
    </row>
    <row r="2434" spans="1:14" ht="18.75" x14ac:dyDescent="0.25">
      <c r="A2434" s="5"/>
      <c r="B2434" s="153"/>
      <c r="C2434" s="49"/>
      <c r="D2434" s="50"/>
      <c r="E2434" s="50"/>
      <c r="F2434" s="50"/>
      <c r="G2434" s="50"/>
      <c r="H2434" s="50"/>
      <c r="I2434" s="50"/>
      <c r="J2434" s="50"/>
      <c r="K2434" s="50"/>
      <c r="L2434" s="50"/>
      <c r="M2434" s="51"/>
      <c r="N2434" s="52"/>
    </row>
    <row r="2435" spans="1:14" ht="18.75" x14ac:dyDescent="0.25">
      <c r="A2435" s="5"/>
      <c r="B2435" s="153"/>
      <c r="C2435" s="53"/>
      <c r="D2435" s="54"/>
      <c r="E2435" s="54"/>
      <c r="F2435" s="54"/>
      <c r="G2435" s="54"/>
      <c r="H2435" s="54"/>
      <c r="I2435" s="54"/>
      <c r="J2435" s="54"/>
      <c r="K2435" s="54"/>
      <c r="L2435" s="54"/>
      <c r="M2435" s="55"/>
      <c r="N2435" s="56"/>
    </row>
    <row r="2436" spans="1:14" ht="18.75" x14ac:dyDescent="0.25">
      <c r="A2436" s="5"/>
      <c r="B2436" s="153"/>
      <c r="C2436" s="53"/>
      <c r="D2436" s="54"/>
      <c r="E2436" s="54"/>
      <c r="F2436" s="54"/>
      <c r="G2436" s="54"/>
      <c r="H2436" s="54"/>
      <c r="I2436" s="54"/>
      <c r="J2436" s="54"/>
      <c r="K2436" s="54"/>
      <c r="L2436" s="54"/>
      <c r="M2436" s="55"/>
      <c r="N2436" s="56"/>
    </row>
    <row r="2437" spans="1:14" ht="18.75" x14ac:dyDescent="0.25">
      <c r="A2437" s="5"/>
      <c r="B2437" s="153"/>
      <c r="C2437" s="57"/>
      <c r="D2437" s="54"/>
      <c r="E2437" s="54"/>
      <c r="F2437" s="54"/>
      <c r="G2437" s="54"/>
      <c r="H2437" s="54"/>
      <c r="I2437" s="54"/>
      <c r="J2437" s="54"/>
      <c r="K2437" s="54"/>
      <c r="L2437" s="54"/>
      <c r="M2437" s="55"/>
      <c r="N2437" s="56"/>
    </row>
    <row r="2438" spans="1:14" ht="18.75" x14ac:dyDescent="0.25">
      <c r="A2438" s="5"/>
      <c r="B2438" s="153"/>
      <c r="C2438" s="58"/>
      <c r="D2438" s="59"/>
      <c r="E2438" s="59"/>
      <c r="F2438" s="59"/>
      <c r="G2438" s="59"/>
      <c r="H2438" s="59"/>
      <c r="I2438" s="59"/>
      <c r="J2438" s="59"/>
      <c r="K2438" s="59"/>
      <c r="L2438" s="59"/>
      <c r="M2438" s="60"/>
      <c r="N2438" s="61"/>
    </row>
    <row r="2439" spans="1:14" ht="18.75" x14ac:dyDescent="0.25">
      <c r="A2439" s="5"/>
      <c r="B2439" s="153"/>
      <c r="C2439" s="58"/>
      <c r="D2439" s="59"/>
      <c r="E2439" s="59"/>
      <c r="F2439" s="59"/>
      <c r="G2439" s="59"/>
      <c r="H2439" s="59"/>
      <c r="I2439" s="59"/>
      <c r="J2439" s="59"/>
      <c r="K2439" s="59"/>
      <c r="L2439" s="59"/>
      <c r="M2439" s="60"/>
      <c r="N2439" s="61"/>
    </row>
    <row r="2440" spans="1:14" ht="18.75" x14ac:dyDescent="0.25">
      <c r="A2440" s="5"/>
      <c r="B2440" s="153"/>
      <c r="C2440" s="58"/>
      <c r="D2440" s="59"/>
      <c r="E2440" s="59"/>
      <c r="F2440" s="59"/>
      <c r="G2440" s="59"/>
      <c r="H2440" s="59"/>
      <c r="I2440" s="59"/>
      <c r="J2440" s="59"/>
      <c r="K2440" s="59"/>
      <c r="L2440" s="59"/>
      <c r="M2440" s="60"/>
      <c r="N2440" s="61"/>
    </row>
    <row r="2441" spans="1:14" ht="18.75" x14ac:dyDescent="0.25">
      <c r="A2441" s="5"/>
      <c r="B2441" s="152"/>
      <c r="C2441" s="62"/>
      <c r="D2441" s="59"/>
      <c r="E2441" s="59"/>
      <c r="F2441" s="59"/>
      <c r="G2441" s="59"/>
      <c r="H2441" s="59"/>
      <c r="I2441" s="59"/>
      <c r="J2441" s="59"/>
      <c r="K2441" s="59"/>
      <c r="L2441" s="59"/>
      <c r="M2441" s="60"/>
      <c r="N2441" s="61"/>
    </row>
    <row r="2442" spans="1:14" ht="18.75" x14ac:dyDescent="0.25">
      <c r="A2442" s="5"/>
      <c r="B2442" s="153"/>
      <c r="C2442" s="62"/>
      <c r="D2442" s="59"/>
      <c r="E2442" s="59"/>
      <c r="F2442" s="59"/>
      <c r="G2442" s="59"/>
      <c r="H2442" s="59"/>
      <c r="I2442" s="59"/>
      <c r="J2442" s="59"/>
      <c r="K2442" s="59"/>
      <c r="L2442" s="59"/>
      <c r="M2442" s="60"/>
      <c r="N2442" s="61"/>
    </row>
    <row r="2443" spans="1:14" ht="18.75" x14ac:dyDescent="0.25">
      <c r="A2443" s="5"/>
      <c r="B2443" s="153"/>
      <c r="C2443" s="62"/>
      <c r="D2443" s="59"/>
      <c r="E2443" s="59"/>
      <c r="F2443" s="59"/>
      <c r="G2443" s="59"/>
      <c r="H2443" s="59"/>
      <c r="I2443" s="59"/>
      <c r="J2443" s="59"/>
      <c r="K2443" s="59"/>
      <c r="L2443" s="59"/>
      <c r="M2443" s="60"/>
      <c r="N2443" s="61"/>
    </row>
    <row r="2444" spans="1:14" ht="18.75" x14ac:dyDescent="0.25">
      <c r="A2444" s="5"/>
      <c r="B2444" s="153"/>
      <c r="C2444" s="62"/>
      <c r="D2444" s="59"/>
      <c r="E2444" s="59"/>
      <c r="F2444" s="59"/>
      <c r="G2444" s="59"/>
      <c r="H2444" s="59"/>
      <c r="I2444" s="59"/>
      <c r="J2444" s="59"/>
      <c r="K2444" s="59"/>
      <c r="L2444" s="59"/>
      <c r="M2444" s="60"/>
      <c r="N2444" s="61"/>
    </row>
    <row r="2445" spans="1:14" ht="18.75" x14ac:dyDescent="0.25">
      <c r="A2445" s="5"/>
      <c r="B2445" s="153"/>
      <c r="C2445" s="62"/>
      <c r="D2445" s="59"/>
      <c r="E2445" s="59"/>
      <c r="F2445" s="59"/>
      <c r="G2445" s="59"/>
      <c r="H2445" s="59"/>
      <c r="I2445" s="59"/>
      <c r="J2445" s="59"/>
      <c r="K2445" s="59"/>
      <c r="L2445" s="59"/>
      <c r="M2445" s="60"/>
      <c r="N2445" s="61"/>
    </row>
    <row r="2446" spans="1:14" ht="18.75" x14ac:dyDescent="0.25">
      <c r="A2446" s="5"/>
      <c r="B2446" s="153"/>
      <c r="C2446" s="62"/>
      <c r="D2446" s="59"/>
      <c r="E2446" s="59"/>
      <c r="F2446" s="59"/>
      <c r="G2446" s="59"/>
      <c r="H2446" s="59"/>
      <c r="I2446" s="59"/>
      <c r="J2446" s="59"/>
      <c r="K2446" s="59"/>
      <c r="L2446" s="59"/>
      <c r="M2446" s="60"/>
      <c r="N2446" s="61"/>
    </row>
    <row r="2447" spans="1:14" ht="18.75" x14ac:dyDescent="0.25">
      <c r="A2447" s="5"/>
      <c r="B2447" s="153"/>
      <c r="C2447" s="62"/>
      <c r="D2447" s="59"/>
      <c r="E2447" s="59"/>
      <c r="F2447" s="59"/>
      <c r="G2447" s="59"/>
      <c r="H2447" s="59"/>
      <c r="I2447" s="59"/>
      <c r="J2447" s="59"/>
      <c r="K2447" s="59"/>
      <c r="L2447" s="59"/>
      <c r="M2447" s="60"/>
      <c r="N2447" s="61"/>
    </row>
    <row r="2448" spans="1:14" ht="18.75" x14ac:dyDescent="0.25">
      <c r="A2448" s="5"/>
      <c r="B2448" s="154"/>
      <c r="C2448" s="62"/>
      <c r="D2448" s="59"/>
      <c r="E2448" s="59"/>
      <c r="F2448" s="59"/>
      <c r="G2448" s="59"/>
      <c r="H2448" s="59"/>
      <c r="I2448" s="59"/>
      <c r="J2448" s="59"/>
      <c r="K2448" s="59"/>
      <c r="L2448" s="59"/>
      <c r="M2448" s="60"/>
      <c r="N2448" s="61"/>
    </row>
    <row r="2449" spans="1:14" ht="18.75" x14ac:dyDescent="0.25">
      <c r="A2449" s="5"/>
      <c r="C2449" s="62"/>
      <c r="D2449" s="59"/>
      <c r="E2449" s="59"/>
      <c r="F2449" s="59"/>
      <c r="G2449" s="59"/>
      <c r="H2449" s="59"/>
      <c r="I2449" s="59"/>
      <c r="J2449" s="59"/>
      <c r="K2449" s="59"/>
      <c r="L2449" s="59"/>
      <c r="M2449" s="60"/>
      <c r="N2449" s="61"/>
    </row>
    <row r="2450" spans="1:14" ht="18.75" x14ac:dyDescent="0.25">
      <c r="A2450" s="5"/>
      <c r="C2450" s="62"/>
      <c r="D2450" s="59"/>
      <c r="E2450" s="59"/>
      <c r="F2450" s="59"/>
      <c r="G2450" s="59"/>
      <c r="H2450" s="59"/>
      <c r="I2450" s="59"/>
      <c r="J2450" s="59"/>
      <c r="K2450" s="59"/>
      <c r="L2450" s="59"/>
      <c r="M2450" s="60"/>
      <c r="N2450" s="61"/>
    </row>
    <row r="2451" spans="1:14" ht="18.75" x14ac:dyDescent="0.25">
      <c r="A2451" s="5"/>
      <c r="C2451" s="62"/>
      <c r="D2451" s="59"/>
      <c r="E2451" s="59"/>
      <c r="F2451" s="59"/>
      <c r="G2451" s="59"/>
      <c r="H2451" s="59"/>
      <c r="I2451" s="59"/>
      <c r="J2451" s="59"/>
      <c r="K2451" s="59"/>
      <c r="L2451" s="59"/>
      <c r="M2451" s="60"/>
      <c r="N2451" s="61"/>
    </row>
    <row r="2452" spans="1:14" ht="18.75" x14ac:dyDescent="0.25">
      <c r="A2452" s="5"/>
      <c r="C2452" s="62"/>
      <c r="D2452" s="59"/>
      <c r="E2452" s="59"/>
      <c r="F2452" s="59"/>
      <c r="G2452" s="59"/>
      <c r="H2452" s="59"/>
      <c r="I2452" s="59"/>
      <c r="J2452" s="59"/>
      <c r="K2452" s="59"/>
      <c r="L2452" s="59"/>
      <c r="M2452" s="60"/>
      <c r="N2452" s="61"/>
    </row>
    <row r="2453" spans="1:14" ht="18.75" x14ac:dyDescent="0.25">
      <c r="A2453" s="5"/>
      <c r="C2453" s="62"/>
      <c r="D2453" s="59"/>
      <c r="E2453" s="59"/>
      <c r="F2453" s="59"/>
      <c r="G2453" s="59"/>
      <c r="H2453" s="59"/>
      <c r="I2453" s="59"/>
      <c r="J2453" s="59"/>
      <c r="K2453" s="59"/>
      <c r="L2453" s="59"/>
      <c r="M2453" s="60"/>
      <c r="N2453" s="61"/>
    </row>
    <row r="2454" spans="1:14" ht="18.75" x14ac:dyDescent="0.25">
      <c r="A2454" s="5"/>
      <c r="C2454" s="62"/>
      <c r="D2454" s="59"/>
      <c r="E2454" s="59"/>
      <c r="F2454" s="59"/>
      <c r="G2454" s="59"/>
      <c r="H2454" s="59"/>
      <c r="I2454" s="59"/>
      <c r="J2454" s="59"/>
      <c r="K2454" s="59"/>
      <c r="L2454" s="59"/>
      <c r="M2454" s="60"/>
      <c r="N2454" s="61"/>
    </row>
    <row r="2455" spans="1:14" ht="18.75" x14ac:dyDescent="0.25">
      <c r="A2455" s="5"/>
      <c r="C2455" s="62"/>
      <c r="D2455" s="59"/>
      <c r="E2455" s="59"/>
      <c r="F2455" s="59"/>
      <c r="G2455" s="59"/>
      <c r="H2455" s="59"/>
      <c r="I2455" s="59"/>
      <c r="J2455" s="59"/>
      <c r="K2455" s="59"/>
      <c r="L2455" s="59"/>
      <c r="M2455" s="60"/>
      <c r="N2455" s="61"/>
    </row>
    <row r="2456" spans="1:14" ht="18.75" x14ac:dyDescent="0.25">
      <c r="A2456" s="5"/>
      <c r="E2456" s="3"/>
      <c r="F2456" s="3"/>
      <c r="G2456" s="28"/>
      <c r="H2456" s="28"/>
      <c r="I2456" s="28"/>
      <c r="J2456" s="28"/>
      <c r="K2456" s="28"/>
      <c r="L2456" s="28"/>
      <c r="M2456" s="63"/>
      <c r="N2456" s="64"/>
    </row>
    <row r="2457" spans="1:14" ht="18.75" x14ac:dyDescent="0.25">
      <c r="A2457" s="5"/>
      <c r="E2457" s="3"/>
      <c r="F2457" s="3"/>
      <c r="G2457" s="28"/>
      <c r="H2457" s="28"/>
      <c r="I2457" s="28"/>
      <c r="J2457" s="28"/>
      <c r="K2457" s="28"/>
      <c r="L2457" s="28"/>
      <c r="M2457" s="63"/>
      <c r="N2457" s="64"/>
    </row>
    <row r="2458" spans="1:14" x14ac:dyDescent="0.25">
      <c r="E2458" s="28"/>
      <c r="F2458" s="28"/>
      <c r="G2458" s="28"/>
      <c r="H2458" s="28"/>
      <c r="I2458" s="28"/>
      <c r="J2458" s="28"/>
      <c r="K2458" s="28"/>
      <c r="L2458" s="28"/>
      <c r="M2458" s="63"/>
      <c r="N2458" s="64"/>
    </row>
    <row r="2459" spans="1:14" x14ac:dyDescent="0.25">
      <c r="E2459" s="28"/>
      <c r="F2459" s="28"/>
      <c r="G2459" s="28"/>
      <c r="H2459" s="28"/>
      <c r="I2459" s="28"/>
      <c r="J2459" s="28"/>
      <c r="K2459" s="28"/>
      <c r="L2459" s="28"/>
      <c r="M2459" s="63"/>
      <c r="N2459" s="64"/>
    </row>
    <row r="2460" spans="1:14" x14ac:dyDescent="0.25">
      <c r="E2460" s="28"/>
      <c r="F2460" s="28"/>
      <c r="G2460" s="28"/>
      <c r="H2460" s="28"/>
      <c r="I2460" s="28"/>
      <c r="J2460" s="28"/>
      <c r="K2460" s="28"/>
      <c r="L2460" s="28"/>
      <c r="M2460" s="63"/>
      <c r="N2460" s="64"/>
    </row>
    <row r="2461" spans="1:14" x14ac:dyDescent="0.25">
      <c r="E2461" s="28"/>
      <c r="F2461" s="28"/>
      <c r="G2461" s="28"/>
      <c r="H2461" s="28"/>
      <c r="I2461" s="28"/>
      <c r="J2461" s="28"/>
      <c r="K2461" s="28"/>
      <c r="L2461" s="28"/>
      <c r="M2461" s="63"/>
      <c r="N2461" s="64"/>
    </row>
    <row r="2462" spans="1:14" x14ac:dyDescent="0.25">
      <c r="E2462" s="28"/>
      <c r="F2462" s="28"/>
      <c r="G2462" s="28"/>
      <c r="H2462" s="28"/>
      <c r="I2462" s="28"/>
      <c r="J2462" s="28"/>
      <c r="K2462" s="28"/>
      <c r="L2462" s="28"/>
      <c r="M2462" s="63"/>
      <c r="N2462" s="64"/>
    </row>
    <row r="2463" spans="1:14" x14ac:dyDescent="0.25">
      <c r="E2463" s="28"/>
      <c r="F2463" s="28"/>
      <c r="G2463" s="28"/>
      <c r="H2463" s="28"/>
      <c r="I2463" s="28"/>
      <c r="J2463" s="28"/>
      <c r="K2463" s="28"/>
      <c r="L2463" s="28"/>
      <c r="M2463" s="63"/>
      <c r="N2463" s="64"/>
    </row>
    <row r="2464" spans="1:14" x14ac:dyDescent="0.25">
      <c r="E2464" s="28"/>
      <c r="F2464" s="28"/>
      <c r="G2464" s="28"/>
      <c r="H2464" s="28"/>
      <c r="I2464" s="28"/>
      <c r="J2464" s="28"/>
      <c r="K2464" s="28"/>
      <c r="L2464" s="28"/>
      <c r="M2464" s="63"/>
      <c r="N2464" s="64"/>
    </row>
    <row r="2465" spans="5:14" x14ac:dyDescent="0.25">
      <c r="E2465" s="28"/>
      <c r="F2465" s="28"/>
      <c r="G2465" s="28"/>
      <c r="H2465" s="28"/>
      <c r="I2465" s="28"/>
      <c r="J2465" s="28"/>
      <c r="K2465" s="28"/>
      <c r="L2465" s="28"/>
      <c r="M2465" s="63"/>
      <c r="N2465" s="64"/>
    </row>
    <row r="2466" spans="5:14" x14ac:dyDescent="0.25">
      <c r="E2466" s="28"/>
      <c r="F2466" s="28"/>
      <c r="G2466" s="28"/>
      <c r="H2466" s="28"/>
      <c r="I2466" s="28"/>
      <c r="J2466" s="28"/>
      <c r="K2466" s="28"/>
      <c r="L2466" s="28"/>
      <c r="M2466" s="63"/>
      <c r="N2466" s="64"/>
    </row>
    <row r="2467" spans="5:14" x14ac:dyDescent="0.25">
      <c r="E2467" s="28"/>
      <c r="F2467" s="28"/>
      <c r="G2467" s="28"/>
      <c r="H2467" s="28"/>
      <c r="I2467" s="28"/>
      <c r="J2467" s="28"/>
      <c r="K2467" s="28"/>
      <c r="L2467" s="28"/>
      <c r="M2467" s="63"/>
      <c r="N2467" s="64"/>
    </row>
    <row r="2468" spans="5:14" x14ac:dyDescent="0.25">
      <c r="E2468" s="28"/>
      <c r="F2468" s="28"/>
      <c r="G2468" s="28"/>
      <c r="H2468" s="28"/>
      <c r="I2468" s="28"/>
      <c r="J2468" s="28"/>
      <c r="K2468" s="28"/>
      <c r="L2468" s="28"/>
      <c r="M2468" s="63"/>
      <c r="N2468" s="64"/>
    </row>
    <row r="2469" spans="5:14" x14ac:dyDescent="0.25">
      <c r="E2469" s="28"/>
      <c r="F2469" s="28"/>
      <c r="G2469" s="28"/>
      <c r="H2469" s="28"/>
      <c r="I2469" s="28"/>
      <c r="J2469" s="28"/>
      <c r="K2469" s="28"/>
      <c r="L2469" s="28"/>
      <c r="M2469" s="63"/>
      <c r="N2469" s="64"/>
    </row>
    <row r="2470" spans="5:14" x14ac:dyDescent="0.25">
      <c r="E2470" s="28"/>
      <c r="F2470" s="28"/>
      <c r="G2470" s="28"/>
      <c r="H2470" s="28"/>
      <c r="I2470" s="28"/>
      <c r="J2470" s="28"/>
      <c r="K2470" s="28"/>
      <c r="L2470" s="28"/>
      <c r="M2470" s="63"/>
      <c r="N2470" s="64"/>
    </row>
    <row r="2471" spans="5:14" x14ac:dyDescent="0.25">
      <c r="E2471" s="28"/>
      <c r="F2471" s="28"/>
      <c r="G2471" s="28"/>
      <c r="H2471" s="28"/>
      <c r="I2471" s="28"/>
      <c r="J2471" s="28"/>
      <c r="K2471" s="28"/>
      <c r="L2471" s="28"/>
      <c r="M2471" s="63"/>
      <c r="N2471" s="64"/>
    </row>
    <row r="2472" spans="5:14" x14ac:dyDescent="0.25">
      <c r="E2472" s="28"/>
      <c r="F2472" s="28"/>
      <c r="G2472" s="28"/>
      <c r="H2472" s="28"/>
      <c r="I2472" s="28"/>
      <c r="J2472" s="28"/>
      <c r="K2472" s="28"/>
      <c r="L2472" s="28"/>
      <c r="M2472" s="63"/>
      <c r="N2472" s="64"/>
    </row>
    <row r="2473" spans="5:14" x14ac:dyDescent="0.25">
      <c r="E2473" s="28"/>
      <c r="F2473" s="28"/>
      <c r="G2473" s="28"/>
      <c r="H2473" s="28"/>
      <c r="I2473" s="28"/>
      <c r="J2473" s="28"/>
      <c r="K2473" s="28"/>
      <c r="L2473" s="28"/>
      <c r="M2473" s="63"/>
      <c r="N2473" s="64"/>
    </row>
    <row r="2474" spans="5:14" x14ac:dyDescent="0.25">
      <c r="E2474" s="28"/>
      <c r="F2474" s="28"/>
      <c r="G2474" s="28"/>
      <c r="H2474" s="28"/>
      <c r="I2474" s="28"/>
      <c r="J2474" s="28"/>
      <c r="K2474" s="28"/>
      <c r="L2474" s="28"/>
      <c r="M2474" s="63"/>
      <c r="N2474" s="64"/>
    </row>
    <row r="2475" spans="5:14" x14ac:dyDescent="0.25">
      <c r="E2475" s="28"/>
      <c r="F2475" s="28"/>
      <c r="G2475" s="28"/>
      <c r="H2475" s="28"/>
      <c r="I2475" s="28"/>
      <c r="J2475" s="28"/>
      <c r="K2475" s="28"/>
      <c r="L2475" s="28"/>
      <c r="M2475" s="63"/>
      <c r="N2475" s="64"/>
    </row>
    <row r="2476" spans="5:14" x14ac:dyDescent="0.25">
      <c r="E2476" s="28"/>
      <c r="F2476" s="28"/>
      <c r="G2476" s="28"/>
      <c r="H2476" s="28"/>
      <c r="I2476" s="28"/>
      <c r="J2476" s="28"/>
      <c r="K2476" s="28"/>
      <c r="L2476" s="28"/>
      <c r="M2476" s="63"/>
      <c r="N2476" s="64"/>
    </row>
    <row r="2477" spans="5:14" x14ac:dyDescent="0.25">
      <c r="E2477" s="28"/>
      <c r="F2477" s="28"/>
      <c r="G2477" s="28"/>
      <c r="H2477" s="28"/>
      <c r="I2477" s="28"/>
      <c r="J2477" s="28"/>
      <c r="K2477" s="28"/>
      <c r="L2477" s="28"/>
      <c r="M2477" s="63"/>
      <c r="N2477" s="64"/>
    </row>
    <row r="2478" spans="5:14" x14ac:dyDescent="0.25">
      <c r="E2478" s="28"/>
      <c r="F2478" s="28"/>
      <c r="G2478" s="28"/>
      <c r="H2478" s="28"/>
      <c r="I2478" s="28"/>
      <c r="J2478" s="28"/>
      <c r="K2478" s="28"/>
      <c r="L2478" s="28"/>
      <c r="M2478" s="63"/>
      <c r="N2478" s="64"/>
    </row>
    <row r="2479" spans="5:14" x14ac:dyDescent="0.25">
      <c r="E2479" s="28"/>
      <c r="F2479" s="28"/>
      <c r="G2479" s="28"/>
      <c r="H2479" s="28"/>
      <c r="I2479" s="28"/>
      <c r="J2479" s="28"/>
      <c r="K2479" s="28"/>
      <c r="L2479" s="28"/>
      <c r="M2479" s="63"/>
      <c r="N2479" s="64"/>
    </row>
    <row r="2480" spans="5:14" x14ac:dyDescent="0.25">
      <c r="E2480" s="28"/>
      <c r="F2480" s="28"/>
      <c r="G2480" s="28"/>
      <c r="H2480" s="28"/>
      <c r="I2480" s="28"/>
      <c r="J2480" s="28"/>
      <c r="K2480" s="28"/>
      <c r="L2480" s="28"/>
      <c r="M2480" s="63"/>
      <c r="N2480" s="64"/>
    </row>
    <row r="2481" spans="5:14" x14ac:dyDescent="0.25">
      <c r="E2481" s="28"/>
      <c r="F2481" s="28"/>
      <c r="G2481" s="28"/>
      <c r="H2481" s="28"/>
      <c r="I2481" s="28"/>
      <c r="J2481" s="28"/>
      <c r="K2481" s="28"/>
      <c r="L2481" s="28"/>
      <c r="M2481" s="63"/>
      <c r="N2481" s="64"/>
    </row>
    <row r="2482" spans="5:14" x14ac:dyDescent="0.25">
      <c r="E2482" s="28"/>
      <c r="F2482" s="28"/>
      <c r="G2482" s="28"/>
      <c r="H2482" s="28"/>
      <c r="I2482" s="28"/>
      <c r="J2482" s="28"/>
      <c r="K2482" s="28"/>
      <c r="L2482" s="28"/>
      <c r="M2482" s="63"/>
      <c r="N2482" s="64"/>
    </row>
    <row r="2483" spans="5:14" x14ac:dyDescent="0.25">
      <c r="E2483" s="28"/>
      <c r="F2483" s="28"/>
      <c r="G2483" s="28"/>
      <c r="H2483" s="28"/>
      <c r="I2483" s="28"/>
      <c r="J2483" s="28"/>
      <c r="K2483" s="28"/>
      <c r="L2483" s="28"/>
      <c r="M2483" s="63"/>
      <c r="N2483" s="64"/>
    </row>
    <row r="2484" spans="5:14" x14ac:dyDescent="0.25">
      <c r="E2484" s="28"/>
      <c r="F2484" s="28"/>
      <c r="G2484" s="28"/>
      <c r="H2484" s="28"/>
      <c r="I2484" s="28"/>
      <c r="J2484" s="28"/>
      <c r="K2484" s="28"/>
      <c r="L2484" s="28"/>
      <c r="M2484" s="63"/>
      <c r="N2484" s="64"/>
    </row>
    <row r="2485" spans="5:14" x14ac:dyDescent="0.25">
      <c r="E2485" s="28"/>
      <c r="F2485" s="28"/>
      <c r="G2485" s="28"/>
      <c r="H2485" s="28"/>
      <c r="I2485" s="28"/>
      <c r="J2485" s="28"/>
      <c r="K2485" s="28"/>
      <c r="L2485" s="28"/>
      <c r="M2485" s="63"/>
      <c r="N2485" s="64"/>
    </row>
    <row r="2486" spans="5:14" x14ac:dyDescent="0.25">
      <c r="E2486" s="28"/>
      <c r="F2486" s="28"/>
      <c r="G2486" s="28"/>
      <c r="H2486" s="28"/>
      <c r="I2486" s="28"/>
      <c r="J2486" s="28"/>
      <c r="K2486" s="28"/>
      <c r="L2486" s="28"/>
      <c r="M2486" s="63"/>
      <c r="N2486" s="64"/>
    </row>
    <row r="2487" spans="5:14" x14ac:dyDescent="0.25">
      <c r="E2487" s="28"/>
      <c r="F2487" s="28"/>
      <c r="G2487" s="28"/>
      <c r="H2487" s="28"/>
      <c r="I2487" s="28"/>
      <c r="J2487" s="28"/>
      <c r="K2487" s="28"/>
      <c r="L2487" s="28"/>
      <c r="M2487" s="63"/>
      <c r="N2487" s="64"/>
    </row>
    <row r="2488" spans="5:14" x14ac:dyDescent="0.25">
      <c r="E2488" s="28"/>
      <c r="F2488" s="28"/>
      <c r="G2488" s="28"/>
      <c r="H2488" s="28"/>
      <c r="I2488" s="28"/>
      <c r="J2488" s="28"/>
      <c r="K2488" s="28"/>
      <c r="L2488" s="28"/>
      <c r="M2488" s="63"/>
      <c r="N2488" s="64"/>
    </row>
    <row r="2489" spans="5:14" x14ac:dyDescent="0.25">
      <c r="E2489" s="28"/>
      <c r="F2489" s="28"/>
      <c r="G2489" s="28"/>
      <c r="H2489" s="28"/>
      <c r="I2489" s="28"/>
      <c r="J2489" s="28"/>
      <c r="K2489" s="28"/>
      <c r="L2489" s="28"/>
      <c r="M2489" s="63"/>
      <c r="N2489" s="64"/>
    </row>
    <row r="2490" spans="5:14" x14ac:dyDescent="0.25">
      <c r="E2490" s="28"/>
      <c r="F2490" s="28"/>
      <c r="G2490" s="28"/>
      <c r="H2490" s="28"/>
      <c r="I2490" s="28"/>
      <c r="J2490" s="28"/>
      <c r="K2490" s="28"/>
      <c r="L2490" s="28"/>
      <c r="M2490" s="63"/>
      <c r="N2490" s="64"/>
    </row>
    <row r="2491" spans="5:14" x14ac:dyDescent="0.25">
      <c r="E2491" s="28"/>
      <c r="F2491" s="28"/>
      <c r="G2491" s="28"/>
      <c r="H2491" s="28"/>
      <c r="I2491" s="28"/>
      <c r="J2491" s="28"/>
      <c r="K2491" s="28"/>
      <c r="L2491" s="28"/>
      <c r="M2491" s="63"/>
      <c r="N2491" s="64"/>
    </row>
    <row r="2492" spans="5:14" x14ac:dyDescent="0.25">
      <c r="E2492" s="28"/>
      <c r="F2492" s="28"/>
      <c r="G2492" s="28"/>
      <c r="H2492" s="28"/>
      <c r="I2492" s="28"/>
      <c r="J2492" s="28"/>
      <c r="K2492" s="28"/>
      <c r="L2492" s="28"/>
      <c r="M2492" s="63"/>
      <c r="N2492" s="64"/>
    </row>
  </sheetData>
  <dataConsolidate/>
  <mergeCells count="18">
    <mergeCell ref="B2441:B2448"/>
    <mergeCell ref="B2429:B2432"/>
    <mergeCell ref="B2427:B2428"/>
    <mergeCell ref="B2433:B2440"/>
    <mergeCell ref="B2413:B2416"/>
    <mergeCell ref="M2:N2"/>
    <mergeCell ref="M3:N3"/>
    <mergeCell ref="M4:N4"/>
    <mergeCell ref="D2413:N2413"/>
    <mergeCell ref="D2416:N2416"/>
    <mergeCell ref="D2421:N2421"/>
    <mergeCell ref="D2420:N2420"/>
    <mergeCell ref="D2417:N2417"/>
    <mergeCell ref="D2426:N2426"/>
    <mergeCell ref="D2425:N2425"/>
    <mergeCell ref="D2424:N2424"/>
    <mergeCell ref="D2423:N2423"/>
    <mergeCell ref="D2422:N2422"/>
  </mergeCells>
  <conditionalFormatting sqref="F26:F52 F199:F268 F271:F308 F311:F341 F920 F551:F591 F595:F606 F58:F94 F101:F137 F144:F180 F187:F196 F346:F535 F902:F906 F610:F681 F538:F548 F683:F829 F937:F939 F941 F832:F885">
    <cfRule type="expression" dxfId="61" priority="289">
      <formula>MOD($F26+2,8)=0</formula>
    </cfRule>
  </conditionalFormatting>
  <conditionalFormatting sqref="F197:F198">
    <cfRule type="expression" dxfId="60" priority="288">
      <formula>MOD($F197+2,8)=0</formula>
    </cfRule>
  </conditionalFormatting>
  <conditionalFormatting sqref="F269:F270">
    <cfRule type="expression" dxfId="59" priority="286">
      <formula>MOD($F269+2,8)=0</formula>
    </cfRule>
  </conditionalFormatting>
  <conditionalFormatting sqref="F309:F310">
    <cfRule type="expression" dxfId="58" priority="285">
      <formula>MOD($F309+2,8)=0</formula>
    </cfRule>
  </conditionalFormatting>
  <conditionalFormatting sqref="F895:F897">
    <cfRule type="expression" dxfId="57" priority="276">
      <formula>MOD($F895+2,8)=0</formula>
    </cfRule>
  </conditionalFormatting>
  <conditionalFormatting sqref="F886:F888">
    <cfRule type="expression" dxfId="56" priority="275">
      <formula>MOD($F886+2,8)=0</formula>
    </cfRule>
  </conditionalFormatting>
  <conditionalFormatting sqref="F594">
    <cfRule type="expression" dxfId="55" priority="262">
      <formula>MOD($F594+2,8)=0</formula>
    </cfRule>
  </conditionalFormatting>
  <conditionalFormatting sqref="F593">
    <cfRule type="expression" dxfId="54" priority="256">
      <formula>MOD($F593+2,8)=0</formula>
    </cfRule>
  </conditionalFormatting>
  <conditionalFormatting sqref="F607 F609">
    <cfRule type="expression" dxfId="53" priority="254">
      <formula>MOD($F607+2,8)=0</formula>
    </cfRule>
  </conditionalFormatting>
  <conditionalFormatting sqref="F608">
    <cfRule type="expression" dxfId="52" priority="251">
      <formula>MOD($F608+2,8)=0</formula>
    </cfRule>
  </conditionalFormatting>
  <conditionalFormatting sqref="F907:F908">
    <cfRule type="expression" dxfId="51" priority="246">
      <formula>MOD($F907+2,8)=0</formula>
    </cfRule>
  </conditionalFormatting>
  <conditionalFormatting sqref="F909:F910">
    <cfRule type="expression" dxfId="50" priority="245">
      <formula>MOD($F909+2,8)=0</formula>
    </cfRule>
  </conditionalFormatting>
  <conditionalFormatting sqref="F911:F912">
    <cfRule type="expression" dxfId="49" priority="244">
      <formula>MOD($F911+2,8)=0</formula>
    </cfRule>
  </conditionalFormatting>
  <conditionalFormatting sqref="F916:F917">
    <cfRule type="expression" dxfId="48" priority="243">
      <formula>MOD($F916+2,8)=0</formula>
    </cfRule>
  </conditionalFormatting>
  <conditionalFormatting sqref="F913:F915">
    <cfRule type="expression" dxfId="47" priority="242">
      <formula>MOD($F913+2,8)=0</formula>
    </cfRule>
  </conditionalFormatting>
  <conditionalFormatting sqref="F918:F919">
    <cfRule type="expression" dxfId="46" priority="241">
      <formula>MOD($F918+2,8)=0</formula>
    </cfRule>
  </conditionalFormatting>
  <conditionalFormatting sqref="F549:F550">
    <cfRule type="expression" dxfId="45" priority="156">
      <formula>MOD($F549+2,8)=0</formula>
    </cfRule>
  </conditionalFormatting>
  <conditionalFormatting sqref="F592">
    <cfRule type="expression" dxfId="44" priority="138">
      <formula>MOD($F592+2,8)=0</formula>
    </cfRule>
  </conditionalFormatting>
  <conditionalFormatting sqref="F57">
    <cfRule type="expression" dxfId="43" priority="105">
      <formula>MOD($F57+2,8)=0</formula>
    </cfRule>
  </conditionalFormatting>
  <conditionalFormatting sqref="F99">
    <cfRule type="expression" dxfId="42" priority="101">
      <formula>MOD($F99+2,8)=0</formula>
    </cfRule>
  </conditionalFormatting>
  <conditionalFormatting sqref="F56">
    <cfRule type="expression" dxfId="41" priority="104">
      <formula>MOD($F56+2,8)=0</formula>
    </cfRule>
  </conditionalFormatting>
  <conditionalFormatting sqref="F53">
    <cfRule type="expression" dxfId="40" priority="103">
      <formula>MOD($F53+2,8)=0</formula>
    </cfRule>
  </conditionalFormatting>
  <conditionalFormatting sqref="F95">
    <cfRule type="expression" dxfId="39" priority="99">
      <formula>MOD($F95+2,8)=0</formula>
    </cfRule>
  </conditionalFormatting>
  <conditionalFormatting sqref="F100">
    <cfRule type="expression" dxfId="38" priority="102">
      <formula>MOD($F100+2,8)=0</formula>
    </cfRule>
  </conditionalFormatting>
  <conditionalFormatting sqref="F143">
    <cfRule type="expression" dxfId="37" priority="98">
      <formula>MOD($F143+2,8)=0</formula>
    </cfRule>
  </conditionalFormatting>
  <conditionalFormatting sqref="F141">
    <cfRule type="expression" dxfId="36" priority="96">
      <formula>MOD($F141+2,8)=0</formula>
    </cfRule>
  </conditionalFormatting>
  <conditionalFormatting sqref="F142">
    <cfRule type="expression" dxfId="35" priority="97">
      <formula>MOD($F142+2,8)=0</formula>
    </cfRule>
  </conditionalFormatting>
  <conditionalFormatting sqref="F98">
    <cfRule type="expression" dxfId="34" priority="100">
      <formula>MOD($F98+2,8)=0</formula>
    </cfRule>
  </conditionalFormatting>
  <conditionalFormatting sqref="F138">
    <cfRule type="expression" dxfId="33" priority="95">
      <formula>MOD($F138+2,8)=0</formula>
    </cfRule>
  </conditionalFormatting>
  <conditionalFormatting sqref="F186">
    <cfRule type="expression" dxfId="32" priority="94">
      <formula>MOD($F186+2,8)=0</formula>
    </cfRule>
  </conditionalFormatting>
  <conditionalFormatting sqref="F185">
    <cfRule type="expression" dxfId="31" priority="93">
      <formula>MOD($F185+2,8)=0</formula>
    </cfRule>
  </conditionalFormatting>
  <conditionalFormatting sqref="F184">
    <cfRule type="expression" dxfId="30" priority="92">
      <formula>MOD($F184+2,8)=0</formula>
    </cfRule>
  </conditionalFormatting>
  <conditionalFormatting sqref="F181">
    <cfRule type="expression" dxfId="29" priority="91">
      <formula>MOD($F181+2,8)=0</formula>
    </cfRule>
  </conditionalFormatting>
  <conditionalFormatting sqref="F55">
    <cfRule type="expression" dxfId="28" priority="68">
      <formula>MOD($F55+2,8)=0</formula>
    </cfRule>
  </conditionalFormatting>
  <conditionalFormatting sqref="F97">
    <cfRule type="expression" dxfId="27" priority="67">
      <formula>MOD($F97+2,8)=0</formula>
    </cfRule>
  </conditionalFormatting>
  <conditionalFormatting sqref="F140">
    <cfRule type="expression" dxfId="26" priority="66">
      <formula>MOD($F140+2,8)=0</formula>
    </cfRule>
  </conditionalFormatting>
  <conditionalFormatting sqref="F183">
    <cfRule type="expression" dxfId="25" priority="65">
      <formula>MOD($F183+2,8)=0</formula>
    </cfRule>
  </conditionalFormatting>
  <conditionalFormatting sqref="F344">
    <cfRule type="expression" dxfId="24" priority="48">
      <formula>MOD($F344+2,8)=0</formula>
    </cfRule>
  </conditionalFormatting>
  <conditionalFormatting sqref="F343">
    <cfRule type="expression" dxfId="23" priority="51">
      <formula>MOD($F343+2,8)=0</formula>
    </cfRule>
  </conditionalFormatting>
  <conditionalFormatting sqref="F342">
    <cfRule type="expression" dxfId="22" priority="50">
      <formula>MOD($F342+2,8)=0</formula>
    </cfRule>
  </conditionalFormatting>
  <conditionalFormatting sqref="F889:F890">
    <cfRule type="expression" dxfId="21" priority="33">
      <formula>MOD($F889+2,8)=0</formula>
    </cfRule>
  </conditionalFormatting>
  <conditionalFormatting sqref="F891:F892">
    <cfRule type="expression" dxfId="20" priority="32">
      <formula>MOD($F891+2,8)=0</formula>
    </cfRule>
  </conditionalFormatting>
  <conditionalFormatting sqref="F893:F894">
    <cfRule type="expression" dxfId="19" priority="31">
      <formula>MOD($F893+2,8)=0</formula>
    </cfRule>
  </conditionalFormatting>
  <conditionalFormatting sqref="F898:F899">
    <cfRule type="expression" dxfId="18" priority="30">
      <formula>MOD($F898+2,8)=0</formula>
    </cfRule>
  </conditionalFormatting>
  <conditionalFormatting sqref="F900:F901">
    <cfRule type="expression" dxfId="17" priority="29">
      <formula>MOD($F900+2,8)=0</formula>
    </cfRule>
  </conditionalFormatting>
  <conditionalFormatting sqref="F536:F537">
    <cfRule type="expression" dxfId="16" priority="26">
      <formula>MOD($F536+2,8)=0</formula>
    </cfRule>
  </conditionalFormatting>
  <conditionalFormatting sqref="F54">
    <cfRule type="expression" dxfId="15" priority="24">
      <formula>MOD($F54+2,8)=0</formula>
    </cfRule>
  </conditionalFormatting>
  <conditionalFormatting sqref="F96">
    <cfRule type="expression" dxfId="14" priority="23">
      <formula>MOD($F96+2,8)=0</formula>
    </cfRule>
  </conditionalFormatting>
  <conditionalFormatting sqref="F139">
    <cfRule type="expression" dxfId="13" priority="22">
      <formula>MOD($F139+2,8)=0</formula>
    </cfRule>
  </conditionalFormatting>
  <conditionalFormatting sqref="F182">
    <cfRule type="expression" dxfId="12" priority="21">
      <formula>MOD($F182+2,8)=0</formula>
    </cfRule>
  </conditionalFormatting>
  <conditionalFormatting sqref="F831">
    <cfRule type="expression" dxfId="11" priority="15">
      <formula>MOD($F831+2,8)=0</formula>
    </cfRule>
  </conditionalFormatting>
  <conditionalFormatting sqref="F942">
    <cfRule type="expression" dxfId="10" priority="11">
      <formula>MOD($F942+2,8)=0</formula>
    </cfRule>
  </conditionalFormatting>
  <conditionalFormatting sqref="F682">
    <cfRule type="expression" dxfId="9" priority="10">
      <formula>MOD($F682+2,8)=0</formula>
    </cfRule>
  </conditionalFormatting>
  <conditionalFormatting sqref="F2100">
    <cfRule type="expression" dxfId="8" priority="9">
      <formula>MOD($F2100+2,8)=0</formula>
    </cfRule>
  </conditionalFormatting>
  <conditionalFormatting sqref="F2099">
    <cfRule type="expression" dxfId="7" priority="8">
      <formula>MOD($F2099+2,8)=0</formula>
    </cfRule>
  </conditionalFormatting>
  <conditionalFormatting sqref="F345">
    <cfRule type="expression" dxfId="6" priority="7">
      <formula>MOD($F345+2,8)=0</formula>
    </cfRule>
  </conditionalFormatting>
  <conditionalFormatting sqref="F940">
    <cfRule type="expression" dxfId="5" priority="5">
      <formula>MOD($F940+2,8)=0</formula>
    </cfRule>
  </conditionalFormatting>
  <conditionalFormatting sqref="F830">
    <cfRule type="expression" dxfId="4" priority="4">
      <formula>MOD($F830+2,8)=0</formula>
    </cfRule>
  </conditionalFormatting>
  <pageMargins left="0.25" right="0.25" top="0.75" bottom="0.75" header="0.3" footer="0.3"/>
  <pageSetup scale="51" fitToHeight="0"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'Drop Downs'!$B$5:$B$7</xm:f>
          </x14:formula1>
          <xm:sqref>B6:B2411</xm:sqref>
        </x14:dataValidation>
        <x14:dataValidation type="list" allowBlank="1" showInputMessage="1" showErrorMessage="1" xr:uid="{00000000-0002-0000-0100-000001000000}">
          <x14:formula1>
            <xm:f>'Drop Downs'!$B$12:$B$15</xm:f>
          </x14:formula1>
          <xm:sqref>D6:D2411</xm:sqref>
        </x14:dataValidation>
        <x14:dataValidation type="list" allowBlank="1" showInputMessage="1" showErrorMessage="1" xr:uid="{00000000-0002-0000-0100-000002000000}">
          <x14:formula1>
            <xm:f>'Drop Downs'!$B$20:$B$23</xm:f>
          </x14:formula1>
          <xm:sqref>G6:G2411</xm:sqref>
        </x14:dataValidation>
        <x14:dataValidation type="list" allowBlank="1" showInputMessage="1" showErrorMessage="1" xr:uid="{00000000-0002-0000-0100-000003000000}">
          <x14:formula1>
            <xm:f>'Drop Downs'!$B$28:$B$38</xm:f>
          </x14:formula1>
          <xm:sqref>L6:L2412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O36"/>
  <sheetViews>
    <sheetView workbookViewId="0">
      <selection activeCell="N5" sqref="N5:N36"/>
    </sheetView>
  </sheetViews>
  <sheetFormatPr defaultRowHeight="15" x14ac:dyDescent="0.25"/>
  <cols>
    <col min="3" max="4" width="0" hidden="1" customWidth="1"/>
    <col min="5" max="5" width="11.28515625" style="11" customWidth="1"/>
    <col min="6" max="7" width="0" hidden="1" customWidth="1"/>
    <col min="8" max="8" width="12" customWidth="1"/>
    <col min="9" max="10" width="0" hidden="1" customWidth="1"/>
    <col min="11" max="11" width="11.5703125" style="11" customWidth="1"/>
    <col min="12" max="13" width="0" hidden="1" customWidth="1"/>
    <col min="14" max="14" width="11.5703125" style="11" customWidth="1"/>
    <col min="15" max="15" width="12.140625" customWidth="1"/>
  </cols>
  <sheetData>
    <row r="2" spans="2:15" x14ac:dyDescent="0.25">
      <c r="B2" t="s">
        <v>1466</v>
      </c>
    </row>
    <row r="4" spans="2:15" x14ac:dyDescent="0.25">
      <c r="B4" t="s">
        <v>1467</v>
      </c>
      <c r="E4" s="99" t="s">
        <v>1468</v>
      </c>
      <c r="F4" s="98"/>
      <c r="G4" s="98"/>
      <c r="H4" s="99" t="s">
        <v>1469</v>
      </c>
      <c r="I4" s="98"/>
      <c r="J4" s="98"/>
      <c r="K4" s="99" t="s">
        <v>1470</v>
      </c>
      <c r="L4" s="98"/>
      <c r="M4" s="98"/>
      <c r="N4" s="99" t="s">
        <v>1471</v>
      </c>
    </row>
    <row r="5" spans="2:15" x14ac:dyDescent="0.25">
      <c r="C5">
        <v>512</v>
      </c>
      <c r="D5">
        <f>C5+127</f>
        <v>639</v>
      </c>
      <c r="E5" s="11" t="str">
        <f>C5&amp;" to "&amp;D5</f>
        <v>512 to 639</v>
      </c>
      <c r="F5">
        <v>512</v>
      </c>
      <c r="G5">
        <f>F5+63</f>
        <v>575</v>
      </c>
      <c r="H5" s="11" t="str">
        <f t="shared" ref="H5:H12" si="0">F5&amp;" to "&amp;G5</f>
        <v>512 to 575</v>
      </c>
      <c r="I5">
        <v>512</v>
      </c>
      <c r="J5">
        <f>I5+31</f>
        <v>543</v>
      </c>
      <c r="K5" s="11" t="str">
        <f t="shared" ref="K5:K20" si="1">I5&amp;" to "&amp;J5</f>
        <v>512 to 543</v>
      </c>
      <c r="L5">
        <v>512</v>
      </c>
      <c r="M5">
        <f>L5+15</f>
        <v>527</v>
      </c>
      <c r="N5" s="11" t="str">
        <f t="shared" ref="N5:N36" si="2">L5&amp;" to "&amp;M5</f>
        <v>512 to 527</v>
      </c>
      <c r="O5" t="s">
        <v>1190</v>
      </c>
    </row>
    <row r="6" spans="2:15" x14ac:dyDescent="0.25">
      <c r="C6">
        <f>C5+128</f>
        <v>640</v>
      </c>
      <c r="D6">
        <f>C6+127</f>
        <v>767</v>
      </c>
      <c r="E6" s="11" t="str">
        <f>C6&amp;" to "&amp;D6</f>
        <v>640 to 767</v>
      </c>
      <c r="F6">
        <f t="shared" ref="F6:F12" si="3">F5+64</f>
        <v>576</v>
      </c>
      <c r="G6">
        <f t="shared" ref="G6:G12" si="4">F6+63</f>
        <v>639</v>
      </c>
      <c r="H6" s="11" t="str">
        <f t="shared" si="0"/>
        <v>576 to 639</v>
      </c>
      <c r="I6">
        <f>I5+32</f>
        <v>544</v>
      </c>
      <c r="J6">
        <f t="shared" ref="J6:J20" si="5">I6+31</f>
        <v>575</v>
      </c>
      <c r="K6" s="11" t="str">
        <f t="shared" si="1"/>
        <v>544 to 575</v>
      </c>
      <c r="L6">
        <f>L5+16</f>
        <v>528</v>
      </c>
      <c r="M6">
        <f t="shared" ref="M6:M36" si="6">L6+15</f>
        <v>543</v>
      </c>
      <c r="N6" s="11" t="str">
        <f t="shared" si="2"/>
        <v>528 to 543</v>
      </c>
      <c r="O6" t="s">
        <v>1190</v>
      </c>
    </row>
    <row r="7" spans="2:15" x14ac:dyDescent="0.25">
      <c r="C7">
        <f>C6+128</f>
        <v>768</v>
      </c>
      <c r="D7">
        <f>C7+127</f>
        <v>895</v>
      </c>
      <c r="E7" s="11" t="str">
        <f>C7&amp;" to "&amp;D7</f>
        <v>768 to 895</v>
      </c>
      <c r="F7">
        <f t="shared" si="3"/>
        <v>640</v>
      </c>
      <c r="G7">
        <f t="shared" si="4"/>
        <v>703</v>
      </c>
      <c r="H7" s="11" t="str">
        <f t="shared" si="0"/>
        <v>640 to 703</v>
      </c>
      <c r="I7">
        <f t="shared" ref="I7:I20" si="7">I6+32</f>
        <v>576</v>
      </c>
      <c r="J7">
        <f t="shared" si="5"/>
        <v>607</v>
      </c>
      <c r="K7" s="11" t="str">
        <f t="shared" si="1"/>
        <v>576 to 607</v>
      </c>
      <c r="L7">
        <f t="shared" ref="L7:L36" si="8">L6+16</f>
        <v>544</v>
      </c>
      <c r="M7">
        <f t="shared" si="6"/>
        <v>559</v>
      </c>
      <c r="N7" s="11" t="str">
        <f t="shared" si="2"/>
        <v>544 to 559</v>
      </c>
      <c r="O7" t="s">
        <v>1241</v>
      </c>
    </row>
    <row r="8" spans="2:15" x14ac:dyDescent="0.25">
      <c r="C8">
        <f>C7+128</f>
        <v>896</v>
      </c>
      <c r="D8">
        <f>C8+127</f>
        <v>1023</v>
      </c>
      <c r="E8" s="11" t="str">
        <f>C8&amp;" to "&amp;D8</f>
        <v>896 to 1023</v>
      </c>
      <c r="F8">
        <f t="shared" si="3"/>
        <v>704</v>
      </c>
      <c r="G8">
        <f t="shared" si="4"/>
        <v>767</v>
      </c>
      <c r="H8" s="11" t="str">
        <f t="shared" si="0"/>
        <v>704 to 767</v>
      </c>
      <c r="I8">
        <f t="shared" si="7"/>
        <v>608</v>
      </c>
      <c r="J8">
        <f t="shared" si="5"/>
        <v>639</v>
      </c>
      <c r="K8" s="11" t="str">
        <f t="shared" si="1"/>
        <v>608 to 639</v>
      </c>
      <c r="L8">
        <f t="shared" si="8"/>
        <v>560</v>
      </c>
      <c r="M8">
        <f t="shared" si="6"/>
        <v>575</v>
      </c>
      <c r="N8" s="11" t="str">
        <f t="shared" si="2"/>
        <v>560 to 575</v>
      </c>
      <c r="O8" t="s">
        <v>1241</v>
      </c>
    </row>
    <row r="9" spans="2:15" x14ac:dyDescent="0.25">
      <c r="F9">
        <f t="shared" si="3"/>
        <v>768</v>
      </c>
      <c r="G9">
        <f t="shared" si="4"/>
        <v>831</v>
      </c>
      <c r="H9" s="11" t="str">
        <f t="shared" si="0"/>
        <v>768 to 831</v>
      </c>
      <c r="I9">
        <f t="shared" si="7"/>
        <v>640</v>
      </c>
      <c r="J9">
        <f t="shared" si="5"/>
        <v>671</v>
      </c>
      <c r="K9" s="11" t="str">
        <f t="shared" si="1"/>
        <v>640 to 671</v>
      </c>
      <c r="L9">
        <f t="shared" si="8"/>
        <v>576</v>
      </c>
      <c r="M9">
        <f t="shared" si="6"/>
        <v>591</v>
      </c>
      <c r="N9" s="11" t="str">
        <f t="shared" si="2"/>
        <v>576 to 591</v>
      </c>
      <c r="O9" t="s">
        <v>1268</v>
      </c>
    </row>
    <row r="10" spans="2:15" x14ac:dyDescent="0.25">
      <c r="F10">
        <f t="shared" si="3"/>
        <v>832</v>
      </c>
      <c r="G10">
        <f t="shared" si="4"/>
        <v>895</v>
      </c>
      <c r="H10" s="11" t="str">
        <f t="shared" si="0"/>
        <v>832 to 895</v>
      </c>
      <c r="I10">
        <f t="shared" si="7"/>
        <v>672</v>
      </c>
      <c r="J10">
        <f t="shared" si="5"/>
        <v>703</v>
      </c>
      <c r="K10" s="11" t="str">
        <f t="shared" si="1"/>
        <v>672 to 703</v>
      </c>
      <c r="L10">
        <f t="shared" si="8"/>
        <v>592</v>
      </c>
      <c r="M10">
        <f t="shared" si="6"/>
        <v>607</v>
      </c>
      <c r="N10" s="11" t="str">
        <f t="shared" si="2"/>
        <v>592 to 607</v>
      </c>
      <c r="O10" t="s">
        <v>1268</v>
      </c>
    </row>
    <row r="11" spans="2:15" x14ac:dyDescent="0.25">
      <c r="F11">
        <f t="shared" si="3"/>
        <v>896</v>
      </c>
      <c r="G11">
        <f t="shared" si="4"/>
        <v>959</v>
      </c>
      <c r="H11" s="11" t="str">
        <f t="shared" si="0"/>
        <v>896 to 959</v>
      </c>
      <c r="I11">
        <f t="shared" si="7"/>
        <v>704</v>
      </c>
      <c r="J11">
        <f t="shared" si="5"/>
        <v>735</v>
      </c>
      <c r="K11" s="11" t="str">
        <f t="shared" si="1"/>
        <v>704 to 735</v>
      </c>
      <c r="L11">
        <f t="shared" si="8"/>
        <v>608</v>
      </c>
      <c r="M11">
        <f t="shared" si="6"/>
        <v>623</v>
      </c>
      <c r="N11" s="11" t="str">
        <f t="shared" si="2"/>
        <v>608 to 623</v>
      </c>
      <c r="O11" t="s">
        <v>1295</v>
      </c>
    </row>
    <row r="12" spans="2:15" x14ac:dyDescent="0.25">
      <c r="F12">
        <f t="shared" si="3"/>
        <v>960</v>
      </c>
      <c r="G12">
        <f t="shared" si="4"/>
        <v>1023</v>
      </c>
      <c r="H12" s="11" t="str">
        <f t="shared" si="0"/>
        <v>960 to 1023</v>
      </c>
      <c r="I12">
        <f t="shared" si="7"/>
        <v>736</v>
      </c>
      <c r="J12">
        <f t="shared" si="5"/>
        <v>767</v>
      </c>
      <c r="K12" s="11" t="str">
        <f t="shared" si="1"/>
        <v>736 to 767</v>
      </c>
      <c r="L12">
        <f t="shared" si="8"/>
        <v>624</v>
      </c>
      <c r="M12">
        <f t="shared" si="6"/>
        <v>639</v>
      </c>
      <c r="N12" s="11" t="str">
        <f t="shared" si="2"/>
        <v>624 to 639</v>
      </c>
      <c r="O12" t="s">
        <v>1295</v>
      </c>
    </row>
    <row r="13" spans="2:15" x14ac:dyDescent="0.25">
      <c r="I13">
        <f t="shared" si="7"/>
        <v>768</v>
      </c>
      <c r="J13">
        <f t="shared" si="5"/>
        <v>799</v>
      </c>
      <c r="K13" s="11" t="str">
        <f t="shared" si="1"/>
        <v>768 to 799</v>
      </c>
      <c r="L13">
        <f t="shared" si="8"/>
        <v>640</v>
      </c>
      <c r="M13">
        <f t="shared" si="6"/>
        <v>655</v>
      </c>
      <c r="N13" s="11" t="str">
        <f t="shared" si="2"/>
        <v>640 to 655</v>
      </c>
      <c r="O13" t="s">
        <v>903</v>
      </c>
    </row>
    <row r="14" spans="2:15" x14ac:dyDescent="0.25">
      <c r="I14">
        <f t="shared" si="7"/>
        <v>800</v>
      </c>
      <c r="J14">
        <f t="shared" si="5"/>
        <v>831</v>
      </c>
      <c r="K14" s="11" t="str">
        <f t="shared" si="1"/>
        <v>800 to 831</v>
      </c>
      <c r="L14">
        <f t="shared" si="8"/>
        <v>656</v>
      </c>
      <c r="M14">
        <f t="shared" si="6"/>
        <v>671</v>
      </c>
      <c r="N14" s="11" t="str">
        <f t="shared" si="2"/>
        <v>656 to 671</v>
      </c>
      <c r="O14" t="s">
        <v>903</v>
      </c>
    </row>
    <row r="15" spans="2:15" x14ac:dyDescent="0.25">
      <c r="I15">
        <f t="shared" si="7"/>
        <v>832</v>
      </c>
      <c r="J15">
        <f t="shared" si="5"/>
        <v>863</v>
      </c>
      <c r="K15" s="11" t="str">
        <f t="shared" si="1"/>
        <v>832 to 863</v>
      </c>
      <c r="L15">
        <f t="shared" si="8"/>
        <v>672</v>
      </c>
      <c r="M15">
        <f t="shared" si="6"/>
        <v>687</v>
      </c>
      <c r="N15" s="11" t="str">
        <f t="shared" si="2"/>
        <v>672 to 687</v>
      </c>
      <c r="O15" t="s">
        <v>903</v>
      </c>
    </row>
    <row r="16" spans="2:15" x14ac:dyDescent="0.25">
      <c r="I16">
        <f t="shared" si="7"/>
        <v>864</v>
      </c>
      <c r="J16">
        <f t="shared" si="5"/>
        <v>895</v>
      </c>
      <c r="K16" s="11" t="str">
        <f t="shared" si="1"/>
        <v>864 to 895</v>
      </c>
      <c r="L16">
        <f t="shared" si="8"/>
        <v>688</v>
      </c>
      <c r="M16">
        <f t="shared" si="6"/>
        <v>703</v>
      </c>
      <c r="N16" s="11" t="str">
        <f t="shared" si="2"/>
        <v>688 to 703</v>
      </c>
      <c r="O16" t="s">
        <v>903</v>
      </c>
    </row>
    <row r="17" spans="9:15" x14ac:dyDescent="0.25">
      <c r="I17">
        <f t="shared" si="7"/>
        <v>896</v>
      </c>
      <c r="J17">
        <f t="shared" si="5"/>
        <v>927</v>
      </c>
      <c r="K17" s="11" t="str">
        <f t="shared" si="1"/>
        <v>896 to 927</v>
      </c>
      <c r="L17">
        <f t="shared" si="8"/>
        <v>704</v>
      </c>
      <c r="M17">
        <f t="shared" si="6"/>
        <v>719</v>
      </c>
      <c r="N17" s="11" t="str">
        <f t="shared" si="2"/>
        <v>704 to 719</v>
      </c>
      <c r="O17" t="s">
        <v>903</v>
      </c>
    </row>
    <row r="18" spans="9:15" x14ac:dyDescent="0.25">
      <c r="I18">
        <f t="shared" si="7"/>
        <v>928</v>
      </c>
      <c r="J18">
        <f t="shared" si="5"/>
        <v>959</v>
      </c>
      <c r="K18" s="11" t="str">
        <f t="shared" si="1"/>
        <v>928 to 959</v>
      </c>
      <c r="L18">
        <f t="shared" si="8"/>
        <v>720</v>
      </c>
      <c r="M18">
        <f t="shared" si="6"/>
        <v>735</v>
      </c>
      <c r="N18" s="11" t="str">
        <f t="shared" si="2"/>
        <v>720 to 735</v>
      </c>
      <c r="O18" t="s">
        <v>903</v>
      </c>
    </row>
    <row r="19" spans="9:15" x14ac:dyDescent="0.25">
      <c r="I19">
        <f t="shared" si="7"/>
        <v>960</v>
      </c>
      <c r="J19">
        <f t="shared" si="5"/>
        <v>991</v>
      </c>
      <c r="K19" s="11" t="str">
        <f t="shared" si="1"/>
        <v>960 to 991</v>
      </c>
      <c r="L19">
        <f t="shared" si="8"/>
        <v>736</v>
      </c>
      <c r="M19">
        <f t="shared" si="6"/>
        <v>751</v>
      </c>
      <c r="N19" s="11" t="str">
        <f t="shared" si="2"/>
        <v>736 to 751</v>
      </c>
    </row>
    <row r="20" spans="9:15" x14ac:dyDescent="0.25">
      <c r="I20">
        <f t="shared" si="7"/>
        <v>992</v>
      </c>
      <c r="J20">
        <f t="shared" si="5"/>
        <v>1023</v>
      </c>
      <c r="K20" s="11" t="str">
        <f t="shared" si="1"/>
        <v>992 to 1023</v>
      </c>
      <c r="L20">
        <f t="shared" si="8"/>
        <v>752</v>
      </c>
      <c r="M20">
        <f t="shared" si="6"/>
        <v>767</v>
      </c>
      <c r="N20" s="11" t="str">
        <f t="shared" si="2"/>
        <v>752 to 767</v>
      </c>
    </row>
    <row r="21" spans="9:15" x14ac:dyDescent="0.25">
      <c r="L21">
        <f t="shared" si="8"/>
        <v>768</v>
      </c>
      <c r="M21">
        <f t="shared" si="6"/>
        <v>783</v>
      </c>
      <c r="N21" s="11" t="str">
        <f t="shared" si="2"/>
        <v>768 to 783</v>
      </c>
      <c r="O21" t="s">
        <v>936</v>
      </c>
    </row>
    <row r="22" spans="9:15" x14ac:dyDescent="0.25">
      <c r="L22">
        <f t="shared" si="8"/>
        <v>784</v>
      </c>
      <c r="M22">
        <f t="shared" si="6"/>
        <v>799</v>
      </c>
      <c r="N22" s="11" t="str">
        <f t="shared" si="2"/>
        <v>784 to 799</v>
      </c>
      <c r="O22" t="s">
        <v>936</v>
      </c>
    </row>
    <row r="23" spans="9:15" x14ac:dyDescent="0.25">
      <c r="L23">
        <f t="shared" si="8"/>
        <v>800</v>
      </c>
      <c r="M23">
        <f t="shared" si="6"/>
        <v>815</v>
      </c>
      <c r="N23" s="11" t="str">
        <f t="shared" si="2"/>
        <v>800 to 815</v>
      </c>
      <c r="O23" t="s">
        <v>936</v>
      </c>
    </row>
    <row r="24" spans="9:15" x14ac:dyDescent="0.25">
      <c r="L24">
        <f t="shared" si="8"/>
        <v>816</v>
      </c>
      <c r="M24">
        <f t="shared" si="6"/>
        <v>831</v>
      </c>
      <c r="N24" s="11" t="str">
        <f t="shared" si="2"/>
        <v>816 to 831</v>
      </c>
    </row>
    <row r="25" spans="9:15" x14ac:dyDescent="0.25">
      <c r="L25">
        <f t="shared" si="8"/>
        <v>832</v>
      </c>
      <c r="M25">
        <f t="shared" si="6"/>
        <v>847</v>
      </c>
      <c r="N25" s="11" t="str">
        <f t="shared" si="2"/>
        <v>832 to 847</v>
      </c>
      <c r="O25" t="s">
        <v>818</v>
      </c>
    </row>
    <row r="26" spans="9:15" x14ac:dyDescent="0.25">
      <c r="L26">
        <f t="shared" si="8"/>
        <v>848</v>
      </c>
      <c r="M26">
        <f t="shared" si="6"/>
        <v>863</v>
      </c>
      <c r="N26" s="11" t="str">
        <f t="shared" si="2"/>
        <v>848 to 863</v>
      </c>
      <c r="O26" t="s">
        <v>818</v>
      </c>
    </row>
    <row r="27" spans="9:15" x14ac:dyDescent="0.25">
      <c r="L27">
        <f t="shared" si="8"/>
        <v>864</v>
      </c>
      <c r="M27">
        <f t="shared" si="6"/>
        <v>879</v>
      </c>
      <c r="N27" s="11" t="str">
        <f t="shared" si="2"/>
        <v>864 to 879</v>
      </c>
      <c r="O27" t="s">
        <v>818</v>
      </c>
    </row>
    <row r="28" spans="9:15" x14ac:dyDescent="0.25">
      <c r="L28">
        <f t="shared" si="8"/>
        <v>880</v>
      </c>
      <c r="M28">
        <f t="shared" si="6"/>
        <v>895</v>
      </c>
      <c r="N28" s="11" t="str">
        <f t="shared" si="2"/>
        <v>880 to 895</v>
      </c>
    </row>
    <row r="29" spans="9:15" x14ac:dyDescent="0.25">
      <c r="L29">
        <f t="shared" si="8"/>
        <v>896</v>
      </c>
      <c r="M29">
        <f t="shared" si="6"/>
        <v>911</v>
      </c>
      <c r="N29" s="11" t="str">
        <f t="shared" si="2"/>
        <v>896 to 911</v>
      </c>
      <c r="O29" t="s">
        <v>1365</v>
      </c>
    </row>
    <row r="30" spans="9:15" x14ac:dyDescent="0.25">
      <c r="L30">
        <f t="shared" si="8"/>
        <v>912</v>
      </c>
      <c r="M30">
        <f t="shared" si="6"/>
        <v>927</v>
      </c>
      <c r="N30" s="11" t="str">
        <f t="shared" si="2"/>
        <v>912 to 927</v>
      </c>
    </row>
    <row r="31" spans="9:15" x14ac:dyDescent="0.25">
      <c r="L31">
        <f t="shared" si="8"/>
        <v>928</v>
      </c>
      <c r="M31">
        <f t="shared" si="6"/>
        <v>943</v>
      </c>
      <c r="N31" s="11" t="str">
        <f t="shared" si="2"/>
        <v>928 to 943</v>
      </c>
      <c r="O31" t="s">
        <v>1109</v>
      </c>
    </row>
    <row r="32" spans="9:15" x14ac:dyDescent="0.25">
      <c r="L32">
        <f t="shared" si="8"/>
        <v>944</v>
      </c>
      <c r="M32">
        <f t="shared" si="6"/>
        <v>959</v>
      </c>
      <c r="N32" s="11" t="str">
        <f t="shared" si="2"/>
        <v>944 to 959</v>
      </c>
      <c r="O32" t="s">
        <v>1109</v>
      </c>
    </row>
    <row r="33" spans="12:15" x14ac:dyDescent="0.25">
      <c r="L33">
        <f t="shared" si="8"/>
        <v>960</v>
      </c>
      <c r="M33">
        <f t="shared" si="6"/>
        <v>975</v>
      </c>
      <c r="N33" s="11" t="str">
        <f t="shared" si="2"/>
        <v>960 to 975</v>
      </c>
    </row>
    <row r="34" spans="12:15" x14ac:dyDescent="0.25">
      <c r="L34">
        <f t="shared" si="8"/>
        <v>976</v>
      </c>
      <c r="M34">
        <f t="shared" si="6"/>
        <v>991</v>
      </c>
      <c r="N34" s="11" t="str">
        <f t="shared" si="2"/>
        <v>976 to 991</v>
      </c>
    </row>
    <row r="35" spans="12:15" x14ac:dyDescent="0.25">
      <c r="L35">
        <f t="shared" si="8"/>
        <v>992</v>
      </c>
      <c r="M35">
        <f t="shared" si="6"/>
        <v>1007</v>
      </c>
      <c r="N35" s="11" t="str">
        <f t="shared" si="2"/>
        <v>992 to 1007</v>
      </c>
    </row>
    <row r="36" spans="12:15" x14ac:dyDescent="0.25">
      <c r="L36">
        <f t="shared" si="8"/>
        <v>1008</v>
      </c>
      <c r="M36">
        <f t="shared" si="6"/>
        <v>1023</v>
      </c>
      <c r="N36" s="11" t="str">
        <f t="shared" si="2"/>
        <v>1008 to 1023</v>
      </c>
      <c r="O36" t="s">
        <v>1442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D332"/>
  <sheetViews>
    <sheetView topLeftCell="A292" workbookViewId="0">
      <selection activeCell="D303" sqref="D303"/>
    </sheetView>
  </sheetViews>
  <sheetFormatPr defaultRowHeight="15" x14ac:dyDescent="0.25"/>
  <cols>
    <col min="2" max="3" width="13.7109375" style="11" customWidth="1"/>
    <col min="4" max="4" width="93.85546875" customWidth="1"/>
  </cols>
  <sheetData>
    <row r="3" spans="2:4" x14ac:dyDescent="0.25">
      <c r="B3" s="11" t="s">
        <v>1472</v>
      </c>
      <c r="C3" s="11" t="s">
        <v>1473</v>
      </c>
      <c r="D3" s="11" t="s">
        <v>1474</v>
      </c>
    </row>
    <row r="4" spans="2:4" s="14" customFormat="1" x14ac:dyDescent="0.25">
      <c r="B4" s="12">
        <v>43809</v>
      </c>
      <c r="C4" s="12" t="s">
        <v>1475</v>
      </c>
      <c r="D4" s="13" t="s">
        <v>1476</v>
      </c>
    </row>
    <row r="5" spans="2:4" s="14" customFormat="1" x14ac:dyDescent="0.25">
      <c r="B5" s="12">
        <v>43809</v>
      </c>
      <c r="C5" s="12" t="s">
        <v>1475</v>
      </c>
      <c r="D5" s="13" t="s">
        <v>1477</v>
      </c>
    </row>
    <row r="6" spans="2:4" s="14" customFormat="1" ht="30" x14ac:dyDescent="0.25">
      <c r="B6" s="12">
        <v>43809</v>
      </c>
      <c r="C6" s="12" t="s">
        <v>1475</v>
      </c>
      <c r="D6" s="13" t="s">
        <v>1478</v>
      </c>
    </row>
    <row r="7" spans="2:4" s="14" customFormat="1" ht="30" x14ac:dyDescent="0.25">
      <c r="B7" s="12">
        <v>43809</v>
      </c>
      <c r="C7" s="12" t="s">
        <v>1475</v>
      </c>
      <c r="D7" s="13" t="s">
        <v>1479</v>
      </c>
    </row>
    <row r="8" spans="2:4" s="14" customFormat="1" ht="30" x14ac:dyDescent="0.25">
      <c r="B8" s="12">
        <v>43809</v>
      </c>
      <c r="C8" s="12" t="s">
        <v>1475</v>
      </c>
      <c r="D8" s="13" t="s">
        <v>1480</v>
      </c>
    </row>
    <row r="9" spans="2:4" s="14" customFormat="1" ht="30" x14ac:dyDescent="0.25">
      <c r="B9" s="12">
        <v>43810</v>
      </c>
      <c r="C9" s="12" t="s">
        <v>1475</v>
      </c>
      <c r="D9" s="13" t="s">
        <v>1481</v>
      </c>
    </row>
    <row r="10" spans="2:4" s="14" customFormat="1" ht="30" x14ac:dyDescent="0.25">
      <c r="B10" s="12">
        <v>43810</v>
      </c>
      <c r="C10" s="12" t="s">
        <v>1475</v>
      </c>
      <c r="D10" s="13" t="s">
        <v>1482</v>
      </c>
    </row>
    <row r="11" spans="2:4" s="14" customFormat="1" x14ac:dyDescent="0.25">
      <c r="B11" s="12">
        <v>43810</v>
      </c>
      <c r="C11" s="12" t="s">
        <v>1475</v>
      </c>
      <c r="D11" s="13" t="s">
        <v>1483</v>
      </c>
    </row>
    <row r="12" spans="2:4" s="14" customFormat="1" ht="30" x14ac:dyDescent="0.25">
      <c r="B12" s="12">
        <v>43811</v>
      </c>
      <c r="C12" s="12" t="s">
        <v>1475</v>
      </c>
      <c r="D12" s="13" t="s">
        <v>1484</v>
      </c>
    </row>
    <row r="13" spans="2:4" s="14" customFormat="1" ht="30" x14ac:dyDescent="0.25">
      <c r="B13" s="12">
        <v>43811</v>
      </c>
      <c r="C13" s="12" t="s">
        <v>1475</v>
      </c>
      <c r="D13" s="13" t="s">
        <v>1485</v>
      </c>
    </row>
    <row r="14" spans="2:4" s="14" customFormat="1" x14ac:dyDescent="0.25">
      <c r="B14" s="12">
        <v>43811</v>
      </c>
      <c r="C14" s="12" t="s">
        <v>1475</v>
      </c>
      <c r="D14" s="13" t="s">
        <v>1486</v>
      </c>
    </row>
    <row r="15" spans="2:4" s="14" customFormat="1" x14ac:dyDescent="0.25">
      <c r="B15" s="12">
        <v>43811</v>
      </c>
      <c r="C15" s="12" t="s">
        <v>1475</v>
      </c>
      <c r="D15" s="13" t="s">
        <v>1487</v>
      </c>
    </row>
    <row r="16" spans="2:4" s="14" customFormat="1" ht="30" x14ac:dyDescent="0.25">
      <c r="B16" s="12">
        <v>43811</v>
      </c>
      <c r="C16" s="12" t="s">
        <v>1475</v>
      </c>
      <c r="D16" s="13" t="s">
        <v>1488</v>
      </c>
    </row>
    <row r="17" spans="2:4" s="14" customFormat="1" x14ac:dyDescent="0.25">
      <c r="B17" s="12">
        <v>43811</v>
      </c>
      <c r="C17" s="12" t="s">
        <v>1475</v>
      </c>
      <c r="D17" s="13" t="s">
        <v>1489</v>
      </c>
    </row>
    <row r="18" spans="2:4" s="14" customFormat="1" ht="45" x14ac:dyDescent="0.25">
      <c r="B18" s="12">
        <v>43811</v>
      </c>
      <c r="C18" s="12" t="s">
        <v>1475</v>
      </c>
      <c r="D18" s="13" t="s">
        <v>1490</v>
      </c>
    </row>
    <row r="19" spans="2:4" s="14" customFormat="1" x14ac:dyDescent="0.25">
      <c r="B19" s="12">
        <v>43811</v>
      </c>
      <c r="C19" s="12" t="s">
        <v>1475</v>
      </c>
      <c r="D19" s="13" t="s">
        <v>1491</v>
      </c>
    </row>
    <row r="20" spans="2:4" s="14" customFormat="1" x14ac:dyDescent="0.25">
      <c r="B20" s="12">
        <v>43838</v>
      </c>
      <c r="C20" s="12" t="s">
        <v>1492</v>
      </c>
      <c r="D20" s="13" t="s">
        <v>1493</v>
      </c>
    </row>
    <row r="21" spans="2:4" s="14" customFormat="1" x14ac:dyDescent="0.25">
      <c r="B21" s="12">
        <v>43838</v>
      </c>
      <c r="C21" s="12" t="s">
        <v>1492</v>
      </c>
      <c r="D21" s="13" t="s">
        <v>1494</v>
      </c>
    </row>
    <row r="22" spans="2:4" s="14" customFormat="1" ht="30" x14ac:dyDescent="0.25">
      <c r="B22" s="12">
        <v>43840</v>
      </c>
      <c r="C22" s="12" t="s">
        <v>1475</v>
      </c>
      <c r="D22" s="13" t="s">
        <v>1495</v>
      </c>
    </row>
    <row r="23" spans="2:4" s="14" customFormat="1" x14ac:dyDescent="0.25">
      <c r="B23" s="12">
        <v>43840</v>
      </c>
      <c r="C23" s="12" t="s">
        <v>1475</v>
      </c>
      <c r="D23" s="13" t="s">
        <v>1496</v>
      </c>
    </row>
    <row r="24" spans="2:4" s="14" customFormat="1" ht="30" x14ac:dyDescent="0.25">
      <c r="B24" s="12">
        <v>43844</v>
      </c>
      <c r="C24" s="12" t="s">
        <v>1475</v>
      </c>
      <c r="D24" s="13" t="s">
        <v>1497</v>
      </c>
    </row>
    <row r="25" spans="2:4" s="14" customFormat="1" x14ac:dyDescent="0.25">
      <c r="B25" s="12">
        <v>43844</v>
      </c>
      <c r="C25" s="12" t="s">
        <v>1475</v>
      </c>
      <c r="D25" s="13" t="s">
        <v>1498</v>
      </c>
    </row>
    <row r="26" spans="2:4" s="14" customFormat="1" ht="30" x14ac:dyDescent="0.25">
      <c r="B26" s="12">
        <v>43844</v>
      </c>
      <c r="C26" s="12" t="s">
        <v>1475</v>
      </c>
      <c r="D26" s="13" t="s">
        <v>1499</v>
      </c>
    </row>
    <row r="27" spans="2:4" s="14" customFormat="1" ht="45" x14ac:dyDescent="0.25">
      <c r="B27" s="12">
        <v>43844</v>
      </c>
      <c r="C27" s="12" t="s">
        <v>1475</v>
      </c>
      <c r="D27" s="13" t="s">
        <v>1500</v>
      </c>
    </row>
    <row r="28" spans="2:4" s="14" customFormat="1" x14ac:dyDescent="0.25">
      <c r="B28" s="12">
        <v>43844</v>
      </c>
      <c r="C28" s="12" t="s">
        <v>1475</v>
      </c>
      <c r="D28" s="13" t="s">
        <v>1501</v>
      </c>
    </row>
    <row r="29" spans="2:4" s="14" customFormat="1" ht="45" x14ac:dyDescent="0.25">
      <c r="B29" s="12">
        <v>43844</v>
      </c>
      <c r="C29" s="12" t="s">
        <v>1475</v>
      </c>
      <c r="D29" s="13" t="s">
        <v>1502</v>
      </c>
    </row>
    <row r="30" spans="2:4" s="14" customFormat="1" ht="45" x14ac:dyDescent="0.25">
      <c r="B30" s="12">
        <v>43844</v>
      </c>
      <c r="C30" s="12" t="s">
        <v>1475</v>
      </c>
      <c r="D30" s="13" t="s">
        <v>1503</v>
      </c>
    </row>
    <row r="31" spans="2:4" s="14" customFormat="1" ht="30" x14ac:dyDescent="0.25">
      <c r="B31" s="12">
        <v>43844</v>
      </c>
      <c r="C31" s="12" t="s">
        <v>1475</v>
      </c>
      <c r="D31" s="13" t="s">
        <v>1504</v>
      </c>
    </row>
    <row r="32" spans="2:4" s="14" customFormat="1" x14ac:dyDescent="0.25">
      <c r="B32" s="12">
        <v>43846</v>
      </c>
      <c r="C32" s="12" t="s">
        <v>1475</v>
      </c>
      <c r="D32" s="13" t="s">
        <v>1505</v>
      </c>
    </row>
    <row r="33" spans="2:4" s="14" customFormat="1" x14ac:dyDescent="0.25">
      <c r="B33" s="12">
        <v>43846</v>
      </c>
      <c r="C33" s="12" t="s">
        <v>1475</v>
      </c>
      <c r="D33" s="13" t="s">
        <v>1506</v>
      </c>
    </row>
    <row r="34" spans="2:4" s="14" customFormat="1" x14ac:dyDescent="0.25">
      <c r="B34" s="12">
        <v>43846</v>
      </c>
      <c r="C34" s="12" t="s">
        <v>1475</v>
      </c>
      <c r="D34" s="13" t="s">
        <v>1507</v>
      </c>
    </row>
    <row r="35" spans="2:4" s="14" customFormat="1" ht="45" x14ac:dyDescent="0.25">
      <c r="B35" s="12">
        <v>43847</v>
      </c>
      <c r="C35" s="12" t="s">
        <v>1475</v>
      </c>
      <c r="D35" s="13" t="s">
        <v>1508</v>
      </c>
    </row>
    <row r="36" spans="2:4" s="14" customFormat="1" x14ac:dyDescent="0.25">
      <c r="B36" s="12">
        <v>43851</v>
      </c>
      <c r="C36" s="12" t="s">
        <v>1475</v>
      </c>
      <c r="D36" s="13" t="s">
        <v>1509</v>
      </c>
    </row>
    <row r="37" spans="2:4" s="14" customFormat="1" x14ac:dyDescent="0.25">
      <c r="B37" s="12">
        <v>43851</v>
      </c>
      <c r="C37" s="12" t="s">
        <v>1475</v>
      </c>
      <c r="D37" s="13" t="s">
        <v>1510</v>
      </c>
    </row>
    <row r="38" spans="2:4" s="14" customFormat="1" ht="30" x14ac:dyDescent="0.25">
      <c r="B38" s="12">
        <v>43851</v>
      </c>
      <c r="C38" s="12" t="s">
        <v>1475</v>
      </c>
      <c r="D38" s="13" t="s">
        <v>1511</v>
      </c>
    </row>
    <row r="39" spans="2:4" s="14" customFormat="1" x14ac:dyDescent="0.25">
      <c r="B39" s="12">
        <v>43852</v>
      </c>
      <c r="C39" s="12" t="s">
        <v>1512</v>
      </c>
      <c r="D39" s="13" t="s">
        <v>1513</v>
      </c>
    </row>
    <row r="40" spans="2:4" s="14" customFormat="1" x14ac:dyDescent="0.25">
      <c r="B40" s="12">
        <v>43852</v>
      </c>
      <c r="C40" s="12" t="s">
        <v>1512</v>
      </c>
      <c r="D40" s="13" t="s">
        <v>1514</v>
      </c>
    </row>
    <row r="41" spans="2:4" ht="30" x14ac:dyDescent="0.25">
      <c r="B41" s="12">
        <v>43853</v>
      </c>
      <c r="C41" s="12" t="s">
        <v>1475</v>
      </c>
      <c r="D41" s="13" t="s">
        <v>1515</v>
      </c>
    </row>
    <row r="42" spans="2:4" ht="30" x14ac:dyDescent="0.25">
      <c r="B42" s="12">
        <v>43854</v>
      </c>
      <c r="C42" s="12" t="s">
        <v>1475</v>
      </c>
      <c r="D42" s="13" t="s">
        <v>1516</v>
      </c>
    </row>
    <row r="43" spans="2:4" x14ac:dyDescent="0.25">
      <c r="B43" s="12">
        <v>43859</v>
      </c>
      <c r="C43" s="12" t="s">
        <v>1475</v>
      </c>
      <c r="D43" s="13" t="s">
        <v>1517</v>
      </c>
    </row>
    <row r="44" spans="2:4" x14ac:dyDescent="0.25">
      <c r="B44" s="12">
        <v>43859</v>
      </c>
      <c r="C44" s="12" t="s">
        <v>1475</v>
      </c>
      <c r="D44" s="13" t="s">
        <v>1518</v>
      </c>
    </row>
    <row r="45" spans="2:4" ht="45" x14ac:dyDescent="0.25">
      <c r="B45" s="12">
        <v>43859</v>
      </c>
      <c r="C45" s="12" t="s">
        <v>1475</v>
      </c>
      <c r="D45" s="13" t="s">
        <v>1519</v>
      </c>
    </row>
    <row r="46" spans="2:4" x14ac:dyDescent="0.25">
      <c r="B46" s="12">
        <v>43859</v>
      </c>
      <c r="C46" s="12" t="s">
        <v>1475</v>
      </c>
      <c r="D46" s="13" t="s">
        <v>1520</v>
      </c>
    </row>
    <row r="47" spans="2:4" ht="45" x14ac:dyDescent="0.25">
      <c r="B47" s="12">
        <v>43859</v>
      </c>
      <c r="C47" s="12" t="s">
        <v>1475</v>
      </c>
      <c r="D47" s="13" t="s">
        <v>1521</v>
      </c>
    </row>
    <row r="48" spans="2:4" x14ac:dyDescent="0.25">
      <c r="B48" s="12">
        <v>43859</v>
      </c>
      <c r="C48" s="12" t="s">
        <v>1475</v>
      </c>
      <c r="D48" s="13" t="s">
        <v>1522</v>
      </c>
    </row>
    <row r="49" spans="2:4" ht="30" x14ac:dyDescent="0.25">
      <c r="B49" s="12">
        <v>43861</v>
      </c>
      <c r="C49" s="12" t="s">
        <v>1475</v>
      </c>
      <c r="D49" s="13" t="s">
        <v>1523</v>
      </c>
    </row>
    <row r="50" spans="2:4" x14ac:dyDescent="0.25">
      <c r="B50" s="12">
        <v>43861</v>
      </c>
      <c r="C50" s="12" t="s">
        <v>1475</v>
      </c>
      <c r="D50" s="13" t="s">
        <v>1524</v>
      </c>
    </row>
    <row r="51" spans="2:4" ht="45" x14ac:dyDescent="0.25">
      <c r="B51" s="12">
        <v>43861</v>
      </c>
      <c r="C51" s="12" t="s">
        <v>1475</v>
      </c>
      <c r="D51" s="13" t="s">
        <v>1525</v>
      </c>
    </row>
    <row r="52" spans="2:4" ht="75" x14ac:dyDescent="0.25">
      <c r="B52" s="12">
        <v>43861</v>
      </c>
      <c r="C52" s="12" t="s">
        <v>1475</v>
      </c>
      <c r="D52" s="13" t="s">
        <v>1526</v>
      </c>
    </row>
    <row r="53" spans="2:4" ht="30" x14ac:dyDescent="0.25">
      <c r="B53" s="12">
        <v>43861</v>
      </c>
      <c r="C53" s="12" t="s">
        <v>1475</v>
      </c>
      <c r="D53" s="13" t="s">
        <v>1527</v>
      </c>
    </row>
    <row r="54" spans="2:4" ht="30" x14ac:dyDescent="0.25">
      <c r="B54" s="12">
        <v>43861</v>
      </c>
      <c r="C54" s="12" t="s">
        <v>1475</v>
      </c>
      <c r="D54" s="13" t="s">
        <v>1528</v>
      </c>
    </row>
    <row r="55" spans="2:4" ht="30" x14ac:dyDescent="0.25">
      <c r="B55" s="12">
        <v>43862</v>
      </c>
      <c r="C55" s="12" t="s">
        <v>1475</v>
      </c>
      <c r="D55" s="13" t="s">
        <v>1529</v>
      </c>
    </row>
    <row r="56" spans="2:4" ht="60" x14ac:dyDescent="0.25">
      <c r="B56" s="12">
        <v>43864</v>
      </c>
      <c r="C56" s="12" t="s">
        <v>1475</v>
      </c>
      <c r="D56" s="13" t="s">
        <v>1530</v>
      </c>
    </row>
    <row r="57" spans="2:4" x14ac:dyDescent="0.25">
      <c r="B57" s="12">
        <v>43864</v>
      </c>
      <c r="C57" s="12" t="s">
        <v>1475</v>
      </c>
      <c r="D57" s="95" t="s">
        <v>1531</v>
      </c>
    </row>
    <row r="58" spans="2:4" x14ac:dyDescent="0.25">
      <c r="B58" s="12">
        <v>43864</v>
      </c>
      <c r="C58" s="12" t="s">
        <v>1475</v>
      </c>
      <c r="D58" s="13" t="s">
        <v>1532</v>
      </c>
    </row>
    <row r="59" spans="2:4" ht="30" x14ac:dyDescent="0.25">
      <c r="B59" s="12">
        <v>43864</v>
      </c>
      <c r="C59" s="12" t="s">
        <v>1475</v>
      </c>
      <c r="D59" s="13" t="s">
        <v>1533</v>
      </c>
    </row>
    <row r="60" spans="2:4" x14ac:dyDescent="0.25">
      <c r="B60" s="12">
        <v>43864</v>
      </c>
      <c r="C60" s="12" t="s">
        <v>1475</v>
      </c>
      <c r="D60" s="13" t="s">
        <v>1534</v>
      </c>
    </row>
    <row r="61" spans="2:4" ht="45" x14ac:dyDescent="0.25">
      <c r="B61" s="12">
        <v>43864</v>
      </c>
      <c r="C61" s="12" t="s">
        <v>1475</v>
      </c>
      <c r="D61" s="13" t="s">
        <v>1535</v>
      </c>
    </row>
    <row r="62" spans="2:4" ht="30" x14ac:dyDescent="0.25">
      <c r="B62" s="12">
        <v>43864</v>
      </c>
      <c r="C62" s="12" t="s">
        <v>1475</v>
      </c>
      <c r="D62" s="13" t="s">
        <v>1536</v>
      </c>
    </row>
    <row r="63" spans="2:4" x14ac:dyDescent="0.25">
      <c r="B63" s="12">
        <v>43864</v>
      </c>
      <c r="C63" s="12" t="s">
        <v>1475</v>
      </c>
      <c r="D63" s="13" t="s">
        <v>1537</v>
      </c>
    </row>
    <row r="64" spans="2:4" ht="30" x14ac:dyDescent="0.25">
      <c r="B64" s="12">
        <v>43864</v>
      </c>
      <c r="C64" s="12" t="s">
        <v>1475</v>
      </c>
      <c r="D64" s="13" t="s">
        <v>1538</v>
      </c>
    </row>
    <row r="65" spans="2:4" ht="45" x14ac:dyDescent="0.25">
      <c r="B65" s="12">
        <v>43873</v>
      </c>
      <c r="C65" s="12" t="s">
        <v>1475</v>
      </c>
      <c r="D65" s="13" t="s">
        <v>1539</v>
      </c>
    </row>
    <row r="66" spans="2:4" ht="30" x14ac:dyDescent="0.25">
      <c r="B66" s="12">
        <v>43873</v>
      </c>
      <c r="C66" s="12" t="s">
        <v>1475</v>
      </c>
      <c r="D66" s="13" t="s">
        <v>1540</v>
      </c>
    </row>
    <row r="67" spans="2:4" ht="30" x14ac:dyDescent="0.25">
      <c r="B67" s="12">
        <v>43873</v>
      </c>
      <c r="C67" s="12" t="s">
        <v>1475</v>
      </c>
      <c r="D67" s="13" t="s">
        <v>1541</v>
      </c>
    </row>
    <row r="68" spans="2:4" ht="30" x14ac:dyDescent="0.25">
      <c r="B68" s="12">
        <v>43878</v>
      </c>
      <c r="C68" s="12" t="s">
        <v>1475</v>
      </c>
      <c r="D68" s="13" t="s">
        <v>1542</v>
      </c>
    </row>
    <row r="69" spans="2:4" ht="30" x14ac:dyDescent="0.25">
      <c r="B69" s="12">
        <v>43878</v>
      </c>
      <c r="C69" s="12" t="s">
        <v>1475</v>
      </c>
      <c r="D69" s="13" t="s">
        <v>1543</v>
      </c>
    </row>
    <row r="70" spans="2:4" ht="30" x14ac:dyDescent="0.25">
      <c r="B70" s="12">
        <v>43878</v>
      </c>
      <c r="C70" s="12" t="s">
        <v>1475</v>
      </c>
      <c r="D70" s="13" t="s">
        <v>1544</v>
      </c>
    </row>
    <row r="71" spans="2:4" x14ac:dyDescent="0.25">
      <c r="B71" s="12">
        <v>43878</v>
      </c>
      <c r="C71" s="12" t="s">
        <v>1475</v>
      </c>
      <c r="D71" s="13" t="s">
        <v>1545</v>
      </c>
    </row>
    <row r="72" spans="2:4" ht="45" x14ac:dyDescent="0.25">
      <c r="B72" s="12">
        <v>43878</v>
      </c>
      <c r="C72" s="12" t="s">
        <v>1475</v>
      </c>
      <c r="D72" s="13" t="s">
        <v>1546</v>
      </c>
    </row>
    <row r="73" spans="2:4" ht="30" x14ac:dyDescent="0.25">
      <c r="B73" s="12">
        <v>43878</v>
      </c>
      <c r="C73" s="12" t="s">
        <v>1475</v>
      </c>
      <c r="D73" s="13" t="s">
        <v>1547</v>
      </c>
    </row>
    <row r="74" spans="2:4" x14ac:dyDescent="0.25">
      <c r="B74" s="12">
        <v>43878</v>
      </c>
      <c r="C74" s="12" t="s">
        <v>1475</v>
      </c>
      <c r="D74" s="13" t="s">
        <v>1548</v>
      </c>
    </row>
    <row r="75" spans="2:4" ht="45" x14ac:dyDescent="0.25">
      <c r="B75" s="12">
        <v>43880</v>
      </c>
      <c r="C75" s="12" t="s">
        <v>1475</v>
      </c>
      <c r="D75" s="13" t="s">
        <v>1549</v>
      </c>
    </row>
    <row r="76" spans="2:4" ht="45" x14ac:dyDescent="0.25">
      <c r="B76" s="12">
        <v>43889</v>
      </c>
      <c r="C76" s="12" t="s">
        <v>1475</v>
      </c>
      <c r="D76" s="13" t="s">
        <v>1550</v>
      </c>
    </row>
    <row r="77" spans="2:4" x14ac:dyDescent="0.25">
      <c r="B77" s="12">
        <v>43889</v>
      </c>
      <c r="C77" s="12" t="s">
        <v>1475</v>
      </c>
      <c r="D77" s="13" t="s">
        <v>1551</v>
      </c>
    </row>
    <row r="78" spans="2:4" x14ac:dyDescent="0.25">
      <c r="B78" s="12">
        <v>43889</v>
      </c>
      <c r="C78" s="12" t="s">
        <v>1475</v>
      </c>
      <c r="D78" s="13" t="s">
        <v>1552</v>
      </c>
    </row>
    <row r="79" spans="2:4" ht="105" x14ac:dyDescent="0.25">
      <c r="B79" s="12">
        <v>43893</v>
      </c>
      <c r="C79" s="12" t="s">
        <v>1475</v>
      </c>
      <c r="D79" s="13" t="s">
        <v>1553</v>
      </c>
    </row>
    <row r="80" spans="2:4" ht="30" x14ac:dyDescent="0.25">
      <c r="B80" s="12">
        <v>43893</v>
      </c>
      <c r="C80" s="12" t="s">
        <v>1475</v>
      </c>
      <c r="D80" s="13" t="s">
        <v>1554</v>
      </c>
    </row>
    <row r="81" spans="2:4" ht="60" x14ac:dyDescent="0.25">
      <c r="B81" s="12">
        <v>43893</v>
      </c>
      <c r="C81" s="12" t="s">
        <v>1475</v>
      </c>
      <c r="D81" s="13" t="s">
        <v>1555</v>
      </c>
    </row>
    <row r="82" spans="2:4" x14ac:dyDescent="0.25">
      <c r="B82" s="12">
        <v>43893</v>
      </c>
      <c r="C82" s="12" t="s">
        <v>1475</v>
      </c>
      <c r="D82" s="13" t="s">
        <v>1556</v>
      </c>
    </row>
    <row r="83" spans="2:4" x14ac:dyDescent="0.25">
      <c r="B83" s="12">
        <v>43893</v>
      </c>
      <c r="C83" s="12" t="s">
        <v>1475</v>
      </c>
      <c r="D83" s="13" t="s">
        <v>1557</v>
      </c>
    </row>
    <row r="84" spans="2:4" ht="30" x14ac:dyDescent="0.25">
      <c r="B84" s="12">
        <v>43894</v>
      </c>
      <c r="C84" s="12" t="s">
        <v>1475</v>
      </c>
      <c r="D84" s="13" t="s">
        <v>1558</v>
      </c>
    </row>
    <row r="85" spans="2:4" ht="30" x14ac:dyDescent="0.25">
      <c r="B85" s="12">
        <v>43895</v>
      </c>
      <c r="C85" s="12" t="s">
        <v>1475</v>
      </c>
      <c r="D85" s="13" t="s">
        <v>1559</v>
      </c>
    </row>
    <row r="86" spans="2:4" ht="30" x14ac:dyDescent="0.25">
      <c r="B86" s="12">
        <v>43895</v>
      </c>
      <c r="C86" s="12" t="s">
        <v>1475</v>
      </c>
      <c r="D86" s="13" t="s">
        <v>1560</v>
      </c>
    </row>
    <row r="87" spans="2:4" ht="30" x14ac:dyDescent="0.25">
      <c r="B87" s="12">
        <v>43895</v>
      </c>
      <c r="C87" s="12" t="s">
        <v>1475</v>
      </c>
      <c r="D87" s="13" t="s">
        <v>1561</v>
      </c>
    </row>
    <row r="88" spans="2:4" ht="45" x14ac:dyDescent="0.25">
      <c r="B88" s="12">
        <v>43895</v>
      </c>
      <c r="C88" s="12" t="s">
        <v>1475</v>
      </c>
      <c r="D88" s="13" t="s">
        <v>1562</v>
      </c>
    </row>
    <row r="89" spans="2:4" x14ac:dyDescent="0.25">
      <c r="B89" s="12">
        <v>43895</v>
      </c>
      <c r="C89" s="12" t="s">
        <v>1475</v>
      </c>
      <c r="D89" s="13" t="s">
        <v>1563</v>
      </c>
    </row>
    <row r="90" spans="2:4" ht="45" x14ac:dyDescent="0.25">
      <c r="B90" s="12">
        <v>43895</v>
      </c>
      <c r="C90" s="12" t="s">
        <v>1475</v>
      </c>
      <c r="D90" s="13" t="s">
        <v>1564</v>
      </c>
    </row>
    <row r="91" spans="2:4" x14ac:dyDescent="0.25">
      <c r="B91" s="12">
        <v>43895</v>
      </c>
      <c r="C91" s="12" t="s">
        <v>1475</v>
      </c>
      <c r="D91" s="13" t="s">
        <v>1565</v>
      </c>
    </row>
    <row r="92" spans="2:4" x14ac:dyDescent="0.25">
      <c r="B92" s="12">
        <v>43895</v>
      </c>
      <c r="C92" s="12" t="s">
        <v>1475</v>
      </c>
      <c r="D92" s="13" t="s">
        <v>1566</v>
      </c>
    </row>
    <row r="93" spans="2:4" x14ac:dyDescent="0.25">
      <c r="B93" s="12">
        <v>43895</v>
      </c>
      <c r="C93" s="12" t="s">
        <v>1475</v>
      </c>
      <c r="D93" s="13" t="s">
        <v>1567</v>
      </c>
    </row>
    <row r="94" spans="2:4" ht="30" x14ac:dyDescent="0.25">
      <c r="B94" s="12">
        <v>43895</v>
      </c>
      <c r="C94" s="12" t="s">
        <v>1475</v>
      </c>
      <c r="D94" s="13" t="s">
        <v>1568</v>
      </c>
    </row>
    <row r="95" spans="2:4" x14ac:dyDescent="0.25">
      <c r="B95" s="12">
        <v>43895</v>
      </c>
      <c r="C95" s="12" t="s">
        <v>1475</v>
      </c>
      <c r="D95" s="13" t="s">
        <v>1569</v>
      </c>
    </row>
    <row r="96" spans="2:4" x14ac:dyDescent="0.25">
      <c r="B96" s="12">
        <v>43899</v>
      </c>
      <c r="C96" s="12" t="s">
        <v>1475</v>
      </c>
      <c r="D96" s="13" t="s">
        <v>1570</v>
      </c>
    </row>
    <row r="97" spans="2:4" ht="60" x14ac:dyDescent="0.25">
      <c r="B97" s="12">
        <v>43906</v>
      </c>
      <c r="C97" s="12" t="s">
        <v>1475</v>
      </c>
      <c r="D97" s="13" t="s">
        <v>1571</v>
      </c>
    </row>
    <row r="98" spans="2:4" x14ac:dyDescent="0.25">
      <c r="B98" s="12">
        <v>43906</v>
      </c>
      <c r="C98" s="12" t="s">
        <v>1475</v>
      </c>
      <c r="D98" s="13" t="s">
        <v>1572</v>
      </c>
    </row>
    <row r="99" spans="2:4" ht="45" x14ac:dyDescent="0.25">
      <c r="B99" s="12">
        <v>43906</v>
      </c>
      <c r="C99" s="12" t="s">
        <v>1475</v>
      </c>
      <c r="D99" s="13" t="s">
        <v>1573</v>
      </c>
    </row>
    <row r="100" spans="2:4" ht="45" x14ac:dyDescent="0.25">
      <c r="B100" s="12">
        <v>43907</v>
      </c>
      <c r="C100" s="12" t="s">
        <v>1475</v>
      </c>
      <c r="D100" s="13" t="s">
        <v>1574</v>
      </c>
    </row>
    <row r="101" spans="2:4" ht="30" x14ac:dyDescent="0.25">
      <c r="B101" s="12">
        <v>43907</v>
      </c>
      <c r="C101" s="12" t="s">
        <v>1475</v>
      </c>
      <c r="D101" s="13" t="s">
        <v>1575</v>
      </c>
    </row>
    <row r="102" spans="2:4" x14ac:dyDescent="0.25">
      <c r="B102" s="12">
        <v>43907</v>
      </c>
      <c r="C102" s="12" t="s">
        <v>1475</v>
      </c>
      <c r="D102" s="13" t="s">
        <v>1576</v>
      </c>
    </row>
    <row r="103" spans="2:4" ht="30" x14ac:dyDescent="0.25">
      <c r="B103" s="12">
        <v>43907</v>
      </c>
      <c r="C103" s="12" t="s">
        <v>1475</v>
      </c>
      <c r="D103" s="13" t="s">
        <v>1577</v>
      </c>
    </row>
    <row r="104" spans="2:4" x14ac:dyDescent="0.25">
      <c r="B104" s="12">
        <v>43907</v>
      </c>
      <c r="C104" s="12" t="s">
        <v>1475</v>
      </c>
      <c r="D104" s="13" t="s">
        <v>1578</v>
      </c>
    </row>
    <row r="105" spans="2:4" ht="30" x14ac:dyDescent="0.25">
      <c r="B105" s="12">
        <v>43914</v>
      </c>
      <c r="C105" s="12" t="s">
        <v>1475</v>
      </c>
      <c r="D105" s="13" t="s">
        <v>1579</v>
      </c>
    </row>
    <row r="106" spans="2:4" ht="60" x14ac:dyDescent="0.25">
      <c r="B106" s="12">
        <v>43917</v>
      </c>
      <c r="C106" s="12" t="s">
        <v>1475</v>
      </c>
      <c r="D106" s="13" t="s">
        <v>1580</v>
      </c>
    </row>
    <row r="107" spans="2:4" ht="30" x14ac:dyDescent="0.25">
      <c r="B107" s="12">
        <v>43920</v>
      </c>
      <c r="C107" s="12" t="s">
        <v>1475</v>
      </c>
      <c r="D107" s="13" t="s">
        <v>1581</v>
      </c>
    </row>
    <row r="108" spans="2:4" ht="30" x14ac:dyDescent="0.25">
      <c r="B108" s="12">
        <v>43920</v>
      </c>
      <c r="C108" s="12" t="s">
        <v>1475</v>
      </c>
      <c r="D108" s="13" t="s">
        <v>1582</v>
      </c>
    </row>
    <row r="109" spans="2:4" x14ac:dyDescent="0.25">
      <c r="B109" s="12">
        <v>43920</v>
      </c>
      <c r="C109" s="12" t="s">
        <v>1475</v>
      </c>
      <c r="D109" s="13" t="s">
        <v>1583</v>
      </c>
    </row>
    <row r="110" spans="2:4" ht="30" x14ac:dyDescent="0.25">
      <c r="B110" s="12">
        <v>43924</v>
      </c>
      <c r="C110" s="12" t="s">
        <v>1475</v>
      </c>
      <c r="D110" s="13" t="s">
        <v>1584</v>
      </c>
    </row>
    <row r="111" spans="2:4" x14ac:dyDescent="0.25">
      <c r="B111" s="12">
        <v>43928</v>
      </c>
      <c r="C111" s="12" t="s">
        <v>1475</v>
      </c>
      <c r="D111" s="13" t="s">
        <v>1585</v>
      </c>
    </row>
    <row r="112" spans="2:4" ht="45" x14ac:dyDescent="0.25">
      <c r="B112" s="12">
        <v>43928</v>
      </c>
      <c r="C112" s="12" t="s">
        <v>1475</v>
      </c>
      <c r="D112" s="13" t="s">
        <v>1586</v>
      </c>
    </row>
    <row r="113" spans="2:4" ht="105" x14ac:dyDescent="0.25">
      <c r="B113" s="12">
        <v>43928</v>
      </c>
      <c r="C113" s="12" t="s">
        <v>1475</v>
      </c>
      <c r="D113" s="13" t="s">
        <v>1587</v>
      </c>
    </row>
    <row r="114" spans="2:4" ht="45" x14ac:dyDescent="0.25">
      <c r="B114" s="12">
        <v>43929</v>
      </c>
      <c r="C114" s="12" t="s">
        <v>1475</v>
      </c>
      <c r="D114" s="13" t="s">
        <v>1588</v>
      </c>
    </row>
    <row r="115" spans="2:4" ht="75" x14ac:dyDescent="0.25">
      <c r="B115" s="12">
        <v>43929</v>
      </c>
      <c r="C115" s="12" t="s">
        <v>1475</v>
      </c>
      <c r="D115" s="13" t="s">
        <v>1589</v>
      </c>
    </row>
    <row r="116" spans="2:4" ht="45" x14ac:dyDescent="0.25">
      <c r="B116" s="12">
        <v>43929</v>
      </c>
      <c r="C116" s="12" t="s">
        <v>1475</v>
      </c>
      <c r="D116" s="13" t="s">
        <v>1590</v>
      </c>
    </row>
    <row r="117" spans="2:4" ht="30" x14ac:dyDescent="0.25">
      <c r="B117" s="12">
        <v>43929</v>
      </c>
      <c r="C117" s="12" t="s">
        <v>1475</v>
      </c>
      <c r="D117" s="13" t="s">
        <v>1591</v>
      </c>
    </row>
    <row r="118" spans="2:4" ht="30" x14ac:dyDescent="0.25">
      <c r="B118" s="12">
        <v>43929</v>
      </c>
      <c r="C118" s="12" t="s">
        <v>1475</v>
      </c>
      <c r="D118" s="13" t="s">
        <v>1592</v>
      </c>
    </row>
    <row r="119" spans="2:4" ht="45" x14ac:dyDescent="0.25">
      <c r="B119" s="12">
        <v>43929</v>
      </c>
      <c r="C119" s="12" t="s">
        <v>1475</v>
      </c>
      <c r="D119" s="13" t="s">
        <v>1593</v>
      </c>
    </row>
    <row r="120" spans="2:4" ht="45" x14ac:dyDescent="0.25">
      <c r="B120" s="12">
        <v>43929</v>
      </c>
      <c r="C120" s="12" t="s">
        <v>1475</v>
      </c>
      <c r="D120" s="13" t="s">
        <v>1594</v>
      </c>
    </row>
    <row r="121" spans="2:4" x14ac:dyDescent="0.25">
      <c r="B121" s="12">
        <v>43929</v>
      </c>
      <c r="C121" s="12" t="s">
        <v>1475</v>
      </c>
      <c r="D121" s="13" t="s">
        <v>1595</v>
      </c>
    </row>
    <row r="122" spans="2:4" ht="45" x14ac:dyDescent="0.25">
      <c r="B122" s="12">
        <v>43929</v>
      </c>
      <c r="C122" s="12" t="s">
        <v>1475</v>
      </c>
      <c r="D122" s="13" t="s">
        <v>1596</v>
      </c>
    </row>
    <row r="123" spans="2:4" ht="30" x14ac:dyDescent="0.25">
      <c r="B123" s="12">
        <v>43929</v>
      </c>
      <c r="C123" s="12" t="s">
        <v>1475</v>
      </c>
      <c r="D123" s="13" t="s">
        <v>1597</v>
      </c>
    </row>
    <row r="124" spans="2:4" ht="45" x14ac:dyDescent="0.25">
      <c r="B124" s="12">
        <v>43929</v>
      </c>
      <c r="C124" s="12" t="s">
        <v>1475</v>
      </c>
      <c r="D124" s="13" t="s">
        <v>1598</v>
      </c>
    </row>
    <row r="125" spans="2:4" ht="45" x14ac:dyDescent="0.25">
      <c r="B125" s="12">
        <v>43929</v>
      </c>
      <c r="C125" s="12" t="s">
        <v>1475</v>
      </c>
      <c r="D125" s="13" t="s">
        <v>1599</v>
      </c>
    </row>
    <row r="126" spans="2:4" ht="45" x14ac:dyDescent="0.25">
      <c r="B126" s="12">
        <v>43929</v>
      </c>
      <c r="C126" s="12" t="s">
        <v>1475</v>
      </c>
      <c r="D126" s="13" t="s">
        <v>1600</v>
      </c>
    </row>
    <row r="127" spans="2:4" ht="45" x14ac:dyDescent="0.25">
      <c r="B127" s="12">
        <v>43929</v>
      </c>
      <c r="C127" s="12" t="s">
        <v>1475</v>
      </c>
      <c r="D127" s="13" t="s">
        <v>1601</v>
      </c>
    </row>
    <row r="128" spans="2:4" ht="135" x14ac:dyDescent="0.25">
      <c r="B128" s="12">
        <v>43929</v>
      </c>
      <c r="C128" s="12" t="s">
        <v>1475</v>
      </c>
      <c r="D128" s="13" t="s">
        <v>1602</v>
      </c>
    </row>
    <row r="129" spans="2:4" x14ac:dyDescent="0.25">
      <c r="B129" s="12">
        <v>43930</v>
      </c>
      <c r="C129" s="12" t="s">
        <v>1475</v>
      </c>
      <c r="D129" s="13" t="s">
        <v>1603</v>
      </c>
    </row>
    <row r="130" spans="2:4" ht="30" x14ac:dyDescent="0.25">
      <c r="B130" s="12">
        <v>43935</v>
      </c>
      <c r="C130" s="12" t="s">
        <v>1475</v>
      </c>
      <c r="D130" s="13" t="s">
        <v>1604</v>
      </c>
    </row>
    <row r="131" spans="2:4" ht="45" x14ac:dyDescent="0.25">
      <c r="B131" s="12">
        <v>43936</v>
      </c>
      <c r="C131" s="12" t="s">
        <v>1475</v>
      </c>
      <c r="D131" s="13" t="s">
        <v>1605</v>
      </c>
    </row>
    <row r="132" spans="2:4" ht="45" x14ac:dyDescent="0.25">
      <c r="B132" s="12">
        <v>43937</v>
      </c>
      <c r="C132" s="12" t="s">
        <v>1475</v>
      </c>
      <c r="D132" s="13" t="s">
        <v>1606</v>
      </c>
    </row>
    <row r="133" spans="2:4" ht="90" x14ac:dyDescent="0.25">
      <c r="B133" s="12">
        <v>43942</v>
      </c>
      <c r="C133" s="12" t="s">
        <v>1475</v>
      </c>
      <c r="D133" s="13" t="s">
        <v>1607</v>
      </c>
    </row>
    <row r="134" spans="2:4" ht="45" x14ac:dyDescent="0.25">
      <c r="B134" s="12">
        <v>43943</v>
      </c>
      <c r="C134" s="12" t="s">
        <v>1475</v>
      </c>
      <c r="D134" s="13" t="s">
        <v>1608</v>
      </c>
    </row>
    <row r="135" spans="2:4" ht="45" x14ac:dyDescent="0.25">
      <c r="B135" s="12">
        <v>43943</v>
      </c>
      <c r="C135" s="12" t="s">
        <v>1475</v>
      </c>
      <c r="D135" s="13" t="s">
        <v>1609</v>
      </c>
    </row>
    <row r="136" spans="2:4" ht="30" x14ac:dyDescent="0.25">
      <c r="B136" s="12">
        <v>43943</v>
      </c>
      <c r="C136" s="12" t="s">
        <v>1475</v>
      </c>
      <c r="D136" s="13" t="s">
        <v>1610</v>
      </c>
    </row>
    <row r="137" spans="2:4" ht="30" x14ac:dyDescent="0.25">
      <c r="B137" s="12">
        <v>43943</v>
      </c>
      <c r="C137" s="12" t="s">
        <v>1475</v>
      </c>
      <c r="D137" s="13" t="s">
        <v>1611</v>
      </c>
    </row>
    <row r="138" spans="2:4" ht="30" x14ac:dyDescent="0.25">
      <c r="B138" s="12">
        <v>43943</v>
      </c>
      <c r="C138" s="12" t="s">
        <v>1475</v>
      </c>
      <c r="D138" s="13" t="s">
        <v>1612</v>
      </c>
    </row>
    <row r="139" spans="2:4" ht="60" x14ac:dyDescent="0.25">
      <c r="B139" s="12">
        <v>43943</v>
      </c>
      <c r="C139" s="12" t="s">
        <v>1475</v>
      </c>
      <c r="D139" s="13" t="s">
        <v>1613</v>
      </c>
    </row>
    <row r="140" spans="2:4" ht="75" x14ac:dyDescent="0.25">
      <c r="B140" s="12">
        <v>43944</v>
      </c>
      <c r="C140" s="12" t="s">
        <v>1475</v>
      </c>
      <c r="D140" s="13" t="s">
        <v>1614</v>
      </c>
    </row>
    <row r="141" spans="2:4" x14ac:dyDescent="0.25">
      <c r="B141" s="12">
        <v>43944</v>
      </c>
      <c r="C141" s="12" t="s">
        <v>1475</v>
      </c>
      <c r="D141" s="13" t="s">
        <v>1615</v>
      </c>
    </row>
    <row r="142" spans="2:4" ht="165" x14ac:dyDescent="0.25">
      <c r="B142" s="12">
        <v>43944</v>
      </c>
      <c r="C142" s="12" t="s">
        <v>1475</v>
      </c>
      <c r="D142" s="13" t="s">
        <v>1616</v>
      </c>
    </row>
    <row r="143" spans="2:4" x14ac:dyDescent="0.25">
      <c r="B143" s="12">
        <v>43944</v>
      </c>
      <c r="C143" s="12" t="s">
        <v>1475</v>
      </c>
      <c r="D143" s="13" t="s">
        <v>1617</v>
      </c>
    </row>
    <row r="144" spans="2:4" x14ac:dyDescent="0.25">
      <c r="B144" s="12">
        <v>43949</v>
      </c>
      <c r="C144" s="12" t="s">
        <v>1475</v>
      </c>
      <c r="D144" s="13" t="s">
        <v>1618</v>
      </c>
    </row>
    <row r="145" spans="2:4" ht="30" x14ac:dyDescent="0.25">
      <c r="B145" s="12">
        <v>43951</v>
      </c>
      <c r="C145" s="12" t="s">
        <v>1475</v>
      </c>
      <c r="D145" s="13" t="s">
        <v>1619</v>
      </c>
    </row>
    <row r="146" spans="2:4" x14ac:dyDescent="0.25">
      <c r="B146" s="12">
        <v>43951</v>
      </c>
      <c r="C146" s="12" t="s">
        <v>1475</v>
      </c>
      <c r="D146" s="13" t="s">
        <v>1620</v>
      </c>
    </row>
    <row r="147" spans="2:4" x14ac:dyDescent="0.25">
      <c r="B147" s="12">
        <v>43951</v>
      </c>
      <c r="C147" s="12" t="s">
        <v>1475</v>
      </c>
      <c r="D147" s="13" t="s">
        <v>1621</v>
      </c>
    </row>
    <row r="148" spans="2:4" ht="30" x14ac:dyDescent="0.25">
      <c r="B148" s="12">
        <v>43957</v>
      </c>
      <c r="C148" s="12" t="s">
        <v>1475</v>
      </c>
      <c r="D148" s="13" t="s">
        <v>1622</v>
      </c>
    </row>
    <row r="149" spans="2:4" x14ac:dyDescent="0.25">
      <c r="B149" s="12">
        <v>43962</v>
      </c>
      <c r="C149" s="12" t="s">
        <v>1475</v>
      </c>
      <c r="D149" s="13" t="s">
        <v>1623</v>
      </c>
    </row>
    <row r="150" spans="2:4" x14ac:dyDescent="0.25">
      <c r="B150" s="12">
        <v>43963</v>
      </c>
      <c r="C150" s="12" t="s">
        <v>1475</v>
      </c>
      <c r="D150" s="13" t="s">
        <v>1624</v>
      </c>
    </row>
    <row r="151" spans="2:4" x14ac:dyDescent="0.25">
      <c r="B151" s="12">
        <v>43963</v>
      </c>
      <c r="C151" s="12" t="s">
        <v>1475</v>
      </c>
      <c r="D151" s="13" t="s">
        <v>1625</v>
      </c>
    </row>
    <row r="152" spans="2:4" ht="30" x14ac:dyDescent="0.25">
      <c r="B152" s="12">
        <v>43964</v>
      </c>
      <c r="C152" s="12" t="s">
        <v>1475</v>
      </c>
      <c r="D152" s="13" t="s">
        <v>1626</v>
      </c>
    </row>
    <row r="153" spans="2:4" ht="45" x14ac:dyDescent="0.25">
      <c r="B153" s="12">
        <v>43964</v>
      </c>
      <c r="C153" s="12" t="s">
        <v>1475</v>
      </c>
      <c r="D153" s="13" t="s">
        <v>1627</v>
      </c>
    </row>
    <row r="154" spans="2:4" ht="30" x14ac:dyDescent="0.25">
      <c r="B154" s="12">
        <v>43967</v>
      </c>
      <c r="C154" s="12" t="s">
        <v>1475</v>
      </c>
      <c r="D154" s="13" t="s">
        <v>1628</v>
      </c>
    </row>
    <row r="155" spans="2:4" x14ac:dyDescent="0.25">
      <c r="B155" s="12">
        <v>43970</v>
      </c>
      <c r="C155" s="12" t="s">
        <v>1475</v>
      </c>
      <c r="D155" s="13" t="s">
        <v>1629</v>
      </c>
    </row>
    <row r="156" spans="2:4" ht="60" x14ac:dyDescent="0.25">
      <c r="B156" s="12">
        <v>43970</v>
      </c>
      <c r="C156" s="12" t="s">
        <v>1475</v>
      </c>
      <c r="D156" s="13" t="s">
        <v>1630</v>
      </c>
    </row>
    <row r="157" spans="2:4" ht="30" x14ac:dyDescent="0.25">
      <c r="B157" s="12">
        <v>43973</v>
      </c>
      <c r="C157" s="12" t="s">
        <v>1475</v>
      </c>
      <c r="D157" s="13" t="s">
        <v>1631</v>
      </c>
    </row>
    <row r="158" spans="2:4" ht="45" x14ac:dyDescent="0.25">
      <c r="B158" s="12">
        <v>43973</v>
      </c>
      <c r="C158" s="12" t="s">
        <v>1475</v>
      </c>
      <c r="D158" s="13" t="s">
        <v>1632</v>
      </c>
    </row>
    <row r="159" spans="2:4" x14ac:dyDescent="0.25">
      <c r="B159" s="12">
        <v>43985</v>
      </c>
      <c r="C159" s="12" t="s">
        <v>1475</v>
      </c>
      <c r="D159" s="13" t="s">
        <v>1633</v>
      </c>
    </row>
    <row r="160" spans="2:4" ht="30" x14ac:dyDescent="0.25">
      <c r="B160" s="12">
        <v>43985</v>
      </c>
      <c r="C160" s="12" t="s">
        <v>1475</v>
      </c>
      <c r="D160" s="13" t="s">
        <v>1634</v>
      </c>
    </row>
    <row r="161" spans="2:4" ht="30" x14ac:dyDescent="0.25">
      <c r="B161" s="12">
        <v>43985</v>
      </c>
      <c r="C161" s="12" t="s">
        <v>1475</v>
      </c>
      <c r="D161" s="13" t="s">
        <v>1635</v>
      </c>
    </row>
    <row r="162" spans="2:4" ht="105" x14ac:dyDescent="0.25">
      <c r="B162" s="12">
        <v>43985</v>
      </c>
      <c r="C162" s="12" t="s">
        <v>1475</v>
      </c>
      <c r="D162" s="13" t="s">
        <v>1636</v>
      </c>
    </row>
    <row r="163" spans="2:4" ht="60" x14ac:dyDescent="0.25">
      <c r="B163" s="12">
        <v>43985</v>
      </c>
      <c r="C163" s="12" t="s">
        <v>1475</v>
      </c>
      <c r="D163" s="13" t="s">
        <v>1637</v>
      </c>
    </row>
    <row r="164" spans="2:4" ht="45" x14ac:dyDescent="0.25">
      <c r="B164" s="12">
        <v>43985</v>
      </c>
      <c r="C164" s="12" t="s">
        <v>1475</v>
      </c>
      <c r="D164" s="13" t="s">
        <v>1638</v>
      </c>
    </row>
    <row r="165" spans="2:4" ht="30" x14ac:dyDescent="0.25">
      <c r="B165" s="12">
        <v>43986</v>
      </c>
      <c r="C165" s="12" t="s">
        <v>1475</v>
      </c>
      <c r="D165" s="13" t="s">
        <v>1639</v>
      </c>
    </row>
    <row r="166" spans="2:4" ht="60" x14ac:dyDescent="0.25">
      <c r="B166" s="12">
        <v>43987</v>
      </c>
      <c r="C166" s="12" t="s">
        <v>1475</v>
      </c>
      <c r="D166" s="13" t="s">
        <v>1640</v>
      </c>
    </row>
    <row r="167" spans="2:4" ht="30" x14ac:dyDescent="0.25">
      <c r="B167" s="12">
        <v>43987</v>
      </c>
      <c r="C167" s="12" t="s">
        <v>1475</v>
      </c>
      <c r="D167" s="13" t="s">
        <v>1641</v>
      </c>
    </row>
    <row r="168" spans="2:4" ht="30" x14ac:dyDescent="0.25">
      <c r="B168" s="12">
        <v>43990</v>
      </c>
      <c r="C168" s="12" t="s">
        <v>1475</v>
      </c>
      <c r="D168" s="13" t="s">
        <v>1642</v>
      </c>
    </row>
    <row r="169" spans="2:4" ht="45" x14ac:dyDescent="0.25">
      <c r="B169" s="12">
        <v>43990</v>
      </c>
      <c r="C169" s="12" t="s">
        <v>1475</v>
      </c>
      <c r="D169" s="13" t="s">
        <v>1643</v>
      </c>
    </row>
    <row r="170" spans="2:4" ht="30" x14ac:dyDescent="0.25">
      <c r="B170" s="12">
        <v>43991</v>
      </c>
      <c r="C170" s="12" t="s">
        <v>1475</v>
      </c>
      <c r="D170" s="13" t="s">
        <v>1644</v>
      </c>
    </row>
    <row r="171" spans="2:4" ht="30" x14ac:dyDescent="0.25">
      <c r="B171" s="12">
        <v>43991</v>
      </c>
      <c r="C171" s="12" t="s">
        <v>1475</v>
      </c>
      <c r="D171" s="13" t="s">
        <v>1645</v>
      </c>
    </row>
    <row r="172" spans="2:4" ht="90" x14ac:dyDescent="0.25">
      <c r="B172" s="12">
        <v>43994</v>
      </c>
      <c r="C172" s="12" t="s">
        <v>1475</v>
      </c>
      <c r="D172" s="13" t="s">
        <v>1646</v>
      </c>
    </row>
    <row r="173" spans="2:4" ht="60" x14ac:dyDescent="0.25">
      <c r="B173" s="12">
        <v>43999</v>
      </c>
      <c r="C173" s="12" t="s">
        <v>1475</v>
      </c>
      <c r="D173" s="13" t="s">
        <v>1647</v>
      </c>
    </row>
    <row r="174" spans="2:4" ht="30" x14ac:dyDescent="0.25">
      <c r="B174" s="12">
        <v>43999</v>
      </c>
      <c r="C174" s="12" t="s">
        <v>1475</v>
      </c>
      <c r="D174" s="13" t="s">
        <v>1648</v>
      </c>
    </row>
    <row r="175" spans="2:4" ht="30" x14ac:dyDescent="0.25">
      <c r="B175" s="12">
        <v>44000</v>
      </c>
      <c r="C175" s="12" t="s">
        <v>1475</v>
      </c>
      <c r="D175" s="13" t="s">
        <v>1649</v>
      </c>
    </row>
    <row r="176" spans="2:4" ht="60" x14ac:dyDescent="0.25">
      <c r="B176" s="12">
        <v>44000</v>
      </c>
      <c r="C176" s="12" t="s">
        <v>1475</v>
      </c>
      <c r="D176" s="13" t="s">
        <v>1650</v>
      </c>
    </row>
    <row r="177" spans="2:4" ht="60" x14ac:dyDescent="0.25">
      <c r="B177" s="12">
        <v>44004</v>
      </c>
      <c r="C177" s="12" t="s">
        <v>1475</v>
      </c>
      <c r="D177" s="13" t="s">
        <v>1651</v>
      </c>
    </row>
    <row r="178" spans="2:4" ht="75" x14ac:dyDescent="0.25">
      <c r="B178" s="12">
        <v>44006</v>
      </c>
      <c r="C178" s="12" t="s">
        <v>1475</v>
      </c>
      <c r="D178" s="13" t="s">
        <v>1652</v>
      </c>
    </row>
    <row r="179" spans="2:4" ht="45" x14ac:dyDescent="0.25">
      <c r="B179" s="12">
        <v>44006</v>
      </c>
      <c r="C179" s="12" t="s">
        <v>1475</v>
      </c>
      <c r="D179" s="13" t="s">
        <v>1653</v>
      </c>
    </row>
    <row r="180" spans="2:4" ht="75" x14ac:dyDescent="0.25">
      <c r="B180" s="12">
        <v>44007</v>
      </c>
      <c r="C180" s="12" t="s">
        <v>1475</v>
      </c>
      <c r="D180" s="13" t="s">
        <v>1654</v>
      </c>
    </row>
    <row r="181" spans="2:4" ht="45" x14ac:dyDescent="0.25">
      <c r="B181" s="12">
        <v>44007</v>
      </c>
      <c r="C181" s="12" t="s">
        <v>1475</v>
      </c>
      <c r="D181" s="13" t="s">
        <v>1655</v>
      </c>
    </row>
    <row r="182" spans="2:4" ht="30" x14ac:dyDescent="0.25">
      <c r="B182" s="12">
        <v>44007</v>
      </c>
      <c r="C182" s="12" t="s">
        <v>1475</v>
      </c>
      <c r="D182" s="13" t="s">
        <v>1656</v>
      </c>
    </row>
    <row r="183" spans="2:4" x14ac:dyDescent="0.25">
      <c r="B183" s="12">
        <v>44007</v>
      </c>
      <c r="C183" s="12" t="s">
        <v>1475</v>
      </c>
      <c r="D183" s="13" t="s">
        <v>1657</v>
      </c>
    </row>
    <row r="184" spans="2:4" ht="60" x14ac:dyDescent="0.25">
      <c r="B184" s="12">
        <v>44008</v>
      </c>
      <c r="C184" s="12" t="s">
        <v>1475</v>
      </c>
      <c r="D184" s="13" t="s">
        <v>1658</v>
      </c>
    </row>
    <row r="185" spans="2:4" ht="30" x14ac:dyDescent="0.25">
      <c r="B185" s="12">
        <v>44008</v>
      </c>
      <c r="C185" s="12" t="s">
        <v>1475</v>
      </c>
      <c r="D185" s="13" t="s">
        <v>1659</v>
      </c>
    </row>
    <row r="186" spans="2:4" ht="45" x14ac:dyDescent="0.25">
      <c r="B186" s="12">
        <v>44008</v>
      </c>
      <c r="C186" s="12" t="s">
        <v>1475</v>
      </c>
      <c r="D186" s="13" t="s">
        <v>1660</v>
      </c>
    </row>
    <row r="187" spans="2:4" ht="30" x14ac:dyDescent="0.25">
      <c r="B187" s="12">
        <v>44008</v>
      </c>
      <c r="C187" s="12" t="s">
        <v>1475</v>
      </c>
      <c r="D187" s="13" t="s">
        <v>1661</v>
      </c>
    </row>
    <row r="188" spans="2:4" ht="30" x14ac:dyDescent="0.25">
      <c r="B188" s="12">
        <v>44011</v>
      </c>
      <c r="C188" s="12" t="s">
        <v>1475</v>
      </c>
      <c r="D188" s="13" t="s">
        <v>1662</v>
      </c>
    </row>
    <row r="189" spans="2:4" ht="45" x14ac:dyDescent="0.25">
      <c r="B189" s="12">
        <v>44011</v>
      </c>
      <c r="C189" s="12" t="s">
        <v>1475</v>
      </c>
      <c r="D189" s="13" t="s">
        <v>1663</v>
      </c>
    </row>
    <row r="190" spans="2:4" ht="45" x14ac:dyDescent="0.25">
      <c r="B190" s="12">
        <v>44011</v>
      </c>
      <c r="C190" s="12" t="s">
        <v>1475</v>
      </c>
      <c r="D190" s="13" t="s">
        <v>1664</v>
      </c>
    </row>
    <row r="191" spans="2:4" ht="30" x14ac:dyDescent="0.25">
      <c r="B191" s="12">
        <v>44013</v>
      </c>
      <c r="C191" s="12" t="s">
        <v>1475</v>
      </c>
      <c r="D191" s="13" t="s">
        <v>1665</v>
      </c>
    </row>
    <row r="192" spans="2:4" ht="45" x14ac:dyDescent="0.25">
      <c r="B192" s="12">
        <v>44013</v>
      </c>
      <c r="C192" s="12" t="s">
        <v>1475</v>
      </c>
      <c r="D192" s="13" t="s">
        <v>1666</v>
      </c>
    </row>
    <row r="193" spans="2:4" ht="30" x14ac:dyDescent="0.25">
      <c r="B193" s="12">
        <v>44013</v>
      </c>
      <c r="C193" s="12" t="s">
        <v>1475</v>
      </c>
      <c r="D193" s="13" t="s">
        <v>1667</v>
      </c>
    </row>
    <row r="194" spans="2:4" ht="75" x14ac:dyDescent="0.25">
      <c r="B194" s="12">
        <v>44013</v>
      </c>
      <c r="C194" s="12" t="s">
        <v>1475</v>
      </c>
      <c r="D194" s="13" t="s">
        <v>1668</v>
      </c>
    </row>
    <row r="195" spans="2:4" ht="45" x14ac:dyDescent="0.25">
      <c r="B195" s="12">
        <v>44015</v>
      </c>
      <c r="C195" s="12" t="s">
        <v>1475</v>
      </c>
      <c r="D195" s="13" t="s">
        <v>1669</v>
      </c>
    </row>
    <row r="196" spans="2:4" ht="30" x14ac:dyDescent="0.25">
      <c r="B196" s="12">
        <v>44015</v>
      </c>
      <c r="C196" s="12" t="s">
        <v>1475</v>
      </c>
      <c r="D196" s="13" t="s">
        <v>1670</v>
      </c>
    </row>
    <row r="197" spans="2:4" ht="30" x14ac:dyDescent="0.25">
      <c r="B197" s="12">
        <v>44018</v>
      </c>
      <c r="C197" s="12" t="s">
        <v>1475</v>
      </c>
      <c r="D197" s="13" t="s">
        <v>1671</v>
      </c>
    </row>
    <row r="198" spans="2:4" ht="30" x14ac:dyDescent="0.25">
      <c r="B198" s="12">
        <v>44019</v>
      </c>
      <c r="C198" s="12" t="s">
        <v>1475</v>
      </c>
      <c r="D198" s="13" t="s">
        <v>1672</v>
      </c>
    </row>
    <row r="199" spans="2:4" ht="60" x14ac:dyDescent="0.25">
      <c r="B199" s="12">
        <v>44019</v>
      </c>
      <c r="C199" s="12" t="s">
        <v>1475</v>
      </c>
      <c r="D199" s="13" t="s">
        <v>1673</v>
      </c>
    </row>
    <row r="200" spans="2:4" ht="60" x14ac:dyDescent="0.25">
      <c r="B200" s="12">
        <v>44021</v>
      </c>
      <c r="C200" s="12" t="s">
        <v>1475</v>
      </c>
      <c r="D200" s="13" t="s">
        <v>1674</v>
      </c>
    </row>
    <row r="201" spans="2:4" ht="45" x14ac:dyDescent="0.25">
      <c r="B201" s="12">
        <v>44022</v>
      </c>
      <c r="C201" s="12" t="s">
        <v>1475</v>
      </c>
      <c r="D201" s="13" t="s">
        <v>1675</v>
      </c>
    </row>
    <row r="202" spans="2:4" ht="30" x14ac:dyDescent="0.25">
      <c r="B202" s="12">
        <v>44022</v>
      </c>
      <c r="C202" s="12" t="s">
        <v>1475</v>
      </c>
      <c r="D202" s="13" t="s">
        <v>1676</v>
      </c>
    </row>
    <row r="203" spans="2:4" ht="30" x14ac:dyDescent="0.25">
      <c r="B203" s="12">
        <v>44025</v>
      </c>
      <c r="C203" s="12" t="s">
        <v>1475</v>
      </c>
      <c r="D203" s="13" t="s">
        <v>1677</v>
      </c>
    </row>
    <row r="204" spans="2:4" ht="30" x14ac:dyDescent="0.25">
      <c r="B204" s="12">
        <v>44027</v>
      </c>
      <c r="C204" s="12" t="s">
        <v>1475</v>
      </c>
      <c r="D204" s="13" t="s">
        <v>1678</v>
      </c>
    </row>
    <row r="205" spans="2:4" ht="30" x14ac:dyDescent="0.25">
      <c r="B205" s="12">
        <v>44027</v>
      </c>
      <c r="C205" s="12" t="s">
        <v>1475</v>
      </c>
      <c r="D205" s="13" t="s">
        <v>1679</v>
      </c>
    </row>
    <row r="206" spans="2:4" ht="105" x14ac:dyDescent="0.25">
      <c r="B206" s="12">
        <v>44032</v>
      </c>
      <c r="C206" s="12" t="s">
        <v>1475</v>
      </c>
      <c r="D206" s="13" t="s">
        <v>1680</v>
      </c>
    </row>
    <row r="207" spans="2:4" x14ac:dyDescent="0.25">
      <c r="B207" s="12">
        <v>44032</v>
      </c>
      <c r="C207" s="12" t="s">
        <v>1475</v>
      </c>
      <c r="D207" s="13" t="s">
        <v>1681</v>
      </c>
    </row>
    <row r="208" spans="2:4" ht="30" x14ac:dyDescent="0.25">
      <c r="B208" s="12">
        <v>44032</v>
      </c>
      <c r="C208" s="12" t="s">
        <v>1475</v>
      </c>
      <c r="D208" s="13" t="s">
        <v>1682</v>
      </c>
    </row>
    <row r="209" spans="2:4" ht="45" x14ac:dyDescent="0.25">
      <c r="B209" s="12">
        <v>44033</v>
      </c>
      <c r="C209" s="12" t="s">
        <v>1475</v>
      </c>
      <c r="D209" s="13" t="s">
        <v>1683</v>
      </c>
    </row>
    <row r="210" spans="2:4" ht="60" x14ac:dyDescent="0.25">
      <c r="B210" s="12">
        <v>44033</v>
      </c>
      <c r="C210" s="12" t="s">
        <v>1475</v>
      </c>
      <c r="D210" s="13" t="s">
        <v>1684</v>
      </c>
    </row>
    <row r="211" spans="2:4" x14ac:dyDescent="0.25">
      <c r="B211" s="12">
        <v>44034</v>
      </c>
      <c r="C211" s="12" t="s">
        <v>1475</v>
      </c>
      <c r="D211" s="13" t="s">
        <v>1685</v>
      </c>
    </row>
    <row r="212" spans="2:4" ht="30" x14ac:dyDescent="0.25">
      <c r="B212" s="12">
        <v>44034</v>
      </c>
      <c r="C212" s="12" t="s">
        <v>1475</v>
      </c>
      <c r="D212" s="13" t="s">
        <v>1686</v>
      </c>
    </row>
    <row r="213" spans="2:4" ht="30" x14ac:dyDescent="0.25">
      <c r="B213" s="12">
        <v>44034</v>
      </c>
      <c r="C213" s="12" t="s">
        <v>1475</v>
      </c>
      <c r="D213" s="13" t="s">
        <v>1687</v>
      </c>
    </row>
    <row r="214" spans="2:4" x14ac:dyDescent="0.25">
      <c r="B214" s="12">
        <v>44034</v>
      </c>
      <c r="C214" s="12" t="s">
        <v>1475</v>
      </c>
      <c r="D214" s="13" t="s">
        <v>1688</v>
      </c>
    </row>
    <row r="215" spans="2:4" ht="30" x14ac:dyDescent="0.25">
      <c r="B215" s="12">
        <v>44034</v>
      </c>
      <c r="C215" s="12" t="s">
        <v>1475</v>
      </c>
      <c r="D215" s="13" t="s">
        <v>1689</v>
      </c>
    </row>
    <row r="216" spans="2:4" x14ac:dyDescent="0.25">
      <c r="B216" s="12">
        <v>44034</v>
      </c>
      <c r="C216" s="12" t="s">
        <v>1475</v>
      </c>
      <c r="D216" s="13" t="s">
        <v>1690</v>
      </c>
    </row>
    <row r="217" spans="2:4" ht="75" x14ac:dyDescent="0.25">
      <c r="B217" s="12">
        <v>44034</v>
      </c>
      <c r="C217" s="12" t="s">
        <v>1475</v>
      </c>
      <c r="D217" s="13" t="s">
        <v>1691</v>
      </c>
    </row>
    <row r="218" spans="2:4" ht="30" x14ac:dyDescent="0.25">
      <c r="B218" s="12">
        <v>44036</v>
      </c>
      <c r="C218" s="12" t="s">
        <v>1475</v>
      </c>
      <c r="D218" s="13" t="s">
        <v>1692</v>
      </c>
    </row>
    <row r="219" spans="2:4" x14ac:dyDescent="0.25">
      <c r="B219" s="12">
        <v>44043</v>
      </c>
      <c r="C219" s="12" t="s">
        <v>1475</v>
      </c>
      <c r="D219" s="13" t="s">
        <v>1693</v>
      </c>
    </row>
    <row r="220" spans="2:4" x14ac:dyDescent="0.25">
      <c r="B220" s="12">
        <v>44060</v>
      </c>
      <c r="C220" s="12" t="s">
        <v>1475</v>
      </c>
      <c r="D220" s="13" t="s">
        <v>1725</v>
      </c>
    </row>
    <row r="221" spans="2:4" ht="30" x14ac:dyDescent="0.25">
      <c r="B221" s="12">
        <v>44064</v>
      </c>
      <c r="C221" s="12" t="s">
        <v>1475</v>
      </c>
      <c r="D221" s="13" t="s">
        <v>1728</v>
      </c>
    </row>
    <row r="222" spans="2:4" ht="30" x14ac:dyDescent="0.25">
      <c r="B222" s="12">
        <v>44064</v>
      </c>
      <c r="C222" s="12" t="s">
        <v>1475</v>
      </c>
      <c r="D222" s="13" t="s">
        <v>1729</v>
      </c>
    </row>
    <row r="223" spans="2:4" ht="30" x14ac:dyDescent="0.25">
      <c r="B223" s="12">
        <v>44066</v>
      </c>
      <c r="C223" s="12" t="s">
        <v>1475</v>
      </c>
      <c r="D223" s="13" t="s">
        <v>1737</v>
      </c>
    </row>
    <row r="224" spans="2:4" ht="45" x14ac:dyDescent="0.25">
      <c r="B224" s="12">
        <v>44067</v>
      </c>
      <c r="C224" s="12" t="s">
        <v>1475</v>
      </c>
      <c r="D224" s="13" t="s">
        <v>1740</v>
      </c>
    </row>
    <row r="225" spans="2:4" ht="45" x14ac:dyDescent="0.25">
      <c r="B225" s="12">
        <v>44067</v>
      </c>
      <c r="C225" s="12" t="s">
        <v>1475</v>
      </c>
      <c r="D225" s="13" t="s">
        <v>1741</v>
      </c>
    </row>
    <row r="226" spans="2:4" x14ac:dyDescent="0.25">
      <c r="B226" s="12">
        <v>44067</v>
      </c>
      <c r="C226" s="12" t="s">
        <v>1475</v>
      </c>
      <c r="D226" s="13" t="s">
        <v>1743</v>
      </c>
    </row>
    <row r="227" spans="2:4" ht="30" x14ac:dyDescent="0.25">
      <c r="B227" s="12">
        <v>44068</v>
      </c>
      <c r="C227" s="12" t="s">
        <v>1475</v>
      </c>
      <c r="D227" s="13" t="s">
        <v>1750</v>
      </c>
    </row>
    <row r="228" spans="2:4" ht="30" x14ac:dyDescent="0.25">
      <c r="B228" s="12">
        <v>44068</v>
      </c>
      <c r="C228" s="12" t="s">
        <v>1475</v>
      </c>
      <c r="D228" s="13" t="s">
        <v>1751</v>
      </c>
    </row>
    <row r="229" spans="2:4" ht="30" x14ac:dyDescent="0.25">
      <c r="B229" s="12">
        <v>44070</v>
      </c>
      <c r="C229" s="12" t="s">
        <v>1475</v>
      </c>
      <c r="D229" s="13" t="s">
        <v>1757</v>
      </c>
    </row>
    <row r="230" spans="2:4" x14ac:dyDescent="0.25">
      <c r="B230" s="12">
        <v>44074</v>
      </c>
      <c r="C230" s="12" t="s">
        <v>1475</v>
      </c>
      <c r="D230" s="13" t="s">
        <v>1762</v>
      </c>
    </row>
    <row r="231" spans="2:4" ht="30" x14ac:dyDescent="0.25">
      <c r="B231" s="12">
        <v>44074</v>
      </c>
      <c r="C231" s="12" t="s">
        <v>1475</v>
      </c>
      <c r="D231" s="13" t="s">
        <v>1765</v>
      </c>
    </row>
    <row r="232" spans="2:4" x14ac:dyDescent="0.25">
      <c r="B232" s="12">
        <v>44074</v>
      </c>
      <c r="C232" s="12" t="s">
        <v>1475</v>
      </c>
      <c r="D232" s="13" t="s">
        <v>1767</v>
      </c>
    </row>
    <row r="233" spans="2:4" x14ac:dyDescent="0.25">
      <c r="B233" s="12">
        <v>44074</v>
      </c>
      <c r="C233" s="12" t="s">
        <v>1475</v>
      </c>
      <c r="D233" s="13" t="s">
        <v>1768</v>
      </c>
    </row>
    <row r="234" spans="2:4" x14ac:dyDescent="0.25">
      <c r="B234" s="12">
        <v>44074</v>
      </c>
      <c r="C234" s="12" t="s">
        <v>1475</v>
      </c>
      <c r="D234" s="13" t="s">
        <v>1770</v>
      </c>
    </row>
    <row r="235" spans="2:4" ht="30" x14ac:dyDescent="0.25">
      <c r="B235" s="12">
        <v>44075</v>
      </c>
      <c r="C235" s="12" t="s">
        <v>1475</v>
      </c>
      <c r="D235" s="13" t="s">
        <v>1772</v>
      </c>
    </row>
    <row r="236" spans="2:4" ht="30" x14ac:dyDescent="0.25">
      <c r="B236" s="12">
        <v>44075</v>
      </c>
      <c r="C236" s="12" t="s">
        <v>1475</v>
      </c>
      <c r="D236" s="13" t="s">
        <v>1773</v>
      </c>
    </row>
    <row r="237" spans="2:4" ht="30" x14ac:dyDescent="0.25">
      <c r="B237" s="12">
        <v>44076</v>
      </c>
      <c r="C237" s="12" t="s">
        <v>1475</v>
      </c>
      <c r="D237" s="13" t="s">
        <v>1789</v>
      </c>
    </row>
    <row r="238" spans="2:4" ht="30" x14ac:dyDescent="0.25">
      <c r="B238" s="12">
        <v>44081</v>
      </c>
      <c r="C238" s="12" t="s">
        <v>1475</v>
      </c>
      <c r="D238" s="13" t="s">
        <v>1796</v>
      </c>
    </row>
    <row r="239" spans="2:4" ht="30" x14ac:dyDescent="0.25">
      <c r="B239" s="12">
        <v>44081</v>
      </c>
      <c r="C239" s="12" t="s">
        <v>1475</v>
      </c>
      <c r="D239" s="13" t="s">
        <v>1798</v>
      </c>
    </row>
    <row r="240" spans="2:4" ht="60" x14ac:dyDescent="0.25">
      <c r="B240" s="12">
        <v>44084</v>
      </c>
      <c r="C240" s="12" t="s">
        <v>1475</v>
      </c>
      <c r="D240" s="13" t="s">
        <v>1799</v>
      </c>
    </row>
    <row r="241" spans="2:4" ht="60" x14ac:dyDescent="0.25">
      <c r="B241" s="12">
        <v>44088</v>
      </c>
      <c r="C241" s="12" t="s">
        <v>1475</v>
      </c>
      <c r="D241" s="13" t="s">
        <v>1803</v>
      </c>
    </row>
    <row r="242" spans="2:4" ht="45" x14ac:dyDescent="0.25">
      <c r="B242" s="12">
        <v>44088</v>
      </c>
      <c r="C242" s="12" t="s">
        <v>1475</v>
      </c>
      <c r="D242" s="13" t="s">
        <v>1812</v>
      </c>
    </row>
    <row r="243" spans="2:4" ht="30" x14ac:dyDescent="0.25">
      <c r="B243" s="12">
        <v>44088</v>
      </c>
      <c r="C243" s="12" t="s">
        <v>1475</v>
      </c>
      <c r="D243" s="13" t="s">
        <v>1813</v>
      </c>
    </row>
    <row r="244" spans="2:4" x14ac:dyDescent="0.25">
      <c r="B244" s="12">
        <v>44089</v>
      </c>
      <c r="C244" s="12" t="s">
        <v>1475</v>
      </c>
      <c r="D244" s="13" t="s">
        <v>1817</v>
      </c>
    </row>
    <row r="245" spans="2:4" ht="30" x14ac:dyDescent="0.25">
      <c r="B245" s="12">
        <v>44091</v>
      </c>
      <c r="C245" s="12" t="s">
        <v>1475</v>
      </c>
      <c r="D245" s="13" t="s">
        <v>1822</v>
      </c>
    </row>
    <row r="246" spans="2:4" ht="45" x14ac:dyDescent="0.25">
      <c r="B246" s="12">
        <v>44092</v>
      </c>
      <c r="C246" s="12" t="s">
        <v>1475</v>
      </c>
      <c r="D246" s="13" t="s">
        <v>1825</v>
      </c>
    </row>
    <row r="247" spans="2:4" ht="45" x14ac:dyDescent="0.25">
      <c r="B247" s="12">
        <v>44095</v>
      </c>
      <c r="C247" s="12" t="s">
        <v>1475</v>
      </c>
      <c r="D247" s="13" t="s">
        <v>1827</v>
      </c>
    </row>
    <row r="248" spans="2:4" x14ac:dyDescent="0.25">
      <c r="B248" s="12">
        <v>44095</v>
      </c>
      <c r="C248" s="12" t="s">
        <v>1475</v>
      </c>
      <c r="D248" s="13" t="s">
        <v>1837</v>
      </c>
    </row>
    <row r="249" spans="2:4" ht="30" x14ac:dyDescent="0.25">
      <c r="B249" s="12">
        <v>44095</v>
      </c>
      <c r="C249" s="12" t="s">
        <v>1475</v>
      </c>
      <c r="D249" s="13" t="s">
        <v>1841</v>
      </c>
    </row>
    <row r="250" spans="2:4" x14ac:dyDescent="0.25">
      <c r="B250" s="12">
        <v>44096</v>
      </c>
      <c r="C250" s="12" t="s">
        <v>1475</v>
      </c>
      <c r="D250" s="13" t="s">
        <v>1842</v>
      </c>
    </row>
    <row r="251" spans="2:4" x14ac:dyDescent="0.25">
      <c r="B251" s="12">
        <v>44097</v>
      </c>
      <c r="C251" s="12" t="s">
        <v>1475</v>
      </c>
      <c r="D251" s="13" t="s">
        <v>1857</v>
      </c>
    </row>
    <row r="252" spans="2:4" ht="30" x14ac:dyDescent="0.25">
      <c r="B252" s="12">
        <v>44098</v>
      </c>
      <c r="C252" s="12" t="s">
        <v>1475</v>
      </c>
      <c r="D252" s="13" t="s">
        <v>1961</v>
      </c>
    </row>
    <row r="253" spans="2:4" ht="30" x14ac:dyDescent="0.25">
      <c r="B253" s="12">
        <v>44099</v>
      </c>
      <c r="C253" s="12" t="s">
        <v>1475</v>
      </c>
      <c r="D253" s="13" t="s">
        <v>1963</v>
      </c>
    </row>
    <row r="254" spans="2:4" ht="30" x14ac:dyDescent="0.25">
      <c r="B254" s="12">
        <v>44099</v>
      </c>
      <c r="C254" s="12" t="s">
        <v>1475</v>
      </c>
      <c r="D254" s="13" t="s">
        <v>1969</v>
      </c>
    </row>
    <row r="255" spans="2:4" ht="30" x14ac:dyDescent="0.25">
      <c r="B255" s="12">
        <v>44102</v>
      </c>
      <c r="C255" s="12" t="s">
        <v>1475</v>
      </c>
      <c r="D255" s="13" t="s">
        <v>1970</v>
      </c>
    </row>
    <row r="256" spans="2:4" ht="30" x14ac:dyDescent="0.25">
      <c r="B256" s="12">
        <v>44102</v>
      </c>
      <c r="C256" s="12" t="s">
        <v>1475</v>
      </c>
      <c r="D256" s="13" t="s">
        <v>1985</v>
      </c>
    </row>
    <row r="257" spans="2:4" ht="30" x14ac:dyDescent="0.25">
      <c r="B257" s="12">
        <v>44102</v>
      </c>
      <c r="C257" s="12" t="s">
        <v>1475</v>
      </c>
      <c r="D257" s="13" t="s">
        <v>2005</v>
      </c>
    </row>
    <row r="258" spans="2:4" ht="30" x14ac:dyDescent="0.25">
      <c r="B258" s="12">
        <v>44102</v>
      </c>
      <c r="C258" s="12" t="s">
        <v>1475</v>
      </c>
      <c r="D258" s="13" t="s">
        <v>2006</v>
      </c>
    </row>
    <row r="259" spans="2:4" ht="30" x14ac:dyDescent="0.25">
      <c r="B259" s="12">
        <v>44103</v>
      </c>
      <c r="C259" s="12" t="s">
        <v>1475</v>
      </c>
      <c r="D259" s="13" t="s">
        <v>2013</v>
      </c>
    </row>
    <row r="260" spans="2:4" x14ac:dyDescent="0.25">
      <c r="B260" s="12">
        <v>44104</v>
      </c>
      <c r="C260" s="12" t="s">
        <v>1475</v>
      </c>
      <c r="D260" s="13" t="s">
        <v>2028</v>
      </c>
    </row>
    <row r="261" spans="2:4" ht="30" x14ac:dyDescent="0.25">
      <c r="B261" s="12">
        <v>44105</v>
      </c>
      <c r="C261" s="12" t="s">
        <v>1475</v>
      </c>
      <c r="D261" s="13" t="s">
        <v>2039</v>
      </c>
    </row>
    <row r="262" spans="2:4" x14ac:dyDescent="0.25">
      <c r="B262" s="12">
        <v>44105</v>
      </c>
      <c r="C262" s="12" t="s">
        <v>1475</v>
      </c>
      <c r="D262" s="13" t="s">
        <v>2070</v>
      </c>
    </row>
    <row r="263" spans="2:4" x14ac:dyDescent="0.25">
      <c r="B263" s="12">
        <v>44105</v>
      </c>
      <c r="C263" s="12" t="s">
        <v>1475</v>
      </c>
      <c r="D263" s="13" t="s">
        <v>2071</v>
      </c>
    </row>
    <row r="264" spans="2:4" ht="30" x14ac:dyDescent="0.25">
      <c r="B264" s="12">
        <v>44105</v>
      </c>
      <c r="C264" s="12" t="s">
        <v>1475</v>
      </c>
      <c r="D264" s="13" t="s">
        <v>2074</v>
      </c>
    </row>
    <row r="265" spans="2:4" ht="60" x14ac:dyDescent="0.25">
      <c r="B265" s="12">
        <v>44112</v>
      </c>
      <c r="C265" s="12" t="s">
        <v>1475</v>
      </c>
      <c r="D265" s="13" t="s">
        <v>2075</v>
      </c>
    </row>
    <row r="266" spans="2:4" ht="30" x14ac:dyDescent="0.25">
      <c r="B266" s="12">
        <v>44116</v>
      </c>
      <c r="C266" s="12" t="s">
        <v>1475</v>
      </c>
      <c r="D266" s="13" t="s">
        <v>2076</v>
      </c>
    </row>
    <row r="267" spans="2:4" ht="45" x14ac:dyDescent="0.25">
      <c r="B267" s="12">
        <v>44117</v>
      </c>
      <c r="C267" s="12" t="s">
        <v>1475</v>
      </c>
      <c r="D267" s="13" t="s">
        <v>2078</v>
      </c>
    </row>
    <row r="268" spans="2:4" ht="30" x14ac:dyDescent="0.25">
      <c r="B268" s="12">
        <v>44117</v>
      </c>
      <c r="C268" s="12" t="s">
        <v>1475</v>
      </c>
      <c r="D268" s="13" t="s">
        <v>2079</v>
      </c>
    </row>
    <row r="269" spans="2:4" ht="45" x14ac:dyDescent="0.25">
      <c r="B269" s="12">
        <v>44117</v>
      </c>
      <c r="C269" s="12" t="s">
        <v>1475</v>
      </c>
      <c r="D269" s="13" t="s">
        <v>2104</v>
      </c>
    </row>
    <row r="270" spans="2:4" ht="60" x14ac:dyDescent="0.25">
      <c r="B270" s="12">
        <v>44117</v>
      </c>
      <c r="C270" s="12" t="s">
        <v>1475</v>
      </c>
      <c r="D270" s="13" t="s">
        <v>2115</v>
      </c>
    </row>
    <row r="271" spans="2:4" ht="60" x14ac:dyDescent="0.25">
      <c r="B271" s="12">
        <v>44117</v>
      </c>
      <c r="C271" s="12" t="s">
        <v>1475</v>
      </c>
      <c r="D271" s="13" t="s">
        <v>2116</v>
      </c>
    </row>
    <row r="272" spans="2:4" ht="30" x14ac:dyDescent="0.25">
      <c r="B272" s="12">
        <v>44126</v>
      </c>
      <c r="C272" s="12" t="s">
        <v>1475</v>
      </c>
      <c r="D272" s="13" t="s">
        <v>2117</v>
      </c>
    </row>
    <row r="273" spans="2:4" ht="30" x14ac:dyDescent="0.25">
      <c r="B273" s="12">
        <v>44131</v>
      </c>
      <c r="C273" s="12" t="s">
        <v>1475</v>
      </c>
      <c r="D273" s="13" t="s">
        <v>2118</v>
      </c>
    </row>
    <row r="274" spans="2:4" ht="30" x14ac:dyDescent="0.25">
      <c r="B274" s="12">
        <v>44131</v>
      </c>
      <c r="C274" s="12" t="s">
        <v>1475</v>
      </c>
      <c r="D274" s="13" t="s">
        <v>2119</v>
      </c>
    </row>
    <row r="275" spans="2:4" ht="45" x14ac:dyDescent="0.25">
      <c r="B275" s="12">
        <v>44131</v>
      </c>
      <c r="C275" s="12" t="s">
        <v>1475</v>
      </c>
      <c r="D275" s="13" t="s">
        <v>2123</v>
      </c>
    </row>
    <row r="276" spans="2:4" ht="30" x14ac:dyDescent="0.25">
      <c r="B276" s="12">
        <v>44132</v>
      </c>
      <c r="C276" s="12" t="s">
        <v>1475</v>
      </c>
      <c r="D276" s="13" t="s">
        <v>2124</v>
      </c>
    </row>
    <row r="277" spans="2:4" ht="45" x14ac:dyDescent="0.25">
      <c r="B277" s="12">
        <v>44132</v>
      </c>
      <c r="C277" s="12" t="s">
        <v>1475</v>
      </c>
      <c r="D277" s="13" t="s">
        <v>2142</v>
      </c>
    </row>
    <row r="278" spans="2:4" ht="30" x14ac:dyDescent="0.25">
      <c r="B278" s="12">
        <v>44132</v>
      </c>
      <c r="C278" s="12" t="s">
        <v>1475</v>
      </c>
      <c r="D278" s="13" t="s">
        <v>2146</v>
      </c>
    </row>
    <row r="279" spans="2:4" ht="30" x14ac:dyDescent="0.25">
      <c r="B279" s="12">
        <v>44132</v>
      </c>
      <c r="C279" s="12" t="s">
        <v>1475</v>
      </c>
      <c r="D279" s="13" t="s">
        <v>2149</v>
      </c>
    </row>
    <row r="280" spans="2:4" ht="45" x14ac:dyDescent="0.25">
      <c r="B280" s="12">
        <v>44137</v>
      </c>
      <c r="C280" s="12" t="s">
        <v>1475</v>
      </c>
      <c r="D280" s="13" t="s">
        <v>2159</v>
      </c>
    </row>
    <row r="281" spans="2:4" ht="30" x14ac:dyDescent="0.25">
      <c r="B281" s="12">
        <v>44137</v>
      </c>
      <c r="C281" s="12" t="s">
        <v>1475</v>
      </c>
      <c r="D281" s="13" t="s">
        <v>2163</v>
      </c>
    </row>
    <row r="282" spans="2:4" x14ac:dyDescent="0.25">
      <c r="B282" s="12">
        <v>44138</v>
      </c>
      <c r="C282" s="12" t="s">
        <v>1475</v>
      </c>
      <c r="D282" s="13" t="s">
        <v>2166</v>
      </c>
    </row>
    <row r="283" spans="2:4" x14ac:dyDescent="0.25">
      <c r="B283" s="12">
        <v>44138</v>
      </c>
      <c r="C283" s="12" t="s">
        <v>1475</v>
      </c>
      <c r="D283" s="13" t="s">
        <v>2168</v>
      </c>
    </row>
    <row r="284" spans="2:4" ht="30" x14ac:dyDescent="0.25">
      <c r="B284" s="12">
        <v>44141</v>
      </c>
      <c r="C284" s="12" t="s">
        <v>1475</v>
      </c>
      <c r="D284" s="13" t="s">
        <v>2169</v>
      </c>
    </row>
    <row r="285" spans="2:4" ht="30" x14ac:dyDescent="0.25">
      <c r="B285" s="12">
        <v>44141</v>
      </c>
      <c r="C285" s="12" t="s">
        <v>1475</v>
      </c>
      <c r="D285" s="13" t="s">
        <v>2170</v>
      </c>
    </row>
    <row r="286" spans="2:4" ht="30" x14ac:dyDescent="0.25">
      <c r="B286" s="12">
        <v>44141</v>
      </c>
      <c r="C286" s="12" t="s">
        <v>1475</v>
      </c>
      <c r="D286" s="13" t="s">
        <v>2171</v>
      </c>
    </row>
    <row r="287" spans="2:4" ht="30" x14ac:dyDescent="0.25">
      <c r="B287" s="12">
        <v>44141</v>
      </c>
      <c r="C287" s="12" t="s">
        <v>1475</v>
      </c>
      <c r="D287" s="13" t="s">
        <v>2172</v>
      </c>
    </row>
    <row r="288" spans="2:4" ht="45" x14ac:dyDescent="0.25">
      <c r="B288" s="12">
        <v>44141</v>
      </c>
      <c r="C288" s="12" t="s">
        <v>1475</v>
      </c>
      <c r="D288" s="13" t="s">
        <v>2173</v>
      </c>
    </row>
    <row r="289" spans="2:4" x14ac:dyDescent="0.25">
      <c r="B289" s="12">
        <v>44145</v>
      </c>
      <c r="C289" s="12" t="s">
        <v>1475</v>
      </c>
      <c r="D289" s="13" t="s">
        <v>2177</v>
      </c>
    </row>
    <row r="290" spans="2:4" ht="30" x14ac:dyDescent="0.25">
      <c r="B290" s="12">
        <v>44145</v>
      </c>
      <c r="C290" s="12" t="s">
        <v>1475</v>
      </c>
      <c r="D290" s="13" t="s">
        <v>2190</v>
      </c>
    </row>
    <row r="291" spans="2:4" ht="30" x14ac:dyDescent="0.25">
      <c r="B291" s="12">
        <v>44162</v>
      </c>
      <c r="C291" s="12" t="s">
        <v>1475</v>
      </c>
      <c r="D291" s="13" t="s">
        <v>2205</v>
      </c>
    </row>
    <row r="292" spans="2:4" ht="30" x14ac:dyDescent="0.25">
      <c r="B292" s="12">
        <v>44215</v>
      </c>
      <c r="C292" s="12" t="s">
        <v>1475</v>
      </c>
      <c r="D292" s="13" t="s">
        <v>2209</v>
      </c>
    </row>
    <row r="293" spans="2:4" ht="30" x14ac:dyDescent="0.25">
      <c r="B293" s="12">
        <v>44215</v>
      </c>
      <c r="C293" s="12" t="s">
        <v>1475</v>
      </c>
      <c r="D293" s="13" t="s">
        <v>2210</v>
      </c>
    </row>
    <row r="294" spans="2:4" ht="30" x14ac:dyDescent="0.25">
      <c r="B294" s="12">
        <v>44216</v>
      </c>
      <c r="C294" s="12" t="s">
        <v>1475</v>
      </c>
      <c r="D294" s="13" t="s">
        <v>2215</v>
      </c>
    </row>
    <row r="295" spans="2:4" ht="30" x14ac:dyDescent="0.25">
      <c r="B295" s="12">
        <v>44216</v>
      </c>
      <c r="C295" s="12" t="s">
        <v>1475</v>
      </c>
      <c r="D295" s="13" t="s">
        <v>2216</v>
      </c>
    </row>
    <row r="296" spans="2:4" ht="45" x14ac:dyDescent="0.25">
      <c r="B296" s="12">
        <v>44216</v>
      </c>
      <c r="C296" s="12" t="s">
        <v>1475</v>
      </c>
      <c r="D296" s="13" t="s">
        <v>2221</v>
      </c>
    </row>
    <row r="297" spans="2:4" ht="30" x14ac:dyDescent="0.25">
      <c r="B297" s="12">
        <v>44218</v>
      </c>
      <c r="C297" s="12" t="s">
        <v>1475</v>
      </c>
      <c r="D297" s="13" t="s">
        <v>2224</v>
      </c>
    </row>
    <row r="298" spans="2:4" ht="30" x14ac:dyDescent="0.25">
      <c r="B298" s="12">
        <v>44246</v>
      </c>
      <c r="C298" s="12" t="s">
        <v>1475</v>
      </c>
      <c r="D298" s="13" t="s">
        <v>2230</v>
      </c>
    </row>
    <row r="299" spans="2:4" x14ac:dyDescent="0.25">
      <c r="B299" s="12">
        <v>44249</v>
      </c>
      <c r="C299" s="12" t="s">
        <v>1475</v>
      </c>
      <c r="D299" s="13" t="s">
        <v>2231</v>
      </c>
    </row>
    <row r="300" spans="2:4" ht="45" x14ac:dyDescent="0.25">
      <c r="B300" s="12">
        <v>44250</v>
      </c>
      <c r="C300" s="12" t="s">
        <v>1475</v>
      </c>
      <c r="D300" s="13" t="s">
        <v>2233</v>
      </c>
    </row>
    <row r="301" spans="2:4" ht="30" x14ac:dyDescent="0.25">
      <c r="B301" s="12">
        <v>44320</v>
      </c>
      <c r="C301" s="12" t="s">
        <v>1475</v>
      </c>
      <c r="D301" s="13" t="s">
        <v>2234</v>
      </c>
    </row>
    <row r="302" spans="2:4" ht="45" x14ac:dyDescent="0.25">
      <c r="B302" s="12">
        <v>44320</v>
      </c>
      <c r="C302" s="12" t="s">
        <v>1475</v>
      </c>
      <c r="D302" s="13" t="s">
        <v>2245</v>
      </c>
    </row>
    <row r="303" spans="2:4" x14ac:dyDescent="0.25">
      <c r="B303" s="12"/>
      <c r="C303" s="12"/>
      <c r="D303" s="13"/>
    </row>
    <row r="304" spans="2:4" x14ac:dyDescent="0.25">
      <c r="B304" s="12"/>
      <c r="C304" s="12"/>
      <c r="D304" s="13"/>
    </row>
    <row r="305" spans="2:4" x14ac:dyDescent="0.25">
      <c r="B305" s="12"/>
      <c r="C305" s="12"/>
      <c r="D305" s="13"/>
    </row>
    <row r="306" spans="2:4" x14ac:dyDescent="0.25">
      <c r="B306" s="12"/>
      <c r="C306" s="12"/>
      <c r="D306" s="13"/>
    </row>
    <row r="307" spans="2:4" x14ac:dyDescent="0.25">
      <c r="B307" s="12"/>
      <c r="C307" s="12"/>
      <c r="D307" s="13"/>
    </row>
    <row r="308" spans="2:4" x14ac:dyDescent="0.25">
      <c r="B308" s="12"/>
      <c r="C308" s="12"/>
      <c r="D308" s="13"/>
    </row>
    <row r="309" spans="2:4" x14ac:dyDescent="0.25">
      <c r="B309" s="12"/>
      <c r="C309" s="12"/>
      <c r="D309" s="13"/>
    </row>
    <row r="310" spans="2:4" x14ac:dyDescent="0.25">
      <c r="B310" s="12"/>
      <c r="C310" s="12"/>
      <c r="D310" s="13"/>
    </row>
    <row r="311" spans="2:4" x14ac:dyDescent="0.25">
      <c r="B311" s="12"/>
      <c r="C311" s="12"/>
      <c r="D311" s="13"/>
    </row>
    <row r="312" spans="2:4" x14ac:dyDescent="0.25">
      <c r="B312" s="12"/>
      <c r="C312" s="12"/>
      <c r="D312" s="13"/>
    </row>
    <row r="313" spans="2:4" x14ac:dyDescent="0.25">
      <c r="B313" s="12"/>
      <c r="C313" s="12"/>
      <c r="D313" s="13"/>
    </row>
    <row r="314" spans="2:4" x14ac:dyDescent="0.25">
      <c r="B314" s="12"/>
      <c r="C314" s="12"/>
      <c r="D314" s="13"/>
    </row>
    <row r="315" spans="2:4" x14ac:dyDescent="0.25">
      <c r="B315" s="12"/>
      <c r="C315" s="12"/>
      <c r="D315" s="13"/>
    </row>
    <row r="316" spans="2:4" x14ac:dyDescent="0.25">
      <c r="B316" s="12"/>
      <c r="C316" s="12"/>
      <c r="D316" s="13"/>
    </row>
    <row r="317" spans="2:4" x14ac:dyDescent="0.25">
      <c r="B317" s="12"/>
      <c r="C317" s="12"/>
      <c r="D317" s="13"/>
    </row>
    <row r="318" spans="2:4" x14ac:dyDescent="0.25">
      <c r="B318" s="12"/>
      <c r="C318" s="12"/>
      <c r="D318" s="13"/>
    </row>
    <row r="319" spans="2:4" x14ac:dyDescent="0.25">
      <c r="B319" s="12"/>
      <c r="C319" s="12"/>
      <c r="D319" s="13"/>
    </row>
    <row r="320" spans="2:4" x14ac:dyDescent="0.25">
      <c r="B320" s="12"/>
      <c r="C320" s="12"/>
      <c r="D320" s="13"/>
    </row>
    <row r="321" spans="2:4" x14ac:dyDescent="0.25">
      <c r="B321" s="12"/>
      <c r="C321" s="12"/>
      <c r="D321" s="13"/>
    </row>
    <row r="322" spans="2:4" x14ac:dyDescent="0.25">
      <c r="B322" s="12"/>
      <c r="C322" s="12"/>
      <c r="D322" s="13"/>
    </row>
    <row r="323" spans="2:4" x14ac:dyDescent="0.25">
      <c r="B323" s="12"/>
      <c r="C323" s="12"/>
      <c r="D323" s="13"/>
    </row>
    <row r="324" spans="2:4" x14ac:dyDescent="0.25">
      <c r="B324" s="12"/>
      <c r="C324" s="12"/>
      <c r="D324" s="13"/>
    </row>
    <row r="325" spans="2:4" x14ac:dyDescent="0.25">
      <c r="B325" s="12"/>
      <c r="C325" s="12"/>
      <c r="D325" s="13"/>
    </row>
    <row r="326" spans="2:4" x14ac:dyDescent="0.25">
      <c r="B326" s="12"/>
      <c r="C326" s="12"/>
      <c r="D326" s="13"/>
    </row>
    <row r="327" spans="2:4" x14ac:dyDescent="0.25">
      <c r="B327" s="12"/>
      <c r="C327" s="12"/>
      <c r="D327" s="13"/>
    </row>
    <row r="328" spans="2:4" x14ac:dyDescent="0.25">
      <c r="B328" s="12"/>
      <c r="C328" s="12"/>
      <c r="D328" s="13"/>
    </row>
    <row r="329" spans="2:4" x14ac:dyDescent="0.25">
      <c r="B329" s="12"/>
      <c r="C329" s="12"/>
      <c r="D329" s="13"/>
    </row>
    <row r="330" spans="2:4" x14ac:dyDescent="0.25">
      <c r="B330" s="12"/>
      <c r="C330" s="12"/>
      <c r="D330" s="13"/>
    </row>
    <row r="331" spans="2:4" x14ac:dyDescent="0.25">
      <c r="B331" s="12"/>
      <c r="C331" s="12"/>
      <c r="D331" s="13"/>
    </row>
    <row r="332" spans="2:4" x14ac:dyDescent="0.25">
      <c r="B332" s="12"/>
      <c r="C332" s="12"/>
      <c r="D332" s="13"/>
    </row>
  </sheetData>
  <hyperlinks>
    <hyperlink ref="D57" r:id="rId1" xr:uid="{00000000-0004-0000-0300-000000000000}"/>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1"/>
  <sheetViews>
    <sheetView workbookViewId="0">
      <pane ySplit="6" topLeftCell="A51" activePane="bottomLeft" state="frozen"/>
      <selection pane="bottomLeft" activeCell="C78" sqref="C78:D78"/>
    </sheetView>
  </sheetViews>
  <sheetFormatPr defaultRowHeight="15" x14ac:dyDescent="0.25"/>
  <cols>
    <col min="2" max="2" width="20.85546875" customWidth="1"/>
    <col min="3" max="3" width="19.7109375" customWidth="1"/>
    <col min="4" max="4" width="60.28515625" customWidth="1"/>
    <col min="5" max="5" width="51.5703125" customWidth="1"/>
  </cols>
  <sheetData>
    <row r="1" spans="2:7" ht="27.75" customHeight="1" x14ac:dyDescent="0.25">
      <c r="B1" s="156" t="s">
        <v>20</v>
      </c>
      <c r="C1" s="156"/>
      <c r="D1" s="156"/>
      <c r="E1" s="156"/>
      <c r="F1" s="127"/>
      <c r="G1" s="127"/>
    </row>
    <row r="3" spans="2:7" x14ac:dyDescent="0.25">
      <c r="B3" t="s">
        <v>1843</v>
      </c>
      <c r="C3" s="11">
        <v>7</v>
      </c>
    </row>
    <row r="4" spans="2:7" x14ac:dyDescent="0.25">
      <c r="B4" t="s">
        <v>1844</v>
      </c>
      <c r="C4" s="11">
        <f>COUNTIF(C7:C261, "*")</f>
        <v>71</v>
      </c>
    </row>
    <row r="6" spans="2:7" s="128" customFormat="1" x14ac:dyDescent="0.25">
      <c r="B6" s="128" t="s">
        <v>1845</v>
      </c>
      <c r="C6" s="128" t="s">
        <v>1846</v>
      </c>
      <c r="D6" s="128" t="s">
        <v>1847</v>
      </c>
      <c r="E6" s="128" t="s">
        <v>1848</v>
      </c>
    </row>
    <row r="7" spans="2:7" s="128" customFormat="1" x14ac:dyDescent="0.25">
      <c r="B7" s="128">
        <v>1</v>
      </c>
      <c r="C7" s="128" t="s">
        <v>1849</v>
      </c>
      <c r="D7" s="128" t="s">
        <v>1850</v>
      </c>
    </row>
    <row r="8" spans="2:7" s="128" customFormat="1" x14ac:dyDescent="0.25">
      <c r="B8" s="128">
        <f>B7+1</f>
        <v>2</v>
      </c>
      <c r="C8" s="128" t="s">
        <v>1851</v>
      </c>
      <c r="D8" s="128" t="s">
        <v>1852</v>
      </c>
    </row>
    <row r="9" spans="2:7" s="128" customFormat="1" x14ac:dyDescent="0.25">
      <c r="B9" s="128">
        <f t="shared" ref="B9:B72" si="0">B8+1</f>
        <v>3</v>
      </c>
      <c r="C9" s="128" t="s">
        <v>1858</v>
      </c>
      <c r="D9" s="128" t="s">
        <v>1862</v>
      </c>
    </row>
    <row r="10" spans="2:7" s="128" customFormat="1" x14ac:dyDescent="0.25">
      <c r="B10" s="128">
        <f t="shared" si="0"/>
        <v>4</v>
      </c>
      <c r="C10" s="128" t="s">
        <v>1859</v>
      </c>
      <c r="D10" s="128" t="s">
        <v>1863</v>
      </c>
    </row>
    <row r="11" spans="2:7" s="128" customFormat="1" x14ac:dyDescent="0.25">
      <c r="B11" s="128">
        <f t="shared" si="0"/>
        <v>5</v>
      </c>
      <c r="C11" s="128" t="s">
        <v>1861</v>
      </c>
      <c r="D11" s="128" t="s">
        <v>1865</v>
      </c>
    </row>
    <row r="12" spans="2:7" s="128" customFormat="1" x14ac:dyDescent="0.25">
      <c r="B12" s="128">
        <f t="shared" si="0"/>
        <v>6</v>
      </c>
      <c r="C12" s="128" t="s">
        <v>1866</v>
      </c>
      <c r="D12" s="128" t="s">
        <v>1867</v>
      </c>
    </row>
    <row r="13" spans="2:7" s="128" customFormat="1" x14ac:dyDescent="0.25">
      <c r="B13" s="128">
        <f t="shared" si="0"/>
        <v>7</v>
      </c>
      <c r="C13" s="128" t="s">
        <v>1860</v>
      </c>
      <c r="D13" s="128" t="s">
        <v>1864</v>
      </c>
    </row>
    <row r="14" spans="2:7" s="128" customFormat="1" x14ac:dyDescent="0.25">
      <c r="B14" s="128">
        <f t="shared" si="0"/>
        <v>8</v>
      </c>
      <c r="C14" s="128" t="s">
        <v>1868</v>
      </c>
      <c r="D14" s="128" t="s">
        <v>1869</v>
      </c>
    </row>
    <row r="15" spans="2:7" s="128" customFormat="1" x14ac:dyDescent="0.25">
      <c r="B15" s="128">
        <f t="shared" si="0"/>
        <v>9</v>
      </c>
      <c r="C15" s="128" t="s">
        <v>1905</v>
      </c>
      <c r="D15" s="128" t="s">
        <v>1910</v>
      </c>
    </row>
    <row r="16" spans="2:7" s="128" customFormat="1" x14ac:dyDescent="0.25">
      <c r="B16" s="128">
        <f t="shared" si="0"/>
        <v>10</v>
      </c>
      <c r="C16" s="128" t="s">
        <v>1906</v>
      </c>
      <c r="D16" s="128" t="s">
        <v>1911</v>
      </c>
    </row>
    <row r="17" spans="2:4" s="128" customFormat="1" x14ac:dyDescent="0.25">
      <c r="B17" s="128">
        <f t="shared" si="0"/>
        <v>11</v>
      </c>
      <c r="C17" s="128" t="s">
        <v>1907</v>
      </c>
      <c r="D17" s="128" t="s">
        <v>1912</v>
      </c>
    </row>
    <row r="18" spans="2:4" s="128" customFormat="1" x14ac:dyDescent="0.25">
      <c r="B18" s="128">
        <f t="shared" si="0"/>
        <v>12</v>
      </c>
      <c r="C18" s="128" t="s">
        <v>1908</v>
      </c>
      <c r="D18" s="128" t="s">
        <v>1909</v>
      </c>
    </row>
    <row r="19" spans="2:4" s="128" customFormat="1" x14ac:dyDescent="0.25">
      <c r="B19" s="128">
        <f t="shared" si="0"/>
        <v>13</v>
      </c>
      <c r="C19" s="128" t="s">
        <v>1913</v>
      </c>
      <c r="D19" s="128" t="s">
        <v>1914</v>
      </c>
    </row>
    <row r="20" spans="2:4" s="128" customFormat="1" x14ac:dyDescent="0.25">
      <c r="B20" s="128">
        <f t="shared" si="0"/>
        <v>14</v>
      </c>
      <c r="C20" s="128" t="s">
        <v>1915</v>
      </c>
      <c r="D20" s="128" t="s">
        <v>1918</v>
      </c>
    </row>
    <row r="21" spans="2:4" s="128" customFormat="1" x14ac:dyDescent="0.25">
      <c r="B21" s="128">
        <f t="shared" si="0"/>
        <v>15</v>
      </c>
      <c r="C21" s="128" t="s">
        <v>1916</v>
      </c>
      <c r="D21" s="128" t="s">
        <v>1919</v>
      </c>
    </row>
    <row r="22" spans="2:4" s="128" customFormat="1" x14ac:dyDescent="0.25">
      <c r="B22" s="128">
        <f t="shared" si="0"/>
        <v>16</v>
      </c>
      <c r="C22" s="128" t="s">
        <v>1917</v>
      </c>
      <c r="D22" s="128" t="s">
        <v>1920</v>
      </c>
    </row>
    <row r="23" spans="2:4" s="128" customFormat="1" x14ac:dyDescent="0.25">
      <c r="B23" s="128">
        <f t="shared" si="0"/>
        <v>17</v>
      </c>
      <c r="C23" s="128" t="s">
        <v>1921</v>
      </c>
      <c r="D23" s="128" t="s">
        <v>1922</v>
      </c>
    </row>
    <row r="24" spans="2:4" s="128" customFormat="1" x14ac:dyDescent="0.25">
      <c r="B24" s="128">
        <f t="shared" si="0"/>
        <v>18</v>
      </c>
      <c r="C24" s="128" t="s">
        <v>1923</v>
      </c>
      <c r="D24" s="128" t="s">
        <v>1926</v>
      </c>
    </row>
    <row r="25" spans="2:4" s="128" customFormat="1" x14ac:dyDescent="0.25">
      <c r="B25" s="128">
        <f t="shared" si="0"/>
        <v>19</v>
      </c>
      <c r="C25" s="128" t="s">
        <v>1924</v>
      </c>
      <c r="D25" s="128" t="s">
        <v>1927</v>
      </c>
    </row>
    <row r="26" spans="2:4" s="128" customFormat="1" x14ac:dyDescent="0.25">
      <c r="B26" s="128">
        <f t="shared" si="0"/>
        <v>20</v>
      </c>
      <c r="C26" s="128" t="s">
        <v>1925</v>
      </c>
      <c r="D26" s="128" t="s">
        <v>1928</v>
      </c>
    </row>
    <row r="27" spans="2:4" s="128" customFormat="1" x14ac:dyDescent="0.25">
      <c r="B27" s="128">
        <f t="shared" si="0"/>
        <v>21</v>
      </c>
      <c r="C27" s="128" t="s">
        <v>1929</v>
      </c>
      <c r="D27" s="128" t="s">
        <v>1922</v>
      </c>
    </row>
    <row r="28" spans="2:4" s="128" customFormat="1" x14ac:dyDescent="0.25">
      <c r="B28" s="128">
        <f t="shared" si="0"/>
        <v>22</v>
      </c>
      <c r="C28" s="128" t="s">
        <v>1930</v>
      </c>
      <c r="D28" s="128" t="s">
        <v>1926</v>
      </c>
    </row>
    <row r="29" spans="2:4" s="128" customFormat="1" x14ac:dyDescent="0.25">
      <c r="B29" s="128">
        <f t="shared" si="0"/>
        <v>23</v>
      </c>
      <c r="C29" s="128" t="s">
        <v>1931</v>
      </c>
      <c r="D29" s="128" t="s">
        <v>1927</v>
      </c>
    </row>
    <row r="30" spans="2:4" s="128" customFormat="1" x14ac:dyDescent="0.25">
      <c r="B30" s="128">
        <f t="shared" si="0"/>
        <v>24</v>
      </c>
      <c r="C30" s="128" t="s">
        <v>1932</v>
      </c>
      <c r="D30" s="128" t="s">
        <v>1928</v>
      </c>
    </row>
    <row r="31" spans="2:4" s="128" customFormat="1" x14ac:dyDescent="0.25">
      <c r="B31" s="128">
        <f t="shared" si="0"/>
        <v>25</v>
      </c>
      <c r="C31" s="128" t="s">
        <v>1933</v>
      </c>
      <c r="D31" s="128" t="s">
        <v>1934</v>
      </c>
    </row>
    <row r="32" spans="2:4" s="128" customFormat="1" x14ac:dyDescent="0.25">
      <c r="B32" s="128">
        <f t="shared" si="0"/>
        <v>26</v>
      </c>
      <c r="C32" s="128" t="s">
        <v>1935</v>
      </c>
      <c r="D32" s="128" t="s">
        <v>1938</v>
      </c>
    </row>
    <row r="33" spans="2:4" s="128" customFormat="1" x14ac:dyDescent="0.25">
      <c r="B33" s="128">
        <f t="shared" si="0"/>
        <v>27</v>
      </c>
      <c r="C33" s="128" t="s">
        <v>1936</v>
      </c>
      <c r="D33" s="128" t="s">
        <v>1939</v>
      </c>
    </row>
    <row r="34" spans="2:4" s="128" customFormat="1" x14ac:dyDescent="0.25">
      <c r="B34" s="128">
        <f t="shared" si="0"/>
        <v>28</v>
      </c>
      <c r="C34" s="128" t="s">
        <v>1937</v>
      </c>
      <c r="D34" s="128" t="s">
        <v>1940</v>
      </c>
    </row>
    <row r="35" spans="2:4" s="128" customFormat="1" x14ac:dyDescent="0.25">
      <c r="B35" s="128">
        <f t="shared" si="0"/>
        <v>29</v>
      </c>
      <c r="C35" s="128" t="s">
        <v>1941</v>
      </c>
      <c r="D35" s="128" t="s">
        <v>1934</v>
      </c>
    </row>
    <row r="36" spans="2:4" s="128" customFormat="1" x14ac:dyDescent="0.25">
      <c r="B36" s="128">
        <f t="shared" si="0"/>
        <v>30</v>
      </c>
      <c r="C36" s="128" t="s">
        <v>1942</v>
      </c>
      <c r="D36" s="128" t="s">
        <v>1938</v>
      </c>
    </row>
    <row r="37" spans="2:4" s="128" customFormat="1" x14ac:dyDescent="0.25">
      <c r="B37" s="128">
        <f t="shared" si="0"/>
        <v>31</v>
      </c>
      <c r="C37" s="128" t="s">
        <v>1943</v>
      </c>
      <c r="D37" s="128" t="s">
        <v>1939</v>
      </c>
    </row>
    <row r="38" spans="2:4" s="128" customFormat="1" x14ac:dyDescent="0.25">
      <c r="B38" s="128">
        <f t="shared" si="0"/>
        <v>32</v>
      </c>
      <c r="C38" s="128" t="s">
        <v>1944</v>
      </c>
      <c r="D38" s="128" t="s">
        <v>1940</v>
      </c>
    </row>
    <row r="39" spans="2:4" s="128" customFormat="1" x14ac:dyDescent="0.25">
      <c r="B39" s="128">
        <f t="shared" si="0"/>
        <v>33</v>
      </c>
      <c r="C39" s="128" t="s">
        <v>1945</v>
      </c>
      <c r="D39" s="128" t="s">
        <v>1946</v>
      </c>
    </row>
    <row r="40" spans="2:4" s="128" customFormat="1" x14ac:dyDescent="0.25">
      <c r="B40" s="128">
        <f t="shared" si="0"/>
        <v>34</v>
      </c>
      <c r="C40" s="128" t="s">
        <v>1947</v>
      </c>
      <c r="D40" s="128" t="s">
        <v>1950</v>
      </c>
    </row>
    <row r="41" spans="2:4" s="128" customFormat="1" x14ac:dyDescent="0.25">
      <c r="B41" s="128">
        <f t="shared" si="0"/>
        <v>35</v>
      </c>
      <c r="C41" s="128" t="s">
        <v>1948</v>
      </c>
      <c r="D41" s="128" t="s">
        <v>1951</v>
      </c>
    </row>
    <row r="42" spans="2:4" s="128" customFormat="1" x14ac:dyDescent="0.25">
      <c r="B42" s="128">
        <f t="shared" si="0"/>
        <v>36</v>
      </c>
      <c r="C42" s="128" t="s">
        <v>1949</v>
      </c>
      <c r="D42" s="128" t="s">
        <v>1952</v>
      </c>
    </row>
    <row r="43" spans="2:4" s="128" customFormat="1" x14ac:dyDescent="0.25">
      <c r="B43" s="128">
        <f t="shared" si="0"/>
        <v>37</v>
      </c>
      <c r="C43" s="128" t="s">
        <v>1953</v>
      </c>
      <c r="D43" s="128" t="s">
        <v>1954</v>
      </c>
    </row>
    <row r="44" spans="2:4" s="128" customFormat="1" x14ac:dyDescent="0.25">
      <c r="B44" s="128">
        <f t="shared" si="0"/>
        <v>38</v>
      </c>
      <c r="C44" s="128" t="s">
        <v>1955</v>
      </c>
      <c r="D44" s="128" t="s">
        <v>1958</v>
      </c>
    </row>
    <row r="45" spans="2:4" s="128" customFormat="1" x14ac:dyDescent="0.25">
      <c r="B45" s="128">
        <f t="shared" si="0"/>
        <v>39</v>
      </c>
      <c r="C45" s="128" t="s">
        <v>1956</v>
      </c>
      <c r="D45" s="128" t="s">
        <v>1959</v>
      </c>
    </row>
    <row r="46" spans="2:4" s="128" customFormat="1" x14ac:dyDescent="0.25">
      <c r="B46" s="128">
        <f t="shared" si="0"/>
        <v>40</v>
      </c>
      <c r="C46" s="128" t="s">
        <v>1957</v>
      </c>
      <c r="D46" s="128" t="s">
        <v>1960</v>
      </c>
    </row>
    <row r="47" spans="2:4" s="128" customFormat="1" x14ac:dyDescent="0.25">
      <c r="B47" s="128">
        <f t="shared" si="0"/>
        <v>41</v>
      </c>
      <c r="C47" s="128" t="s">
        <v>1870</v>
      </c>
      <c r="D47" s="128" t="s">
        <v>1871</v>
      </c>
    </row>
    <row r="48" spans="2:4" s="128" customFormat="1" x14ac:dyDescent="0.25">
      <c r="B48" s="128">
        <f t="shared" si="0"/>
        <v>42</v>
      </c>
      <c r="C48" s="128" t="s">
        <v>1872</v>
      </c>
      <c r="D48" s="128" t="s">
        <v>1878</v>
      </c>
    </row>
    <row r="49" spans="2:4" s="128" customFormat="1" x14ac:dyDescent="0.25">
      <c r="B49" s="128">
        <f t="shared" si="0"/>
        <v>43</v>
      </c>
      <c r="C49" s="128" t="s">
        <v>1873</v>
      </c>
      <c r="D49" s="128" t="s">
        <v>1879</v>
      </c>
    </row>
    <row r="50" spans="2:4" s="128" customFormat="1" x14ac:dyDescent="0.25">
      <c r="B50" s="128">
        <f t="shared" si="0"/>
        <v>44</v>
      </c>
      <c r="C50" s="128" t="s">
        <v>1874</v>
      </c>
      <c r="D50" s="128" t="s">
        <v>1880</v>
      </c>
    </row>
    <row r="51" spans="2:4" s="128" customFormat="1" x14ac:dyDescent="0.25">
      <c r="B51" s="128">
        <f t="shared" si="0"/>
        <v>45</v>
      </c>
      <c r="C51" s="128" t="s">
        <v>1875</v>
      </c>
      <c r="D51" s="128" t="s">
        <v>1881</v>
      </c>
    </row>
    <row r="52" spans="2:4" s="128" customFormat="1" x14ac:dyDescent="0.25">
      <c r="B52" s="128">
        <f t="shared" si="0"/>
        <v>46</v>
      </c>
      <c r="C52" s="128" t="s">
        <v>1876</v>
      </c>
      <c r="D52" s="128" t="s">
        <v>1882</v>
      </c>
    </row>
    <row r="53" spans="2:4" s="128" customFormat="1" x14ac:dyDescent="0.25">
      <c r="B53" s="128">
        <f t="shared" si="0"/>
        <v>47</v>
      </c>
      <c r="C53" s="128" t="s">
        <v>1877</v>
      </c>
      <c r="D53" s="128" t="s">
        <v>1883</v>
      </c>
    </row>
    <row r="54" spans="2:4" s="128" customFormat="1" x14ac:dyDescent="0.25">
      <c r="B54" s="128">
        <f t="shared" si="0"/>
        <v>48</v>
      </c>
      <c r="C54" s="128" t="s">
        <v>1884</v>
      </c>
      <c r="D54" s="128" t="s">
        <v>1886</v>
      </c>
    </row>
    <row r="55" spans="2:4" s="128" customFormat="1" x14ac:dyDescent="0.25">
      <c r="B55" s="128">
        <f t="shared" si="0"/>
        <v>49</v>
      </c>
      <c r="C55" s="128" t="s">
        <v>1885</v>
      </c>
      <c r="D55" s="128" t="s">
        <v>1886</v>
      </c>
    </row>
    <row r="56" spans="2:4" s="128" customFormat="1" x14ac:dyDescent="0.25">
      <c r="B56" s="128">
        <f t="shared" si="0"/>
        <v>50</v>
      </c>
      <c r="C56" s="128" t="s">
        <v>1887</v>
      </c>
      <c r="D56" s="128" t="s">
        <v>1888</v>
      </c>
    </row>
    <row r="57" spans="2:4" s="128" customFormat="1" x14ac:dyDescent="0.25">
      <c r="B57" s="128">
        <f t="shared" si="0"/>
        <v>51</v>
      </c>
      <c r="C57" s="128" t="s">
        <v>1889</v>
      </c>
      <c r="D57" s="128" t="s">
        <v>1890</v>
      </c>
    </row>
    <row r="58" spans="2:4" s="128" customFormat="1" x14ac:dyDescent="0.25">
      <c r="B58" s="128">
        <f t="shared" si="0"/>
        <v>52</v>
      </c>
      <c r="C58" s="128" t="s">
        <v>1899</v>
      </c>
      <c r="D58" s="128" t="s">
        <v>1900</v>
      </c>
    </row>
    <row r="59" spans="2:4" s="128" customFormat="1" x14ac:dyDescent="0.25">
      <c r="B59" s="128">
        <f t="shared" si="0"/>
        <v>53</v>
      </c>
      <c r="C59" s="128" t="s">
        <v>1901</v>
      </c>
      <c r="D59" s="128" t="s">
        <v>1902</v>
      </c>
    </row>
    <row r="60" spans="2:4" s="128" customFormat="1" x14ac:dyDescent="0.25">
      <c r="B60" s="128">
        <f t="shared" si="0"/>
        <v>54</v>
      </c>
      <c r="C60" s="128" t="s">
        <v>1891</v>
      </c>
      <c r="D60" s="128" t="s">
        <v>1892</v>
      </c>
    </row>
    <row r="61" spans="2:4" s="128" customFormat="1" x14ac:dyDescent="0.25">
      <c r="B61" s="128">
        <f t="shared" si="0"/>
        <v>55</v>
      </c>
      <c r="C61" s="128" t="s">
        <v>1893</v>
      </c>
      <c r="D61" s="128" t="s">
        <v>1894</v>
      </c>
    </row>
    <row r="62" spans="2:4" s="128" customFormat="1" x14ac:dyDescent="0.25">
      <c r="B62" s="128">
        <f t="shared" si="0"/>
        <v>56</v>
      </c>
      <c r="C62" s="128" t="s">
        <v>1895</v>
      </c>
      <c r="D62" s="128" t="s">
        <v>1897</v>
      </c>
    </row>
    <row r="63" spans="2:4" s="128" customFormat="1" x14ac:dyDescent="0.25">
      <c r="B63" s="128">
        <f t="shared" si="0"/>
        <v>57</v>
      </c>
      <c r="C63" s="128" t="s">
        <v>1896</v>
      </c>
      <c r="D63" s="128" t="s">
        <v>1898</v>
      </c>
    </row>
    <row r="64" spans="2:4" s="128" customFormat="1" x14ac:dyDescent="0.25">
      <c r="B64" s="128">
        <f t="shared" si="0"/>
        <v>58</v>
      </c>
      <c r="C64" s="128" t="s">
        <v>1903</v>
      </c>
      <c r="D64" s="128" t="s">
        <v>1904</v>
      </c>
    </row>
    <row r="65" spans="2:4" s="128" customFormat="1" x14ac:dyDescent="0.25">
      <c r="B65" s="128">
        <f t="shared" si="0"/>
        <v>59</v>
      </c>
      <c r="C65" s="128" t="s">
        <v>2175</v>
      </c>
      <c r="D65" s="128" t="s">
        <v>2176</v>
      </c>
    </row>
    <row r="66" spans="2:4" s="128" customFormat="1" x14ac:dyDescent="0.25">
      <c r="B66" s="128">
        <f t="shared" si="0"/>
        <v>60</v>
      </c>
      <c r="C66" s="128" t="s">
        <v>2178</v>
      </c>
      <c r="D66" s="128" t="s">
        <v>2180</v>
      </c>
    </row>
    <row r="67" spans="2:4" s="128" customFormat="1" x14ac:dyDescent="0.25">
      <c r="B67" s="128">
        <f t="shared" si="0"/>
        <v>61</v>
      </c>
      <c r="C67" s="128" t="s">
        <v>2179</v>
      </c>
      <c r="D67" s="128" t="s">
        <v>2181</v>
      </c>
    </row>
    <row r="68" spans="2:4" s="128" customFormat="1" x14ac:dyDescent="0.25">
      <c r="B68" s="128">
        <f t="shared" si="0"/>
        <v>62</v>
      </c>
      <c r="C68" s="128" t="s">
        <v>2182</v>
      </c>
      <c r="D68" s="128" t="s">
        <v>2183</v>
      </c>
    </row>
    <row r="69" spans="2:4" s="128" customFormat="1" x14ac:dyDescent="0.25">
      <c r="B69" s="128">
        <f t="shared" si="0"/>
        <v>63</v>
      </c>
      <c r="C69" s="128" t="s">
        <v>2184</v>
      </c>
      <c r="D69" s="128" t="s">
        <v>2185</v>
      </c>
    </row>
    <row r="70" spans="2:4" s="128" customFormat="1" x14ac:dyDescent="0.25">
      <c r="B70" s="128">
        <f t="shared" si="0"/>
        <v>64</v>
      </c>
      <c r="C70" s="128" t="s">
        <v>2186</v>
      </c>
      <c r="D70" s="128" t="s">
        <v>2187</v>
      </c>
    </row>
    <row r="71" spans="2:4" s="128" customFormat="1" x14ac:dyDescent="0.25">
      <c r="B71" s="128">
        <f t="shared" si="0"/>
        <v>65</v>
      </c>
      <c r="C71" s="128" t="s">
        <v>2191</v>
      </c>
      <c r="D71" s="128" t="s">
        <v>2192</v>
      </c>
    </row>
    <row r="72" spans="2:4" s="128" customFormat="1" x14ac:dyDescent="0.25">
      <c r="B72" s="128">
        <f t="shared" si="0"/>
        <v>66</v>
      </c>
      <c r="C72" s="128" t="s">
        <v>2193</v>
      </c>
      <c r="D72" s="128" t="s">
        <v>2194</v>
      </c>
    </row>
    <row r="73" spans="2:4" s="128" customFormat="1" x14ac:dyDescent="0.25">
      <c r="B73" s="128">
        <f t="shared" ref="B73:B136" si="1">B72+1</f>
        <v>67</v>
      </c>
      <c r="C73" s="128" t="s">
        <v>2195</v>
      </c>
      <c r="D73" s="128" t="s">
        <v>2196</v>
      </c>
    </row>
    <row r="74" spans="2:4" s="128" customFormat="1" x14ac:dyDescent="0.25">
      <c r="B74" s="128">
        <f t="shared" si="1"/>
        <v>68</v>
      </c>
      <c r="C74" s="128" t="s">
        <v>2197</v>
      </c>
      <c r="D74" s="128" t="s">
        <v>2201</v>
      </c>
    </row>
    <row r="75" spans="2:4" s="128" customFormat="1" x14ac:dyDescent="0.25">
      <c r="B75" s="128">
        <f t="shared" si="1"/>
        <v>69</v>
      </c>
      <c r="C75" s="128" t="s">
        <v>2198</v>
      </c>
      <c r="D75" s="128" t="s">
        <v>2202</v>
      </c>
    </row>
    <row r="76" spans="2:4" s="128" customFormat="1" x14ac:dyDescent="0.25">
      <c r="B76" s="128">
        <f t="shared" si="1"/>
        <v>70</v>
      </c>
      <c r="C76" s="128" t="s">
        <v>2199</v>
      </c>
      <c r="D76" s="128" t="s">
        <v>2203</v>
      </c>
    </row>
    <row r="77" spans="2:4" s="128" customFormat="1" x14ac:dyDescent="0.25">
      <c r="B77" s="128">
        <f t="shared" si="1"/>
        <v>71</v>
      </c>
      <c r="C77" s="128" t="s">
        <v>2200</v>
      </c>
      <c r="D77" s="128" t="s">
        <v>2204</v>
      </c>
    </row>
    <row r="78" spans="2:4" s="128" customFormat="1" x14ac:dyDescent="0.25">
      <c r="B78" s="128">
        <f t="shared" si="1"/>
        <v>72</v>
      </c>
    </row>
    <row r="79" spans="2:4" s="128" customFormat="1" x14ac:dyDescent="0.25">
      <c r="B79" s="128">
        <f t="shared" si="1"/>
        <v>73</v>
      </c>
    </row>
    <row r="80" spans="2:4" s="128" customFormat="1" x14ac:dyDescent="0.25">
      <c r="B80" s="128">
        <f t="shared" si="1"/>
        <v>74</v>
      </c>
    </row>
    <row r="81" spans="2:2" s="128" customFormat="1" x14ac:dyDescent="0.25">
      <c r="B81" s="128">
        <f t="shared" si="1"/>
        <v>75</v>
      </c>
    </row>
    <row r="82" spans="2:2" s="128" customFormat="1" x14ac:dyDescent="0.25">
      <c r="B82" s="128">
        <f t="shared" si="1"/>
        <v>76</v>
      </c>
    </row>
    <row r="83" spans="2:2" s="128" customFormat="1" x14ac:dyDescent="0.25">
      <c r="B83" s="128">
        <f t="shared" si="1"/>
        <v>77</v>
      </c>
    </row>
    <row r="84" spans="2:2" s="128" customFormat="1" x14ac:dyDescent="0.25">
      <c r="B84" s="128">
        <f t="shared" si="1"/>
        <v>78</v>
      </c>
    </row>
    <row r="85" spans="2:2" s="128" customFormat="1" x14ac:dyDescent="0.25">
      <c r="B85" s="128">
        <f t="shared" si="1"/>
        <v>79</v>
      </c>
    </row>
    <row r="86" spans="2:2" s="128" customFormat="1" x14ac:dyDescent="0.25">
      <c r="B86" s="128">
        <f t="shared" si="1"/>
        <v>80</v>
      </c>
    </row>
    <row r="87" spans="2:2" s="128" customFormat="1" x14ac:dyDescent="0.25">
      <c r="B87" s="128">
        <f t="shared" si="1"/>
        <v>81</v>
      </c>
    </row>
    <row r="88" spans="2:2" s="128" customFormat="1" x14ac:dyDescent="0.25">
      <c r="B88" s="128">
        <f t="shared" si="1"/>
        <v>82</v>
      </c>
    </row>
    <row r="89" spans="2:2" s="128" customFormat="1" x14ac:dyDescent="0.25">
      <c r="B89" s="128">
        <f t="shared" si="1"/>
        <v>83</v>
      </c>
    </row>
    <row r="90" spans="2:2" s="128" customFormat="1" x14ac:dyDescent="0.25">
      <c r="B90" s="128">
        <f t="shared" si="1"/>
        <v>84</v>
      </c>
    </row>
    <row r="91" spans="2:2" s="128" customFormat="1" x14ac:dyDescent="0.25">
      <c r="B91" s="128">
        <f t="shared" si="1"/>
        <v>85</v>
      </c>
    </row>
    <row r="92" spans="2:2" s="128" customFormat="1" x14ac:dyDescent="0.25">
      <c r="B92" s="128">
        <f t="shared" si="1"/>
        <v>86</v>
      </c>
    </row>
    <row r="93" spans="2:2" s="128" customFormat="1" x14ac:dyDescent="0.25">
      <c r="B93" s="128">
        <f t="shared" si="1"/>
        <v>87</v>
      </c>
    </row>
    <row r="94" spans="2:2" s="128" customFormat="1" x14ac:dyDescent="0.25">
      <c r="B94" s="128">
        <f t="shared" si="1"/>
        <v>88</v>
      </c>
    </row>
    <row r="95" spans="2:2" s="128" customFormat="1" x14ac:dyDescent="0.25">
      <c r="B95" s="128">
        <f t="shared" si="1"/>
        <v>89</v>
      </c>
    </row>
    <row r="96" spans="2:2" s="128" customFormat="1" x14ac:dyDescent="0.25">
      <c r="B96" s="128">
        <f t="shared" si="1"/>
        <v>90</v>
      </c>
    </row>
    <row r="97" spans="2:2" s="128" customFormat="1" x14ac:dyDescent="0.25">
      <c r="B97" s="128">
        <f t="shared" si="1"/>
        <v>91</v>
      </c>
    </row>
    <row r="98" spans="2:2" s="128" customFormat="1" x14ac:dyDescent="0.25">
      <c r="B98" s="128">
        <f t="shared" si="1"/>
        <v>92</v>
      </c>
    </row>
    <row r="99" spans="2:2" s="128" customFormat="1" x14ac:dyDescent="0.25">
      <c r="B99" s="128">
        <f t="shared" si="1"/>
        <v>93</v>
      </c>
    </row>
    <row r="100" spans="2:2" s="128" customFormat="1" x14ac:dyDescent="0.25">
      <c r="B100" s="128">
        <f t="shared" si="1"/>
        <v>94</v>
      </c>
    </row>
    <row r="101" spans="2:2" s="128" customFormat="1" x14ac:dyDescent="0.25">
      <c r="B101" s="128">
        <f t="shared" si="1"/>
        <v>95</v>
      </c>
    </row>
    <row r="102" spans="2:2" s="128" customFormat="1" x14ac:dyDescent="0.25">
      <c r="B102" s="128">
        <f t="shared" si="1"/>
        <v>96</v>
      </c>
    </row>
    <row r="103" spans="2:2" s="128" customFormat="1" x14ac:dyDescent="0.25">
      <c r="B103" s="128">
        <f t="shared" si="1"/>
        <v>97</v>
      </c>
    </row>
    <row r="104" spans="2:2" s="128" customFormat="1" x14ac:dyDescent="0.25">
      <c r="B104" s="128">
        <f t="shared" si="1"/>
        <v>98</v>
      </c>
    </row>
    <row r="105" spans="2:2" s="128" customFormat="1" x14ac:dyDescent="0.25">
      <c r="B105" s="128">
        <f t="shared" si="1"/>
        <v>99</v>
      </c>
    </row>
    <row r="106" spans="2:2" s="128" customFormat="1" x14ac:dyDescent="0.25">
      <c r="B106" s="128">
        <f t="shared" si="1"/>
        <v>100</v>
      </c>
    </row>
    <row r="107" spans="2:2" s="128" customFormat="1" x14ac:dyDescent="0.25">
      <c r="B107" s="128">
        <f t="shared" si="1"/>
        <v>101</v>
      </c>
    </row>
    <row r="108" spans="2:2" s="128" customFormat="1" x14ac:dyDescent="0.25">
      <c r="B108" s="128">
        <f t="shared" si="1"/>
        <v>102</v>
      </c>
    </row>
    <row r="109" spans="2:2" s="128" customFormat="1" x14ac:dyDescent="0.25">
      <c r="B109" s="128">
        <f t="shared" si="1"/>
        <v>103</v>
      </c>
    </row>
    <row r="110" spans="2:2" s="128" customFormat="1" x14ac:dyDescent="0.25">
      <c r="B110" s="128">
        <f t="shared" si="1"/>
        <v>104</v>
      </c>
    </row>
    <row r="111" spans="2:2" s="128" customFormat="1" x14ac:dyDescent="0.25">
      <c r="B111" s="128">
        <f t="shared" si="1"/>
        <v>105</v>
      </c>
    </row>
    <row r="112" spans="2:2" s="128" customFormat="1" x14ac:dyDescent="0.25">
      <c r="B112" s="128">
        <f t="shared" si="1"/>
        <v>106</v>
      </c>
    </row>
    <row r="113" spans="2:2" s="128" customFormat="1" x14ac:dyDescent="0.25">
      <c r="B113" s="128">
        <f t="shared" si="1"/>
        <v>107</v>
      </c>
    </row>
    <row r="114" spans="2:2" s="128" customFormat="1" x14ac:dyDescent="0.25">
      <c r="B114" s="128">
        <f t="shared" si="1"/>
        <v>108</v>
      </c>
    </row>
    <row r="115" spans="2:2" s="128" customFormat="1" x14ac:dyDescent="0.25">
      <c r="B115" s="128">
        <f t="shared" si="1"/>
        <v>109</v>
      </c>
    </row>
    <row r="116" spans="2:2" s="128" customFormat="1" x14ac:dyDescent="0.25">
      <c r="B116" s="128">
        <f t="shared" si="1"/>
        <v>110</v>
      </c>
    </row>
    <row r="117" spans="2:2" s="128" customFormat="1" x14ac:dyDescent="0.25">
      <c r="B117" s="128">
        <f t="shared" si="1"/>
        <v>111</v>
      </c>
    </row>
    <row r="118" spans="2:2" s="128" customFormat="1" x14ac:dyDescent="0.25">
      <c r="B118" s="128">
        <f t="shared" si="1"/>
        <v>112</v>
      </c>
    </row>
    <row r="119" spans="2:2" s="128" customFormat="1" x14ac:dyDescent="0.25">
      <c r="B119" s="128">
        <f t="shared" si="1"/>
        <v>113</v>
      </c>
    </row>
    <row r="120" spans="2:2" s="128" customFormat="1" x14ac:dyDescent="0.25">
      <c r="B120" s="128">
        <f t="shared" si="1"/>
        <v>114</v>
      </c>
    </row>
    <row r="121" spans="2:2" s="128" customFormat="1" x14ac:dyDescent="0.25">
      <c r="B121" s="128">
        <f t="shared" si="1"/>
        <v>115</v>
      </c>
    </row>
    <row r="122" spans="2:2" s="128" customFormat="1" x14ac:dyDescent="0.25">
      <c r="B122" s="128">
        <f t="shared" si="1"/>
        <v>116</v>
      </c>
    </row>
    <row r="123" spans="2:2" s="128" customFormat="1" x14ac:dyDescent="0.25">
      <c r="B123" s="128">
        <f t="shared" si="1"/>
        <v>117</v>
      </c>
    </row>
    <row r="124" spans="2:2" s="128" customFormat="1" x14ac:dyDescent="0.25">
      <c r="B124" s="128">
        <f t="shared" si="1"/>
        <v>118</v>
      </c>
    </row>
    <row r="125" spans="2:2" s="128" customFormat="1" x14ac:dyDescent="0.25">
      <c r="B125" s="128">
        <f t="shared" si="1"/>
        <v>119</v>
      </c>
    </row>
    <row r="126" spans="2:2" s="128" customFormat="1" x14ac:dyDescent="0.25">
      <c r="B126" s="128">
        <f t="shared" si="1"/>
        <v>120</v>
      </c>
    </row>
    <row r="127" spans="2:2" s="128" customFormat="1" x14ac:dyDescent="0.25">
      <c r="B127" s="128">
        <f t="shared" si="1"/>
        <v>121</v>
      </c>
    </row>
    <row r="128" spans="2:2" s="128" customFormat="1" x14ac:dyDescent="0.25">
      <c r="B128" s="128">
        <f t="shared" si="1"/>
        <v>122</v>
      </c>
    </row>
    <row r="129" spans="2:2" s="128" customFormat="1" x14ac:dyDescent="0.25">
      <c r="B129" s="128">
        <f t="shared" si="1"/>
        <v>123</v>
      </c>
    </row>
    <row r="130" spans="2:2" s="128" customFormat="1" x14ac:dyDescent="0.25">
      <c r="B130" s="128">
        <f t="shared" si="1"/>
        <v>124</v>
      </c>
    </row>
    <row r="131" spans="2:2" s="128" customFormat="1" x14ac:dyDescent="0.25">
      <c r="B131" s="128">
        <f t="shared" si="1"/>
        <v>125</v>
      </c>
    </row>
    <row r="132" spans="2:2" s="128" customFormat="1" x14ac:dyDescent="0.25">
      <c r="B132" s="128">
        <f t="shared" si="1"/>
        <v>126</v>
      </c>
    </row>
    <row r="133" spans="2:2" s="128" customFormat="1" x14ac:dyDescent="0.25">
      <c r="B133" s="128">
        <f t="shared" si="1"/>
        <v>127</v>
      </c>
    </row>
    <row r="134" spans="2:2" s="128" customFormat="1" x14ac:dyDescent="0.25">
      <c r="B134" s="128">
        <f t="shared" si="1"/>
        <v>128</v>
      </c>
    </row>
    <row r="135" spans="2:2" s="128" customFormat="1" x14ac:dyDescent="0.25">
      <c r="B135" s="128">
        <f t="shared" si="1"/>
        <v>129</v>
      </c>
    </row>
    <row r="136" spans="2:2" s="128" customFormat="1" x14ac:dyDescent="0.25">
      <c r="B136" s="128">
        <f t="shared" si="1"/>
        <v>130</v>
      </c>
    </row>
    <row r="137" spans="2:2" s="128" customFormat="1" x14ac:dyDescent="0.25">
      <c r="B137" s="128">
        <f t="shared" ref="B137:B200" si="2">B136+1</f>
        <v>131</v>
      </c>
    </row>
    <row r="138" spans="2:2" s="128" customFormat="1" x14ac:dyDescent="0.25">
      <c r="B138" s="128">
        <f t="shared" si="2"/>
        <v>132</v>
      </c>
    </row>
    <row r="139" spans="2:2" s="128" customFormat="1" x14ac:dyDescent="0.25">
      <c r="B139" s="128">
        <f t="shared" si="2"/>
        <v>133</v>
      </c>
    </row>
    <row r="140" spans="2:2" s="128" customFormat="1" x14ac:dyDescent="0.25">
      <c r="B140" s="128">
        <f t="shared" si="2"/>
        <v>134</v>
      </c>
    </row>
    <row r="141" spans="2:2" s="128" customFormat="1" x14ac:dyDescent="0.25">
      <c r="B141" s="128">
        <f t="shared" si="2"/>
        <v>135</v>
      </c>
    </row>
    <row r="142" spans="2:2" s="128" customFormat="1" x14ac:dyDescent="0.25">
      <c r="B142" s="128">
        <f t="shared" si="2"/>
        <v>136</v>
      </c>
    </row>
    <row r="143" spans="2:2" s="128" customFormat="1" x14ac:dyDescent="0.25">
      <c r="B143" s="128">
        <f t="shared" si="2"/>
        <v>137</v>
      </c>
    </row>
    <row r="144" spans="2:2" s="128" customFormat="1" x14ac:dyDescent="0.25">
      <c r="B144" s="128">
        <f t="shared" si="2"/>
        <v>138</v>
      </c>
    </row>
    <row r="145" spans="2:2" s="128" customFormat="1" x14ac:dyDescent="0.25">
      <c r="B145" s="128">
        <f t="shared" si="2"/>
        <v>139</v>
      </c>
    </row>
    <row r="146" spans="2:2" s="128" customFormat="1" x14ac:dyDescent="0.25">
      <c r="B146" s="128">
        <f t="shared" si="2"/>
        <v>140</v>
      </c>
    </row>
    <row r="147" spans="2:2" s="128" customFormat="1" x14ac:dyDescent="0.25">
      <c r="B147" s="128">
        <f t="shared" si="2"/>
        <v>141</v>
      </c>
    </row>
    <row r="148" spans="2:2" s="128" customFormat="1" x14ac:dyDescent="0.25">
      <c r="B148" s="128">
        <f t="shared" si="2"/>
        <v>142</v>
      </c>
    </row>
    <row r="149" spans="2:2" s="128" customFormat="1" x14ac:dyDescent="0.25">
      <c r="B149" s="128">
        <f t="shared" si="2"/>
        <v>143</v>
      </c>
    </row>
    <row r="150" spans="2:2" s="128" customFormat="1" x14ac:dyDescent="0.25">
      <c r="B150" s="128">
        <f t="shared" si="2"/>
        <v>144</v>
      </c>
    </row>
    <row r="151" spans="2:2" s="128" customFormat="1" x14ac:dyDescent="0.25">
      <c r="B151" s="128">
        <f t="shared" si="2"/>
        <v>145</v>
      </c>
    </row>
    <row r="152" spans="2:2" s="128" customFormat="1" x14ac:dyDescent="0.25">
      <c r="B152" s="128">
        <f t="shared" si="2"/>
        <v>146</v>
      </c>
    </row>
    <row r="153" spans="2:2" s="128" customFormat="1" x14ac:dyDescent="0.25">
      <c r="B153" s="128">
        <f t="shared" si="2"/>
        <v>147</v>
      </c>
    </row>
    <row r="154" spans="2:2" s="128" customFormat="1" x14ac:dyDescent="0.25">
      <c r="B154" s="128">
        <f t="shared" si="2"/>
        <v>148</v>
      </c>
    </row>
    <row r="155" spans="2:2" s="128" customFormat="1" x14ac:dyDescent="0.25">
      <c r="B155" s="128">
        <f t="shared" si="2"/>
        <v>149</v>
      </c>
    </row>
    <row r="156" spans="2:2" s="128" customFormat="1" x14ac:dyDescent="0.25">
      <c r="B156" s="128">
        <f t="shared" si="2"/>
        <v>150</v>
      </c>
    </row>
    <row r="157" spans="2:2" s="128" customFormat="1" x14ac:dyDescent="0.25">
      <c r="B157" s="128">
        <f t="shared" si="2"/>
        <v>151</v>
      </c>
    </row>
    <row r="158" spans="2:2" s="128" customFormat="1" x14ac:dyDescent="0.25">
      <c r="B158" s="128">
        <f t="shared" si="2"/>
        <v>152</v>
      </c>
    </row>
    <row r="159" spans="2:2" s="128" customFormat="1" x14ac:dyDescent="0.25">
      <c r="B159" s="128">
        <f t="shared" si="2"/>
        <v>153</v>
      </c>
    </row>
    <row r="160" spans="2:2" s="128" customFormat="1" x14ac:dyDescent="0.25">
      <c r="B160" s="128">
        <f t="shared" si="2"/>
        <v>154</v>
      </c>
    </row>
    <row r="161" spans="2:2" s="128" customFormat="1" x14ac:dyDescent="0.25">
      <c r="B161" s="128">
        <f t="shared" si="2"/>
        <v>155</v>
      </c>
    </row>
    <row r="162" spans="2:2" s="128" customFormat="1" x14ac:dyDescent="0.25">
      <c r="B162" s="128">
        <f t="shared" si="2"/>
        <v>156</v>
      </c>
    </row>
    <row r="163" spans="2:2" s="128" customFormat="1" x14ac:dyDescent="0.25">
      <c r="B163" s="128">
        <f t="shared" si="2"/>
        <v>157</v>
      </c>
    </row>
    <row r="164" spans="2:2" s="128" customFormat="1" x14ac:dyDescent="0.25">
      <c r="B164" s="128">
        <f t="shared" si="2"/>
        <v>158</v>
      </c>
    </row>
    <row r="165" spans="2:2" s="128" customFormat="1" x14ac:dyDescent="0.25">
      <c r="B165" s="128">
        <f t="shared" si="2"/>
        <v>159</v>
      </c>
    </row>
    <row r="166" spans="2:2" s="128" customFormat="1" x14ac:dyDescent="0.25">
      <c r="B166" s="128">
        <f t="shared" si="2"/>
        <v>160</v>
      </c>
    </row>
    <row r="167" spans="2:2" s="128" customFormat="1" x14ac:dyDescent="0.25">
      <c r="B167" s="128">
        <f t="shared" si="2"/>
        <v>161</v>
      </c>
    </row>
    <row r="168" spans="2:2" s="128" customFormat="1" x14ac:dyDescent="0.25">
      <c r="B168" s="128">
        <f t="shared" si="2"/>
        <v>162</v>
      </c>
    </row>
    <row r="169" spans="2:2" s="128" customFormat="1" x14ac:dyDescent="0.25">
      <c r="B169" s="128">
        <f t="shared" si="2"/>
        <v>163</v>
      </c>
    </row>
    <row r="170" spans="2:2" s="128" customFormat="1" x14ac:dyDescent="0.25">
      <c r="B170" s="128">
        <f t="shared" si="2"/>
        <v>164</v>
      </c>
    </row>
    <row r="171" spans="2:2" s="128" customFormat="1" x14ac:dyDescent="0.25">
      <c r="B171" s="128">
        <f t="shared" si="2"/>
        <v>165</v>
      </c>
    </row>
    <row r="172" spans="2:2" s="128" customFormat="1" x14ac:dyDescent="0.25">
      <c r="B172" s="128">
        <f t="shared" si="2"/>
        <v>166</v>
      </c>
    </row>
    <row r="173" spans="2:2" s="128" customFormat="1" x14ac:dyDescent="0.25">
      <c r="B173" s="128">
        <f t="shared" si="2"/>
        <v>167</v>
      </c>
    </row>
    <row r="174" spans="2:2" s="128" customFormat="1" x14ac:dyDescent="0.25">
      <c r="B174" s="128">
        <f t="shared" si="2"/>
        <v>168</v>
      </c>
    </row>
    <row r="175" spans="2:2" s="128" customFormat="1" x14ac:dyDescent="0.25">
      <c r="B175" s="128">
        <f t="shared" si="2"/>
        <v>169</v>
      </c>
    </row>
    <row r="176" spans="2:2" s="128" customFormat="1" x14ac:dyDescent="0.25">
      <c r="B176" s="128">
        <f t="shared" si="2"/>
        <v>170</v>
      </c>
    </row>
    <row r="177" spans="2:2" s="128" customFormat="1" x14ac:dyDescent="0.25">
      <c r="B177" s="128">
        <f t="shared" si="2"/>
        <v>171</v>
      </c>
    </row>
    <row r="178" spans="2:2" s="128" customFormat="1" x14ac:dyDescent="0.25">
      <c r="B178" s="128">
        <f t="shared" si="2"/>
        <v>172</v>
      </c>
    </row>
    <row r="179" spans="2:2" s="128" customFormat="1" x14ac:dyDescent="0.25">
      <c r="B179" s="128">
        <f t="shared" si="2"/>
        <v>173</v>
      </c>
    </row>
    <row r="180" spans="2:2" s="128" customFormat="1" x14ac:dyDescent="0.25">
      <c r="B180" s="128">
        <f t="shared" si="2"/>
        <v>174</v>
      </c>
    </row>
    <row r="181" spans="2:2" s="128" customFormat="1" x14ac:dyDescent="0.25">
      <c r="B181" s="128">
        <f t="shared" si="2"/>
        <v>175</v>
      </c>
    </row>
    <row r="182" spans="2:2" s="128" customFormat="1" x14ac:dyDescent="0.25">
      <c r="B182" s="128">
        <f t="shared" si="2"/>
        <v>176</v>
      </c>
    </row>
    <row r="183" spans="2:2" s="128" customFormat="1" x14ac:dyDescent="0.25">
      <c r="B183" s="128">
        <f t="shared" si="2"/>
        <v>177</v>
      </c>
    </row>
    <row r="184" spans="2:2" s="128" customFormat="1" x14ac:dyDescent="0.25">
      <c r="B184" s="128">
        <f t="shared" si="2"/>
        <v>178</v>
      </c>
    </row>
    <row r="185" spans="2:2" s="128" customFormat="1" x14ac:dyDescent="0.25">
      <c r="B185" s="128">
        <f t="shared" si="2"/>
        <v>179</v>
      </c>
    </row>
    <row r="186" spans="2:2" s="128" customFormat="1" x14ac:dyDescent="0.25">
      <c r="B186" s="128">
        <f t="shared" si="2"/>
        <v>180</v>
      </c>
    </row>
    <row r="187" spans="2:2" s="128" customFormat="1" x14ac:dyDescent="0.25">
      <c r="B187" s="128">
        <f t="shared" si="2"/>
        <v>181</v>
      </c>
    </row>
    <row r="188" spans="2:2" s="128" customFormat="1" x14ac:dyDescent="0.25">
      <c r="B188" s="128">
        <f t="shared" si="2"/>
        <v>182</v>
      </c>
    </row>
    <row r="189" spans="2:2" s="128" customFormat="1" x14ac:dyDescent="0.25">
      <c r="B189" s="128">
        <f t="shared" si="2"/>
        <v>183</v>
      </c>
    </row>
    <row r="190" spans="2:2" s="128" customFormat="1" x14ac:dyDescent="0.25">
      <c r="B190" s="128">
        <f t="shared" si="2"/>
        <v>184</v>
      </c>
    </row>
    <row r="191" spans="2:2" s="128" customFormat="1" x14ac:dyDescent="0.25">
      <c r="B191" s="128">
        <f t="shared" si="2"/>
        <v>185</v>
      </c>
    </row>
    <row r="192" spans="2:2" s="128" customFormat="1" x14ac:dyDescent="0.25">
      <c r="B192" s="128">
        <f t="shared" si="2"/>
        <v>186</v>
      </c>
    </row>
    <row r="193" spans="2:2" s="128" customFormat="1" x14ac:dyDescent="0.25">
      <c r="B193" s="128">
        <f t="shared" si="2"/>
        <v>187</v>
      </c>
    </row>
    <row r="194" spans="2:2" s="128" customFormat="1" x14ac:dyDescent="0.25">
      <c r="B194" s="128">
        <f t="shared" si="2"/>
        <v>188</v>
      </c>
    </row>
    <row r="195" spans="2:2" s="128" customFormat="1" x14ac:dyDescent="0.25">
      <c r="B195" s="128">
        <f t="shared" si="2"/>
        <v>189</v>
      </c>
    </row>
    <row r="196" spans="2:2" s="128" customFormat="1" x14ac:dyDescent="0.25">
      <c r="B196" s="128">
        <f t="shared" si="2"/>
        <v>190</v>
      </c>
    </row>
    <row r="197" spans="2:2" s="128" customFormat="1" x14ac:dyDescent="0.25">
      <c r="B197" s="128">
        <f t="shared" si="2"/>
        <v>191</v>
      </c>
    </row>
    <row r="198" spans="2:2" s="128" customFormat="1" x14ac:dyDescent="0.25">
      <c r="B198" s="128">
        <f t="shared" si="2"/>
        <v>192</v>
      </c>
    </row>
    <row r="199" spans="2:2" s="128" customFormat="1" x14ac:dyDescent="0.25">
      <c r="B199" s="128">
        <f t="shared" si="2"/>
        <v>193</v>
      </c>
    </row>
    <row r="200" spans="2:2" s="128" customFormat="1" x14ac:dyDescent="0.25">
      <c r="B200" s="128">
        <f t="shared" si="2"/>
        <v>194</v>
      </c>
    </row>
    <row r="201" spans="2:2" s="128" customFormat="1" x14ac:dyDescent="0.25">
      <c r="B201" s="128">
        <f t="shared" ref="B201:B261" si="3">B200+1</f>
        <v>195</v>
      </c>
    </row>
    <row r="202" spans="2:2" s="128" customFormat="1" x14ac:dyDescent="0.25">
      <c r="B202" s="128">
        <f t="shared" si="3"/>
        <v>196</v>
      </c>
    </row>
    <row r="203" spans="2:2" s="128" customFormat="1" x14ac:dyDescent="0.25">
      <c r="B203" s="128">
        <f t="shared" si="3"/>
        <v>197</v>
      </c>
    </row>
    <row r="204" spans="2:2" s="128" customFormat="1" x14ac:dyDescent="0.25">
      <c r="B204" s="128">
        <f t="shared" si="3"/>
        <v>198</v>
      </c>
    </row>
    <row r="205" spans="2:2" s="128" customFormat="1" x14ac:dyDescent="0.25">
      <c r="B205" s="128">
        <f t="shared" si="3"/>
        <v>199</v>
      </c>
    </row>
    <row r="206" spans="2:2" s="128" customFormat="1" x14ac:dyDescent="0.25">
      <c r="B206" s="128">
        <f t="shared" si="3"/>
        <v>200</v>
      </c>
    </row>
    <row r="207" spans="2:2" s="128" customFormat="1" x14ac:dyDescent="0.25">
      <c r="B207" s="128">
        <f t="shared" si="3"/>
        <v>201</v>
      </c>
    </row>
    <row r="208" spans="2:2" s="128" customFormat="1" x14ac:dyDescent="0.25">
      <c r="B208" s="128">
        <f t="shared" si="3"/>
        <v>202</v>
      </c>
    </row>
    <row r="209" spans="2:2" s="128" customFormat="1" x14ac:dyDescent="0.25">
      <c r="B209" s="128">
        <f t="shared" si="3"/>
        <v>203</v>
      </c>
    </row>
    <row r="210" spans="2:2" s="128" customFormat="1" x14ac:dyDescent="0.25">
      <c r="B210" s="128">
        <f t="shared" si="3"/>
        <v>204</v>
      </c>
    </row>
    <row r="211" spans="2:2" s="128" customFormat="1" x14ac:dyDescent="0.25">
      <c r="B211" s="128">
        <f t="shared" si="3"/>
        <v>205</v>
      </c>
    </row>
    <row r="212" spans="2:2" s="128" customFormat="1" x14ac:dyDescent="0.25">
      <c r="B212" s="128">
        <f t="shared" si="3"/>
        <v>206</v>
      </c>
    </row>
    <row r="213" spans="2:2" s="128" customFormat="1" x14ac:dyDescent="0.25">
      <c r="B213" s="128">
        <f t="shared" si="3"/>
        <v>207</v>
      </c>
    </row>
    <row r="214" spans="2:2" s="128" customFormat="1" x14ac:dyDescent="0.25">
      <c r="B214" s="128">
        <f t="shared" si="3"/>
        <v>208</v>
      </c>
    </row>
    <row r="215" spans="2:2" s="128" customFormat="1" x14ac:dyDescent="0.25">
      <c r="B215" s="128">
        <f t="shared" si="3"/>
        <v>209</v>
      </c>
    </row>
    <row r="216" spans="2:2" s="128" customFormat="1" x14ac:dyDescent="0.25">
      <c r="B216" s="128">
        <f t="shared" si="3"/>
        <v>210</v>
      </c>
    </row>
    <row r="217" spans="2:2" s="128" customFormat="1" x14ac:dyDescent="0.25">
      <c r="B217" s="128">
        <f t="shared" si="3"/>
        <v>211</v>
      </c>
    </row>
    <row r="218" spans="2:2" s="128" customFormat="1" x14ac:dyDescent="0.25">
      <c r="B218" s="128">
        <f t="shared" si="3"/>
        <v>212</v>
      </c>
    </row>
    <row r="219" spans="2:2" s="128" customFormat="1" x14ac:dyDescent="0.25">
      <c r="B219" s="128">
        <f t="shared" si="3"/>
        <v>213</v>
      </c>
    </row>
    <row r="220" spans="2:2" s="128" customFormat="1" x14ac:dyDescent="0.25">
      <c r="B220" s="128">
        <f t="shared" si="3"/>
        <v>214</v>
      </c>
    </row>
    <row r="221" spans="2:2" s="128" customFormat="1" x14ac:dyDescent="0.25">
      <c r="B221" s="128">
        <f t="shared" si="3"/>
        <v>215</v>
      </c>
    </row>
    <row r="222" spans="2:2" s="128" customFormat="1" x14ac:dyDescent="0.25">
      <c r="B222" s="128">
        <f t="shared" si="3"/>
        <v>216</v>
      </c>
    </row>
    <row r="223" spans="2:2" s="128" customFormat="1" x14ac:dyDescent="0.25">
      <c r="B223" s="128">
        <f t="shared" si="3"/>
        <v>217</v>
      </c>
    </row>
    <row r="224" spans="2:2" s="128" customFormat="1" x14ac:dyDescent="0.25">
      <c r="B224" s="128">
        <f t="shared" si="3"/>
        <v>218</v>
      </c>
    </row>
    <row r="225" spans="2:2" s="128" customFormat="1" x14ac:dyDescent="0.25">
      <c r="B225" s="128">
        <f t="shared" si="3"/>
        <v>219</v>
      </c>
    </row>
    <row r="226" spans="2:2" s="128" customFormat="1" x14ac:dyDescent="0.25">
      <c r="B226" s="128">
        <f t="shared" si="3"/>
        <v>220</v>
      </c>
    </row>
    <row r="227" spans="2:2" s="128" customFormat="1" x14ac:dyDescent="0.25">
      <c r="B227" s="128">
        <f t="shared" si="3"/>
        <v>221</v>
      </c>
    </row>
    <row r="228" spans="2:2" s="128" customFormat="1" x14ac:dyDescent="0.25">
      <c r="B228" s="128">
        <f t="shared" si="3"/>
        <v>222</v>
      </c>
    </row>
    <row r="229" spans="2:2" s="128" customFormat="1" x14ac:dyDescent="0.25">
      <c r="B229" s="128">
        <f t="shared" si="3"/>
        <v>223</v>
      </c>
    </row>
    <row r="230" spans="2:2" s="128" customFormat="1" x14ac:dyDescent="0.25">
      <c r="B230" s="128">
        <f t="shared" si="3"/>
        <v>224</v>
      </c>
    </row>
    <row r="231" spans="2:2" s="128" customFormat="1" x14ac:dyDescent="0.25">
      <c r="B231" s="128">
        <f t="shared" si="3"/>
        <v>225</v>
      </c>
    </row>
    <row r="232" spans="2:2" s="128" customFormat="1" x14ac:dyDescent="0.25">
      <c r="B232" s="128">
        <f t="shared" si="3"/>
        <v>226</v>
      </c>
    </row>
    <row r="233" spans="2:2" s="128" customFormat="1" x14ac:dyDescent="0.25">
      <c r="B233" s="128">
        <f t="shared" si="3"/>
        <v>227</v>
      </c>
    </row>
    <row r="234" spans="2:2" s="128" customFormat="1" x14ac:dyDescent="0.25">
      <c r="B234" s="128">
        <f t="shared" si="3"/>
        <v>228</v>
      </c>
    </row>
    <row r="235" spans="2:2" s="128" customFormat="1" x14ac:dyDescent="0.25">
      <c r="B235" s="128">
        <f t="shared" si="3"/>
        <v>229</v>
      </c>
    </row>
    <row r="236" spans="2:2" s="128" customFormat="1" x14ac:dyDescent="0.25">
      <c r="B236" s="128">
        <f t="shared" si="3"/>
        <v>230</v>
      </c>
    </row>
    <row r="237" spans="2:2" s="128" customFormat="1" x14ac:dyDescent="0.25">
      <c r="B237" s="128">
        <f t="shared" si="3"/>
        <v>231</v>
      </c>
    </row>
    <row r="238" spans="2:2" s="128" customFormat="1" x14ac:dyDescent="0.25">
      <c r="B238" s="128">
        <f t="shared" si="3"/>
        <v>232</v>
      </c>
    </row>
    <row r="239" spans="2:2" s="128" customFormat="1" x14ac:dyDescent="0.25">
      <c r="B239" s="128">
        <f t="shared" si="3"/>
        <v>233</v>
      </c>
    </row>
    <row r="240" spans="2:2" s="128" customFormat="1" x14ac:dyDescent="0.25">
      <c r="B240" s="128">
        <f t="shared" si="3"/>
        <v>234</v>
      </c>
    </row>
    <row r="241" spans="2:2" s="128" customFormat="1" x14ac:dyDescent="0.25">
      <c r="B241" s="128">
        <f t="shared" si="3"/>
        <v>235</v>
      </c>
    </row>
    <row r="242" spans="2:2" s="128" customFormat="1" x14ac:dyDescent="0.25">
      <c r="B242" s="128">
        <f t="shared" si="3"/>
        <v>236</v>
      </c>
    </row>
    <row r="243" spans="2:2" s="128" customFormat="1" x14ac:dyDescent="0.25">
      <c r="B243" s="128">
        <f t="shared" si="3"/>
        <v>237</v>
      </c>
    </row>
    <row r="244" spans="2:2" s="128" customFormat="1" x14ac:dyDescent="0.25">
      <c r="B244" s="128">
        <f t="shared" si="3"/>
        <v>238</v>
      </c>
    </row>
    <row r="245" spans="2:2" s="128" customFormat="1" x14ac:dyDescent="0.25">
      <c r="B245" s="128">
        <f t="shared" si="3"/>
        <v>239</v>
      </c>
    </row>
    <row r="246" spans="2:2" s="128" customFormat="1" x14ac:dyDescent="0.25">
      <c r="B246" s="128">
        <f t="shared" si="3"/>
        <v>240</v>
      </c>
    </row>
    <row r="247" spans="2:2" s="128" customFormat="1" x14ac:dyDescent="0.25">
      <c r="B247" s="128">
        <f t="shared" si="3"/>
        <v>241</v>
      </c>
    </row>
    <row r="248" spans="2:2" s="128" customFormat="1" x14ac:dyDescent="0.25">
      <c r="B248" s="128">
        <f t="shared" si="3"/>
        <v>242</v>
      </c>
    </row>
    <row r="249" spans="2:2" s="128" customFormat="1" x14ac:dyDescent="0.25">
      <c r="B249" s="128">
        <f t="shared" si="3"/>
        <v>243</v>
      </c>
    </row>
    <row r="250" spans="2:2" s="128" customFormat="1" x14ac:dyDescent="0.25">
      <c r="B250" s="128">
        <f t="shared" si="3"/>
        <v>244</v>
      </c>
    </row>
    <row r="251" spans="2:2" s="128" customFormat="1" x14ac:dyDescent="0.25">
      <c r="B251" s="128">
        <f t="shared" si="3"/>
        <v>245</v>
      </c>
    </row>
    <row r="252" spans="2:2" s="128" customFormat="1" x14ac:dyDescent="0.25">
      <c r="B252" s="128">
        <f t="shared" si="3"/>
        <v>246</v>
      </c>
    </row>
    <row r="253" spans="2:2" s="128" customFormat="1" x14ac:dyDescent="0.25">
      <c r="B253" s="128">
        <f t="shared" si="3"/>
        <v>247</v>
      </c>
    </row>
    <row r="254" spans="2:2" s="128" customFormat="1" x14ac:dyDescent="0.25">
      <c r="B254" s="128">
        <f t="shared" si="3"/>
        <v>248</v>
      </c>
    </row>
    <row r="255" spans="2:2" s="128" customFormat="1" x14ac:dyDescent="0.25">
      <c r="B255" s="128">
        <f t="shared" si="3"/>
        <v>249</v>
      </c>
    </row>
    <row r="256" spans="2:2" s="128" customFormat="1" x14ac:dyDescent="0.25">
      <c r="B256" s="128">
        <f t="shared" si="3"/>
        <v>250</v>
      </c>
    </row>
    <row r="257" spans="1:7" s="128" customFormat="1" x14ac:dyDescent="0.25">
      <c r="B257" s="128">
        <f t="shared" si="3"/>
        <v>251</v>
      </c>
    </row>
    <row r="258" spans="1:7" s="128" customFormat="1" x14ac:dyDescent="0.25">
      <c r="B258" s="128">
        <f t="shared" si="3"/>
        <v>252</v>
      </c>
    </row>
    <row r="259" spans="1:7" s="128" customFormat="1" x14ac:dyDescent="0.25">
      <c r="B259" s="128">
        <f t="shared" si="3"/>
        <v>253</v>
      </c>
    </row>
    <row r="260" spans="1:7" s="128" customFormat="1" x14ac:dyDescent="0.25">
      <c r="B260" s="128">
        <f t="shared" si="3"/>
        <v>254</v>
      </c>
    </row>
    <row r="261" spans="1:7" s="128" customFormat="1" x14ac:dyDescent="0.25">
      <c r="B261" s="128">
        <f t="shared" si="3"/>
        <v>255</v>
      </c>
    </row>
    <row r="262" spans="1:7" s="128" customFormat="1" x14ac:dyDescent="0.25"/>
    <row r="263" spans="1:7" s="128" customFormat="1" x14ac:dyDescent="0.25"/>
    <row r="264" spans="1:7" s="128" customFormat="1" x14ac:dyDescent="0.25"/>
    <row r="265" spans="1:7" s="128" customFormat="1" x14ac:dyDescent="0.25">
      <c r="A265"/>
      <c r="B265"/>
      <c r="C265"/>
      <c r="D265"/>
      <c r="E265"/>
      <c r="F265"/>
      <c r="G265"/>
    </row>
    <row r="266" spans="1:7" s="128" customFormat="1" x14ac:dyDescent="0.25">
      <c r="A266"/>
      <c r="B266"/>
      <c r="C266"/>
      <c r="D266"/>
      <c r="E266"/>
      <c r="F266"/>
      <c r="G266"/>
    </row>
    <row r="267" spans="1:7" s="128" customFormat="1" x14ac:dyDescent="0.25">
      <c r="A267"/>
      <c r="B267"/>
      <c r="C267"/>
      <c r="D267"/>
      <c r="E267"/>
      <c r="F267"/>
      <c r="G267"/>
    </row>
    <row r="268" spans="1:7" s="128" customFormat="1" x14ac:dyDescent="0.25">
      <c r="A268"/>
      <c r="B268"/>
      <c r="C268"/>
      <c r="D268"/>
      <c r="E268"/>
      <c r="F268"/>
      <c r="G268"/>
    </row>
    <row r="269" spans="1:7" s="128" customFormat="1" x14ac:dyDescent="0.25">
      <c r="A269"/>
      <c r="B269"/>
      <c r="C269"/>
      <c r="D269"/>
      <c r="E269"/>
      <c r="F269"/>
      <c r="G269"/>
    </row>
    <row r="270" spans="1:7" s="128" customFormat="1" x14ac:dyDescent="0.25">
      <c r="A270"/>
      <c r="B270"/>
      <c r="C270"/>
      <c r="D270"/>
      <c r="E270"/>
      <c r="F270"/>
      <c r="G270"/>
    </row>
    <row r="271" spans="1:7" s="128" customFormat="1" x14ac:dyDescent="0.25">
      <c r="A271"/>
      <c r="B271"/>
      <c r="C271"/>
      <c r="D271"/>
      <c r="E271"/>
      <c r="F271"/>
      <c r="G271"/>
    </row>
    <row r="272" spans="1:7" s="128" customFormat="1" x14ac:dyDescent="0.25">
      <c r="A272"/>
      <c r="B272"/>
      <c r="C272"/>
      <c r="D272"/>
      <c r="E272"/>
      <c r="F272"/>
      <c r="G272"/>
    </row>
    <row r="273" spans="1:7" s="128" customFormat="1" x14ac:dyDescent="0.25">
      <c r="A273"/>
      <c r="B273"/>
      <c r="C273"/>
      <c r="D273"/>
      <c r="E273"/>
      <c r="F273"/>
      <c r="G273"/>
    </row>
    <row r="274" spans="1:7" s="128" customFormat="1" x14ac:dyDescent="0.25">
      <c r="A274"/>
      <c r="B274"/>
      <c r="C274"/>
      <c r="D274"/>
      <c r="E274"/>
      <c r="F274"/>
      <c r="G274"/>
    </row>
    <row r="275" spans="1:7" s="128" customFormat="1" x14ac:dyDescent="0.25">
      <c r="A275"/>
      <c r="B275"/>
      <c r="C275"/>
      <c r="D275"/>
      <c r="E275"/>
      <c r="F275"/>
      <c r="G275"/>
    </row>
    <row r="276" spans="1:7" s="128" customFormat="1" x14ac:dyDescent="0.25">
      <c r="A276"/>
      <c r="B276"/>
      <c r="C276"/>
      <c r="D276"/>
      <c r="E276"/>
      <c r="F276"/>
      <c r="G276"/>
    </row>
    <row r="277" spans="1:7" s="128" customFormat="1" x14ac:dyDescent="0.25">
      <c r="A277"/>
      <c r="B277"/>
      <c r="C277"/>
      <c r="D277"/>
      <c r="E277"/>
      <c r="F277"/>
      <c r="G277"/>
    </row>
    <row r="278" spans="1:7" s="128" customFormat="1" x14ac:dyDescent="0.25">
      <c r="A278"/>
      <c r="B278"/>
      <c r="C278"/>
      <c r="D278"/>
      <c r="E278"/>
      <c r="F278"/>
      <c r="G278"/>
    </row>
    <row r="279" spans="1:7" s="128" customFormat="1" x14ac:dyDescent="0.25">
      <c r="A279"/>
      <c r="B279"/>
      <c r="C279"/>
      <c r="D279"/>
      <c r="E279"/>
      <c r="F279"/>
      <c r="G279"/>
    </row>
    <row r="280" spans="1:7" s="128" customFormat="1" x14ac:dyDescent="0.25">
      <c r="A280"/>
      <c r="B280"/>
      <c r="C280"/>
      <c r="D280"/>
      <c r="E280"/>
      <c r="F280"/>
      <c r="G280"/>
    </row>
    <row r="281" spans="1:7" s="128" customFormat="1" x14ac:dyDescent="0.25">
      <c r="A281"/>
      <c r="B281"/>
      <c r="C281"/>
      <c r="D281"/>
      <c r="E281"/>
      <c r="F281"/>
      <c r="G281"/>
    </row>
    <row r="282" spans="1:7" s="128" customFormat="1" x14ac:dyDescent="0.25">
      <c r="A282"/>
      <c r="B282"/>
      <c r="C282"/>
      <c r="D282"/>
      <c r="E282"/>
      <c r="F282"/>
      <c r="G282"/>
    </row>
    <row r="283" spans="1:7" s="128" customFormat="1" x14ac:dyDescent="0.25">
      <c r="A283"/>
      <c r="B283"/>
      <c r="C283"/>
      <c r="D283"/>
      <c r="E283"/>
      <c r="F283"/>
      <c r="G283"/>
    </row>
    <row r="284" spans="1:7" s="128" customFormat="1" x14ac:dyDescent="0.25">
      <c r="A284"/>
      <c r="B284"/>
      <c r="C284"/>
      <c r="D284"/>
      <c r="E284"/>
      <c r="F284"/>
      <c r="G284"/>
    </row>
    <row r="285" spans="1:7" s="128" customFormat="1" x14ac:dyDescent="0.25">
      <c r="A285"/>
      <c r="B285"/>
      <c r="C285"/>
      <c r="D285"/>
      <c r="E285"/>
      <c r="F285"/>
      <c r="G285"/>
    </row>
    <row r="286" spans="1:7" s="128" customFormat="1" x14ac:dyDescent="0.25">
      <c r="A286"/>
      <c r="B286"/>
      <c r="C286"/>
      <c r="D286"/>
      <c r="E286"/>
      <c r="F286"/>
      <c r="G286"/>
    </row>
    <row r="287" spans="1:7" s="128" customFormat="1" x14ac:dyDescent="0.25">
      <c r="A287"/>
      <c r="B287"/>
      <c r="C287"/>
      <c r="D287"/>
      <c r="E287"/>
      <c r="F287"/>
      <c r="G287"/>
    </row>
    <row r="288" spans="1:7" s="128" customFormat="1" x14ac:dyDescent="0.25">
      <c r="A288"/>
      <c r="B288"/>
      <c r="C288"/>
      <c r="D288"/>
      <c r="E288"/>
      <c r="F288"/>
      <c r="G288"/>
    </row>
    <row r="289" spans="1:7" s="128" customFormat="1" x14ac:dyDescent="0.25">
      <c r="A289"/>
      <c r="B289"/>
      <c r="C289"/>
      <c r="D289"/>
      <c r="E289"/>
      <c r="F289"/>
      <c r="G289"/>
    </row>
    <row r="290" spans="1:7" s="128" customFormat="1" x14ac:dyDescent="0.25">
      <c r="A290"/>
      <c r="B290"/>
      <c r="C290"/>
      <c r="D290"/>
      <c r="E290"/>
      <c r="F290"/>
      <c r="G290"/>
    </row>
    <row r="291" spans="1:7" s="128" customFormat="1" x14ac:dyDescent="0.25">
      <c r="A291"/>
      <c r="B291"/>
      <c r="C291"/>
      <c r="D291"/>
      <c r="E291"/>
      <c r="F291"/>
      <c r="G291"/>
    </row>
  </sheetData>
  <mergeCells count="1">
    <mergeCell ref="B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57"/>
  <sheetViews>
    <sheetView zoomScale="85" zoomScaleNormal="85" workbookViewId="0">
      <pane ySplit="2" topLeftCell="A20" activePane="bottomLeft" state="frozen"/>
      <selection pane="bottomLeft" activeCell="C37" sqref="C37"/>
    </sheetView>
  </sheetViews>
  <sheetFormatPr defaultRowHeight="15" x14ac:dyDescent="0.25"/>
  <cols>
    <col min="2" max="2" width="15.7109375" customWidth="1"/>
    <col min="3" max="3" width="73.140625" customWidth="1"/>
  </cols>
  <sheetData>
    <row r="2" spans="2:3" x14ac:dyDescent="0.25">
      <c r="B2" t="s">
        <v>1694</v>
      </c>
    </row>
    <row r="4" spans="2:3" x14ac:dyDescent="0.25">
      <c r="B4" t="s">
        <v>1695</v>
      </c>
    </row>
    <row r="5" spans="2:3" ht="18.75" x14ac:dyDescent="0.3">
      <c r="B5" s="23" t="s">
        <v>40</v>
      </c>
      <c r="C5" t="s">
        <v>1696</v>
      </c>
    </row>
    <row r="6" spans="2:3" ht="18.75" x14ac:dyDescent="0.3">
      <c r="B6" s="23" t="s">
        <v>892</v>
      </c>
      <c r="C6" t="s">
        <v>1697</v>
      </c>
    </row>
    <row r="7" spans="2:3" ht="18.75" x14ac:dyDescent="0.3">
      <c r="B7" s="23" t="s">
        <v>1698</v>
      </c>
      <c r="C7" t="s">
        <v>1697</v>
      </c>
    </row>
    <row r="11" spans="2:3" s="14" customFormat="1" x14ac:dyDescent="0.25">
      <c r="B11" s="14" t="s">
        <v>1699</v>
      </c>
    </row>
    <row r="12" spans="2:3" s="14" customFormat="1" ht="75" x14ac:dyDescent="0.25">
      <c r="B12" s="22" t="s">
        <v>1700</v>
      </c>
      <c r="C12" s="13" t="s">
        <v>1701</v>
      </c>
    </row>
    <row r="13" spans="2:3" s="14" customFormat="1" ht="45" x14ac:dyDescent="0.25">
      <c r="B13" s="22" t="s">
        <v>42</v>
      </c>
      <c r="C13" s="13" t="s">
        <v>1702</v>
      </c>
    </row>
    <row r="14" spans="2:3" s="14" customFormat="1" ht="18.75" x14ac:dyDescent="0.25">
      <c r="B14" s="22" t="s">
        <v>817</v>
      </c>
      <c r="C14" s="13" t="s">
        <v>1703</v>
      </c>
    </row>
    <row r="15" spans="2:3" s="14" customFormat="1" ht="18.75" x14ac:dyDescent="0.25">
      <c r="B15" s="22" t="s">
        <v>965</v>
      </c>
      <c r="C15" s="13" t="s">
        <v>1704</v>
      </c>
    </row>
    <row r="16" spans="2:3" x14ac:dyDescent="0.25">
      <c r="C16" s="20"/>
    </row>
    <row r="17" spans="2:3" x14ac:dyDescent="0.25">
      <c r="C17" s="20"/>
    </row>
    <row r="18" spans="2:3" x14ac:dyDescent="0.25">
      <c r="C18" s="20"/>
    </row>
    <row r="19" spans="2:3" x14ac:dyDescent="0.25">
      <c r="B19" t="s">
        <v>1705</v>
      </c>
      <c r="C19" s="20"/>
    </row>
    <row r="20" spans="2:3" s="14" customFormat="1" ht="18.75" x14ac:dyDescent="0.25">
      <c r="B20" s="21" t="s">
        <v>1706</v>
      </c>
      <c r="C20" s="13" t="s">
        <v>1707</v>
      </c>
    </row>
    <row r="21" spans="2:3" s="14" customFormat="1" ht="60" x14ac:dyDescent="0.25">
      <c r="B21" s="21" t="s">
        <v>1708</v>
      </c>
      <c r="C21" s="13" t="s">
        <v>1709</v>
      </c>
    </row>
    <row r="22" spans="2:3" s="14" customFormat="1" ht="30" x14ac:dyDescent="0.25">
      <c r="B22" s="21" t="s">
        <v>43</v>
      </c>
      <c r="C22" s="13" t="s">
        <v>1710</v>
      </c>
    </row>
    <row r="23" spans="2:3" s="14" customFormat="1" ht="45" x14ac:dyDescent="0.25">
      <c r="B23" s="21" t="s">
        <v>824</v>
      </c>
      <c r="C23" s="13" t="s">
        <v>1711</v>
      </c>
    </row>
    <row r="24" spans="2:3" s="14" customFormat="1" x14ac:dyDescent="0.25">
      <c r="C24" s="13"/>
    </row>
    <row r="25" spans="2:3" s="14" customFormat="1" x14ac:dyDescent="0.25">
      <c r="C25" s="13"/>
    </row>
    <row r="26" spans="2:3" s="14" customFormat="1" x14ac:dyDescent="0.25">
      <c r="C26" s="13"/>
    </row>
    <row r="27" spans="2:3" s="14" customFormat="1" x14ac:dyDescent="0.25">
      <c r="B27" s="14" t="s">
        <v>1712</v>
      </c>
      <c r="C27" s="13"/>
    </row>
    <row r="28" spans="2:3" s="14" customFormat="1" ht="60" x14ac:dyDescent="0.25">
      <c r="B28" s="14" t="s">
        <v>1109</v>
      </c>
      <c r="C28" s="13" t="s">
        <v>1713</v>
      </c>
    </row>
    <row r="29" spans="2:3" s="14" customFormat="1" x14ac:dyDescent="0.25">
      <c r="B29" s="14" t="s">
        <v>1190</v>
      </c>
      <c r="C29" s="13" t="s">
        <v>1714</v>
      </c>
    </row>
    <row r="30" spans="2:3" s="14" customFormat="1" x14ac:dyDescent="0.25">
      <c r="B30" s="14" t="s">
        <v>1241</v>
      </c>
      <c r="C30" s="13" t="s">
        <v>1715</v>
      </c>
    </row>
    <row r="31" spans="2:3" s="14" customFormat="1" x14ac:dyDescent="0.25">
      <c r="B31" s="14" t="s">
        <v>1268</v>
      </c>
      <c r="C31" s="13" t="s">
        <v>1716</v>
      </c>
    </row>
    <row r="32" spans="2:3" s="14" customFormat="1" x14ac:dyDescent="0.25">
      <c r="B32" s="14" t="s">
        <v>1295</v>
      </c>
      <c r="C32" s="13" t="s">
        <v>1717</v>
      </c>
    </row>
    <row r="33" spans="2:3" s="14" customFormat="1" x14ac:dyDescent="0.25">
      <c r="B33" s="14" t="s">
        <v>936</v>
      </c>
      <c r="C33" s="13" t="s">
        <v>1718</v>
      </c>
    </row>
    <row r="34" spans="2:3" s="14" customFormat="1" x14ac:dyDescent="0.25">
      <c r="B34" s="14" t="s">
        <v>1365</v>
      </c>
      <c r="C34" s="13" t="s">
        <v>1719</v>
      </c>
    </row>
    <row r="35" spans="2:3" s="14" customFormat="1" ht="30" x14ac:dyDescent="0.25">
      <c r="B35" s="14" t="s">
        <v>818</v>
      </c>
      <c r="C35" s="13" t="s">
        <v>1720</v>
      </c>
    </row>
    <row r="36" spans="2:3" s="14" customFormat="1" ht="30" x14ac:dyDescent="0.25">
      <c r="B36" s="14" t="s">
        <v>903</v>
      </c>
      <c r="C36" s="13" t="s">
        <v>1721</v>
      </c>
    </row>
    <row r="37" spans="2:3" s="14" customFormat="1" x14ac:dyDescent="0.25">
      <c r="B37" s="14" t="s">
        <v>1322</v>
      </c>
      <c r="C37" s="13" t="s">
        <v>1722</v>
      </c>
    </row>
    <row r="38" spans="2:3" s="14" customFormat="1" ht="30" x14ac:dyDescent="0.25">
      <c r="B38" s="14" t="s">
        <v>1442</v>
      </c>
      <c r="C38" s="13" t="s">
        <v>1723</v>
      </c>
    </row>
    <row r="39" spans="2:3" s="14" customFormat="1" x14ac:dyDescent="0.25">
      <c r="C39" s="13"/>
    </row>
    <row r="40" spans="2:3" s="14" customFormat="1" x14ac:dyDescent="0.25">
      <c r="C40" s="13"/>
    </row>
    <row r="41" spans="2:3" s="14" customFormat="1" x14ac:dyDescent="0.25">
      <c r="C41" s="13"/>
    </row>
    <row r="42" spans="2:3" s="14" customFormat="1" x14ac:dyDescent="0.25">
      <c r="C42" s="13"/>
    </row>
    <row r="43" spans="2:3" s="14" customFormat="1" x14ac:dyDescent="0.25">
      <c r="C43" s="13"/>
    </row>
    <row r="44" spans="2:3" s="14" customFormat="1" x14ac:dyDescent="0.25">
      <c r="C44" s="13"/>
    </row>
    <row r="45" spans="2:3" s="14" customFormat="1" x14ac:dyDescent="0.25">
      <c r="C45" s="13"/>
    </row>
    <row r="46" spans="2:3" s="14" customFormat="1" x14ac:dyDescent="0.25">
      <c r="C46" s="13"/>
    </row>
    <row r="47" spans="2:3" s="14" customFormat="1" x14ac:dyDescent="0.25">
      <c r="C47" s="13"/>
    </row>
    <row r="48" spans="2:3" s="14" customFormat="1" x14ac:dyDescent="0.25">
      <c r="C48" s="13"/>
    </row>
    <row r="49" spans="3:3" s="14" customFormat="1" x14ac:dyDescent="0.25">
      <c r="C49" s="13"/>
    </row>
    <row r="50" spans="3:3" s="14" customFormat="1" x14ac:dyDescent="0.25">
      <c r="C50" s="13"/>
    </row>
    <row r="51" spans="3:3" s="14" customFormat="1" x14ac:dyDescent="0.25">
      <c r="C51" s="13"/>
    </row>
    <row r="52" spans="3:3" s="14" customFormat="1" x14ac:dyDescent="0.25">
      <c r="C52" s="13"/>
    </row>
    <row r="53" spans="3:3" x14ac:dyDescent="0.25">
      <c r="C53" s="20"/>
    </row>
    <row r="54" spans="3:3" x14ac:dyDescent="0.25">
      <c r="C54" s="20"/>
    </row>
    <row r="55" spans="3:3" x14ac:dyDescent="0.25">
      <c r="C55" s="20"/>
    </row>
    <row r="56" spans="3:3" x14ac:dyDescent="0.25">
      <c r="C56" s="20"/>
    </row>
    <row r="57" spans="3:3" x14ac:dyDescent="0.25">
      <c r="C57" s="20"/>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Memory Map Overview</vt:lpstr>
      <vt:lpstr>Register Map</vt:lpstr>
      <vt:lpstr>Address Ranges</vt:lpstr>
      <vt:lpstr>Change History</vt:lpstr>
      <vt:lpstr>Digital Test Mux</vt:lpstr>
      <vt:lpstr>Drop Downs</vt:lpstr>
      <vt:lpstr>'Register Map'!Print_Area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halil.ozbas</dc:creator>
  <cp:keywords/>
  <dc:description/>
  <cp:lastModifiedBy>Bud Abesingha</cp:lastModifiedBy>
  <cp:revision/>
  <dcterms:created xsi:type="dcterms:W3CDTF">2013-04-02T18:08:35Z</dcterms:created>
  <dcterms:modified xsi:type="dcterms:W3CDTF">2021-06-14T19:14:47Z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6fe166b7-874c-475a-9bab-38e4aef900f8</vt:lpwstr>
  </property>
</Properties>
</file>