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<sst xmlns="http://schemas.openxmlformats.org/spreadsheetml/2006/main" count="104" uniqueCount="60">
  <si>
    <t xml:space="preserve">PE24104 Telemetry</t>
  </si>
  <si>
    <t xml:space="preserve">Name</t>
  </si>
  <si>
    <t xml:space="preserve">Address </t>
  </si>
  <si>
    <t xml:space="preserve">Name </t>
  </si>
  <si>
    <t xml:space="preserve">Data</t>
  </si>
  <si>
    <t xml:space="preserve">Hex2Dec</t>
  </si>
  <si>
    <t xml:space="preserve">Hex2DeC/2048</t>
  </si>
  <si>
    <t xml:space="preserve">HEXTODEC VOUT - POWERS</t>
  </si>
  <si>
    <t xml:space="preserve">IOUT </t>
  </si>
  <si>
    <t xml:space="preserve">VOUT </t>
  </si>
  <si>
    <t xml:space="preserve">TEMP</t>
  </si>
  <si>
    <t xml:space="preserve">TELEMETRY</t>
  </si>
  <si>
    <t xml:space="preserve">VIN</t>
  </si>
  <si>
    <t xml:space="preserve">0x23E</t>
  </si>
  <si>
    <t xml:space="preserve">READ_VIN</t>
  </si>
  <si>
    <t xml:space="preserve">D817</t>
  </si>
  <si>
    <t xml:space="preserve">IIN</t>
  </si>
  <si>
    <t xml:space="preserve">0x23F</t>
  </si>
  <si>
    <t xml:space="preserve">READ_IIN</t>
  </si>
  <si>
    <t xml:space="preserve">VX</t>
  </si>
  <si>
    <t xml:space="preserve">0x24F</t>
  </si>
  <si>
    <t xml:space="preserve">ADC_VX_RSLT</t>
  </si>
  <si>
    <t xml:space="preserve">1F86</t>
  </si>
  <si>
    <t xml:space="preserve">VOUT1</t>
  </si>
  <si>
    <t xml:space="preserve">0x238</t>
  </si>
  <si>
    <t xml:space="preserve">READ2_VOUT</t>
  </si>
  <si>
    <t xml:space="preserve">A0D</t>
  </si>
  <si>
    <t xml:space="preserve">IOUT1</t>
  </si>
  <si>
    <t xml:space="preserve">0x239</t>
  </si>
  <si>
    <t xml:space="preserve">READ2_IOUT</t>
  </si>
  <si>
    <t xml:space="preserve">DFC2</t>
  </si>
  <si>
    <t xml:space="preserve">VOUT2</t>
  </si>
  <si>
    <t xml:space="preserve">0x23A</t>
  </si>
  <si>
    <t xml:space="preserve">READ3_VOUT</t>
  </si>
  <si>
    <t xml:space="preserve">0A0D</t>
  </si>
  <si>
    <t xml:space="preserve">IOUT2</t>
  </si>
  <si>
    <t xml:space="preserve">0x23B</t>
  </si>
  <si>
    <t xml:space="preserve">READ4_IOUT</t>
  </si>
  <si>
    <t xml:space="preserve">DFBD</t>
  </si>
  <si>
    <t xml:space="preserve">0x240</t>
  </si>
  <si>
    <t xml:space="preserve">READ_TEMP_1</t>
  </si>
  <si>
    <t xml:space="preserve">F056</t>
  </si>
  <si>
    <t xml:space="preserve">PE24103 Telemetry</t>
  </si>
  <si>
    <t xml:space="preserve">FF99</t>
  </si>
  <si>
    <t xml:space="preserve">DF99</t>
  </si>
  <si>
    <t xml:space="preserve">0x24E</t>
  </si>
  <si>
    <t xml:space="preserve">0x236</t>
  </si>
  <si>
    <t xml:space="preserve">READ1_VOUT</t>
  </si>
  <si>
    <t xml:space="preserve">0x237</t>
  </si>
  <si>
    <t xml:space="preserve">READ1_IOUT</t>
  </si>
  <si>
    <t xml:space="preserve">D800</t>
  </si>
  <si>
    <t xml:space="preserve">VOUT3</t>
  </si>
  <si>
    <t xml:space="preserve">IOUT3</t>
  </si>
  <si>
    <t xml:space="preserve">READ3_IOUT</t>
  </si>
  <si>
    <t xml:space="preserve">VOUT4</t>
  </si>
  <si>
    <t xml:space="preserve">0x23C</t>
  </si>
  <si>
    <t xml:space="preserve">READ4_VOUT</t>
  </si>
  <si>
    <t xml:space="preserve">IOUT4</t>
  </si>
  <si>
    <t xml:space="preserve">0x23D</t>
  </si>
  <si>
    <t xml:space="preserve">F799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</si>
</sst>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b val="true"/>
      <sz val="13"/>
      <name val="Arial"/>
      <family val="2"/>
      <charset val="1"/>
    </font>
    <font>
      <sz val="10"/>
      <color rgb="FF3333FF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7:N58"/>
  <sheetViews>
    <sheetView showFormulas="false" showGridLines="true" showRowColHeaders="true" showZeros="true" rightToLeft="false" tabSelected="true" showOutlineSymbols="true" defaultGridColor="true" view="normal" topLeftCell="C38" colorId="64" zoomScale="91" zoomScaleNormal="91" zoomScalePageLayoutView="100" workbookViewId="0">
      <selection pane="topLeft" activeCell="I65" activeCellId="0" sqref="I65:I66"/>
    </sheetView>
  </sheetViews>
  <sheetFormatPr defaultColWidth="11.625" defaultRowHeight="12.8" zeroHeight="false" outlineLevelRow="0" outlineLevelCol="0"/>
  <cols>
    <col collapsed="false" customWidth="true" hidden="false" outlineLevel="0" max="4" min="4" style="0" width="8.29"/>
    <col collapsed="false" customWidth="true" hidden="false" outlineLevel="0" max="5" min="5" style="0" width="8.48"/>
    <col collapsed="false" customWidth="true" hidden="false" outlineLevel="0" max="6" min="6" style="1" width="15.15"/>
    <col collapsed="false" customWidth="true" hidden="false" outlineLevel="0" max="7" min="7" style="0" width="8.79"/>
    <col collapsed="false" customWidth="true" hidden="false" outlineLevel="0" max="8" min="8" style="0" width="11.78"/>
    <col collapsed="false" customWidth="true" hidden="false" outlineLevel="0" max="9" min="9" style="0" width="17.59"/>
    <col collapsed="false" customWidth="true" hidden="false" outlineLevel="0" max="10" min="10" style="0" width="37.15"/>
    <col collapsed="false" customWidth="true" hidden="false" outlineLevel="0" max="14" min="14" style="0" width="19.77"/>
  </cols>
  <sheetData>
    <row r="7" customFormat="false" ht="12.8" hidden="false" customHeight="false" outlineLevel="0" collapsed="false">
      <c r="F7" s="0"/>
    </row>
    <row r="8" customFormat="false" ht="12.8" hidden="false" customHeight="false" outlineLevel="0" collapsed="false">
      <c r="F8" s="0"/>
    </row>
    <row r="9" customFormat="false" ht="12.8" hidden="false" customHeight="false" outlineLevel="0" collapsed="false">
      <c r="F9" s="0"/>
    </row>
    <row r="10" customFormat="false" ht="12.8" hidden="false" customHeight="false" outlineLevel="0" collapsed="false">
      <c r="F10" s="0"/>
    </row>
    <row r="11" customFormat="false" ht="12.8" hidden="false" customHeight="false" outlineLevel="0" collapsed="false">
      <c r="F11" s="0"/>
    </row>
    <row r="12" customFormat="false" ht="12.8" hidden="false" customHeight="false" outlineLevel="0" collapsed="false">
      <c r="F12" s="0"/>
    </row>
    <row r="13" customFormat="false" ht="12.8" hidden="false" customHeight="false" outlineLevel="0" collapsed="false">
      <c r="F13" s="0"/>
    </row>
    <row r="14" customFormat="false" ht="12.8" hidden="false" customHeight="false" outlineLevel="0" collapsed="false">
      <c r="F14" s="0"/>
    </row>
    <row r="15" customFormat="false" ht="12.8" hidden="false" customHeight="false" outlineLevel="0" collapsed="false">
      <c r="F15" s="0"/>
    </row>
    <row r="16" customFormat="false" ht="12.8" hidden="false" customHeight="false" outlineLevel="0" collapsed="false">
      <c r="F16" s="0"/>
    </row>
    <row r="28" customFormat="false" ht="16.15" hidden="false" customHeight="false" outlineLevel="0" collapsed="false">
      <c r="D28" s="2" t="s">
        <v>0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customFormat="false" ht="16.15" hidden="false" customHeight="false" outlineLevel="0" collapsed="false">
      <c r="D29" s="3" t="s">
        <v>1</v>
      </c>
      <c r="E29" s="3" t="s">
        <v>2</v>
      </c>
      <c r="F29" s="3" t="s">
        <v>3</v>
      </c>
      <c r="G29" s="4" t="s">
        <v>4</v>
      </c>
      <c r="H29" s="4" t="s">
        <v>5</v>
      </c>
      <c r="I29" s="4" t="s">
        <v>6</v>
      </c>
      <c r="J29" s="4" t="s">
        <v>7</v>
      </c>
      <c r="K29" s="4" t="s">
        <v>8</v>
      </c>
      <c r="L29" s="4" t="s">
        <v>9</v>
      </c>
      <c r="M29" s="4" t="s">
        <v>10</v>
      </c>
      <c r="N29" s="4" t="s">
        <v>11</v>
      </c>
    </row>
    <row r="30" customFormat="false" ht="12.8" hidden="false" customHeight="false" outlineLevel="0" collapsed="false">
      <c r="D30" s="5" t="s">
        <v>12</v>
      </c>
      <c r="E30" s="6" t="s">
        <v>13</v>
      </c>
      <c r="F30" s="6" t="s">
        <v>14</v>
      </c>
      <c r="G30" s="7" t="s">
        <v>15</v>
      </c>
      <c r="H30" s="8" t="n">
        <f aca="false">24089</f>
        <v>24089</v>
      </c>
      <c r="I30" s="8" t="n">
        <f aca="false">H30/2048</f>
        <v>11.76220703125</v>
      </c>
      <c r="J30" s="8" t="n">
        <f aca="false">H30-55296</f>
        <v>-31207</v>
      </c>
      <c r="K30" s="8"/>
      <c r="L30" s="8" t="n">
        <f aca="false">H30/2048</f>
        <v>11.76220703125</v>
      </c>
      <c r="M30" s="8"/>
      <c r="N30" s="8" t="n">
        <f aca="false">L30</f>
        <v>11.76220703125</v>
      </c>
    </row>
    <row r="31" customFormat="false" ht="12.8" hidden="false" customHeight="false" outlineLevel="0" collapsed="false">
      <c r="D31" s="5" t="s">
        <v>16</v>
      </c>
      <c r="E31" s="6" t="s">
        <v>17</v>
      </c>
      <c r="F31" s="6" t="s">
        <v>18</v>
      </c>
      <c r="G31" s="8" t="s">
        <v>15</v>
      </c>
      <c r="H31" s="8" t="n">
        <f aca="false">com.sun.star.sheet.addin.Analysis.getHex2Dec(G31)</f>
        <v>55319</v>
      </c>
      <c r="I31" s="8" t="n">
        <f aca="false">IF(((com.sun.star.sheet.addin.Analysis.getHex2Dec(G32)) &gt; 1023),  ((((com.sun.star.sheet.addin.Analysis.getHex2Dec(G32))-1024)/32) -32), ((com.sun.star.sheet.addin.Analysis.getHex2Dec(G32))/32))</f>
        <v>188.1875</v>
      </c>
      <c r="J31" s="8" t="n">
        <f aca="false">com.sun.star.sheet.addin.Analysis.getHex2Dec($G31)-55296</f>
        <v>23</v>
      </c>
      <c r="K31" s="8" t="n">
        <f aca="false">IF(J31&gt;1023 , ((J31-1024)/32-32), J31/32)</f>
        <v>0.71875</v>
      </c>
      <c r="L31" s="8"/>
      <c r="M31" s="8"/>
      <c r="N31" s="8" t="n">
        <f aca="false">K31</f>
        <v>0.71875</v>
      </c>
    </row>
    <row r="32" customFormat="false" ht="12.8" hidden="false" customHeight="false" outlineLevel="0" collapsed="false">
      <c r="D32" s="5" t="s">
        <v>19</v>
      </c>
      <c r="E32" s="6" t="s">
        <v>20</v>
      </c>
      <c r="F32" s="6" t="s">
        <v>21</v>
      </c>
      <c r="G32" s="8" t="s">
        <v>22</v>
      </c>
      <c r="H32" s="8" t="n">
        <f aca="false">com.sun.star.sheet.addin.Analysis.getHex2Dec(G32)</f>
        <v>8070</v>
      </c>
      <c r="I32" s="8" t="n">
        <f aca="false">H32/2048</f>
        <v>3.9404296875</v>
      </c>
      <c r="J32" s="8" t="n">
        <f aca="false">com.sun.star.sheet.addin.Analysis.getHex2Dec($G32)-55296</f>
        <v>-47226</v>
      </c>
      <c r="K32" s="8"/>
      <c r="L32" s="8" t="n">
        <f aca="false">H32/2048</f>
        <v>3.9404296875</v>
      </c>
      <c r="M32" s="8"/>
      <c r="N32" s="8" t="n">
        <f aca="false">L32</f>
        <v>3.9404296875</v>
      </c>
    </row>
    <row r="33" customFormat="false" ht="12.8" hidden="false" customHeight="false" outlineLevel="0" collapsed="false">
      <c r="D33" s="5" t="s">
        <v>23</v>
      </c>
      <c r="E33" s="6" t="s">
        <v>24</v>
      </c>
      <c r="F33" s="6" t="s">
        <v>25</v>
      </c>
      <c r="G33" s="8" t="s">
        <v>26</v>
      </c>
      <c r="H33" s="8" t="n">
        <f aca="false">com.sun.star.sheet.addin.Analysis.getHex2Dec(G33)</f>
        <v>2573</v>
      </c>
      <c r="I33" s="8" t="n">
        <f aca="false">H33/2048</f>
        <v>1.25634765625</v>
      </c>
      <c r="J33" s="8" t="n">
        <f aca="false">com.sun.star.sheet.addin.Analysis.getHex2Dec($G33)-55296</f>
        <v>-52723</v>
      </c>
      <c r="K33" s="8"/>
      <c r="L33" s="8" t="n">
        <f aca="false">H33/2048</f>
        <v>1.25634765625</v>
      </c>
      <c r="M33" s="8"/>
      <c r="N33" s="8" t="n">
        <f aca="false">L33</f>
        <v>1.25634765625</v>
      </c>
    </row>
    <row r="34" customFormat="false" ht="12.8" hidden="false" customHeight="false" outlineLevel="0" collapsed="false">
      <c r="D34" s="5" t="s">
        <v>27</v>
      </c>
      <c r="E34" s="6" t="s">
        <v>28</v>
      </c>
      <c r="F34" s="6" t="s">
        <v>29</v>
      </c>
      <c r="G34" s="8" t="s">
        <v>30</v>
      </c>
      <c r="H34" s="8" t="n">
        <f aca="false">com.sun.star.sheet.addin.Analysis.getHex2Dec(G34)</f>
        <v>57282</v>
      </c>
      <c r="I34" s="8" t="n">
        <f aca="false">H34/2048</f>
        <v>27.9697265625</v>
      </c>
      <c r="J34" s="8" t="n">
        <f aca="false">com.sun.star.sheet.addin.Analysis.getHex2Dec($G34)-55296</f>
        <v>1986</v>
      </c>
      <c r="K34" s="8" t="n">
        <f aca="false">IF(J34&gt;1023 , ((J34-1024)/32-32), J34/32)</f>
        <v>-1.9375</v>
      </c>
      <c r="L34" s="8"/>
      <c r="M34" s="8"/>
      <c r="N34" s="8" t="n">
        <f aca="false">K34</f>
        <v>-1.9375</v>
      </c>
    </row>
    <row r="35" customFormat="false" ht="12.8" hidden="false" customHeight="false" outlineLevel="0" collapsed="false">
      <c r="D35" s="5" t="s">
        <v>31</v>
      </c>
      <c r="E35" s="6" t="s">
        <v>32</v>
      </c>
      <c r="F35" s="6" t="s">
        <v>33</v>
      </c>
      <c r="G35" s="8" t="s">
        <v>34</v>
      </c>
      <c r="H35" s="8" t="n">
        <f aca="false">com.sun.star.sheet.addin.Analysis.getHex2Dec(G35)</f>
        <v>2573</v>
      </c>
      <c r="I35" s="8" t="n">
        <f aca="false">H35/2048</f>
        <v>1.25634765625</v>
      </c>
      <c r="J35" s="8" t="n">
        <f aca="false">com.sun.star.sheet.addin.Analysis.getHex2Dec($G35)-55296</f>
        <v>-52723</v>
      </c>
      <c r="K35" s="8"/>
      <c r="L35" s="8" t="n">
        <f aca="false">H35/2048</f>
        <v>1.25634765625</v>
      </c>
      <c r="M35" s="8"/>
      <c r="N35" s="8" t="n">
        <f aca="false">L35</f>
        <v>1.25634765625</v>
      </c>
    </row>
    <row r="36" customFormat="false" ht="12.8" hidden="false" customHeight="false" outlineLevel="0" collapsed="false">
      <c r="D36" s="5" t="s">
        <v>35</v>
      </c>
      <c r="E36" s="6" t="s">
        <v>36</v>
      </c>
      <c r="F36" s="6" t="s">
        <v>37</v>
      </c>
      <c r="G36" s="8" t="s">
        <v>38</v>
      </c>
      <c r="H36" s="8" t="n">
        <f aca="false">com.sun.star.sheet.addin.Analysis.getHex2Dec(G36)</f>
        <v>57277</v>
      </c>
      <c r="I36" s="8" t="n">
        <f aca="false">H36/2048</f>
        <v>27.96728515625</v>
      </c>
      <c r="J36" s="8" t="n">
        <f aca="false">com.sun.star.sheet.addin.Analysis.getHex2Dec($G36)-55296</f>
        <v>1981</v>
      </c>
      <c r="K36" s="8" t="n">
        <f aca="false">IF(J36&gt;1023 , ((J36-1024)/32-32), J36/32)</f>
        <v>-2.09375</v>
      </c>
      <c r="L36" s="8"/>
      <c r="M36" s="8"/>
      <c r="N36" s="8" t="n">
        <f aca="false">K36</f>
        <v>-2.09375</v>
      </c>
    </row>
    <row r="37" customFormat="false" ht="12.8" hidden="false" customHeight="false" outlineLevel="0" collapsed="false">
      <c r="D37" s="5" t="s">
        <v>10</v>
      </c>
      <c r="E37" s="6" t="s">
        <v>39</v>
      </c>
      <c r="F37" s="6" t="s">
        <v>40</v>
      </c>
      <c r="G37" s="8" t="s">
        <v>41</v>
      </c>
      <c r="H37" s="8" t="n">
        <f aca="false">com.sun.star.sheet.addin.Analysis.getHex2Dec(G37)</f>
        <v>61526</v>
      </c>
      <c r="I37" s="8" t="n">
        <f aca="false">H37/2048</f>
        <v>30.0419921875</v>
      </c>
      <c r="J37" s="8" t="n">
        <f aca="false">com.sun.star.sheet.addin.Analysis.getHex2Dec($G37)-61440</f>
        <v>86</v>
      </c>
      <c r="K37" s="8"/>
      <c r="L37" s="8"/>
      <c r="M37" s="8" t="n">
        <f aca="false">IF(J37&gt;1023 , ((J37-1024)/4-256), J37/4)</f>
        <v>21.5</v>
      </c>
      <c r="N37" s="8" t="n">
        <f aca="false">M37</f>
        <v>21.5</v>
      </c>
    </row>
    <row r="45" customFormat="false" ht="16.15" hidden="false" customHeight="false" outlineLevel="0" collapsed="false">
      <c r="D45" s="9" t="s">
        <v>42</v>
      </c>
      <c r="E45" s="9"/>
      <c r="F45" s="9"/>
      <c r="G45" s="9"/>
      <c r="H45" s="9"/>
      <c r="I45" s="9"/>
      <c r="J45" s="9"/>
      <c r="K45" s="9"/>
      <c r="L45" s="9"/>
      <c r="M45" s="9"/>
      <c r="N45" s="9"/>
    </row>
    <row r="46" customFormat="false" ht="16.15" hidden="false" customHeight="false" outlineLevel="0" collapsed="false">
      <c r="D46" s="3" t="s">
        <v>1</v>
      </c>
      <c r="E46" s="3" t="s">
        <v>2</v>
      </c>
      <c r="F46" s="3" t="s">
        <v>3</v>
      </c>
      <c r="G46" s="4" t="s">
        <v>4</v>
      </c>
      <c r="H46" s="4" t="s">
        <v>5</v>
      </c>
      <c r="I46" s="4" t="s">
        <v>6</v>
      </c>
      <c r="J46" s="4" t="s">
        <v>7</v>
      </c>
      <c r="K46" s="4" t="s">
        <v>8</v>
      </c>
      <c r="L46" s="4" t="s">
        <v>9</v>
      </c>
      <c r="M46" s="4" t="s">
        <v>10</v>
      </c>
      <c r="N46" s="4" t="s">
        <v>11</v>
      </c>
    </row>
    <row r="47" customFormat="false" ht="12.8" hidden="false" customHeight="false" outlineLevel="0" collapsed="false">
      <c r="D47" s="5" t="s">
        <v>12</v>
      </c>
      <c r="E47" s="6" t="s">
        <v>13</v>
      </c>
      <c r="F47" s="6" t="s">
        <v>14</v>
      </c>
      <c r="G47" s="10" t="s">
        <v>43</v>
      </c>
      <c r="H47" s="8" t="n">
        <f aca="false">com.sun.star.sheet.addin.Analysis.getHex2Dec(G47)</f>
        <v>65433</v>
      </c>
      <c r="I47" s="8" t="n">
        <f aca="false">H47/2048</f>
        <v>31.94970703125</v>
      </c>
      <c r="J47" s="8" t="n">
        <f aca="false">H47-55296</f>
        <v>10137</v>
      </c>
      <c r="K47" s="8"/>
      <c r="L47" s="8" t="n">
        <f aca="false">H47/2048</f>
        <v>31.94970703125</v>
      </c>
      <c r="M47" s="8"/>
      <c r="N47" s="8" t="n">
        <f aca="false">L47</f>
        <v>31.94970703125</v>
      </c>
    </row>
    <row r="48" customFormat="false" ht="12.8" hidden="false" customHeight="false" outlineLevel="0" collapsed="false">
      <c r="D48" s="5" t="s">
        <v>16</v>
      </c>
      <c r="E48" s="6" t="s">
        <v>17</v>
      </c>
      <c r="F48" s="6" t="s">
        <v>18</v>
      </c>
      <c r="G48" s="11" t="s">
        <v>44</v>
      </c>
      <c r="H48" s="8" t="n">
        <f aca="false">com.sun.star.sheet.addin.Analysis.getHex2Dec(G48)</f>
        <v>57241</v>
      </c>
      <c r="I48" s="8" t="n">
        <f aca="false">IF(((com.sun.star.sheet.addin.Analysis.getHex2Dec(G49)) &gt; 1023),  ((((com.sun.star.sheet.addin.Analysis.getHex2Dec(G49))-1024)/32) -32), ((com.sun.star.sheet.addin.Analysis.getHex2Dec(G49))/32))</f>
        <v>1980.78125</v>
      </c>
      <c r="J48" s="8" t="n">
        <f aca="false">com.sun.star.sheet.addin.Analysis.getHex2Dec($G48)-55296</f>
        <v>1945</v>
      </c>
      <c r="K48" s="8" t="n">
        <f aca="false">IF(J48&gt;1023 , ((J48-1024)/32-32), J48/32)</f>
        <v>-3.21875</v>
      </c>
      <c r="L48" s="8"/>
      <c r="M48" s="8"/>
      <c r="N48" s="8" t="n">
        <f aca="false">K48</f>
        <v>-3.21875</v>
      </c>
    </row>
    <row r="49" customFormat="false" ht="12.8" hidden="false" customHeight="false" outlineLevel="0" collapsed="false">
      <c r="D49" s="5" t="s">
        <v>19</v>
      </c>
      <c r="E49" s="6" t="s">
        <v>45</v>
      </c>
      <c r="F49" s="6" t="s">
        <v>21</v>
      </c>
      <c r="G49" s="11" t="s">
        <v>43</v>
      </c>
      <c r="H49" s="11" t="n">
        <f aca="false">com.sun.star.sheet.addin.Analysis.getHex2Dec(G49)</f>
        <v>65433</v>
      </c>
      <c r="I49" s="11" t="n">
        <f aca="false">H49/2048</f>
        <v>31.94970703125</v>
      </c>
      <c r="J49" s="11" t="n">
        <f aca="false">com.sun.star.sheet.addin.Analysis.getHex2Dec($G49)-55296</f>
        <v>10137</v>
      </c>
      <c r="K49" s="11"/>
      <c r="L49" s="11" t="n">
        <f aca="false">H49/2048</f>
        <v>31.94970703125</v>
      </c>
      <c r="M49" s="11"/>
      <c r="N49" s="11" t="n">
        <f aca="false">L49</f>
        <v>31.94970703125</v>
      </c>
    </row>
    <row r="50" customFormat="false" ht="12.8" hidden="false" customHeight="false" outlineLevel="0" collapsed="false">
      <c r="D50" s="5" t="s">
        <v>23</v>
      </c>
      <c r="E50" s="6" t="s">
        <v>46</v>
      </c>
      <c r="F50" s="6" t="s">
        <v>47</v>
      </c>
      <c r="G50" s="8" t="s">
        <v>43</v>
      </c>
      <c r="H50" s="11" t="n">
        <f aca="false">com.sun.star.sheet.addin.Analysis.getHex2Dec(G50)</f>
        <v>65433</v>
      </c>
      <c r="I50" s="11" t="n">
        <f aca="false">H50/2048</f>
        <v>31.94970703125</v>
      </c>
      <c r="J50" s="11" t="n">
        <f aca="false">com.sun.star.sheet.addin.Analysis.getHex2Dec($G50)-55296</f>
        <v>10137</v>
      </c>
      <c r="K50" s="11"/>
      <c r="L50" s="11" t="n">
        <f aca="false">H50/2048</f>
        <v>31.94970703125</v>
      </c>
      <c r="M50" s="11"/>
      <c r="N50" s="11" t="n">
        <f aca="false">L50</f>
        <v>31.94970703125</v>
      </c>
    </row>
    <row r="51" customFormat="false" ht="12.8" hidden="false" customHeight="false" outlineLevel="0" collapsed="false">
      <c r="D51" s="5" t="s">
        <v>27</v>
      </c>
      <c r="E51" s="6" t="s">
        <v>48</v>
      </c>
      <c r="F51" s="6" t="s">
        <v>49</v>
      </c>
      <c r="G51" s="11" t="s">
        <v>44</v>
      </c>
      <c r="H51" s="11" t="n">
        <f aca="false">com.sun.star.sheet.addin.Analysis.getHex2Dec(G51)</f>
        <v>57241</v>
      </c>
      <c r="I51" s="11" t="n">
        <f aca="false">H51/2048</f>
        <v>27.94970703125</v>
      </c>
      <c r="J51" s="11" t="n">
        <f aca="false">com.sun.star.sheet.addin.Analysis.getHex2Dec($G51)-55296</f>
        <v>1945</v>
      </c>
      <c r="K51" s="11" t="n">
        <f aca="false">IF(J51&gt;1023 , ((J51-1024)/32-32), J51/32)</f>
        <v>-3.21875</v>
      </c>
      <c r="L51" s="11"/>
      <c r="M51" s="11"/>
      <c r="N51" s="11" t="n">
        <f aca="false">K51</f>
        <v>-3.21875</v>
      </c>
    </row>
    <row r="52" customFormat="false" ht="12.8" hidden="false" customHeight="false" outlineLevel="0" collapsed="false">
      <c r="D52" s="5" t="s">
        <v>31</v>
      </c>
      <c r="E52" s="6" t="s">
        <v>24</v>
      </c>
      <c r="F52" s="6" t="s">
        <v>25</v>
      </c>
      <c r="G52" s="8" t="s">
        <v>43</v>
      </c>
      <c r="H52" s="11" t="n">
        <f aca="false">com.sun.star.sheet.addin.Analysis.getHex2Dec(G52)</f>
        <v>65433</v>
      </c>
      <c r="I52" s="11" t="n">
        <f aca="false">H52/2048</f>
        <v>31.94970703125</v>
      </c>
      <c r="J52" s="11" t="n">
        <f aca="false">com.sun.star.sheet.addin.Analysis.getHex2Dec($G52)-55296</f>
        <v>10137</v>
      </c>
      <c r="K52" s="11"/>
      <c r="L52" s="11" t="n">
        <f aca="false">H52/2048</f>
        <v>31.94970703125</v>
      </c>
      <c r="M52" s="11"/>
      <c r="N52" s="11" t="n">
        <f aca="false">L52</f>
        <v>31.94970703125</v>
      </c>
    </row>
    <row r="53" customFormat="false" ht="12.8" hidden="false" customHeight="false" outlineLevel="0" collapsed="false">
      <c r="D53" s="5" t="s">
        <v>35</v>
      </c>
      <c r="E53" s="6" t="s">
        <v>28</v>
      </c>
      <c r="F53" s="6" t="s">
        <v>29</v>
      </c>
      <c r="G53" s="8" t="s">
        <v>50</v>
      </c>
      <c r="H53" s="11" t="n">
        <f aca="false">com.sun.star.sheet.addin.Analysis.getHex2Dec(G53)</f>
        <v>55296</v>
      </c>
      <c r="I53" s="11" t="n">
        <f aca="false">H53/2048</f>
        <v>27</v>
      </c>
      <c r="J53" s="11" t="n">
        <f aca="false">com.sun.star.sheet.addin.Analysis.getHex2Dec($G53)-55296</f>
        <v>0</v>
      </c>
      <c r="K53" s="11" t="n">
        <f aca="false">IF(J53&gt;1023 , ((J53-1024)/32-32), J53/32)</f>
        <v>0</v>
      </c>
      <c r="L53" s="11"/>
      <c r="M53" s="11"/>
      <c r="N53" s="11" t="n">
        <f aca="false">K53</f>
        <v>0</v>
      </c>
    </row>
    <row r="54" customFormat="false" ht="12.8" hidden="false" customHeight="false" outlineLevel="0" collapsed="false">
      <c r="D54" s="5" t="s">
        <v>51</v>
      </c>
      <c r="E54" s="6" t="s">
        <v>32</v>
      </c>
      <c r="F54" s="6" t="s">
        <v>33</v>
      </c>
      <c r="G54" s="11" t="s">
        <v>43</v>
      </c>
      <c r="H54" s="11" t="n">
        <f aca="false">com.sun.star.sheet.addin.Analysis.getHex2Dec(G54)</f>
        <v>65433</v>
      </c>
      <c r="I54" s="11" t="n">
        <f aca="false">H54/2048</f>
        <v>31.94970703125</v>
      </c>
      <c r="J54" s="11" t="n">
        <f aca="false">com.sun.star.sheet.addin.Analysis.getHex2Dec($G54)-55296</f>
        <v>10137</v>
      </c>
      <c r="K54" s="11"/>
      <c r="L54" s="11" t="n">
        <f aca="false">H54/2048</f>
        <v>31.94970703125</v>
      </c>
      <c r="M54" s="11"/>
      <c r="N54" s="11" t="n">
        <f aca="false">L54</f>
        <v>31.94970703125</v>
      </c>
    </row>
    <row r="55" customFormat="false" ht="12.8" hidden="false" customHeight="false" outlineLevel="0" collapsed="false">
      <c r="D55" s="5" t="s">
        <v>52</v>
      </c>
      <c r="E55" s="6" t="s">
        <v>36</v>
      </c>
      <c r="F55" s="6" t="s">
        <v>53</v>
      </c>
      <c r="G55" s="11" t="s">
        <v>44</v>
      </c>
      <c r="H55" s="11" t="n">
        <f aca="false">com.sun.star.sheet.addin.Analysis.getHex2Dec(G55)</f>
        <v>57241</v>
      </c>
      <c r="I55" s="11" t="n">
        <f aca="false">H55/2048</f>
        <v>27.94970703125</v>
      </c>
      <c r="J55" s="11" t="n">
        <f aca="false">com.sun.star.sheet.addin.Analysis.getHex2Dec($G55)-55296</f>
        <v>1945</v>
      </c>
      <c r="K55" s="11" t="n">
        <f aca="false">IF(J55&gt;1023 , ((J55-1024)/32-32), J55/32)</f>
        <v>-3.21875</v>
      </c>
      <c r="L55" s="11"/>
      <c r="M55" s="11"/>
      <c r="N55" s="11" t="n">
        <f aca="false">K55</f>
        <v>-3.21875</v>
      </c>
    </row>
    <row r="56" customFormat="false" ht="12.8" hidden="false" customHeight="false" outlineLevel="0" collapsed="false">
      <c r="D56" s="5" t="s">
        <v>54</v>
      </c>
      <c r="E56" s="6" t="s">
        <v>55</v>
      </c>
      <c r="F56" s="6" t="s">
        <v>56</v>
      </c>
      <c r="G56" s="8" t="s">
        <v>43</v>
      </c>
      <c r="H56" s="11" t="n">
        <f aca="false">com.sun.star.sheet.addin.Analysis.getHex2Dec(G56)</f>
        <v>65433</v>
      </c>
      <c r="I56" s="11" t="n">
        <f aca="false">H56/2048</f>
        <v>31.94970703125</v>
      </c>
      <c r="J56" s="11" t="n">
        <f aca="false">com.sun.star.sheet.addin.Analysis.getHex2Dec($G56)-55296</f>
        <v>10137</v>
      </c>
      <c r="K56" s="11"/>
      <c r="L56" s="11" t="n">
        <f aca="false">H56/2048</f>
        <v>31.94970703125</v>
      </c>
      <c r="M56" s="11"/>
      <c r="N56" s="11" t="n">
        <f aca="false">L56</f>
        <v>31.94970703125</v>
      </c>
    </row>
    <row r="57" customFormat="false" ht="12.8" hidden="false" customHeight="false" outlineLevel="0" collapsed="false">
      <c r="D57" s="5" t="s">
        <v>57</v>
      </c>
      <c r="E57" s="6" t="s">
        <v>58</v>
      </c>
      <c r="F57" s="6" t="s">
        <v>37</v>
      </c>
      <c r="G57" s="11" t="s">
        <v>44</v>
      </c>
      <c r="H57" s="11" t="n">
        <f aca="false">com.sun.star.sheet.addin.Analysis.getHex2Dec(G57)</f>
        <v>57241</v>
      </c>
      <c r="I57" s="11" t="n">
        <f aca="false">H57/2048</f>
        <v>27.94970703125</v>
      </c>
      <c r="J57" s="11" t="n">
        <f aca="false">com.sun.star.sheet.addin.Analysis.getHex2Dec($G57)-55296</f>
        <v>1945</v>
      </c>
      <c r="K57" s="11" t="n">
        <f aca="false">IF(J57&gt;1023 , ((J57-1024)/32-32), J57/32)</f>
        <v>-3.21875</v>
      </c>
      <c r="L57" s="11"/>
      <c r="M57" s="11"/>
      <c r="N57" s="11" t="n">
        <f aca="false">K57</f>
        <v>-3.21875</v>
      </c>
    </row>
    <row r="58" customFormat="false" ht="12.8" hidden="false" customHeight="false" outlineLevel="0" collapsed="false">
      <c r="D58" s="5" t="s">
        <v>10</v>
      </c>
      <c r="E58" s="6" t="s">
        <v>39</v>
      </c>
      <c r="F58" s="6" t="s">
        <v>40</v>
      </c>
      <c r="G58" s="8" t="s">
        <v>59</v>
      </c>
      <c r="H58" s="11" t="n">
        <f aca="false">com.sun.star.sheet.addin.Analysis.getHex2Dec(G58)</f>
        <v>63385</v>
      </c>
      <c r="I58" s="11" t="n">
        <f aca="false">H58/2048</f>
        <v>30.94970703125</v>
      </c>
      <c r="J58" s="11" t="n">
        <f aca="false">com.sun.star.sheet.addin.Analysis.getHex2Dec($G58)-61440</f>
        <v>1945</v>
      </c>
      <c r="K58" s="11"/>
      <c r="L58" s="11"/>
      <c r="M58" s="11" t="n">
        <f aca="false">IF(J58&gt;1023 , ((J58-1024)/4-256), J58/4)</f>
        <v>-25.75</v>
      </c>
      <c r="N58" s="11" t="n">
        <f aca="false">M58</f>
        <v>-25.75</v>
      </c>
    </row>
  </sheetData>
  <mergeCells count="2">
    <mergeCell ref="D28:N28"/>
    <mergeCell ref="D45:N4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2022-05-09T13:29:18Z</dcterms:created>
  <dc:creator>Greg Horvath</dc:creator>
  <dc:description/>
  <dc:language>en-US</dc:language>
  <cp:lastModifiedBy/>
  <dcterms:modified xsi:type="dcterms:W3CDTF">2022-08-09T17:20:00Z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