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si\Google Drive\ASAP corpus\widget-demo\orangedemo\essaygrading\"/>
    </mc:Choice>
  </mc:AlternateContent>
  <xr:revisionPtr revIDLastSave="0" documentId="8_{9090EDAB-38F6-4AE2-8E32-F8DAF8A394C9}" xr6:coauthVersionLast="43" xr6:coauthVersionMax="43" xr10:uidLastSave="{00000000-0000-0000-0000-000000000000}"/>
  <bookViews>
    <workbookView xWindow="-28800" yWindow="2760" windowWidth="23040" windowHeight="12210" activeTab="1" xr2:uid="{50920D2B-2AA8-461F-8C40-13BCAA812BFC}"/>
  </bookViews>
  <sheets>
    <sheet name="List1" sheetId="1" r:id="rId1"/>
    <sheet name="Random forest 80%" sheetId="2" r:id="rId2"/>
    <sheet name="List4" sheetId="4" r:id="rId3"/>
    <sheet name="Lis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1" i="2" l="1"/>
  <c r="DL1" i="2"/>
  <c r="CL2" i="2"/>
  <c r="CL4" i="2"/>
  <c r="DL4" i="2"/>
  <c r="CL5" i="2"/>
  <c r="DL5" i="2"/>
  <c r="CL6" i="2"/>
  <c r="CL7" i="2"/>
  <c r="CL8" i="2"/>
  <c r="DL8" i="2"/>
  <c r="CL9" i="2"/>
  <c r="DL9" i="2"/>
  <c r="CL10" i="2"/>
  <c r="CL11" i="2"/>
  <c r="DL11" i="2"/>
  <c r="CL12" i="2"/>
  <c r="DL12" i="2"/>
  <c r="CL13" i="2"/>
  <c r="DL13" i="2"/>
  <c r="CL14" i="2"/>
  <c r="CL15" i="2"/>
  <c r="CL16" i="2"/>
  <c r="DL16" i="2"/>
  <c r="CL18" i="2"/>
  <c r="DL18" i="2"/>
  <c r="CL19" i="2"/>
  <c r="DL19" i="2"/>
  <c r="CL20" i="2"/>
  <c r="CL21" i="2"/>
  <c r="CL22" i="2"/>
  <c r="CL23" i="2"/>
  <c r="CL24" i="2"/>
  <c r="DL24" i="2"/>
  <c r="CL25" i="2"/>
  <c r="DL26" i="2"/>
  <c r="CL27" i="2"/>
  <c r="CL28" i="2"/>
  <c r="DL28" i="2"/>
  <c r="CL29" i="2"/>
  <c r="DL30" i="2"/>
  <c r="CL31" i="2"/>
  <c r="DL31" i="2"/>
  <c r="CL33" i="2"/>
  <c r="CL34" i="2"/>
  <c r="DL34" i="2"/>
  <c r="CL35" i="2"/>
  <c r="CL37" i="2"/>
  <c r="DL37" i="2"/>
  <c r="CL38" i="2"/>
  <c r="CL39" i="2"/>
  <c r="CL40" i="2"/>
  <c r="DL41" i="2"/>
  <c r="CL42" i="2"/>
  <c r="DL42" i="2"/>
  <c r="CL43" i="2"/>
  <c r="DM43" i="2"/>
  <c r="DL44" i="2"/>
  <c r="CL45" i="2"/>
  <c r="DL45" i="2"/>
  <c r="CL46" i="2"/>
  <c r="CL47" i="2"/>
  <c r="CL48" i="2"/>
  <c r="DL48" i="2"/>
  <c r="CL49" i="2"/>
  <c r="CL50" i="2"/>
  <c r="CL51" i="2"/>
  <c r="DL52" i="2"/>
  <c r="CL53" i="2"/>
  <c r="CL54" i="2"/>
  <c r="CL55" i="2"/>
  <c r="CL56" i="2"/>
  <c r="CL57" i="2"/>
  <c r="CL59" i="2"/>
  <c r="CL60" i="2"/>
  <c r="DL60" i="2"/>
  <c r="CL61" i="2"/>
  <c r="CL62" i="2"/>
  <c r="DL62" i="2"/>
  <c r="CL63" i="2"/>
  <c r="CL64" i="2"/>
  <c r="CL65" i="2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D59" i="2"/>
  <c r="E59" i="2" s="1"/>
  <c r="C59" i="2"/>
  <c r="D58" i="2"/>
  <c r="E58" i="2" s="1"/>
  <c r="C58" i="2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D51" i="2"/>
  <c r="E51" i="2" s="1"/>
  <c r="C51" i="2"/>
  <c r="D50" i="2"/>
  <c r="E50" i="2" s="1"/>
  <c r="C50" i="2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D43" i="2"/>
  <c r="E43" i="2" s="1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E36" i="2" s="1"/>
  <c r="C36" i="2"/>
  <c r="D35" i="2"/>
  <c r="E35" i="2" s="1"/>
  <c r="C35" i="2"/>
  <c r="D34" i="2"/>
  <c r="E34" i="2" s="1"/>
  <c r="C34" i="2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  <c r="D28" i="2"/>
  <c r="E28" i="2" s="1"/>
  <c r="C28" i="2"/>
  <c r="D27" i="2"/>
  <c r="E27" i="2" s="1"/>
  <c r="C27" i="2"/>
  <c r="D26" i="2"/>
  <c r="E26" i="2" s="1"/>
  <c r="C26" i="2"/>
  <c r="D25" i="2"/>
  <c r="E25" i="2" s="1"/>
  <c r="C25" i="2"/>
  <c r="D24" i="2"/>
  <c r="E24" i="2" s="1"/>
  <c r="C24" i="2"/>
  <c r="D23" i="2"/>
  <c r="E23" i="2" s="1"/>
  <c r="C23" i="2"/>
  <c r="D22" i="2"/>
  <c r="E22" i="2" s="1"/>
  <c r="C22" i="2"/>
  <c r="D21" i="2"/>
  <c r="E21" i="2" s="1"/>
  <c r="C21" i="2"/>
  <c r="D20" i="2"/>
  <c r="E20" i="2" s="1"/>
  <c r="C20" i="2"/>
  <c r="D19" i="2"/>
  <c r="E19" i="2" s="1"/>
  <c r="C19" i="2"/>
  <c r="D18" i="2"/>
  <c r="E18" i="2" s="1"/>
  <c r="C18" i="2"/>
  <c r="D17" i="2"/>
  <c r="E17" i="2" s="1"/>
  <c r="C17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2" i="2"/>
  <c r="E12" i="2" s="1"/>
  <c r="C12" i="2"/>
  <c r="D11" i="2"/>
  <c r="E11" i="2" s="1"/>
  <c r="C11" i="2"/>
  <c r="D10" i="2"/>
  <c r="E10" i="2" s="1"/>
  <c r="C10" i="2"/>
  <c r="D9" i="2"/>
  <c r="E9" i="2" s="1"/>
  <c r="C9" i="2"/>
  <c r="D8" i="2"/>
  <c r="E8" i="2" s="1"/>
  <c r="C8" i="2"/>
  <c r="D7" i="2"/>
  <c r="E7" i="2" s="1"/>
  <c r="C7" i="2"/>
  <c r="D6" i="2"/>
  <c r="E6" i="2" s="1"/>
  <c r="C6" i="2"/>
  <c r="D5" i="2"/>
  <c r="E5" i="2" s="1"/>
  <c r="C5" i="2"/>
  <c r="D4" i="2"/>
  <c r="E4" i="2" s="1"/>
  <c r="C4" i="2"/>
  <c r="D3" i="2"/>
  <c r="E3" i="2" s="1"/>
  <c r="C3" i="2"/>
  <c r="D2" i="2"/>
  <c r="E2" i="2" s="1"/>
  <c r="C2" i="2"/>
  <c r="D1" i="2"/>
  <c r="E1" i="2" s="1"/>
  <c r="C1" i="2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1" i="1"/>
  <c r="C2" i="1"/>
  <c r="D2" i="1"/>
  <c r="E2" i="1"/>
  <c r="C3" i="1"/>
  <c r="D3" i="1"/>
  <c r="E3" i="1"/>
  <c r="C4" i="1"/>
  <c r="D4" i="1"/>
  <c r="E4" i="1" s="1"/>
  <c r="C5" i="1"/>
  <c r="D5" i="1"/>
  <c r="E5" i="1" s="1"/>
  <c r="C6" i="1"/>
  <c r="D6" i="1"/>
  <c r="E6" i="1"/>
  <c r="C7" i="1"/>
  <c r="D7" i="1"/>
  <c r="E7" i="1" s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 s="1"/>
  <c r="C13" i="1"/>
  <c r="D13" i="1"/>
  <c r="E13" i="1" s="1"/>
  <c r="C14" i="1"/>
  <c r="D14" i="1"/>
  <c r="E14" i="1"/>
  <c r="C15" i="1"/>
  <c r="D15" i="1"/>
  <c r="E15" i="1" s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 s="1"/>
  <c r="C21" i="1"/>
  <c r="D21" i="1"/>
  <c r="E21" i="1" s="1"/>
  <c r="C22" i="1"/>
  <c r="D22" i="1"/>
  <c r="E22" i="1"/>
  <c r="C23" i="1"/>
  <c r="D23" i="1"/>
  <c r="E23" i="1" s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 s="1"/>
  <c r="C29" i="1"/>
  <c r="D29" i="1"/>
  <c r="E29" i="1" s="1"/>
  <c r="C30" i="1"/>
  <c r="D30" i="1"/>
  <c r="E30" i="1"/>
  <c r="C31" i="1"/>
  <c r="D31" i="1"/>
  <c r="E31" i="1" s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 s="1"/>
  <c r="C37" i="1"/>
  <c r="D37" i="1"/>
  <c r="E37" i="1" s="1"/>
  <c r="C38" i="1"/>
  <c r="D38" i="1"/>
  <c r="E38" i="1"/>
  <c r="C39" i="1"/>
  <c r="D39" i="1"/>
  <c r="E39" i="1" s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 s="1"/>
  <c r="C45" i="1"/>
  <c r="D45" i="1"/>
  <c r="E45" i="1" s="1"/>
  <c r="C46" i="1"/>
  <c r="D46" i="1"/>
  <c r="E46" i="1"/>
  <c r="C47" i="1"/>
  <c r="D47" i="1"/>
  <c r="E47" i="1" s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 s="1"/>
  <c r="C53" i="1"/>
  <c r="D53" i="1"/>
  <c r="E53" i="1" s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 s="1"/>
  <c r="C61" i="1"/>
  <c r="D61" i="1"/>
  <c r="E61" i="1" s="1"/>
  <c r="C62" i="1"/>
  <c r="D62" i="1"/>
  <c r="E62" i="1"/>
  <c r="C63" i="1"/>
  <c r="D63" i="1"/>
  <c r="E63" i="1"/>
  <c r="C64" i="1"/>
  <c r="D64" i="1"/>
  <c r="E64" i="1"/>
  <c r="C65" i="1"/>
  <c r="D65" i="1"/>
  <c r="E65" i="1"/>
  <c r="E1" i="1"/>
  <c r="D1" i="1"/>
  <c r="C1" i="1"/>
  <c r="F3" i="2" l="1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5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1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2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H9" i="2"/>
  <c r="H13" i="2"/>
  <c r="H21" i="2"/>
  <c r="H25" i="2"/>
  <c r="H29" i="2"/>
  <c r="H37" i="2"/>
  <c r="H41" i="2"/>
  <c r="H45" i="2"/>
  <c r="H49" i="2"/>
  <c r="H53" i="2"/>
  <c r="H57" i="2"/>
  <c r="H61" i="2"/>
  <c r="H5" i="2"/>
  <c r="H17" i="2"/>
  <c r="H3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3" i="2"/>
  <c r="H1" i="2"/>
  <c r="H65" i="2"/>
  <c r="H2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G1" i="2" l="1"/>
  <c r="J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</futureMetadata>
  <valueMetadata count="5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</valueMetadata>
</metadata>
</file>

<file path=xl/sharedStrings.xml><?xml version="1.0" encoding="utf-8"?>
<sst xmlns="http://schemas.openxmlformats.org/spreadsheetml/2006/main" count="2746" uniqueCount="757">
  <si>
    <t>0.950</t>
  </si>
  <si>
    <t>0.411</t>
  </si>
  <si>
    <t>0.116</t>
  </si>
  <si>
    <t>0.000</t>
  </si>
  <si>
    <t>0.151</t>
  </si>
  <si>
    <t>0.197</t>
  </si>
  <si>
    <t>0.409</t>
  </si>
  <si>
    <t>0.643</t>
  </si>
  <si>
    <t>0.093</t>
  </si>
  <si>
    <t>0.206</t>
  </si>
  <si>
    <t>0.689</t>
  </si>
  <si>
    <t>0.317</t>
  </si>
  <si>
    <t>0.415</t>
  </si>
  <si>
    <t>0.827</t>
  </si>
  <si>
    <t>0.754</t>
  </si>
  <si>
    <t>0.933</t>
  </si>
  <si>
    <t>0.808</t>
  </si>
  <si>
    <t>0.439</t>
  </si>
  <si>
    <t>0.335</t>
  </si>
  <si>
    <t>0.603</t>
  </si>
  <si>
    <t>0.554</t>
  </si>
  <si>
    <t>0.828</t>
  </si>
  <si>
    <t>0.888</t>
  </si>
  <si>
    <t>0.459</t>
  </si>
  <si>
    <t>0.903</t>
  </si>
  <si>
    <t>0.505</t>
  </si>
  <si>
    <t>0.175</t>
  </si>
  <si>
    <t>0.225</t>
  </si>
  <si>
    <t>0.204</t>
  </si>
  <si>
    <t>0.405</t>
  </si>
  <si>
    <t>0.678</t>
  </si>
  <si>
    <t>0.230</t>
  </si>
  <si>
    <t>0.706</t>
  </si>
  <si>
    <t>0.982</t>
  </si>
  <si>
    <t>0.423</t>
  </si>
  <si>
    <t>0.838</t>
  </si>
  <si>
    <t>0.796</t>
  </si>
  <si>
    <t>0.916</t>
  </si>
  <si>
    <t>0.870</t>
  </si>
  <si>
    <t>0.455</t>
  </si>
  <si>
    <t>0.392</t>
  </si>
  <si>
    <t>0.579</t>
  </si>
  <si>
    <t>0.676</t>
  </si>
  <si>
    <t>0.915</t>
  </si>
  <si>
    <t>0.494</t>
  </si>
  <si>
    <t>0.913</t>
  </si>
  <si>
    <t>0.421</t>
  </si>
  <si>
    <t>0.159</t>
  </si>
  <si>
    <t>0.516</t>
  </si>
  <si>
    <t>0.258</t>
  </si>
  <si>
    <t>0.043</t>
  </si>
  <si>
    <t>0.435</t>
  </si>
  <si>
    <t>0.704</t>
  </si>
  <si>
    <t>0.106</t>
  </si>
  <si>
    <t>0.248</t>
  </si>
  <si>
    <t>0.604</t>
  </si>
  <si>
    <t>0.936</t>
  </si>
  <si>
    <t>0.337</t>
  </si>
  <si>
    <t>0.404</t>
  </si>
  <si>
    <t>0.773</t>
  </si>
  <si>
    <t>0.886</t>
  </si>
  <si>
    <t>0.726</t>
  </si>
  <si>
    <t>0.368</t>
  </si>
  <si>
    <t>0.220</t>
  </si>
  <si>
    <t>0.514</t>
  </si>
  <si>
    <t>0.428</t>
  </si>
  <si>
    <t>0.775</t>
  </si>
  <si>
    <t>0.875</t>
  </si>
  <si>
    <t>0.397</t>
  </si>
  <si>
    <t>0.912</t>
  </si>
  <si>
    <t>0.508</t>
  </si>
  <si>
    <t>0.186</t>
  </si>
  <si>
    <t>0.181</t>
  </si>
  <si>
    <t>0.237</t>
  </si>
  <si>
    <t>0.462</t>
  </si>
  <si>
    <t>0.681</t>
  </si>
  <si>
    <t>0.232</t>
  </si>
  <si>
    <t>0.649</t>
  </si>
  <si>
    <t>0.358</t>
  </si>
  <si>
    <t>0.802</t>
  </si>
  <si>
    <t>0.934</t>
  </si>
  <si>
    <t>0.778</t>
  </si>
  <si>
    <t>0.306</t>
  </si>
  <si>
    <t>0.595</t>
  </si>
  <si>
    <t>0.803</t>
  </si>
  <si>
    <t>0.860</t>
  </si>
  <si>
    <t>0.418</t>
  </si>
  <si>
    <t>0.894</t>
  </si>
  <si>
    <t>0.158</t>
  </si>
  <si>
    <t>0.138</t>
  </si>
  <si>
    <t>0.096</t>
  </si>
  <si>
    <t>0.737</t>
  </si>
  <si>
    <t>0.272</t>
  </si>
  <si>
    <t>0.656</t>
  </si>
  <si>
    <t>0.975</t>
  </si>
  <si>
    <t>0.340</t>
  </si>
  <si>
    <t>0.381</t>
  </si>
  <si>
    <t>0.806</t>
  </si>
  <si>
    <t>0.720</t>
  </si>
  <si>
    <t>0.952</t>
  </si>
  <si>
    <t>0.755</t>
  </si>
  <si>
    <t>0.410</t>
  </si>
  <si>
    <t>0.296</t>
  </si>
  <si>
    <t>0.626</t>
  </si>
  <si>
    <t>0.473</t>
  </si>
  <si>
    <t>0.848</t>
  </si>
  <si>
    <t>0.486</t>
  </si>
  <si>
    <t>0.905</t>
  </si>
  <si>
    <t>0.416</t>
  </si>
  <si>
    <t>0.163</t>
  </si>
  <si>
    <t>0.326</t>
  </si>
  <si>
    <t>0.710</t>
  </si>
  <si>
    <t>0.252</t>
  </si>
  <si>
    <t>0.669</t>
  </si>
  <si>
    <t>0.436</t>
  </si>
  <si>
    <t>0.815</t>
  </si>
  <si>
    <t>0.746</t>
  </si>
  <si>
    <t>0.940</t>
  </si>
  <si>
    <t>0.794</t>
  </si>
  <si>
    <t>0.422</t>
  </si>
  <si>
    <t>0.328</t>
  </si>
  <si>
    <t>0.610</t>
  </si>
  <si>
    <t>0.538</t>
  </si>
  <si>
    <t>0.816</t>
  </si>
  <si>
    <t>0.868</t>
  </si>
  <si>
    <t>0.446</t>
  </si>
  <si>
    <t>0.898</t>
  </si>
  <si>
    <t>0.550</t>
  </si>
  <si>
    <t>0.187</t>
  </si>
  <si>
    <t>0.121</t>
  </si>
  <si>
    <t>0.165</t>
  </si>
  <si>
    <t>0.467</t>
  </si>
  <si>
    <t>0.798</t>
  </si>
  <si>
    <t>0.123</t>
  </si>
  <si>
    <t>0.319</t>
  </si>
  <si>
    <t>0.616</t>
  </si>
  <si>
    <t>0.938</t>
  </si>
  <si>
    <t>0.365</t>
  </si>
  <si>
    <t>0.438</t>
  </si>
  <si>
    <t>0.779</t>
  </si>
  <si>
    <t>0.668</t>
  </si>
  <si>
    <t>0.961</t>
  </si>
  <si>
    <t>0.695</t>
  </si>
  <si>
    <t>0.377</t>
  </si>
  <si>
    <t>0.244</t>
  </si>
  <si>
    <t>0.627</t>
  </si>
  <si>
    <t>0.390</t>
  </si>
  <si>
    <t>0.782</t>
  </si>
  <si>
    <t>0.814</t>
  </si>
  <si>
    <t>0.485</t>
  </si>
  <si>
    <t>0.901</t>
  </si>
  <si>
    <t>0.499</t>
  </si>
  <si>
    <t>0.239</t>
  </si>
  <si>
    <t>0.148</t>
  </si>
  <si>
    <t>0.713</t>
  </si>
  <si>
    <t>0.105</t>
  </si>
  <si>
    <t>0.254</t>
  </si>
  <si>
    <t>0.994</t>
  </si>
  <si>
    <t>0.345</t>
  </si>
  <si>
    <t>0.728</t>
  </si>
  <si>
    <t>0.927</t>
  </si>
  <si>
    <t>0.785</t>
  </si>
  <si>
    <t>0.305</t>
  </si>
  <si>
    <t>0.590</t>
  </si>
  <si>
    <t>0.517</t>
  </si>
  <si>
    <t>0.879</t>
  </si>
  <si>
    <t>0.433</t>
  </si>
  <si>
    <t>0.926</t>
  </si>
  <si>
    <t>0.992</t>
  </si>
  <si>
    <t>0.500</t>
  </si>
  <si>
    <t>0.228</t>
  </si>
  <si>
    <t>0.097</t>
  </si>
  <si>
    <t>0.562</t>
  </si>
  <si>
    <t>0.311</t>
  </si>
  <si>
    <t>0.744</t>
  </si>
  <si>
    <t>0.613</t>
  </si>
  <si>
    <t>0.929</t>
  </si>
  <si>
    <t>0.660</t>
  </si>
  <si>
    <t>0.198</t>
  </si>
  <si>
    <t>0.565</t>
  </si>
  <si>
    <t>0.351</t>
  </si>
  <si>
    <t>0.747</t>
  </si>
  <si>
    <t>0.804</t>
  </si>
  <si>
    <t>0.495</t>
  </si>
  <si>
    <t>0.829</t>
  </si>
  <si>
    <t>0.504</t>
  </si>
  <si>
    <t>0.139</t>
  </si>
  <si>
    <t>0.184</t>
  </si>
  <si>
    <t>0.417</t>
  </si>
  <si>
    <t>0.760</t>
  </si>
  <si>
    <t>0.101</t>
  </si>
  <si>
    <t>0.288</t>
  </si>
  <si>
    <t>0.598</t>
  </si>
  <si>
    <t>0.323</t>
  </si>
  <si>
    <t>0.452</t>
  </si>
  <si>
    <t>0.767</t>
  </si>
  <si>
    <t>0.658</t>
  </si>
  <si>
    <t>0.970</t>
  </si>
  <si>
    <t>0.679</t>
  </si>
  <si>
    <t>0.363</t>
  </si>
  <si>
    <t>0.635</t>
  </si>
  <si>
    <t>0.373</t>
  </si>
  <si>
    <t>0.771</t>
  </si>
  <si>
    <t>0.478</t>
  </si>
  <si>
    <t>0.481</t>
  </si>
  <si>
    <t>0.152</t>
  </si>
  <si>
    <t>0.343</t>
  </si>
  <si>
    <t>0.219</t>
  </si>
  <si>
    <t>0.378</t>
  </si>
  <si>
    <t>0.578</t>
  </si>
  <si>
    <t>0.081</t>
  </si>
  <si>
    <t>0.167</t>
  </si>
  <si>
    <t>0.907</t>
  </si>
  <si>
    <t>0.464</t>
  </si>
  <si>
    <t>0.964</t>
  </si>
  <si>
    <t>0.281</t>
  </si>
  <si>
    <t>0.667</t>
  </si>
  <si>
    <t>0.444</t>
  </si>
  <si>
    <t>0.512</t>
  </si>
  <si>
    <t>0.264</t>
  </si>
  <si>
    <t>0.087</t>
  </si>
  <si>
    <t>0.465</t>
  </si>
  <si>
    <t>0.677</t>
  </si>
  <si>
    <t>0.503</t>
  </si>
  <si>
    <t>0.476</t>
  </si>
  <si>
    <t>0.127</t>
  </si>
  <si>
    <t>0.168</t>
  </si>
  <si>
    <t>0.107</t>
  </si>
  <si>
    <t>0.302</t>
  </si>
  <si>
    <t>0.709</t>
  </si>
  <si>
    <t>0.983</t>
  </si>
  <si>
    <t>0.348</t>
  </si>
  <si>
    <t>0.839</t>
  </si>
  <si>
    <t>0.766</t>
  </si>
  <si>
    <t>0.942</t>
  </si>
  <si>
    <t>0.813</t>
  </si>
  <si>
    <t>0.457</t>
  </si>
  <si>
    <t>0.556</t>
  </si>
  <si>
    <t>0.840</t>
  </si>
  <si>
    <t>0.891</t>
  </si>
  <si>
    <t>0.466</t>
  </si>
  <si>
    <t>0.921</t>
  </si>
  <si>
    <t>0.533</t>
  </si>
  <si>
    <t>0.146</t>
  </si>
  <si>
    <t>0.251</t>
  </si>
  <si>
    <t>0.260</t>
  </si>
  <si>
    <t>0.702</t>
  </si>
  <si>
    <t>0.122</t>
  </si>
  <si>
    <t>0.246</t>
  </si>
  <si>
    <t>0.930</t>
  </si>
  <si>
    <t>0.820</t>
  </si>
  <si>
    <t>0.349</t>
  </si>
  <si>
    <t>0.395</t>
  </si>
  <si>
    <t>0.670</t>
  </si>
  <si>
    <t>0.569</t>
  </si>
  <si>
    <t>0.119</t>
  </si>
  <si>
    <t>0.475</t>
  </si>
  <si>
    <t>0.897</t>
  </si>
  <si>
    <t>0.136</t>
  </si>
  <si>
    <t>0.150</t>
  </si>
  <si>
    <t>0.172</t>
  </si>
  <si>
    <t>0.718</t>
  </si>
  <si>
    <t>0.786</t>
  </si>
  <si>
    <t>0.993</t>
  </si>
  <si>
    <t>0.885</t>
  </si>
  <si>
    <t>0.805</t>
  </si>
  <si>
    <t>0.867</t>
  </si>
  <si>
    <t>0.535</t>
  </si>
  <si>
    <t>0.389</t>
  </si>
  <si>
    <t>0.620</t>
  </si>
  <si>
    <t>0.628</t>
  </si>
  <si>
    <t>0.953</t>
  </si>
  <si>
    <t>0.412</t>
  </si>
  <si>
    <t>0.432</t>
  </si>
  <si>
    <t>0.140</t>
  </si>
  <si>
    <t>0.303</t>
  </si>
  <si>
    <t>0.213</t>
  </si>
  <si>
    <t>0.448</t>
  </si>
  <si>
    <t>0.115</t>
  </si>
  <si>
    <t>0.259</t>
  </si>
  <si>
    <t>0.449</t>
  </si>
  <si>
    <t>0.661</t>
  </si>
  <si>
    <t>0.488</t>
  </si>
  <si>
    <t>0.859</t>
  </si>
  <si>
    <t>0.568</t>
  </si>
  <si>
    <t>0.117</t>
  </si>
  <si>
    <t>0.666</t>
  </si>
  <si>
    <t>0.854</t>
  </si>
  <si>
    <t>0.434</t>
  </si>
  <si>
    <t>0.130</t>
  </si>
  <si>
    <t>0.217</t>
  </si>
  <si>
    <t>0.491</t>
  </si>
  <si>
    <t>0.788</t>
  </si>
  <si>
    <t>0.135</t>
  </si>
  <si>
    <t>0.310</t>
  </si>
  <si>
    <t>0.997</t>
  </si>
  <si>
    <t>0.524</t>
  </si>
  <si>
    <t>0.357</t>
  </si>
  <si>
    <t>0.447</t>
  </si>
  <si>
    <t>0.592</t>
  </si>
  <si>
    <t>0.307</t>
  </si>
  <si>
    <t>0.599</t>
  </si>
  <si>
    <t>0.276</t>
  </si>
  <si>
    <t>0.721</t>
  </si>
  <si>
    <t>0.750</t>
  </si>
  <si>
    <t>0.207</t>
  </si>
  <si>
    <t>0.344</t>
  </si>
  <si>
    <t>0.261</t>
  </si>
  <si>
    <t>0.012</t>
  </si>
  <si>
    <t>0.414</t>
  </si>
  <si>
    <t>0.692</t>
  </si>
  <si>
    <t>0.095</t>
  </si>
  <si>
    <t>0.725</t>
  </si>
  <si>
    <t>0.991</t>
  </si>
  <si>
    <t>0.333</t>
  </si>
  <si>
    <t>0.398</t>
  </si>
  <si>
    <t>0.849</t>
  </si>
  <si>
    <t>0.789</t>
  </si>
  <si>
    <t>0.969</t>
  </si>
  <si>
    <t>0.472</t>
  </si>
  <si>
    <t>0.379</t>
  </si>
  <si>
    <t>0.559</t>
  </si>
  <si>
    <t>0.877</t>
  </si>
  <si>
    <t>0.470</t>
  </si>
  <si>
    <t>0.085</t>
  </si>
  <si>
    <t>0.413</t>
  </si>
  <si>
    <t>0.098</t>
  </si>
  <si>
    <t>0.247</t>
  </si>
  <si>
    <t>0.601</t>
  </si>
  <si>
    <t>0.968</t>
  </si>
  <si>
    <t>0.442</t>
  </si>
  <si>
    <t>0.665</t>
  </si>
  <si>
    <t>0.858</t>
  </si>
  <si>
    <t>0.513</t>
  </si>
  <si>
    <t>0.900</t>
  </si>
  <si>
    <t>0.407</t>
  </si>
  <si>
    <t>0.945</t>
  </si>
  <si>
    <t>0.509</t>
  </si>
  <si>
    <t>0.222</t>
  </si>
  <si>
    <t>0.663</t>
  </si>
  <si>
    <t>0.083</t>
  </si>
  <si>
    <t>0.587</t>
  </si>
  <si>
    <t>0.289</t>
  </si>
  <si>
    <t>0.477</t>
  </si>
  <si>
    <t>0.761</t>
  </si>
  <si>
    <t>0.925</t>
  </si>
  <si>
    <t>0.354</t>
  </si>
  <si>
    <t>0.236</t>
  </si>
  <si>
    <t>0.764</t>
  </si>
  <si>
    <t>0.825</t>
  </si>
  <si>
    <t>0.532</t>
  </si>
  <si>
    <t>0.650</t>
  </si>
  <si>
    <t>0.250</t>
  </si>
  <si>
    <t>0.202</t>
  </si>
  <si>
    <t>0.460</t>
  </si>
  <si>
    <t>0.080</t>
  </si>
  <si>
    <t>0.003</t>
  </si>
  <si>
    <t>0.308</t>
  </si>
  <si>
    <t>0.010</t>
  </si>
  <si>
    <t>0.937</t>
  </si>
  <si>
    <t>0.471</t>
  </si>
  <si>
    <t>0.873</t>
  </si>
  <si>
    <t>0.674</t>
  </si>
  <si>
    <t>0.490</t>
  </si>
  <si>
    <t>0.268</t>
  </si>
  <si>
    <t>0.682</t>
  </si>
  <si>
    <t>0.555</t>
  </si>
  <si>
    <t>0.402</t>
  </si>
  <si>
    <t>0.126</t>
  </si>
  <si>
    <t>0.209</t>
  </si>
  <si>
    <t>0.111</t>
  </si>
  <si>
    <t>0.965</t>
  </si>
  <si>
    <t>0.367</t>
  </si>
  <si>
    <t>0.811</t>
  </si>
  <si>
    <t>0.743</t>
  </si>
  <si>
    <t>0.881</t>
  </si>
  <si>
    <t>0.843</t>
  </si>
  <si>
    <t>0.324</t>
  </si>
  <si>
    <t>0.812</t>
  </si>
  <si>
    <t>0.399</t>
  </si>
  <si>
    <t>0.902</t>
  </si>
  <si>
    <t>0.510</t>
  </si>
  <si>
    <t>0.185</t>
  </si>
  <si>
    <t>0.141</t>
  </si>
  <si>
    <t>0.210</t>
  </si>
  <si>
    <t>0.088</t>
  </si>
  <si>
    <t>0.224</t>
  </si>
  <si>
    <t>0.313</t>
  </si>
  <si>
    <t>0.406</t>
  </si>
  <si>
    <t>0.850</t>
  </si>
  <si>
    <t>0.935</t>
  </si>
  <si>
    <t>0.618</t>
  </si>
  <si>
    <t>0.851</t>
  </si>
  <si>
    <t>0.910</t>
  </si>
  <si>
    <t>0.496</t>
  </si>
  <si>
    <t>0.194</t>
  </si>
  <si>
    <t>0.675</t>
  </si>
  <si>
    <t>0.973</t>
  </si>
  <si>
    <t>0.425</t>
  </si>
  <si>
    <t>0.703</t>
  </si>
  <si>
    <t>0.954</t>
  </si>
  <si>
    <t>0.630</t>
  </si>
  <si>
    <t>0.846</t>
  </si>
  <si>
    <t>0.461</t>
  </si>
  <si>
    <t>0.060</t>
  </si>
  <si>
    <t>0.144</t>
  </si>
  <si>
    <t>0.400</t>
  </si>
  <si>
    <t>0.263</t>
  </si>
  <si>
    <t>0.655</t>
  </si>
  <si>
    <t>0.479</t>
  </si>
  <si>
    <t>0.688</t>
  </si>
  <si>
    <t>0.705</t>
  </si>
  <si>
    <t>0.408</t>
  </si>
  <si>
    <t>0.391</t>
  </si>
  <si>
    <t>0.545</t>
  </si>
  <si>
    <t>0.917</t>
  </si>
  <si>
    <t>0.350</t>
  </si>
  <si>
    <t>0.137</t>
  </si>
  <si>
    <t>0.777</t>
  </si>
  <si>
    <t>0.528</t>
  </si>
  <si>
    <t>0.874</t>
  </si>
  <si>
    <t>0.727</t>
  </si>
  <si>
    <t>0.454</t>
  </si>
  <si>
    <t>0.724</t>
  </si>
  <si>
    <t>0.852</t>
  </si>
  <si>
    <t>0.420</t>
  </si>
  <si>
    <t>0.498</t>
  </si>
  <si>
    <t>0.191</t>
  </si>
  <si>
    <t>0.170</t>
  </si>
  <si>
    <t>0.005</t>
  </si>
  <si>
    <t>0.114</t>
  </si>
  <si>
    <t>0.231</t>
  </si>
  <si>
    <t>0.014</t>
  </si>
  <si>
    <t>0.602</t>
  </si>
  <si>
    <t>0.955</t>
  </si>
  <si>
    <t>0.769</t>
  </si>
  <si>
    <t>0.636</t>
  </si>
  <si>
    <t>0.662</t>
  </si>
  <si>
    <t>0.214</t>
  </si>
  <si>
    <t>0.622</t>
  </si>
  <si>
    <t>0.469</t>
  </si>
  <si>
    <t>0.908</t>
  </si>
  <si>
    <t>0.142</t>
  </si>
  <si>
    <t>0.195</t>
  </si>
  <si>
    <t>0.384</t>
  </si>
  <si>
    <t>0.646</t>
  </si>
  <si>
    <t>0.129</t>
  </si>
  <si>
    <t>0.074</t>
  </si>
  <si>
    <t>0.177</t>
  </si>
  <si>
    <t>0.520</t>
  </si>
  <si>
    <t>0.497</t>
  </si>
  <si>
    <t>0.327</t>
  </si>
  <si>
    <t>0.624</t>
  </si>
  <si>
    <t>0.051</t>
  </si>
  <si>
    <t>0.215</t>
  </si>
  <si>
    <t>0.238</t>
  </si>
  <si>
    <t>0.807</t>
  </si>
  <si>
    <t>0.001</t>
  </si>
  <si>
    <t>0.161</t>
  </si>
  <si>
    <t>0.304</t>
  </si>
  <si>
    <t>0.723</t>
  </si>
  <si>
    <t>0.099</t>
  </si>
  <si>
    <t>0.262</t>
  </si>
  <si>
    <t>0.941</t>
  </si>
  <si>
    <t>0.847</t>
  </si>
  <si>
    <t>0.312</t>
  </si>
  <si>
    <t>0.684</t>
  </si>
  <si>
    <t>0.274</t>
  </si>
  <si>
    <t>0.687</t>
  </si>
  <si>
    <t>0.787</t>
  </si>
  <si>
    <t>0.529</t>
  </si>
  <si>
    <t>0.226</t>
  </si>
  <si>
    <t>0.108</t>
  </si>
  <si>
    <t>0.211</t>
  </si>
  <si>
    <t>0.719</t>
  </si>
  <si>
    <t>0.985</t>
  </si>
  <si>
    <t>0.730</t>
  </si>
  <si>
    <t>0.294</t>
  </si>
  <si>
    <t>0.683</t>
  </si>
  <si>
    <t>0.430</t>
  </si>
  <si>
    <t>0.468</t>
  </si>
  <si>
    <t>0.924</t>
  </si>
  <si>
    <t>0.154</t>
  </si>
  <si>
    <t>0.035</t>
  </si>
  <si>
    <t>0.104</t>
  </si>
  <si>
    <t>0.996</t>
  </si>
  <si>
    <t>0.845</t>
  </si>
  <si>
    <t>0.756</t>
  </si>
  <si>
    <t>0.986</t>
  </si>
  <si>
    <t>0.331</t>
  </si>
  <si>
    <t>0.707</t>
  </si>
  <si>
    <t>0.909</t>
  </si>
  <si>
    <t>0.611</t>
  </si>
  <si>
    <t>0.221</t>
  </si>
  <si>
    <t>0.223</t>
  </si>
  <si>
    <t>0.084</t>
  </si>
  <si>
    <t>0.748</t>
  </si>
  <si>
    <t>0.113</t>
  </si>
  <si>
    <t>0.004</t>
  </si>
  <si>
    <t>0.280</t>
  </si>
  <si>
    <t>0.013</t>
  </si>
  <si>
    <t>0.866</t>
  </si>
  <si>
    <t>0.401</t>
  </si>
  <si>
    <t>0.837</t>
  </si>
  <si>
    <t>0.393</t>
  </si>
  <si>
    <t>0.621</t>
  </si>
  <si>
    <t>0.506</t>
  </si>
  <si>
    <t>0.078</t>
  </si>
  <si>
    <t>0.770</t>
  </si>
  <si>
    <t>0.544</t>
  </si>
  <si>
    <t>0.162</t>
  </si>
  <si>
    <t>0.293</t>
  </si>
  <si>
    <t>0.031</t>
  </si>
  <si>
    <t>0.089</t>
  </si>
  <si>
    <t>0.240</t>
  </si>
  <si>
    <t>0.998</t>
  </si>
  <si>
    <t>0.315</t>
  </si>
  <si>
    <t>0.947</t>
  </si>
  <si>
    <t>0.523</t>
  </si>
  <si>
    <t>0.653</t>
  </si>
  <si>
    <t>0.625</t>
  </si>
  <si>
    <t>0.387</t>
  </si>
  <si>
    <t>0.297</t>
  </si>
  <si>
    <t>0.431</t>
  </si>
  <si>
    <t>0.103</t>
  </si>
  <si>
    <t>0.977</t>
  </si>
  <si>
    <t>0.507</t>
  </si>
  <si>
    <t>0.834</t>
  </si>
  <si>
    <t>0.385</t>
  </si>
  <si>
    <t>0.540</t>
  </si>
  <si>
    <t>0.714</t>
  </si>
  <si>
    <t>0.842</t>
  </si>
  <si>
    <t>0.826</t>
  </si>
  <si>
    <t>0.580</t>
  </si>
  <si>
    <t>0.931</t>
  </si>
  <si>
    <t>0.582</t>
  </si>
  <si>
    <t>0.193</t>
  </si>
  <si>
    <t>0.178</t>
  </si>
  <si>
    <t>0.145</t>
  </si>
  <si>
    <t>0.701</t>
  </si>
  <si>
    <t>0.124</t>
  </si>
  <si>
    <t>0.009</t>
  </si>
  <si>
    <t>0.245</t>
  </si>
  <si>
    <t>0.037</t>
  </si>
  <si>
    <t>0.375</t>
  </si>
  <si>
    <t>0.403</t>
  </si>
  <si>
    <t>0.700</t>
  </si>
  <si>
    <t>0.229</t>
  </si>
  <si>
    <t>0.708</t>
  </si>
  <si>
    <t>0.792</t>
  </si>
  <si>
    <t>0.502</t>
  </si>
  <si>
    <t>0.892</t>
  </si>
  <si>
    <t>0.515</t>
  </si>
  <si>
    <t>0.752</t>
  </si>
  <si>
    <t>0.989</t>
  </si>
  <si>
    <t>0.865</t>
  </si>
  <si>
    <t>0.809</t>
  </si>
  <si>
    <t>0.652</t>
  </si>
  <si>
    <t>0.911</t>
  </si>
  <si>
    <t>0.906</t>
  </si>
  <si>
    <t>0.542</t>
  </si>
  <si>
    <t>0.112</t>
  </si>
  <si>
    <t>0.441</t>
  </si>
  <si>
    <t>0.763</t>
  </si>
  <si>
    <t>0.109</t>
  </si>
  <si>
    <t>0.291</t>
  </si>
  <si>
    <t>0.629</t>
  </si>
  <si>
    <t>0.981</t>
  </si>
  <si>
    <t>0.347</t>
  </si>
  <si>
    <t>0.440</t>
  </si>
  <si>
    <t>0.914</t>
  </si>
  <si>
    <t>0.279</t>
  </si>
  <si>
    <t>0.790</t>
  </si>
  <si>
    <t>0.864</t>
  </si>
  <si>
    <t>0.487</t>
  </si>
  <si>
    <t>0.745</t>
  </si>
  <si>
    <t>0.419</t>
  </si>
  <si>
    <t>0.861</t>
  </si>
  <si>
    <t>0.819</t>
  </si>
  <si>
    <t>0.876</t>
  </si>
  <si>
    <t>0.492</t>
  </si>
  <si>
    <t>0.922</t>
  </si>
  <si>
    <t>0.483</t>
  </si>
  <si>
    <t>0.427</t>
  </si>
  <si>
    <t>0.314</t>
  </si>
  <si>
    <t>0.972</t>
  </si>
  <si>
    <t>0.673</t>
  </si>
  <si>
    <t>0.715</t>
  </si>
  <si>
    <t>0.388</t>
  </si>
  <si>
    <t>0.791</t>
  </si>
  <si>
    <t>0.920</t>
  </si>
  <si>
    <t>0.110</t>
  </si>
  <si>
    <t>0.212</t>
  </si>
  <si>
    <t>0.284</t>
  </si>
  <si>
    <t>0.585</t>
  </si>
  <si>
    <t>0.939</t>
  </si>
  <si>
    <t>0.332</t>
  </si>
  <si>
    <t>0.966</t>
  </si>
  <si>
    <t>0.637</t>
  </si>
  <si>
    <t>0.353</t>
  </si>
  <si>
    <t>0.762</t>
  </si>
  <si>
    <t>0.173</t>
  </si>
  <si>
    <t>0.028</t>
  </si>
  <si>
    <t>0.218</t>
  </si>
  <si>
    <t>0.738</t>
  </si>
  <si>
    <t>0.995</t>
  </si>
  <si>
    <t>0.857</t>
  </si>
  <si>
    <t>0.817</t>
  </si>
  <si>
    <t>0.698</t>
  </si>
  <si>
    <t>0.878</t>
  </si>
  <si>
    <t>0.286</t>
  </si>
  <si>
    <t>0.241</t>
  </si>
  <si>
    <t>0.094</t>
  </si>
  <si>
    <t>0.956</t>
  </si>
  <si>
    <t>0.429</t>
  </si>
  <si>
    <t>0.691</t>
  </si>
  <si>
    <t>0.584</t>
  </si>
  <si>
    <t>0.450</t>
  </si>
  <si>
    <t>0.869</t>
  </si>
  <si>
    <t>0.456</t>
  </si>
  <si>
    <t>0.183</t>
  </si>
  <si>
    <t>0.227</t>
  </si>
  <si>
    <t>0.320</t>
  </si>
  <si>
    <t>0.039</t>
  </si>
  <si>
    <t>0.026</t>
  </si>
  <si>
    <t>0.076</t>
  </si>
  <si>
    <t>0.131</t>
  </si>
  <si>
    <t>0.017</t>
  </si>
  <si>
    <t>0.334</t>
  </si>
  <si>
    <t>0.818</t>
  </si>
  <si>
    <t>0.057</t>
  </si>
  <si>
    <t>0.525</t>
  </si>
  <si>
    <t>0.044</t>
  </si>
  <si>
    <t>0.664</t>
  </si>
  <si>
    <t>0.396</t>
  </si>
  <si>
    <t>0.563</t>
  </si>
  <si>
    <t>0.923</t>
  </si>
  <si>
    <t>0.836</t>
  </si>
  <si>
    <t>0.437</t>
  </si>
  <si>
    <t>0.155</t>
  </si>
  <si>
    <t>0.482</t>
  </si>
  <si>
    <t>0.776</t>
  </si>
  <si>
    <t>0.128</t>
  </si>
  <si>
    <t>0.301</t>
  </si>
  <si>
    <t>0.359</t>
  </si>
  <si>
    <t>0.287</t>
  </si>
  <si>
    <t>0.614</t>
  </si>
  <si>
    <t>0.832</t>
  </si>
  <si>
    <t>0.282</t>
  </si>
  <si>
    <t>0.256</t>
  </si>
  <si>
    <t>0.758</t>
  </si>
  <si>
    <t>0.549</t>
  </si>
  <si>
    <t>0.300</t>
  </si>
  <si>
    <t>0.380</t>
  </si>
  <si>
    <t>0.521</t>
  </si>
  <si>
    <t>0.182</t>
  </si>
  <si>
    <t>0.234</t>
  </si>
  <si>
    <t>0.016</t>
  </si>
  <si>
    <t>0.318</t>
  </si>
  <si>
    <t>0.458</t>
  </si>
  <si>
    <t>0.729</t>
  </si>
  <si>
    <t>0.607</t>
  </si>
  <si>
    <t>0.196</t>
  </si>
  <si>
    <t>0.376</t>
  </si>
  <si>
    <t>0.733</t>
  </si>
  <si>
    <t>0.558</t>
  </si>
  <si>
    <t>0.711</t>
  </si>
  <si>
    <t>0.253</t>
  </si>
  <si>
    <t>0.645</t>
  </si>
  <si>
    <t>0.984</t>
  </si>
  <si>
    <t>0.325</t>
  </si>
  <si>
    <t>0.957</t>
  </si>
  <si>
    <t>0.631</t>
  </si>
  <si>
    <t>0.800</t>
  </si>
  <si>
    <t>0.463</t>
  </si>
  <si>
    <t>0.548</t>
  </si>
  <si>
    <t>0.199</t>
  </si>
  <si>
    <t>0.091</t>
  </si>
  <si>
    <t>0.200</t>
  </si>
  <si>
    <t>0.339</t>
  </si>
  <si>
    <t>0.267</t>
  </si>
  <si>
    <t>0.619</t>
  </si>
  <si>
    <t>0.102</t>
  </si>
  <si>
    <t>0.546</t>
  </si>
  <si>
    <t>0.174</t>
  </si>
  <si>
    <t>0.277</t>
  </si>
  <si>
    <t>0.686</t>
  </si>
  <si>
    <t>0.962</t>
  </si>
  <si>
    <t>0.383</t>
  </si>
  <si>
    <t>0.190</t>
  </si>
  <si>
    <t>0.271</t>
  </si>
  <si>
    <t>0.547</t>
  </si>
  <si>
    <t>0.561</t>
  </si>
  <si>
    <t>0.445</t>
  </si>
  <si>
    <t>0.255</t>
  </si>
  <si>
    <t>0.647</t>
  </si>
  <si>
    <t>0.801</t>
  </si>
  <si>
    <t>0.552</t>
  </si>
  <si>
    <t>0.208</t>
  </si>
  <si>
    <t>0.642</t>
  </si>
  <si>
    <t>0.560</t>
  </si>
  <si>
    <t>0.531</t>
  </si>
  <si>
    <t>0.799</t>
  </si>
  <si>
    <t>0.896</t>
  </si>
  <si>
    <t>0.372</t>
  </si>
  <si>
    <t>0.732</t>
  </si>
  <si>
    <t>0.426</t>
  </si>
  <si>
    <t>0.006</t>
  </si>
  <si>
    <t>0.633</t>
  </si>
  <si>
    <t>0.330</t>
  </si>
  <si>
    <t>0.058</t>
  </si>
  <si>
    <t>0.021</t>
  </si>
  <si>
    <t>0.336</t>
  </si>
  <si>
    <t>0.774</t>
  </si>
  <si>
    <t>0.501</t>
  </si>
  <si>
    <t>0.844</t>
  </si>
  <si>
    <t>0.987</t>
  </si>
  <si>
    <t>0.772</t>
  </si>
  <si>
    <t>0.480</t>
  </si>
  <si>
    <t>0.235</t>
  </si>
  <si>
    <t>0.821</t>
  </si>
  <si>
    <t>0.362</t>
  </si>
  <si>
    <t>0.639</t>
  </si>
  <si>
    <t>0.566</t>
  </si>
  <si>
    <t>0.685</t>
  </si>
  <si>
    <t>0.474</t>
  </si>
  <si>
    <t>0.731</t>
  </si>
  <si>
    <t>0.577</t>
  </si>
  <si>
    <t>0.275</t>
  </si>
  <si>
    <t>0.338</t>
  </si>
  <si>
    <t>0.765</t>
  </si>
  <si>
    <t>0.948</t>
  </si>
  <si>
    <t>0.360</t>
  </si>
  <si>
    <t>0.768</t>
  </si>
  <si>
    <t>0.810</t>
  </si>
  <si>
    <t>0.919</t>
  </si>
  <si>
    <t>0.100</t>
  </si>
  <si>
    <t>0.086</t>
  </si>
  <si>
    <t>0.694</t>
  </si>
  <si>
    <t>0.292</t>
  </si>
  <si>
    <t>0.830</t>
  </si>
  <si>
    <t>0.567</t>
  </si>
  <si>
    <t>0.831</t>
  </si>
  <si>
    <t>0.526</t>
  </si>
  <si>
    <t>0.833</t>
  </si>
  <si>
    <t>0.574</t>
  </si>
  <si>
    <t>0.257</t>
  </si>
  <si>
    <t>0.341</t>
  </si>
  <si>
    <t>0.265</t>
  </si>
  <si>
    <t>0.612</t>
  </si>
  <si>
    <t>0.617</t>
  </si>
  <si>
    <t>0.133</t>
  </si>
  <si>
    <t>0.055</t>
  </si>
  <si>
    <t>?</t>
  </si>
  <si>
    <t>0.157</t>
  </si>
  <si>
    <t>0.716</t>
  </si>
  <si>
    <t>0.784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</si>
</sst>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7" formatCode="#,##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0">
  <rv s="0">
    <v>12</v>
    <v>109</v>
  </rv>
  <rv s="0">
    <v>12</v>
    <v>000</v>
  </rv>
  <rv s="0">
    <v>12</v>
    <v>031</v>
  </rv>
  <rv s="0">
    <v>12</v>
    <v>015</v>
  </rv>
  <rv s="0">
    <v>12</v>
    <v>024</v>
  </rv>
  <rv s="0">
    <v>12</v>
    <v>008</v>
  </rv>
  <rv s="0">
    <v>12</v>
    <v>048</v>
  </rv>
  <rv s="0">
    <v>12</v>
    <v>086</v>
  </rv>
  <rv s="0">
    <v>12</v>
    <v>035</v>
  </rv>
  <rv s="0">
    <v>12</v>
    <v>067</v>
  </rv>
  <rv s="0">
    <v>12</v>
    <v>132</v>
  </rv>
  <rv s="0">
    <v>12</v>
    <v>017</v>
  </rv>
  <rv s="0">
    <v>12</v>
    <v>088</v>
  </rv>
  <rv s="0">
    <v>12</v>
    <v>003</v>
  </rv>
  <rv s="0">
    <v>12</v>
    <v>057</v>
  </rv>
  <rv s="0">
    <v>12</v>
    <v>096</v>
  </rv>
  <rv s="0">
    <v>12</v>
    <v>043</v>
  </rv>
  <rv s="0">
    <v>12</v>
    <v>085</v>
  </rv>
  <rv s="0">
    <v>12</v>
    <v>052</v>
  </rv>
  <rv s="0">
    <v>12</v>
    <v>154</v>
  </rv>
  <rv s="0">
    <v>12</v>
    <v>060</v>
  </rv>
  <rv s="0">
    <v>12</v>
    <v>075</v>
  </rv>
  <rv s="0">
    <v>12</v>
    <v>350</v>
  </rv>
  <rv s="0">
    <v>12</v>
    <v>076</v>
  </rv>
  <rv s="0">
    <v>12</v>
    <v>127</v>
  </rv>
  <rv s="0">
    <v>12</v>
    <v>037</v>
  </rv>
  <rv s="0">
    <v>12</v>
    <v>011</v>
  </rv>
  <rv s="0">
    <v>12</v>
    <v>149</v>
  </rv>
  <rv s="0">
    <v>12</v>
    <v>039</v>
  </rv>
  <rv s="0">
    <v>12</v>
    <v>045</v>
  </rv>
  <rv s="0">
    <v>12</v>
    <v>013</v>
  </rv>
  <rv s="0">
    <v>12</v>
    <v>006</v>
  </rv>
  <rv s="0">
    <v>12</v>
    <v>007</v>
  </rv>
  <rv s="0">
    <v>12</v>
    <v>128</v>
  </rv>
  <rv s="0">
    <v>12</v>
    <v>111</v>
  </rv>
  <rv s="0">
    <v>12</v>
    <v>667</v>
  </rv>
  <rv s="0">
    <v>12</v>
    <v>348</v>
  </rv>
  <rv s="0">
    <v>12</v>
    <v>059</v>
  </rv>
  <rv s="0">
    <v>12</v>
    <v>051</v>
  </rv>
  <rv s="0">
    <v>12</v>
    <v>089</v>
  </rv>
  <rv s="0">
    <v>12</v>
    <v>179</v>
  </rv>
  <rv s="0">
    <v>12</v>
    <v>087</v>
  </rv>
  <rv s="0">
    <v>12</v>
    <v>120</v>
  </rv>
  <rv s="0">
    <v>12</v>
    <v>009</v>
  </rv>
  <rv s="0">
    <v>12</v>
    <v>070</v>
  </rv>
  <rv s="0">
    <v>12</v>
    <v>090</v>
  </rv>
  <rv s="0">
    <v>12</v>
    <v>136</v>
  </rv>
  <rv s="0">
    <v>12</v>
    <v>124</v>
  </rv>
  <rv s="0">
    <v>12</v>
    <v>053</v>
  </rv>
  <rv s="0">
    <v>12</v>
    <v>199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F7FF-346B-457C-8CAD-1DC78CEF4265}">
  <dimension ref="A1:CZ65"/>
  <sheetViews>
    <sheetView topLeftCell="A52" workbookViewId="0">
      <selection activeCell="J2" sqref="A1:XFD1048576"/>
    </sheetView>
  </sheetViews>
  <sheetFormatPr defaultRowHeight="14.4" x14ac:dyDescent="0.3"/>
  <sheetData>
    <row r="1" spans="1:104" x14ac:dyDescent="0.3">
      <c r="A1" s="1">
        <v>9000</v>
      </c>
      <c r="B1" s="1">
        <v>8894</v>
      </c>
      <c r="C1" s="1">
        <f>A1/1000</f>
        <v>9</v>
      </c>
      <c r="D1">
        <f>B1/1000</f>
        <v>8.8940000000000001</v>
      </c>
      <c r="E1" s="1">
        <f>ROUND(D1,0)</f>
        <v>9</v>
      </c>
      <c r="F1" s="1"/>
      <c r="G1" s="1"/>
      <c r="H1" s="1">
        <f>IF(C1=E1,1,0)</f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E1" s="1"/>
      <c r="AF1" s="1"/>
      <c r="AG1" s="1"/>
      <c r="AH1" s="1"/>
      <c r="AJ1" s="1"/>
      <c r="AK1" s="1"/>
      <c r="AM1" s="1"/>
      <c r="AN1" s="1"/>
      <c r="AO1" s="1"/>
      <c r="AP1" s="1"/>
      <c r="AR1" s="1"/>
      <c r="AS1" s="1"/>
      <c r="AT1" s="1"/>
      <c r="AU1" s="1"/>
      <c r="AW1" s="1"/>
      <c r="AX1" s="1"/>
      <c r="AY1" s="1"/>
      <c r="AZ1" s="1"/>
      <c r="BA1" s="1"/>
      <c r="BC1" s="1"/>
      <c r="BD1" s="1"/>
      <c r="BF1" s="1"/>
      <c r="BH1" s="1"/>
      <c r="BI1" s="1"/>
      <c r="BJ1" s="1"/>
      <c r="BK1" s="1"/>
      <c r="BL1" s="1"/>
      <c r="BM1" s="1"/>
      <c r="BN1" s="1"/>
      <c r="BP1" s="1"/>
      <c r="BQ1" s="1"/>
      <c r="BU1" s="1"/>
      <c r="BW1" s="1"/>
      <c r="CG1" s="1"/>
      <c r="CH1" s="1"/>
      <c r="CJ1" s="1"/>
      <c r="CK1" s="1"/>
      <c r="CZ1" s="1"/>
    </row>
    <row r="2" spans="1:104" x14ac:dyDescent="0.3">
      <c r="A2" s="1">
        <v>10000</v>
      </c>
      <c r="B2" s="1">
        <v>9739</v>
      </c>
      <c r="C2" s="1">
        <f t="shared" ref="C2:C65" si="0">A2/1000</f>
        <v>10</v>
      </c>
      <c r="D2">
        <f t="shared" ref="D2:D65" si="1">B2/1000</f>
        <v>9.7390000000000008</v>
      </c>
      <c r="E2" s="1">
        <f t="shared" ref="E2:E65" si="2">ROUND(D2,0)</f>
        <v>10</v>
      </c>
      <c r="F2" s="1"/>
      <c r="G2" s="1"/>
      <c r="H2" s="1">
        <f t="shared" ref="H2:H65" si="3">IF(C2=E2,1,0)</f>
        <v>1</v>
      </c>
      <c r="I2" s="1"/>
      <c r="J2">
        <f>SUM(H:H)/65</f>
        <v>0.44615384615384618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  <c r="AA2" s="1"/>
      <c r="AB2" s="1"/>
      <c r="AC2" s="1"/>
      <c r="AE2" s="1"/>
      <c r="AF2" s="1"/>
      <c r="AG2" s="1"/>
      <c r="AH2" s="1"/>
      <c r="AI2" s="1"/>
      <c r="AJ2" s="1"/>
      <c r="AK2" s="1"/>
      <c r="AM2" s="1"/>
      <c r="AN2" s="1"/>
      <c r="AP2" s="1"/>
      <c r="AR2" s="1"/>
      <c r="AS2" s="1"/>
      <c r="AT2" s="1"/>
      <c r="AU2" s="1"/>
      <c r="AX2" s="1"/>
      <c r="AY2" s="1"/>
      <c r="AZ2" s="1"/>
      <c r="BA2" s="1"/>
      <c r="BD2" s="1"/>
      <c r="BF2" s="1"/>
      <c r="BH2" s="1"/>
      <c r="BI2" s="1"/>
      <c r="BJ2" s="1"/>
      <c r="BK2" s="1"/>
      <c r="BL2" s="1"/>
      <c r="BM2" s="1"/>
      <c r="BN2" s="1"/>
      <c r="BP2" s="1"/>
      <c r="BQ2" s="1"/>
      <c r="BR2" s="1"/>
      <c r="BU2" s="1"/>
      <c r="BW2" s="1"/>
      <c r="CG2" s="1"/>
      <c r="CH2" s="1"/>
      <c r="CK2" s="1"/>
      <c r="CZ2" s="1"/>
    </row>
    <row r="3" spans="1:104" x14ac:dyDescent="0.3">
      <c r="A3" s="1">
        <v>9000</v>
      </c>
      <c r="B3" s="1">
        <v>9333</v>
      </c>
      <c r="C3" s="1">
        <f t="shared" si="0"/>
        <v>9</v>
      </c>
      <c r="D3">
        <f t="shared" si="1"/>
        <v>9.3330000000000002</v>
      </c>
      <c r="E3" s="1">
        <f t="shared" si="2"/>
        <v>9</v>
      </c>
      <c r="F3" s="1"/>
      <c r="G3" s="1"/>
      <c r="H3" s="1">
        <f t="shared" si="3"/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M3" s="1"/>
      <c r="AN3" s="1"/>
      <c r="AO3" s="1"/>
      <c r="AP3" s="1"/>
      <c r="AR3" s="1"/>
      <c r="AS3" s="1"/>
      <c r="AT3" s="1"/>
      <c r="AU3" s="1"/>
      <c r="AW3" s="1"/>
      <c r="AX3" s="1"/>
      <c r="AY3" s="1"/>
      <c r="AZ3" s="1"/>
      <c r="BA3" s="1"/>
      <c r="BB3" s="1"/>
      <c r="BD3" s="1"/>
      <c r="BF3" s="1"/>
      <c r="BH3" s="1"/>
      <c r="BI3" s="1"/>
      <c r="BJ3" s="1"/>
      <c r="BK3" s="1"/>
      <c r="BL3" s="1"/>
      <c r="BM3" s="1"/>
      <c r="BP3" s="1"/>
      <c r="BQ3" s="1"/>
      <c r="BU3" s="1"/>
      <c r="BW3" s="1"/>
      <c r="CG3" s="1"/>
      <c r="CH3" s="1"/>
      <c r="CK3" s="1"/>
      <c r="CZ3" s="1"/>
    </row>
    <row r="4" spans="1:104" x14ac:dyDescent="0.3">
      <c r="A4" s="1">
        <v>9000</v>
      </c>
      <c r="B4" s="1">
        <v>9382</v>
      </c>
      <c r="C4" s="1">
        <f t="shared" si="0"/>
        <v>9</v>
      </c>
      <c r="D4">
        <f t="shared" si="1"/>
        <v>9.3819999999999997</v>
      </c>
      <c r="E4" s="1">
        <f t="shared" si="2"/>
        <v>9</v>
      </c>
      <c r="F4" s="1"/>
      <c r="G4" s="1"/>
      <c r="H4" s="1">
        <f t="shared" si="3"/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  <c r="AB4" s="1"/>
      <c r="AC4" s="1"/>
      <c r="AE4" s="1"/>
      <c r="AF4" s="1"/>
      <c r="AG4" s="1"/>
      <c r="AH4" s="1"/>
      <c r="AI4" s="1"/>
      <c r="AJ4" s="1"/>
      <c r="AL4" s="1"/>
      <c r="AM4" s="1"/>
      <c r="AN4" s="1"/>
      <c r="AO4" s="1"/>
      <c r="AP4" s="1"/>
      <c r="AR4" s="1"/>
      <c r="AS4" s="1"/>
      <c r="AT4" s="1"/>
      <c r="AU4" s="1"/>
      <c r="AY4" s="1"/>
      <c r="AZ4" s="1"/>
      <c r="BA4" s="1"/>
      <c r="BD4" s="1"/>
      <c r="BF4" s="1"/>
      <c r="BH4" s="1"/>
      <c r="BI4" s="1"/>
      <c r="BJ4" s="1"/>
      <c r="BK4" s="1"/>
      <c r="BL4" s="1"/>
      <c r="BM4" s="1"/>
      <c r="BN4" s="1"/>
      <c r="BP4" s="1"/>
      <c r="BQ4" s="1"/>
      <c r="BU4" s="1"/>
      <c r="BW4" s="1"/>
      <c r="CG4" s="1"/>
      <c r="CH4" s="1"/>
      <c r="CK4" s="1"/>
      <c r="CZ4" s="1"/>
    </row>
    <row r="5" spans="1:104" x14ac:dyDescent="0.3">
      <c r="A5" s="1">
        <v>10000</v>
      </c>
      <c r="B5" s="1">
        <v>8864</v>
      </c>
      <c r="C5" s="1">
        <f t="shared" si="0"/>
        <v>10</v>
      </c>
      <c r="D5">
        <f t="shared" si="1"/>
        <v>8.8640000000000008</v>
      </c>
      <c r="E5" s="1">
        <f t="shared" si="2"/>
        <v>9</v>
      </c>
      <c r="F5" s="1"/>
      <c r="G5" s="1"/>
      <c r="H5" s="1">
        <f t="shared" si="3"/>
        <v>0</v>
      </c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1"/>
      <c r="AA5" s="1"/>
      <c r="AB5" s="1"/>
      <c r="AC5" s="1"/>
      <c r="AE5" s="1"/>
      <c r="AF5" s="1"/>
      <c r="AG5" s="1"/>
      <c r="AH5" s="1"/>
      <c r="AI5" s="1"/>
      <c r="AJ5" s="1"/>
      <c r="AK5" s="1"/>
      <c r="AM5" s="1"/>
      <c r="AN5" s="1"/>
      <c r="AO5" s="1"/>
      <c r="AP5" s="1"/>
      <c r="AR5" s="1"/>
      <c r="AS5" s="1"/>
      <c r="AT5" s="1"/>
      <c r="AU5" s="1"/>
      <c r="AW5" s="1"/>
      <c r="AY5" s="1"/>
      <c r="AZ5" s="1"/>
      <c r="BA5" s="1"/>
      <c r="BD5" s="1"/>
      <c r="BF5" s="1"/>
      <c r="BG5" s="1"/>
      <c r="BH5" s="1"/>
      <c r="BI5" s="1"/>
      <c r="BJ5" s="1"/>
      <c r="BK5" s="1"/>
      <c r="BL5" s="1"/>
      <c r="BM5" s="1"/>
      <c r="BN5" s="1"/>
      <c r="BP5" s="1"/>
      <c r="BQ5" s="1"/>
      <c r="BU5" s="1"/>
      <c r="BW5" s="1"/>
      <c r="CG5" s="1"/>
      <c r="CH5" s="1"/>
      <c r="CK5" s="1"/>
      <c r="CZ5" s="1"/>
    </row>
    <row r="6" spans="1:104" x14ac:dyDescent="0.3">
      <c r="A6" s="1">
        <v>9000</v>
      </c>
      <c r="B6" s="1">
        <v>9503</v>
      </c>
      <c r="C6" s="1">
        <f t="shared" si="0"/>
        <v>9</v>
      </c>
      <c r="D6">
        <f t="shared" si="1"/>
        <v>9.5030000000000001</v>
      </c>
      <c r="E6" s="1">
        <f t="shared" si="2"/>
        <v>10</v>
      </c>
      <c r="F6" s="1"/>
      <c r="G6" s="1"/>
      <c r="H6" s="1">
        <f t="shared" si="3"/>
        <v>0</v>
      </c>
      <c r="I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1"/>
      <c r="AA6" s="1"/>
      <c r="AB6" s="1"/>
      <c r="AC6" s="1"/>
      <c r="AE6" s="1"/>
      <c r="AF6" s="1"/>
      <c r="AG6" s="1"/>
      <c r="AH6" s="1"/>
      <c r="AI6" s="1"/>
      <c r="AJ6" s="1"/>
      <c r="AK6" s="1"/>
      <c r="AM6" s="1"/>
      <c r="AN6" s="1"/>
      <c r="AO6" s="1"/>
      <c r="AP6" s="1"/>
      <c r="AR6" s="1"/>
      <c r="AS6" s="1"/>
      <c r="AT6" s="1"/>
      <c r="AU6" s="1"/>
      <c r="AY6" s="1"/>
      <c r="AZ6" s="1"/>
      <c r="BA6" s="1"/>
      <c r="BB6" s="1"/>
      <c r="BD6" s="1"/>
      <c r="BF6" s="1"/>
      <c r="BH6" s="1"/>
      <c r="BI6" s="1"/>
      <c r="BJ6" s="1"/>
      <c r="BK6" s="1"/>
      <c r="BL6" s="1"/>
      <c r="BM6" s="1"/>
      <c r="BN6" s="1"/>
      <c r="BP6" s="1"/>
      <c r="BQ6" s="1"/>
      <c r="BU6" s="1"/>
      <c r="BW6" s="1"/>
      <c r="CG6" s="1"/>
      <c r="CH6" s="1"/>
      <c r="CK6" s="1"/>
      <c r="CZ6" s="1"/>
    </row>
    <row r="7" spans="1:104" x14ac:dyDescent="0.3">
      <c r="A7" s="1">
        <v>8000</v>
      </c>
      <c r="B7" s="1">
        <v>8532</v>
      </c>
      <c r="C7" s="1">
        <f t="shared" si="0"/>
        <v>8</v>
      </c>
      <c r="D7">
        <f t="shared" si="1"/>
        <v>8.532</v>
      </c>
      <c r="E7" s="1">
        <f t="shared" si="2"/>
        <v>9</v>
      </c>
      <c r="F7" s="1"/>
      <c r="G7" s="1"/>
      <c r="H7" s="1">
        <f t="shared" si="3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1"/>
      <c r="AA7" s="1"/>
      <c r="AB7" s="1"/>
      <c r="AC7" s="1"/>
      <c r="AE7" s="1"/>
      <c r="AF7" s="1"/>
      <c r="AG7" s="1"/>
      <c r="AH7" s="1"/>
      <c r="AI7" s="1"/>
      <c r="AJ7" s="1"/>
      <c r="AK7" s="1"/>
      <c r="AM7" s="1"/>
      <c r="AN7" s="1"/>
      <c r="AO7" s="1"/>
      <c r="AP7" s="1"/>
      <c r="AR7" s="1"/>
      <c r="AS7" s="1"/>
      <c r="AT7" s="1"/>
      <c r="AU7" s="1"/>
      <c r="AY7" s="1"/>
      <c r="AZ7" s="1"/>
      <c r="BA7" s="1"/>
      <c r="BB7" s="1"/>
      <c r="BD7" s="1"/>
      <c r="BF7" s="1"/>
      <c r="BH7" s="1"/>
      <c r="BI7" s="1"/>
      <c r="BJ7" s="1"/>
      <c r="BK7" s="1"/>
      <c r="BL7" s="1"/>
      <c r="BM7" s="1"/>
      <c r="BN7" s="1"/>
      <c r="BP7" s="1"/>
      <c r="BQ7" s="1"/>
      <c r="BU7" s="1"/>
      <c r="BW7" s="1"/>
      <c r="CG7" s="1"/>
      <c r="CH7" s="1"/>
      <c r="CK7" s="1"/>
      <c r="CZ7" s="1"/>
    </row>
    <row r="8" spans="1:104" x14ac:dyDescent="0.3">
      <c r="A8" s="1">
        <v>10000</v>
      </c>
      <c r="B8" s="1">
        <v>9408</v>
      </c>
      <c r="C8" s="1">
        <f t="shared" si="0"/>
        <v>10</v>
      </c>
      <c r="D8">
        <f t="shared" si="1"/>
        <v>9.4079999999999995</v>
      </c>
      <c r="E8" s="1">
        <f t="shared" si="2"/>
        <v>9</v>
      </c>
      <c r="F8" s="1"/>
      <c r="G8" s="1"/>
      <c r="H8" s="1">
        <f t="shared" si="3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1"/>
      <c r="AA8" s="1"/>
      <c r="AB8" s="1"/>
      <c r="AC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R8" s="1"/>
      <c r="AS8" s="1"/>
      <c r="AT8" s="1"/>
      <c r="AU8" s="1"/>
      <c r="AY8" s="1"/>
      <c r="AZ8" s="1"/>
      <c r="BA8" s="1"/>
      <c r="BB8" s="1"/>
      <c r="BD8" s="1"/>
      <c r="BF8" s="1"/>
      <c r="BH8" s="1"/>
      <c r="BI8" s="1"/>
      <c r="BJ8" s="1"/>
      <c r="BK8" s="1"/>
      <c r="BL8" s="1"/>
      <c r="BM8" s="1"/>
      <c r="BN8" s="1"/>
      <c r="BP8" s="1"/>
      <c r="BQ8" s="1"/>
      <c r="BR8" s="1"/>
      <c r="BU8" s="1"/>
      <c r="BW8" s="1"/>
      <c r="CG8" s="1"/>
      <c r="CH8" s="1"/>
      <c r="CK8" s="1"/>
      <c r="CZ8" s="1"/>
    </row>
    <row r="9" spans="1:104" x14ac:dyDescent="0.3">
      <c r="A9" s="1">
        <v>9000</v>
      </c>
      <c r="B9" s="1">
        <v>8114</v>
      </c>
      <c r="C9" s="1">
        <f t="shared" si="0"/>
        <v>9</v>
      </c>
      <c r="D9">
        <f t="shared" si="1"/>
        <v>8.1140000000000008</v>
      </c>
      <c r="E9" s="1">
        <f t="shared" si="2"/>
        <v>8</v>
      </c>
      <c r="F9" s="1"/>
      <c r="G9" s="1"/>
      <c r="H9" s="1">
        <f t="shared" si="3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1"/>
      <c r="AA9" s="1"/>
      <c r="AB9" s="1"/>
      <c r="AC9" s="1"/>
      <c r="AE9" s="1"/>
      <c r="AF9" s="1"/>
      <c r="AG9" s="1"/>
      <c r="AH9" s="1"/>
      <c r="AJ9" s="1"/>
      <c r="AK9" s="1"/>
      <c r="AM9" s="1"/>
      <c r="AN9" s="1"/>
      <c r="AO9" s="1"/>
      <c r="AP9" s="1"/>
      <c r="AR9" s="1"/>
      <c r="AS9" s="1"/>
      <c r="AT9" s="1"/>
      <c r="AU9" s="1"/>
      <c r="AW9" s="1"/>
      <c r="AX9" s="1"/>
      <c r="AY9" s="1"/>
      <c r="AZ9" s="1"/>
      <c r="BA9" s="1"/>
      <c r="BB9" s="1"/>
      <c r="BD9" s="1"/>
      <c r="BF9" s="1"/>
      <c r="BH9" s="1"/>
      <c r="BI9" s="1"/>
      <c r="BJ9" s="1"/>
      <c r="BK9" s="1"/>
      <c r="BL9" s="1"/>
      <c r="BM9" s="1"/>
      <c r="BP9" s="1"/>
      <c r="BQ9" s="1"/>
      <c r="BU9" s="1"/>
      <c r="BW9" s="1"/>
      <c r="CG9" s="1"/>
      <c r="CH9" s="1"/>
      <c r="CK9" s="1"/>
      <c r="CZ9" s="1"/>
    </row>
    <row r="10" spans="1:104" x14ac:dyDescent="0.3">
      <c r="A10" s="1">
        <v>8000</v>
      </c>
      <c r="B10" s="1">
        <v>8144</v>
      </c>
      <c r="C10" s="1">
        <f t="shared" si="0"/>
        <v>8</v>
      </c>
      <c r="D10">
        <f t="shared" si="1"/>
        <v>8.1440000000000001</v>
      </c>
      <c r="E10" s="1">
        <f t="shared" si="2"/>
        <v>8</v>
      </c>
      <c r="F10" s="1"/>
      <c r="G10" s="1"/>
      <c r="H10" s="1">
        <f t="shared" si="3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M10" s="1"/>
      <c r="AN10" s="1"/>
      <c r="AO10" s="1"/>
      <c r="AR10" s="1"/>
      <c r="AS10" s="1"/>
      <c r="AT10" s="1"/>
      <c r="AU10" s="1"/>
      <c r="AX10" s="1"/>
      <c r="AY10" s="1"/>
      <c r="AZ10" s="1"/>
      <c r="BA10" s="1"/>
      <c r="BC10" s="1"/>
      <c r="BD10" s="1"/>
      <c r="BF10" s="1"/>
      <c r="BH10" s="1"/>
      <c r="BI10" s="1"/>
      <c r="BJ10" s="1"/>
      <c r="BK10" s="1"/>
      <c r="BL10" s="1"/>
      <c r="BM10" s="1"/>
      <c r="BN10" s="1"/>
      <c r="BP10" s="1"/>
      <c r="BQ10" s="1"/>
      <c r="BU10" s="1"/>
      <c r="BW10" s="1"/>
      <c r="CG10" s="1"/>
      <c r="CH10" s="1"/>
      <c r="CK10" s="1"/>
      <c r="CZ10" s="1"/>
    </row>
    <row r="11" spans="1:104" x14ac:dyDescent="0.3">
      <c r="A11" s="1">
        <v>8000</v>
      </c>
      <c r="B11" s="1">
        <v>7355</v>
      </c>
      <c r="C11" s="1">
        <f t="shared" si="0"/>
        <v>8</v>
      </c>
      <c r="D11">
        <f t="shared" si="1"/>
        <v>7.3550000000000004</v>
      </c>
      <c r="E11" s="1">
        <f t="shared" si="2"/>
        <v>7</v>
      </c>
      <c r="F11" s="1"/>
      <c r="G11" s="1"/>
      <c r="H11" s="1">
        <f t="shared" si="3"/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1"/>
      <c r="AA11" s="1"/>
      <c r="AB11" s="1"/>
      <c r="AC11" s="1"/>
      <c r="AE11" s="1"/>
      <c r="AF11" s="1"/>
      <c r="AG11" s="1"/>
      <c r="AH11" s="1"/>
      <c r="AJ11" s="1"/>
      <c r="AM11" s="1"/>
      <c r="AN11" s="1"/>
      <c r="AO11" s="1"/>
      <c r="AR11" s="1"/>
      <c r="AS11" s="1"/>
      <c r="AT11" s="1"/>
      <c r="AY11" s="1"/>
      <c r="AZ11" s="1"/>
      <c r="BA11" s="1"/>
      <c r="BF11" s="1"/>
      <c r="BH11" s="1"/>
      <c r="BI11" s="1"/>
      <c r="BJ11" s="1"/>
      <c r="BK11" s="1"/>
      <c r="BL11" s="1"/>
      <c r="BM11" s="1"/>
      <c r="BN11" s="1"/>
      <c r="BP11" s="1"/>
      <c r="BQ11" s="1"/>
      <c r="BU11" s="1"/>
      <c r="BW11" s="1"/>
      <c r="CH11" s="1"/>
      <c r="CK11" s="1"/>
      <c r="CZ11" s="1"/>
    </row>
    <row r="12" spans="1:104" x14ac:dyDescent="0.3">
      <c r="A12" s="1">
        <v>9000</v>
      </c>
      <c r="B12" s="1">
        <v>9489</v>
      </c>
      <c r="C12" s="1">
        <f t="shared" si="0"/>
        <v>9</v>
      </c>
      <c r="D12">
        <f t="shared" si="1"/>
        <v>9.4890000000000008</v>
      </c>
      <c r="E12" s="1">
        <f t="shared" si="2"/>
        <v>9</v>
      </c>
      <c r="F12" s="1"/>
      <c r="G12" s="1"/>
      <c r="H12" s="1">
        <f t="shared" si="3"/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Z12" s="1"/>
      <c r="AA12" s="1"/>
      <c r="AB12" s="1"/>
      <c r="AC12" s="1"/>
      <c r="AE12" s="1"/>
      <c r="AF12" s="1"/>
      <c r="AG12" s="1"/>
      <c r="AH12" s="1"/>
      <c r="AI12" s="1"/>
      <c r="AJ12" s="1"/>
      <c r="AL12" s="1"/>
      <c r="AM12" s="1"/>
      <c r="AN12" s="1"/>
      <c r="AO12" s="1"/>
      <c r="AP12" s="1"/>
      <c r="AR12" s="1"/>
      <c r="AS12" s="1"/>
      <c r="AT12" s="1"/>
      <c r="AU12" s="1"/>
      <c r="AW12" s="1"/>
      <c r="AX12" s="1"/>
      <c r="AY12" s="1"/>
      <c r="AZ12" s="1"/>
      <c r="BA12" s="1"/>
      <c r="BB12" s="1"/>
      <c r="BD12" s="1"/>
      <c r="BF12" s="1"/>
      <c r="BH12" s="1"/>
      <c r="BI12" s="1"/>
      <c r="BJ12" s="1"/>
      <c r="BK12" s="1"/>
      <c r="BL12" s="1"/>
      <c r="BM12" s="1"/>
      <c r="BP12" s="1"/>
      <c r="BQ12" s="1"/>
      <c r="BU12" s="1"/>
      <c r="BW12" s="1"/>
      <c r="CG12" s="1"/>
      <c r="CH12" s="1"/>
      <c r="CK12" s="1"/>
      <c r="CZ12" s="1"/>
    </row>
    <row r="13" spans="1:104" x14ac:dyDescent="0.3">
      <c r="A13" s="1">
        <v>7000</v>
      </c>
      <c r="B13" s="1">
        <v>7638</v>
      </c>
      <c r="C13" s="1">
        <f t="shared" si="0"/>
        <v>7</v>
      </c>
      <c r="D13">
        <f t="shared" si="1"/>
        <v>7.6379999999999999</v>
      </c>
      <c r="E13" s="1">
        <f t="shared" si="2"/>
        <v>8</v>
      </c>
      <c r="F13" s="1"/>
      <c r="G13" s="1"/>
      <c r="H13" s="1">
        <f t="shared" si="3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Z13" s="1"/>
      <c r="AA13" s="1"/>
      <c r="AB13" s="1"/>
      <c r="AC13" s="1"/>
      <c r="AE13" s="1"/>
      <c r="AF13" s="1"/>
      <c r="AG13" s="1"/>
      <c r="AH13" s="1"/>
      <c r="AJ13" s="1"/>
      <c r="AK13" s="1"/>
      <c r="AM13" s="1"/>
      <c r="AN13" s="1"/>
      <c r="AO13" s="1"/>
      <c r="AP13" s="1"/>
      <c r="AR13" s="1"/>
      <c r="AS13" s="1"/>
      <c r="AT13" s="1"/>
      <c r="AU13" s="1"/>
      <c r="AW13" s="1"/>
      <c r="AX13" s="1"/>
      <c r="AY13" s="1"/>
      <c r="AZ13" s="1"/>
      <c r="BA13" s="1"/>
      <c r="BB13" s="1"/>
      <c r="BF13" s="1"/>
      <c r="BH13" s="1"/>
      <c r="BI13" s="1"/>
      <c r="BJ13" s="1"/>
      <c r="BK13" s="1"/>
      <c r="BL13" s="1"/>
      <c r="BM13" s="1"/>
      <c r="BN13" s="1"/>
      <c r="BP13" s="1"/>
      <c r="BQ13" s="1"/>
      <c r="BU13" s="1"/>
      <c r="BW13" s="1"/>
      <c r="CH13" s="1"/>
      <c r="CK13" s="1"/>
      <c r="CZ13" s="1"/>
    </row>
    <row r="14" spans="1:104" x14ac:dyDescent="0.3">
      <c r="A14" s="1">
        <v>11000</v>
      </c>
      <c r="B14" s="1">
        <v>11451</v>
      </c>
      <c r="C14" s="1">
        <f t="shared" si="0"/>
        <v>11</v>
      </c>
      <c r="D14">
        <f t="shared" si="1"/>
        <v>11.451000000000001</v>
      </c>
      <c r="E14" s="1">
        <f t="shared" si="2"/>
        <v>11</v>
      </c>
      <c r="F14" s="1"/>
      <c r="G14" s="1"/>
      <c r="H14" s="1">
        <f t="shared" si="3"/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M14" s="1"/>
      <c r="AN14" s="1"/>
      <c r="AO14" s="1"/>
      <c r="AP14" s="1"/>
      <c r="AR14" s="1"/>
      <c r="AS14" s="1"/>
      <c r="AT14" s="1"/>
      <c r="AU14" s="1"/>
      <c r="AW14" s="1"/>
      <c r="AX14" s="1"/>
      <c r="AY14" s="1"/>
      <c r="AZ14" s="1"/>
      <c r="BA14" s="1"/>
      <c r="BD14" s="1"/>
      <c r="BF14" s="1"/>
      <c r="BH14" s="1"/>
      <c r="BI14" s="1"/>
      <c r="BJ14" s="1"/>
      <c r="BK14" s="1"/>
      <c r="BL14" s="1"/>
      <c r="BM14" s="1"/>
      <c r="BN14" s="1"/>
      <c r="BP14" s="1"/>
      <c r="BQ14" s="1"/>
      <c r="BU14" s="1"/>
      <c r="BW14" s="1"/>
      <c r="CG14" s="1"/>
      <c r="CH14" s="1"/>
      <c r="CK14" s="1"/>
      <c r="CZ14" s="1"/>
    </row>
    <row r="15" spans="1:104" x14ac:dyDescent="0.3">
      <c r="A15" s="1">
        <v>8000</v>
      </c>
      <c r="B15" s="1">
        <v>7396</v>
      </c>
      <c r="C15" s="1">
        <f t="shared" si="0"/>
        <v>8</v>
      </c>
      <c r="D15">
        <f t="shared" si="1"/>
        <v>7.3959999999999999</v>
      </c>
      <c r="E15" s="1">
        <f t="shared" si="2"/>
        <v>7</v>
      </c>
      <c r="F15" s="1"/>
      <c r="G15" s="1"/>
      <c r="H15" s="1">
        <f t="shared" si="3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Z15" s="1"/>
      <c r="AA15" s="1"/>
      <c r="AB15" s="1"/>
      <c r="AC15" s="1"/>
      <c r="AE15" s="1"/>
      <c r="AF15" s="1"/>
      <c r="AG15" s="1"/>
      <c r="AH15" s="1"/>
      <c r="AI15" s="1"/>
      <c r="AJ15" s="1"/>
      <c r="AM15" s="1"/>
      <c r="AN15" s="1"/>
      <c r="AP15" s="1"/>
      <c r="AR15" s="1"/>
      <c r="AS15" s="1"/>
      <c r="AT15" s="1"/>
      <c r="AU15" s="1"/>
      <c r="AY15" s="1"/>
      <c r="AZ15" s="1"/>
      <c r="BA15" s="1"/>
      <c r="BF15" s="1"/>
      <c r="BG15" s="1"/>
      <c r="BH15" s="1"/>
      <c r="BJ15" s="1"/>
      <c r="BK15" s="1"/>
      <c r="BL15" s="1"/>
      <c r="BM15" s="1"/>
      <c r="BN15" s="1"/>
      <c r="BP15" s="1"/>
      <c r="BQ15" s="1"/>
      <c r="BU15" s="1"/>
      <c r="BW15" s="1"/>
      <c r="CH15" s="1"/>
      <c r="CK15" s="1"/>
      <c r="CZ15" s="1"/>
    </row>
    <row r="16" spans="1:104" x14ac:dyDescent="0.3">
      <c r="A16" s="1">
        <v>7000</v>
      </c>
      <c r="B16" s="1">
        <v>7746</v>
      </c>
      <c r="C16" s="1">
        <f t="shared" si="0"/>
        <v>7</v>
      </c>
      <c r="D16">
        <f t="shared" si="1"/>
        <v>7.7460000000000004</v>
      </c>
      <c r="E16" s="1">
        <f t="shared" si="2"/>
        <v>8</v>
      </c>
      <c r="F16" s="1"/>
      <c r="G16" s="1"/>
      <c r="H16" s="1">
        <f t="shared" si="3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Z16" s="1"/>
      <c r="AA16" s="1"/>
      <c r="AB16" s="1"/>
      <c r="AC16" s="1"/>
      <c r="AE16" s="1"/>
      <c r="AF16" s="1"/>
      <c r="AG16" s="1"/>
      <c r="AH16" s="1"/>
      <c r="AI16" s="1"/>
      <c r="AJ16" s="1"/>
      <c r="AL16" s="1"/>
      <c r="AM16" s="1"/>
      <c r="AN16" s="1"/>
      <c r="AO16" s="1"/>
      <c r="AP16" s="1"/>
      <c r="AR16" s="1"/>
      <c r="AS16" s="1"/>
      <c r="AT16" s="1"/>
      <c r="AU16" s="1"/>
      <c r="AY16" s="1"/>
      <c r="AZ16" s="1"/>
      <c r="BA16" s="1"/>
      <c r="BB16" s="1"/>
      <c r="BD16" s="1"/>
      <c r="BF16" s="1"/>
      <c r="BH16" s="1"/>
      <c r="BI16" s="1"/>
      <c r="BJ16" s="1"/>
      <c r="BK16" s="1"/>
      <c r="BL16" s="1"/>
      <c r="BM16" s="1"/>
      <c r="BN16" s="1"/>
      <c r="BP16" s="1"/>
      <c r="BQ16" s="1"/>
      <c r="BU16" s="1"/>
      <c r="BW16" s="1"/>
      <c r="CH16" s="1"/>
      <c r="CK16" s="1"/>
      <c r="CZ16" s="1"/>
    </row>
    <row r="17" spans="1:104" x14ac:dyDescent="0.3">
      <c r="A17" s="1">
        <v>10000</v>
      </c>
      <c r="B17" s="1">
        <v>10353</v>
      </c>
      <c r="C17" s="1">
        <f t="shared" si="0"/>
        <v>10</v>
      </c>
      <c r="D17">
        <f t="shared" si="1"/>
        <v>10.353</v>
      </c>
      <c r="E17" s="1">
        <f t="shared" si="2"/>
        <v>10</v>
      </c>
      <c r="F17" s="1"/>
      <c r="G17" s="1"/>
      <c r="H17" s="1">
        <f t="shared" si="3"/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  <c r="AI17" s="1"/>
      <c r="AJ17" s="1"/>
      <c r="AK17" s="1"/>
      <c r="AM17" s="1"/>
      <c r="AN17" s="1"/>
      <c r="AO17" s="1"/>
      <c r="AR17" s="1"/>
      <c r="AS17" s="1"/>
      <c r="AT17" s="1"/>
      <c r="AU17" s="1"/>
      <c r="AW17" s="1"/>
      <c r="AY17" s="1"/>
      <c r="AZ17" s="1"/>
      <c r="BA17" s="1"/>
      <c r="BB17" s="1"/>
      <c r="BD17" s="1"/>
      <c r="BE17" s="1"/>
      <c r="BF17" s="1"/>
      <c r="BH17" s="1"/>
      <c r="BI17" s="1"/>
      <c r="BJ17" s="1"/>
      <c r="BK17" s="1"/>
      <c r="BL17" s="1"/>
      <c r="BM17" s="1"/>
      <c r="BN17" s="1"/>
      <c r="BP17" s="1"/>
      <c r="BQ17" s="1"/>
      <c r="BR17" s="1"/>
      <c r="BU17" s="1"/>
      <c r="BW17" s="1"/>
      <c r="CG17" s="1"/>
      <c r="CH17" s="1"/>
      <c r="CK17" s="1"/>
      <c r="CZ17" s="1"/>
    </row>
    <row r="18" spans="1:104" x14ac:dyDescent="0.3">
      <c r="A18" s="1">
        <v>8000</v>
      </c>
      <c r="B18" s="1">
        <v>8356</v>
      </c>
      <c r="C18" s="1">
        <f t="shared" si="0"/>
        <v>8</v>
      </c>
      <c r="D18">
        <f t="shared" si="1"/>
        <v>8.3559999999999999</v>
      </c>
      <c r="E18" s="1">
        <f t="shared" si="2"/>
        <v>8</v>
      </c>
      <c r="F18" s="1"/>
      <c r="G18" s="1"/>
      <c r="H18" s="1">
        <f t="shared" si="3"/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Z18" s="1"/>
      <c r="AA18" s="1"/>
      <c r="AB18" s="1"/>
      <c r="AC18" s="1"/>
      <c r="AE18" s="1"/>
      <c r="AF18" s="1"/>
      <c r="AG18" s="1"/>
      <c r="AH18" s="1"/>
      <c r="AI18" s="1"/>
      <c r="AJ18" s="1"/>
      <c r="AK18" s="1"/>
      <c r="AM18" s="1"/>
      <c r="AN18" s="1"/>
      <c r="AO18" s="1"/>
      <c r="AR18" s="1"/>
      <c r="AS18" s="1"/>
      <c r="AT18" s="1"/>
      <c r="AY18" s="1"/>
      <c r="AZ18" s="1"/>
      <c r="BA18" s="1"/>
      <c r="BB18" s="1"/>
      <c r="BD18" s="1"/>
      <c r="BF18" s="1"/>
      <c r="BH18" s="1"/>
      <c r="BI18" s="1"/>
      <c r="BJ18" s="1"/>
      <c r="BK18" s="1"/>
      <c r="BL18" s="1"/>
      <c r="BM18" s="1"/>
      <c r="BP18" s="1"/>
      <c r="BQ18" s="1"/>
      <c r="BU18" s="1"/>
      <c r="BW18" s="1"/>
      <c r="CG18" s="1"/>
      <c r="CH18" s="1"/>
      <c r="CK18" s="1"/>
      <c r="CZ18" s="1"/>
    </row>
    <row r="19" spans="1:104" x14ac:dyDescent="0.3">
      <c r="A19" s="1">
        <v>8000</v>
      </c>
      <c r="B19" s="1">
        <v>8212</v>
      </c>
      <c r="C19" s="1">
        <f t="shared" si="0"/>
        <v>8</v>
      </c>
      <c r="D19">
        <f t="shared" si="1"/>
        <v>8.2119999999999997</v>
      </c>
      <c r="E19" s="1">
        <f t="shared" si="2"/>
        <v>8</v>
      </c>
      <c r="F19" s="1"/>
      <c r="G19" s="1"/>
      <c r="H19" s="1">
        <f t="shared" si="3"/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Z19" s="1"/>
      <c r="AA19" s="1"/>
      <c r="AB19" s="1"/>
      <c r="AC19" s="1"/>
      <c r="AE19" s="1"/>
      <c r="AF19" s="1"/>
      <c r="AG19" s="1"/>
      <c r="AH19" s="1"/>
      <c r="AI19" s="1"/>
      <c r="AJ19" s="1"/>
      <c r="AK19" s="1"/>
      <c r="AM19" s="1"/>
      <c r="AN19" s="1"/>
      <c r="AO19" s="1"/>
      <c r="AP19" s="1"/>
      <c r="AR19" s="1"/>
      <c r="AS19" s="1"/>
      <c r="AT19" s="1"/>
      <c r="AU19" s="1"/>
      <c r="AY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M19" s="1"/>
      <c r="BP19" s="1"/>
      <c r="BQ19" s="1"/>
      <c r="BR19" s="1"/>
      <c r="BU19" s="1"/>
      <c r="BW19" s="1"/>
      <c r="CG19" s="1"/>
      <c r="CH19" s="1"/>
      <c r="CK19" s="1"/>
      <c r="CZ19" s="1"/>
    </row>
    <row r="20" spans="1:104" x14ac:dyDescent="0.3">
      <c r="A20" s="1">
        <v>6000</v>
      </c>
      <c r="B20" s="1">
        <v>7362</v>
      </c>
      <c r="C20" s="1">
        <f t="shared" si="0"/>
        <v>6</v>
      </c>
      <c r="D20">
        <f t="shared" si="1"/>
        <v>7.3620000000000001</v>
      </c>
      <c r="E20" s="1">
        <f t="shared" si="2"/>
        <v>7</v>
      </c>
      <c r="F20" s="1"/>
      <c r="G20" s="1"/>
      <c r="H20" s="1">
        <f t="shared" si="3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Z20" s="1"/>
      <c r="AA20" s="1"/>
      <c r="AB20" s="1"/>
      <c r="AC20" s="1"/>
      <c r="AE20" s="1"/>
      <c r="AF20" s="1"/>
      <c r="AG20" s="1"/>
      <c r="AH20" s="1"/>
      <c r="AJ20" s="1"/>
      <c r="AM20" s="1"/>
      <c r="AN20" s="1"/>
      <c r="AO20" s="1"/>
      <c r="AR20" s="1"/>
      <c r="AS20" s="1"/>
      <c r="AT20" s="1"/>
      <c r="AU20" s="1"/>
      <c r="AY20" s="1"/>
      <c r="AZ20" s="1"/>
      <c r="BA20" s="1"/>
      <c r="BC20" s="1"/>
      <c r="BD20" s="1"/>
      <c r="BF20" s="1"/>
      <c r="BG20" s="1"/>
      <c r="BH20" s="1"/>
      <c r="BI20" s="1"/>
      <c r="BJ20" s="1"/>
      <c r="BK20" s="1"/>
      <c r="BL20" s="1"/>
      <c r="BM20" s="1"/>
      <c r="BP20" s="1"/>
      <c r="BQ20" s="1"/>
      <c r="BR20" s="1"/>
      <c r="BU20" s="1"/>
      <c r="BW20" s="1"/>
      <c r="CH20" s="1"/>
      <c r="CK20" s="1"/>
      <c r="CZ20" s="1"/>
    </row>
    <row r="21" spans="1:104" x14ac:dyDescent="0.3">
      <c r="A21" s="1">
        <v>9000</v>
      </c>
      <c r="B21" s="1">
        <v>8637</v>
      </c>
      <c r="C21" s="1">
        <f t="shared" si="0"/>
        <v>9</v>
      </c>
      <c r="D21">
        <f t="shared" si="1"/>
        <v>8.6370000000000005</v>
      </c>
      <c r="E21" s="1">
        <f t="shared" si="2"/>
        <v>9</v>
      </c>
      <c r="F21" s="1"/>
      <c r="G21" s="1"/>
      <c r="H21" s="1">
        <f t="shared" si="3"/>
        <v>1</v>
      </c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Z21" s="1"/>
      <c r="AA21" s="1"/>
      <c r="AB21" s="1"/>
      <c r="AC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R21" s="1"/>
      <c r="AS21" s="1"/>
      <c r="AT21" s="1"/>
      <c r="AU21" s="1"/>
      <c r="AW21" s="1"/>
      <c r="AX21" s="1"/>
      <c r="AY21" s="1"/>
      <c r="AZ21" s="1"/>
      <c r="BA21" s="1"/>
      <c r="BB21" s="1"/>
      <c r="BF21" s="1"/>
      <c r="BH21" s="1"/>
      <c r="BJ21" s="1"/>
      <c r="BK21" s="1"/>
      <c r="BL21" s="1"/>
      <c r="BM21" s="1"/>
      <c r="BN21" s="1"/>
      <c r="BP21" s="1"/>
      <c r="BQ21" s="1"/>
      <c r="BU21" s="1"/>
      <c r="BW21" s="1"/>
      <c r="CG21" s="1"/>
      <c r="CH21" s="1"/>
      <c r="CK21" s="1"/>
      <c r="CZ21" s="1"/>
    </row>
    <row r="22" spans="1:104" x14ac:dyDescent="0.3">
      <c r="A22" s="1">
        <v>11000</v>
      </c>
      <c r="B22" s="1">
        <v>9953</v>
      </c>
      <c r="C22" s="1">
        <f t="shared" si="0"/>
        <v>11</v>
      </c>
      <c r="D22">
        <f t="shared" si="1"/>
        <v>9.9529999999999994</v>
      </c>
      <c r="E22" s="1">
        <f t="shared" si="2"/>
        <v>10</v>
      </c>
      <c r="F22" s="1"/>
      <c r="G22" s="1"/>
      <c r="H22" s="1">
        <f t="shared" si="3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Z22" s="1"/>
      <c r="AA22" s="1"/>
      <c r="AB22" s="1"/>
      <c r="AC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  <c r="AS22" s="1"/>
      <c r="AT22" s="1"/>
      <c r="AU22" s="1"/>
      <c r="AX22" s="1"/>
      <c r="AY22" s="1"/>
      <c r="AZ22" s="1"/>
      <c r="BA22" s="1"/>
      <c r="BB22" s="1"/>
      <c r="BD22" s="1"/>
      <c r="BF22" s="1"/>
      <c r="BH22" s="1"/>
      <c r="BI22" s="1"/>
      <c r="BJ22" s="1"/>
      <c r="BK22" s="1"/>
      <c r="BL22" s="1"/>
      <c r="BM22" s="1"/>
      <c r="BP22" s="1"/>
      <c r="BQ22" s="1"/>
      <c r="BU22" s="1"/>
      <c r="BW22" s="1"/>
      <c r="CG22" s="1"/>
      <c r="CH22" s="1"/>
      <c r="CK22" s="1"/>
      <c r="CZ22" s="1"/>
    </row>
    <row r="23" spans="1:104" x14ac:dyDescent="0.3">
      <c r="A23" s="1">
        <v>10000</v>
      </c>
      <c r="B23" s="1">
        <v>9333</v>
      </c>
      <c r="C23" s="1">
        <f t="shared" si="0"/>
        <v>10</v>
      </c>
      <c r="D23">
        <f t="shared" si="1"/>
        <v>9.3330000000000002</v>
      </c>
      <c r="E23" s="1">
        <f t="shared" si="2"/>
        <v>9</v>
      </c>
      <c r="F23" s="1"/>
      <c r="G23" s="1"/>
      <c r="H23" s="1">
        <f t="shared" si="3"/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E23" s="1"/>
      <c r="AF23" s="1"/>
      <c r="AG23" s="1"/>
      <c r="AH23" s="1"/>
      <c r="AJ23" s="1"/>
      <c r="AK23" s="1"/>
      <c r="AM23" s="1"/>
      <c r="AN23" s="1"/>
      <c r="AO23" s="1"/>
      <c r="AR23" s="1"/>
      <c r="AS23" s="1"/>
      <c r="AT23" s="1"/>
      <c r="AU23" s="1"/>
      <c r="AY23" s="1"/>
      <c r="AZ23" s="1"/>
      <c r="BA23" s="1"/>
      <c r="BB23" s="1"/>
      <c r="BD23" s="1"/>
      <c r="BF23" s="1"/>
      <c r="BH23" s="1"/>
      <c r="BJ23" s="1"/>
      <c r="BK23" s="1"/>
      <c r="BL23" s="1"/>
      <c r="BM23" s="1"/>
      <c r="BN23" s="1"/>
      <c r="BP23" s="1"/>
      <c r="BQ23" s="1"/>
      <c r="BR23" s="1"/>
      <c r="BU23" s="1"/>
      <c r="BW23" s="1"/>
      <c r="CG23" s="1"/>
      <c r="CH23" s="1"/>
      <c r="CK23" s="1"/>
      <c r="CZ23" s="1"/>
    </row>
    <row r="24" spans="1:104" x14ac:dyDescent="0.3">
      <c r="A24" s="1">
        <v>10000</v>
      </c>
      <c r="B24" s="1">
        <v>8286</v>
      </c>
      <c r="C24" s="1">
        <f t="shared" si="0"/>
        <v>10</v>
      </c>
      <c r="D24">
        <f t="shared" si="1"/>
        <v>8.2859999999999996</v>
      </c>
      <c r="E24" s="1">
        <f t="shared" si="2"/>
        <v>8</v>
      </c>
      <c r="F24" s="1"/>
      <c r="G24" s="1"/>
      <c r="H24" s="1">
        <f t="shared" si="3"/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E24" s="1"/>
      <c r="AF24" s="1"/>
      <c r="AG24" s="1"/>
      <c r="AH24" s="1"/>
      <c r="AI24" s="1"/>
      <c r="AJ24" s="1"/>
      <c r="AK24" s="1"/>
      <c r="AM24" s="1"/>
      <c r="AN24" s="1"/>
      <c r="AO24" s="1"/>
      <c r="AP24" s="1"/>
      <c r="AR24" s="1"/>
      <c r="AS24" s="1"/>
      <c r="AT24" s="1"/>
      <c r="AU24" s="1"/>
      <c r="AW24" s="1"/>
      <c r="AX24" s="1"/>
      <c r="AY24" s="1"/>
      <c r="AZ24" s="1"/>
      <c r="BA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P24" s="1"/>
      <c r="BQ24" s="1"/>
      <c r="BU24" s="1"/>
      <c r="BW24" s="1"/>
      <c r="CG24" s="1"/>
      <c r="CH24" s="1"/>
      <c r="CJ24" s="1"/>
      <c r="CK24" s="1"/>
      <c r="CZ24" s="1"/>
    </row>
    <row r="25" spans="1:104" x14ac:dyDescent="0.3">
      <c r="A25" s="1">
        <v>8000</v>
      </c>
      <c r="B25" s="1">
        <v>7684</v>
      </c>
      <c r="C25" s="1">
        <f t="shared" si="0"/>
        <v>8</v>
      </c>
      <c r="D25">
        <f t="shared" si="1"/>
        <v>7.6840000000000002</v>
      </c>
      <c r="E25" s="1">
        <f t="shared" si="2"/>
        <v>8</v>
      </c>
      <c r="F25" s="1"/>
      <c r="G25" s="1"/>
      <c r="H25" s="1">
        <f t="shared" si="3"/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Z25" s="1"/>
      <c r="AA25" s="1"/>
      <c r="AB25" s="1"/>
      <c r="AC25" s="1"/>
      <c r="AE25" s="1"/>
      <c r="AF25" s="1"/>
      <c r="AG25" s="1"/>
      <c r="AH25" s="1"/>
      <c r="AI25" s="1"/>
      <c r="AJ25" s="1"/>
      <c r="AK25" s="1"/>
      <c r="AM25" s="1"/>
      <c r="AN25" s="1"/>
      <c r="AO25" s="1"/>
      <c r="AR25" s="1"/>
      <c r="AS25" s="1"/>
      <c r="AT25" s="1"/>
      <c r="AY25" s="1"/>
      <c r="AZ25" s="1"/>
      <c r="BA25" s="1"/>
      <c r="BB25" s="1"/>
      <c r="BD25" s="1"/>
      <c r="BF25" s="1"/>
      <c r="BH25" s="1"/>
      <c r="BI25" s="1"/>
      <c r="BJ25" s="1"/>
      <c r="BK25" s="1"/>
      <c r="BL25" s="1"/>
      <c r="BM25" s="1"/>
      <c r="BP25" s="1"/>
      <c r="BQ25" s="1"/>
      <c r="BU25" s="1"/>
      <c r="BW25" s="1"/>
      <c r="CH25" s="1"/>
      <c r="CK25" s="1"/>
      <c r="CZ25" s="1"/>
    </row>
    <row r="26" spans="1:104" x14ac:dyDescent="0.3">
      <c r="A26" s="1">
        <v>9000</v>
      </c>
      <c r="B26" s="1">
        <v>8481</v>
      </c>
      <c r="C26" s="1">
        <f t="shared" si="0"/>
        <v>9</v>
      </c>
      <c r="D26">
        <f t="shared" si="1"/>
        <v>8.4809999999999999</v>
      </c>
      <c r="E26" s="1">
        <f t="shared" si="2"/>
        <v>8</v>
      </c>
      <c r="F26" s="1"/>
      <c r="G26" s="1"/>
      <c r="H26" s="1">
        <f t="shared" si="3"/>
        <v>0</v>
      </c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E26" s="1"/>
      <c r="AF26" s="1"/>
      <c r="AG26" s="1"/>
      <c r="AH26" s="1"/>
      <c r="AI26" s="1"/>
      <c r="AJ26" s="1"/>
      <c r="AM26" s="1"/>
      <c r="AN26" s="1"/>
      <c r="AO26" s="1"/>
      <c r="AR26" s="1"/>
      <c r="AS26" s="1"/>
      <c r="AT26" s="1"/>
      <c r="AY26" s="1"/>
      <c r="AZ26" s="1"/>
      <c r="BA26" s="1"/>
      <c r="BF26" s="1"/>
      <c r="BH26" s="1"/>
      <c r="BJ26" s="1"/>
      <c r="BK26" s="1"/>
      <c r="BL26" s="1"/>
      <c r="BM26" s="1"/>
      <c r="BN26" s="1"/>
      <c r="BQ26" s="1"/>
      <c r="BU26" s="1"/>
      <c r="BW26" s="1"/>
      <c r="CG26" s="1"/>
      <c r="CH26" s="1"/>
      <c r="CK26" s="1"/>
      <c r="CZ26" s="1"/>
    </row>
    <row r="27" spans="1:104" x14ac:dyDescent="0.3">
      <c r="A27" s="1">
        <v>6000</v>
      </c>
      <c r="B27" s="1">
        <v>5855</v>
      </c>
      <c r="C27" s="1">
        <f t="shared" si="0"/>
        <v>6</v>
      </c>
      <c r="D27">
        <f t="shared" si="1"/>
        <v>5.8550000000000004</v>
      </c>
      <c r="E27" s="1">
        <f t="shared" si="2"/>
        <v>6</v>
      </c>
      <c r="F27" s="1"/>
      <c r="G27" s="1"/>
      <c r="H27" s="1">
        <f t="shared" si="3"/>
        <v>1</v>
      </c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E27" s="1"/>
      <c r="AF27" s="1"/>
      <c r="AG27" s="1"/>
      <c r="AH27" s="1"/>
      <c r="AJ27" s="1"/>
      <c r="AK27" s="1"/>
      <c r="AM27" s="1"/>
      <c r="AN27" s="1"/>
      <c r="AR27" s="1"/>
      <c r="AS27" s="1"/>
      <c r="AT27" s="1"/>
      <c r="AX27" s="1"/>
      <c r="AY27" s="1"/>
      <c r="BA27" s="1"/>
      <c r="BF27" s="1"/>
      <c r="BH27" s="1"/>
      <c r="BJ27" s="1"/>
      <c r="BL27" s="1"/>
      <c r="BM27" s="1"/>
      <c r="BQ27" s="1"/>
      <c r="BU27" s="1"/>
      <c r="BW27" s="1"/>
      <c r="CH27" s="1"/>
      <c r="CK27" s="1"/>
      <c r="CZ27" s="1"/>
    </row>
    <row r="28" spans="1:104" x14ac:dyDescent="0.3">
      <c r="A28" s="1">
        <v>8000</v>
      </c>
      <c r="B28" s="1">
        <v>7890</v>
      </c>
      <c r="C28" s="1">
        <f t="shared" si="0"/>
        <v>8</v>
      </c>
      <c r="D28">
        <f t="shared" si="1"/>
        <v>7.89</v>
      </c>
      <c r="E28" s="1">
        <f t="shared" si="2"/>
        <v>8</v>
      </c>
      <c r="F28" s="1"/>
      <c r="G28" s="1"/>
      <c r="H28" s="1">
        <f t="shared" si="3"/>
        <v>1</v>
      </c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E28" s="1"/>
      <c r="AF28" s="1"/>
      <c r="AG28" s="1"/>
      <c r="AH28" s="1"/>
      <c r="AJ28" s="1"/>
      <c r="AK28" s="1"/>
      <c r="AM28" s="1"/>
      <c r="AN28" s="1"/>
      <c r="AO28" s="1"/>
      <c r="AR28" s="1"/>
      <c r="AS28" s="1"/>
      <c r="AT28" s="1"/>
      <c r="AU28" s="1"/>
      <c r="AY28" s="1"/>
      <c r="AZ28" s="1"/>
      <c r="BA28" s="1"/>
      <c r="BB28" s="1"/>
      <c r="BD28" s="1"/>
      <c r="BF28" s="1"/>
      <c r="BH28" s="1"/>
      <c r="BI28" s="1"/>
      <c r="BJ28" s="1"/>
      <c r="BK28" s="1"/>
      <c r="BL28" s="1"/>
      <c r="BM28" s="1"/>
      <c r="BP28" s="1"/>
      <c r="BQ28" s="1"/>
      <c r="BU28" s="1"/>
      <c r="BW28" s="1"/>
      <c r="CH28" s="1"/>
      <c r="CK28" s="1"/>
      <c r="CZ28" s="1"/>
    </row>
    <row r="29" spans="1:104" x14ac:dyDescent="0.3">
      <c r="A29" s="1">
        <v>8000</v>
      </c>
      <c r="B29" s="1">
        <v>9090</v>
      </c>
      <c r="C29" s="1">
        <f t="shared" si="0"/>
        <v>8</v>
      </c>
      <c r="D29">
        <f t="shared" si="1"/>
        <v>9.09</v>
      </c>
      <c r="E29" s="1">
        <f t="shared" si="2"/>
        <v>9</v>
      </c>
      <c r="F29" s="1"/>
      <c r="G29" s="1"/>
      <c r="H29" s="1">
        <f t="shared" si="3"/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Z29" s="1"/>
      <c r="AA29" s="1"/>
      <c r="AB29" s="1"/>
      <c r="AC29" s="1"/>
      <c r="AE29" s="1"/>
      <c r="AF29" s="1"/>
      <c r="AG29" s="1"/>
      <c r="AH29" s="1"/>
      <c r="AI29" s="1"/>
      <c r="AJ29" s="1"/>
      <c r="AM29" s="1"/>
      <c r="AN29" s="1"/>
      <c r="AP29" s="1"/>
      <c r="AR29" s="1"/>
      <c r="AS29" s="1"/>
      <c r="AT29" s="1"/>
      <c r="AU29" s="1"/>
      <c r="AW29" s="1"/>
      <c r="AY29" s="1"/>
      <c r="AZ29" s="1"/>
      <c r="BA29" s="1"/>
      <c r="BD29" s="1"/>
      <c r="BF29" s="1"/>
      <c r="BH29" s="1"/>
      <c r="BI29" s="1"/>
      <c r="BJ29" s="1"/>
      <c r="BK29" s="1"/>
      <c r="BL29" s="1"/>
      <c r="BM29" s="1"/>
      <c r="BN29" s="1"/>
      <c r="BP29" s="1"/>
      <c r="BQ29" s="1"/>
      <c r="BR29" s="1"/>
      <c r="BU29" s="1"/>
      <c r="BW29" s="1"/>
      <c r="CG29" s="1"/>
      <c r="CH29" s="1"/>
      <c r="CJ29" s="1"/>
      <c r="CK29" s="1"/>
      <c r="CZ29" s="1"/>
    </row>
    <row r="30" spans="1:104" x14ac:dyDescent="0.3">
      <c r="A30" s="1">
        <v>9000</v>
      </c>
      <c r="B30" s="1">
        <v>10081</v>
      </c>
      <c r="C30" s="1">
        <f t="shared" si="0"/>
        <v>9</v>
      </c>
      <c r="D30">
        <f t="shared" si="1"/>
        <v>10.081</v>
      </c>
      <c r="E30" s="1">
        <f t="shared" si="2"/>
        <v>10</v>
      </c>
      <c r="F30" s="1"/>
      <c r="G30" s="1"/>
      <c r="H30" s="1">
        <f t="shared" si="3"/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Z30" s="1"/>
      <c r="AA30" s="1"/>
      <c r="AB30" s="1"/>
      <c r="AC30" s="1"/>
      <c r="AE30" s="1"/>
      <c r="AF30" s="1"/>
      <c r="AG30" s="1"/>
      <c r="AH30" s="1"/>
      <c r="AI30" s="1"/>
      <c r="AJ30" s="1"/>
      <c r="AK30" s="1"/>
      <c r="AM30" s="1"/>
      <c r="AN30" s="1"/>
      <c r="AO30" s="1"/>
      <c r="AP30" s="1"/>
      <c r="AR30" s="1"/>
      <c r="AS30" s="1"/>
      <c r="AT30" s="1"/>
      <c r="AU30" s="1"/>
      <c r="AW30" s="1"/>
      <c r="AY30" s="1"/>
      <c r="AZ30" s="1"/>
      <c r="BA30" s="1"/>
      <c r="BF30" s="1"/>
      <c r="BH30" s="1"/>
      <c r="BI30" s="1"/>
      <c r="BJ30" s="1"/>
      <c r="BK30" s="1"/>
      <c r="BL30" s="1"/>
      <c r="BM30" s="1"/>
      <c r="BP30" s="1"/>
      <c r="BQ30" s="1"/>
      <c r="BU30" s="1"/>
      <c r="BW30" s="1"/>
      <c r="CG30" s="1"/>
      <c r="CH30" s="1"/>
      <c r="CK30" s="1"/>
      <c r="CZ30" s="1"/>
    </row>
    <row r="31" spans="1:104" x14ac:dyDescent="0.3">
      <c r="A31" s="1">
        <v>8000</v>
      </c>
      <c r="B31" s="1">
        <v>6992</v>
      </c>
      <c r="C31" s="1">
        <f t="shared" si="0"/>
        <v>8</v>
      </c>
      <c r="D31">
        <f t="shared" si="1"/>
        <v>6.992</v>
      </c>
      <c r="E31" s="1">
        <f t="shared" si="2"/>
        <v>7</v>
      </c>
      <c r="F31" s="1"/>
      <c r="G31" s="1"/>
      <c r="H31" s="1">
        <f t="shared" si="3"/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E31" s="1"/>
      <c r="AF31" s="1"/>
      <c r="AG31" s="1"/>
      <c r="AH31" s="1"/>
      <c r="AJ31" s="1"/>
      <c r="AM31" s="1"/>
      <c r="AN31" s="1"/>
      <c r="AR31" s="1"/>
      <c r="AS31" s="1"/>
      <c r="AT31" s="1"/>
      <c r="AU31" s="1"/>
      <c r="AY31" s="1"/>
      <c r="AZ31" s="1"/>
      <c r="BA31" s="1"/>
      <c r="BF31" s="1"/>
      <c r="BH31" s="1"/>
      <c r="BI31" s="1"/>
      <c r="BJ31" s="1"/>
      <c r="BL31" s="1"/>
      <c r="BM31" s="1"/>
      <c r="BN31" s="1"/>
      <c r="BQ31" s="1"/>
      <c r="BU31" s="1"/>
      <c r="BW31" s="1"/>
      <c r="CH31" s="1"/>
      <c r="CK31" s="1"/>
      <c r="CZ31" s="1"/>
    </row>
    <row r="32" spans="1:104" x14ac:dyDescent="0.3">
      <c r="A32" s="1">
        <v>10000</v>
      </c>
      <c r="B32" s="1">
        <v>11989</v>
      </c>
      <c r="C32" s="1">
        <f t="shared" si="0"/>
        <v>10</v>
      </c>
      <c r="D32">
        <f t="shared" si="1"/>
        <v>11.989000000000001</v>
      </c>
      <c r="E32" s="1">
        <f t="shared" si="2"/>
        <v>12</v>
      </c>
      <c r="F32" s="1"/>
      <c r="G32" s="1"/>
      <c r="H32" s="1">
        <f t="shared" si="3"/>
        <v>0</v>
      </c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Z32" s="1"/>
      <c r="AA32" s="1"/>
      <c r="AB32" s="1"/>
      <c r="AC32" s="1"/>
      <c r="AE32" s="1"/>
      <c r="AF32" s="1"/>
      <c r="AG32" s="1"/>
      <c r="AH32" s="1"/>
      <c r="AI32" s="1"/>
      <c r="AJ32" s="1"/>
      <c r="AL32" s="1"/>
      <c r="AM32" s="1"/>
      <c r="AN32" s="1"/>
      <c r="AO32" s="1"/>
      <c r="AP32" s="1"/>
      <c r="AR32" s="1"/>
      <c r="AS32" s="1"/>
      <c r="AT32" s="1"/>
      <c r="AU32" s="1"/>
      <c r="AY32" s="1"/>
      <c r="AZ32" s="1"/>
      <c r="BA32" s="1"/>
      <c r="BB32" s="1"/>
      <c r="BD32" s="1"/>
      <c r="BF32" s="1"/>
      <c r="BH32" s="1"/>
      <c r="BI32" s="1"/>
      <c r="BJ32" s="1"/>
      <c r="BK32" s="1"/>
      <c r="BL32" s="1"/>
      <c r="BM32" s="1"/>
      <c r="BN32" s="1"/>
      <c r="BP32" s="1"/>
      <c r="BQ32" s="1"/>
      <c r="BU32" s="1"/>
      <c r="BW32" s="1"/>
      <c r="CG32" s="1"/>
      <c r="CH32" s="1"/>
      <c r="CK32" s="1"/>
      <c r="CZ32" s="1"/>
    </row>
    <row r="33" spans="1:104" x14ac:dyDescent="0.3">
      <c r="A33" s="1">
        <v>8000</v>
      </c>
      <c r="B33" s="1">
        <v>8353</v>
      </c>
      <c r="C33" s="1">
        <f t="shared" si="0"/>
        <v>8</v>
      </c>
      <c r="D33">
        <f t="shared" si="1"/>
        <v>8.3529999999999998</v>
      </c>
      <c r="E33" s="1">
        <f t="shared" si="2"/>
        <v>8</v>
      </c>
      <c r="F33" s="1"/>
      <c r="G33" s="1"/>
      <c r="H33" s="1">
        <f t="shared" si="3"/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E33" s="1"/>
      <c r="AF33" s="1"/>
      <c r="AG33" s="1"/>
      <c r="AH33" s="1"/>
      <c r="AJ33" s="1"/>
      <c r="AM33" s="1"/>
      <c r="AN33" s="1"/>
      <c r="AO33" s="1"/>
      <c r="AR33" s="1"/>
      <c r="AS33" s="1"/>
      <c r="AT33" s="1"/>
      <c r="AU33" s="1"/>
      <c r="AX33" s="1"/>
      <c r="AY33" s="1"/>
      <c r="AZ33" s="1"/>
      <c r="BA33" s="1"/>
      <c r="BB33" s="1"/>
      <c r="BC33" s="1"/>
      <c r="BD33" s="1"/>
      <c r="BF33" s="1"/>
      <c r="BH33" s="1"/>
      <c r="BI33" s="1"/>
      <c r="BJ33" s="1"/>
      <c r="BK33" s="1"/>
      <c r="BL33" s="1"/>
      <c r="BM33" s="1"/>
      <c r="BN33" s="1"/>
      <c r="BP33" s="1"/>
      <c r="BQ33" s="1"/>
      <c r="BU33" s="1"/>
      <c r="BW33" s="1"/>
      <c r="CH33" s="1"/>
      <c r="CK33" s="1"/>
      <c r="CZ33" s="1"/>
    </row>
    <row r="34" spans="1:104" x14ac:dyDescent="0.3">
      <c r="A34" s="1">
        <v>10000</v>
      </c>
      <c r="B34" s="1">
        <v>9449</v>
      </c>
      <c r="C34" s="1">
        <f t="shared" si="0"/>
        <v>10</v>
      </c>
      <c r="D34">
        <f t="shared" si="1"/>
        <v>9.4489999999999998</v>
      </c>
      <c r="E34" s="1">
        <f t="shared" si="2"/>
        <v>9</v>
      </c>
      <c r="F34" s="1"/>
      <c r="G34" s="1"/>
      <c r="H34" s="1">
        <f t="shared" si="3"/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M34" s="1"/>
      <c r="AN34" s="1"/>
      <c r="AO34" s="1"/>
      <c r="AR34" s="1"/>
      <c r="AS34" s="1"/>
      <c r="AT34" s="1"/>
      <c r="AU34" s="1"/>
      <c r="AX34" s="1"/>
      <c r="AY34" s="1"/>
      <c r="AZ34" s="1"/>
      <c r="BA34" s="1"/>
      <c r="BD34" s="1"/>
      <c r="BF34" s="1"/>
      <c r="BH34" s="1"/>
      <c r="BI34" s="1"/>
      <c r="BJ34" s="1"/>
      <c r="BK34" s="1"/>
      <c r="BL34" s="1"/>
      <c r="BM34" s="1"/>
      <c r="BN34" s="1"/>
      <c r="BQ34" s="1"/>
      <c r="BR34" s="1"/>
      <c r="BU34" s="1"/>
      <c r="BW34" s="1"/>
      <c r="CG34" s="1"/>
      <c r="CH34" s="1"/>
      <c r="CJ34" s="1"/>
      <c r="CK34" s="1"/>
      <c r="CZ34" s="1"/>
    </row>
    <row r="35" spans="1:104" x14ac:dyDescent="0.3">
      <c r="A35" s="1">
        <v>8000</v>
      </c>
      <c r="B35" s="1">
        <v>7366</v>
      </c>
      <c r="C35" s="1">
        <f t="shared" si="0"/>
        <v>8</v>
      </c>
      <c r="D35">
        <f t="shared" si="1"/>
        <v>7.3659999999999997</v>
      </c>
      <c r="E35" s="1">
        <f t="shared" si="2"/>
        <v>7</v>
      </c>
      <c r="F35" s="1"/>
      <c r="G35" s="1"/>
      <c r="H35" s="1">
        <f t="shared" si="3"/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E35" s="1"/>
      <c r="AF35" s="1"/>
      <c r="AG35" s="1"/>
      <c r="AH35" s="1"/>
      <c r="AJ35" s="1"/>
      <c r="AK35" s="1"/>
      <c r="AM35" s="1"/>
      <c r="AN35" s="1"/>
      <c r="AO35" s="1"/>
      <c r="AP35" s="1"/>
      <c r="AR35" s="1"/>
      <c r="AS35" s="1"/>
      <c r="AT35" s="1"/>
      <c r="AU35" s="1"/>
      <c r="AX35" s="1"/>
      <c r="AY35" s="1"/>
      <c r="AZ35" s="1"/>
      <c r="BA35" s="1"/>
      <c r="BB35" s="1"/>
      <c r="BD35" s="1"/>
      <c r="BF35" s="1"/>
      <c r="BH35" s="1"/>
      <c r="BI35" s="1"/>
      <c r="BJ35" s="1"/>
      <c r="BK35" s="1"/>
      <c r="BL35" s="1"/>
      <c r="BM35" s="1"/>
      <c r="BP35" s="1"/>
      <c r="BQ35" s="1"/>
      <c r="BU35" s="1"/>
      <c r="BW35" s="1"/>
      <c r="CH35" s="1"/>
      <c r="CK35" s="1"/>
      <c r="CZ35" s="1"/>
    </row>
    <row r="36" spans="1:104" x14ac:dyDescent="0.3">
      <c r="A36" s="1">
        <v>10000</v>
      </c>
      <c r="B36" s="1">
        <v>10696</v>
      </c>
      <c r="C36" s="1">
        <f t="shared" si="0"/>
        <v>10</v>
      </c>
      <c r="D36">
        <f t="shared" si="1"/>
        <v>10.696</v>
      </c>
      <c r="E36" s="1">
        <f t="shared" si="2"/>
        <v>11</v>
      </c>
      <c r="F36" s="1"/>
      <c r="G36" s="1"/>
      <c r="H36" s="1">
        <f t="shared" si="3"/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E36" s="1"/>
      <c r="AF36" s="1"/>
      <c r="AG36" s="1"/>
      <c r="AH36" s="1"/>
      <c r="AI36" s="1"/>
      <c r="AJ36" s="1"/>
      <c r="AL36" s="1"/>
      <c r="AM36" s="1"/>
      <c r="AN36" s="1"/>
      <c r="AO36" s="1"/>
      <c r="AR36" s="1"/>
      <c r="AS36" s="1"/>
      <c r="AT36" s="1"/>
      <c r="AU36" s="1"/>
      <c r="AW36" s="1"/>
      <c r="AX36" s="1"/>
      <c r="AY36" s="1"/>
      <c r="AZ36" s="1"/>
      <c r="BA36" s="1"/>
      <c r="BB36" s="1"/>
      <c r="BC36" s="1"/>
      <c r="BD36" s="1"/>
      <c r="BF36" s="1"/>
      <c r="BH36" s="1"/>
      <c r="BI36" s="1"/>
      <c r="BJ36" s="1"/>
      <c r="BK36" s="1"/>
      <c r="BL36" s="1"/>
      <c r="BM36" s="1"/>
      <c r="BP36" s="1"/>
      <c r="BQ36" s="1"/>
      <c r="BR36" s="1"/>
      <c r="BU36" s="1"/>
      <c r="BW36" s="1"/>
      <c r="CG36" s="1"/>
      <c r="CH36" s="1"/>
      <c r="CK36" s="1"/>
      <c r="CZ36" s="1"/>
    </row>
    <row r="37" spans="1:104" x14ac:dyDescent="0.3">
      <c r="A37" s="1">
        <v>10000</v>
      </c>
      <c r="B37" s="1">
        <v>8788</v>
      </c>
      <c r="C37" s="1">
        <f t="shared" si="0"/>
        <v>10</v>
      </c>
      <c r="D37">
        <f t="shared" si="1"/>
        <v>8.7880000000000003</v>
      </c>
      <c r="E37" s="1">
        <f t="shared" si="2"/>
        <v>9</v>
      </c>
      <c r="F37" s="1"/>
      <c r="G37" s="1"/>
      <c r="H37" s="1">
        <f t="shared" si="3"/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E37" s="1"/>
      <c r="AF37" s="1"/>
      <c r="AG37" s="1"/>
      <c r="AH37" s="1"/>
      <c r="AJ37" s="1"/>
      <c r="AK37" s="1"/>
      <c r="AM37" s="1"/>
      <c r="AN37" s="1"/>
      <c r="AO37" s="1"/>
      <c r="AP37" s="1"/>
      <c r="AR37" s="1"/>
      <c r="AS37" s="1"/>
      <c r="AT37" s="1"/>
      <c r="AU37" s="1"/>
      <c r="AX37" s="1"/>
      <c r="AY37" s="1"/>
      <c r="AZ37" s="1"/>
      <c r="BA37" s="1"/>
      <c r="BB37" s="1"/>
      <c r="BC37" s="1"/>
      <c r="BD37" s="1"/>
      <c r="BF37" s="1"/>
      <c r="BH37" s="1"/>
      <c r="BJ37" s="1"/>
      <c r="BK37" s="1"/>
      <c r="BL37" s="1"/>
      <c r="BM37" s="1"/>
      <c r="BN37" s="1"/>
      <c r="BP37" s="1"/>
      <c r="BQ37" s="1"/>
      <c r="BR37" s="1"/>
      <c r="BU37" s="1"/>
      <c r="BW37" s="1"/>
      <c r="CG37" s="1"/>
      <c r="CH37" s="1"/>
      <c r="CK37" s="1"/>
      <c r="CZ37" s="1"/>
    </row>
    <row r="38" spans="1:104" x14ac:dyDescent="0.3">
      <c r="A38" s="1">
        <v>12000</v>
      </c>
      <c r="B38" s="1">
        <v>10468</v>
      </c>
      <c r="C38" s="1">
        <f t="shared" si="0"/>
        <v>12</v>
      </c>
      <c r="D38">
        <f t="shared" si="1"/>
        <v>10.468</v>
      </c>
      <c r="E38" s="1">
        <f t="shared" si="2"/>
        <v>10</v>
      </c>
      <c r="F38" s="1"/>
      <c r="G38" s="1"/>
      <c r="H38" s="1">
        <f t="shared" si="3"/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L38" s="1"/>
      <c r="AM38" s="1"/>
      <c r="AN38" s="1"/>
      <c r="AO38" s="1"/>
      <c r="AP38" s="1"/>
      <c r="AR38" s="1"/>
      <c r="AS38" s="1"/>
      <c r="AT38" s="1"/>
      <c r="AU38" s="1"/>
      <c r="AX38" s="1"/>
      <c r="AY38" s="1"/>
      <c r="AZ38" s="1"/>
      <c r="BA38" s="1"/>
      <c r="BB38" s="1"/>
      <c r="BD38" s="1"/>
      <c r="BF38" s="1"/>
      <c r="BH38" s="1"/>
      <c r="BI38" s="1"/>
      <c r="BJ38" s="1"/>
      <c r="BK38" s="1"/>
      <c r="BL38" s="1"/>
      <c r="BM38" s="1"/>
      <c r="BN38" s="1"/>
      <c r="BP38" s="1"/>
      <c r="BQ38" s="1"/>
      <c r="BR38" s="1"/>
      <c r="BU38" s="1"/>
      <c r="BW38" s="1"/>
      <c r="CG38" s="1"/>
      <c r="CH38" s="1"/>
      <c r="CJ38" s="1"/>
      <c r="CK38" s="1"/>
      <c r="CZ38" s="1"/>
    </row>
    <row r="39" spans="1:104" x14ac:dyDescent="0.3">
      <c r="A39" s="1">
        <v>8000</v>
      </c>
      <c r="B39" s="1">
        <v>8310</v>
      </c>
      <c r="C39" s="1">
        <f t="shared" si="0"/>
        <v>8</v>
      </c>
      <c r="D39">
        <f t="shared" si="1"/>
        <v>8.31</v>
      </c>
      <c r="E39" s="1">
        <f t="shared" si="2"/>
        <v>8</v>
      </c>
      <c r="F39" s="1"/>
      <c r="G39" s="1"/>
      <c r="H39" s="1">
        <f t="shared" si="3"/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"/>
      <c r="AB39" s="1"/>
      <c r="AC39" s="1"/>
      <c r="AE39" s="1"/>
      <c r="AF39" s="1"/>
      <c r="AG39" s="1"/>
      <c r="AH39" s="1"/>
      <c r="AI39" s="1"/>
      <c r="AJ39" s="1"/>
      <c r="AM39" s="1"/>
      <c r="AN39" s="1"/>
      <c r="AO39" s="1"/>
      <c r="AR39" s="1"/>
      <c r="AS39" s="1"/>
      <c r="AT39" s="1"/>
      <c r="AU39" s="1"/>
      <c r="AX39" s="1"/>
      <c r="AY39" s="1"/>
      <c r="AZ39" s="1"/>
      <c r="BA39" s="1"/>
      <c r="BD39" s="1"/>
      <c r="BF39" s="1"/>
      <c r="BH39" s="1"/>
      <c r="BI39" s="1"/>
      <c r="BJ39" s="1"/>
      <c r="BK39" s="1"/>
      <c r="BL39" s="1"/>
      <c r="BM39" s="1"/>
      <c r="BP39" s="1"/>
      <c r="BQ39" s="1"/>
      <c r="BR39" s="1"/>
      <c r="BU39" s="1"/>
      <c r="BW39" s="1"/>
      <c r="CG39" s="1"/>
      <c r="CH39" s="1"/>
      <c r="CK39" s="1"/>
      <c r="CZ39" s="1"/>
    </row>
    <row r="40" spans="1:104" x14ac:dyDescent="0.3">
      <c r="A40" s="1">
        <v>8000</v>
      </c>
      <c r="B40" s="1">
        <v>8031</v>
      </c>
      <c r="C40" s="1">
        <f t="shared" si="0"/>
        <v>8</v>
      </c>
      <c r="D40">
        <f t="shared" si="1"/>
        <v>8.0310000000000006</v>
      </c>
      <c r="E40" s="1">
        <f t="shared" si="2"/>
        <v>8</v>
      </c>
      <c r="F40" s="1"/>
      <c r="G40" s="1"/>
      <c r="H40" s="1">
        <f t="shared" si="3"/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Z40" s="1"/>
      <c r="AA40" s="1"/>
      <c r="AB40" s="1"/>
      <c r="AC40" s="1"/>
      <c r="AE40" s="1"/>
      <c r="AF40" s="1"/>
      <c r="AG40" s="1"/>
      <c r="AH40" s="1"/>
      <c r="AI40" s="1"/>
      <c r="AJ40" s="1"/>
      <c r="AK40" s="1"/>
      <c r="AM40" s="1"/>
      <c r="AN40" s="1"/>
      <c r="AO40" s="1"/>
      <c r="AR40" s="1"/>
      <c r="AS40" s="1"/>
      <c r="AT40" s="1"/>
      <c r="AU40" s="1"/>
      <c r="AX40" s="1"/>
      <c r="AY40" s="1"/>
      <c r="AZ40" s="1"/>
      <c r="BA40" s="1"/>
      <c r="BF40" s="1"/>
      <c r="BH40" s="1"/>
      <c r="BI40" s="1"/>
      <c r="BJ40" s="1"/>
      <c r="BK40" s="1"/>
      <c r="BL40" s="1"/>
      <c r="BM40" s="1"/>
      <c r="BQ40" s="1"/>
      <c r="BR40" s="1"/>
      <c r="BU40" s="1"/>
      <c r="BW40" s="1"/>
      <c r="CG40" s="1"/>
      <c r="CH40" s="1"/>
      <c r="CK40" s="1"/>
      <c r="CZ40" s="1"/>
    </row>
    <row r="41" spans="1:104" x14ac:dyDescent="0.3">
      <c r="A41" s="1">
        <v>12000</v>
      </c>
      <c r="B41" s="1">
        <v>11085</v>
      </c>
      <c r="C41" s="1">
        <f t="shared" si="0"/>
        <v>12</v>
      </c>
      <c r="D41">
        <f t="shared" si="1"/>
        <v>11.085000000000001</v>
      </c>
      <c r="E41" s="1">
        <f t="shared" si="2"/>
        <v>11</v>
      </c>
      <c r="F41" s="1"/>
      <c r="G41" s="1"/>
      <c r="H41" s="1">
        <f t="shared" si="3"/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N41" s="1"/>
      <c r="AO41" s="1"/>
      <c r="AR41" s="1"/>
      <c r="AS41" s="1"/>
      <c r="AT41" s="1"/>
      <c r="AU41" s="1"/>
      <c r="AW41" s="1"/>
      <c r="AX41" s="1"/>
      <c r="AY41" s="1"/>
      <c r="AZ41" s="1"/>
      <c r="BA41" s="1"/>
      <c r="BF41" s="1"/>
      <c r="BH41" s="1"/>
      <c r="BI41" s="1"/>
      <c r="BJ41" s="1"/>
      <c r="BK41" s="1"/>
      <c r="BL41" s="1"/>
      <c r="BM41" s="1"/>
      <c r="BP41" s="1"/>
      <c r="BQ41" s="1"/>
      <c r="BR41" s="1"/>
      <c r="BU41" s="1"/>
      <c r="BW41" s="1"/>
      <c r="CG41" s="1"/>
      <c r="CH41" s="1"/>
      <c r="CK41" s="1"/>
      <c r="CZ41" s="1"/>
    </row>
    <row r="42" spans="1:104" x14ac:dyDescent="0.3">
      <c r="A42" s="1">
        <v>8000</v>
      </c>
      <c r="B42" s="1">
        <v>8626</v>
      </c>
      <c r="C42" s="1">
        <f t="shared" si="0"/>
        <v>8</v>
      </c>
      <c r="D42">
        <f t="shared" si="1"/>
        <v>8.6259999999999994</v>
      </c>
      <c r="E42" s="1">
        <f t="shared" si="2"/>
        <v>9</v>
      </c>
      <c r="F42" s="1"/>
      <c r="G42" s="1"/>
      <c r="H42" s="1">
        <f t="shared" si="3"/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L42" s="1"/>
      <c r="AM42" s="1"/>
      <c r="AN42" s="1"/>
      <c r="AO42" s="1"/>
      <c r="AR42" s="1"/>
      <c r="AS42" s="1"/>
      <c r="AT42" s="1"/>
      <c r="AU42" s="1"/>
      <c r="AW42" s="1"/>
      <c r="AY42" s="1"/>
      <c r="AZ42" s="1"/>
      <c r="BA42" s="1"/>
      <c r="BD42" s="1"/>
      <c r="BF42" s="1"/>
      <c r="BH42" s="1"/>
      <c r="BI42" s="1"/>
      <c r="BJ42" s="1"/>
      <c r="BK42" s="1"/>
      <c r="BL42" s="1"/>
      <c r="BM42" s="1"/>
      <c r="BN42" s="1"/>
      <c r="BP42" s="1"/>
      <c r="BQ42" s="1"/>
      <c r="BU42" s="1"/>
      <c r="BW42" s="1"/>
      <c r="CG42" s="1"/>
      <c r="CH42" s="1"/>
      <c r="CK42" s="1"/>
      <c r="CZ42" s="1"/>
    </row>
    <row r="43" spans="1:104" x14ac:dyDescent="0.3">
      <c r="A43" s="1">
        <v>5000</v>
      </c>
      <c r="B43" s="1">
        <v>4848</v>
      </c>
      <c r="C43" s="1">
        <f t="shared" si="0"/>
        <v>5</v>
      </c>
      <c r="D43">
        <f t="shared" si="1"/>
        <v>4.8479999999999999</v>
      </c>
      <c r="E43" s="1">
        <f t="shared" si="2"/>
        <v>5</v>
      </c>
      <c r="F43" s="1"/>
      <c r="G43" s="1"/>
      <c r="H43" s="1">
        <f t="shared" si="3"/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M43" s="1"/>
      <c r="AN43" s="1"/>
      <c r="AR43" s="1"/>
      <c r="AS43" s="1"/>
      <c r="AT43" s="1"/>
      <c r="AU43" s="1"/>
      <c r="AY43" s="1"/>
      <c r="BA43" s="1"/>
      <c r="BF43" s="1"/>
      <c r="BH43" s="1"/>
      <c r="BI43" s="1"/>
      <c r="BJ43" s="1"/>
      <c r="BL43" s="1"/>
      <c r="BM43" s="1"/>
      <c r="BN43" s="1"/>
      <c r="BQ43" s="1"/>
      <c r="BU43" s="1"/>
      <c r="BW43" s="1"/>
      <c r="CZ43" s="1"/>
    </row>
    <row r="44" spans="1:104" x14ac:dyDescent="0.3">
      <c r="A44" s="1">
        <v>8000</v>
      </c>
      <c r="B44" s="1">
        <v>8970</v>
      </c>
      <c r="C44" s="1">
        <f t="shared" si="0"/>
        <v>8</v>
      </c>
      <c r="D44">
        <f t="shared" si="1"/>
        <v>8.9700000000000006</v>
      </c>
      <c r="E44" s="1">
        <f t="shared" si="2"/>
        <v>9</v>
      </c>
      <c r="F44" s="1"/>
      <c r="G44" s="1"/>
      <c r="H44" s="1">
        <f t="shared" si="3"/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I44" s="1"/>
      <c r="AJ44" s="1"/>
      <c r="AK44" s="1"/>
      <c r="AM44" s="1"/>
      <c r="AN44" s="1"/>
      <c r="AO44" s="1"/>
      <c r="AP44" s="1"/>
      <c r="AR44" s="1"/>
      <c r="AS44" s="1"/>
      <c r="AT44" s="1"/>
      <c r="AU44" s="1"/>
      <c r="AY44" s="1"/>
      <c r="AZ44" s="1"/>
      <c r="BA44" s="1"/>
      <c r="BB44" s="1"/>
      <c r="BD44" s="1"/>
      <c r="BF44" s="1"/>
      <c r="BH44" s="1"/>
      <c r="BI44" s="1"/>
      <c r="BJ44" s="1"/>
      <c r="BK44" s="1"/>
      <c r="BL44" s="1"/>
      <c r="BM44" s="1"/>
      <c r="BQ44" s="1"/>
      <c r="BU44" s="1"/>
      <c r="BW44" s="1"/>
      <c r="CG44" s="1"/>
      <c r="CH44" s="1"/>
      <c r="CK44" s="1"/>
      <c r="CZ44" s="1"/>
    </row>
    <row r="45" spans="1:104" x14ac:dyDescent="0.3">
      <c r="A45" s="1">
        <v>9000</v>
      </c>
      <c r="B45" s="1">
        <v>8987</v>
      </c>
      <c r="C45" s="1">
        <f t="shared" si="0"/>
        <v>9</v>
      </c>
      <c r="D45">
        <f t="shared" si="1"/>
        <v>8.9870000000000001</v>
      </c>
      <c r="E45" s="1">
        <f t="shared" si="2"/>
        <v>9</v>
      </c>
      <c r="F45" s="1"/>
      <c r="G45" s="1"/>
      <c r="H45" s="1">
        <f t="shared" si="3"/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Z45" s="1"/>
      <c r="AA45" s="1"/>
      <c r="AB45" s="1"/>
      <c r="AC45" s="1"/>
      <c r="AE45" s="1"/>
      <c r="AF45" s="1"/>
      <c r="AG45" s="1"/>
      <c r="AH45" s="1"/>
      <c r="AI45" s="1"/>
      <c r="AJ45" s="1"/>
      <c r="AM45" s="1"/>
      <c r="AN45" s="1"/>
      <c r="AP45" s="1"/>
      <c r="AR45" s="1"/>
      <c r="AS45" s="1"/>
      <c r="AT45" s="1"/>
      <c r="AU45" s="1"/>
      <c r="AX45" s="1"/>
      <c r="AY45" s="1"/>
      <c r="AZ45" s="1"/>
      <c r="BA45" s="1"/>
      <c r="BB45" s="1"/>
      <c r="BD45" s="1"/>
      <c r="BF45" s="1"/>
      <c r="BH45" s="1"/>
      <c r="BI45" s="1"/>
      <c r="BJ45" s="1"/>
      <c r="BK45" s="1"/>
      <c r="BL45" s="1"/>
      <c r="BM45" s="1"/>
      <c r="BN45" s="1"/>
      <c r="BP45" s="1"/>
      <c r="BQ45" s="1"/>
      <c r="BR45" s="1"/>
      <c r="BU45" s="1"/>
      <c r="BW45" s="1"/>
      <c r="CG45" s="1"/>
      <c r="CH45" s="1"/>
      <c r="CK45" s="1"/>
      <c r="CZ45" s="1"/>
    </row>
    <row r="46" spans="1:104" x14ac:dyDescent="0.3">
      <c r="A46" s="1">
        <v>8000</v>
      </c>
      <c r="B46" s="1">
        <v>8075</v>
      </c>
      <c r="C46" s="1">
        <f t="shared" si="0"/>
        <v>8</v>
      </c>
      <c r="D46">
        <f t="shared" si="1"/>
        <v>8.0749999999999993</v>
      </c>
      <c r="E46" s="1">
        <f t="shared" si="2"/>
        <v>8</v>
      </c>
      <c r="F46" s="1"/>
      <c r="G46" s="1"/>
      <c r="H46" s="1">
        <f t="shared" si="3"/>
        <v>1</v>
      </c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I46" s="1"/>
      <c r="AJ46" s="1"/>
      <c r="AL46" s="1"/>
      <c r="AM46" s="1"/>
      <c r="AN46" s="1"/>
      <c r="AO46" s="1"/>
      <c r="AR46" s="1"/>
      <c r="AS46" s="1"/>
      <c r="AT46" s="1"/>
      <c r="AU46" s="1"/>
      <c r="AY46" s="1"/>
      <c r="AZ46" s="1"/>
      <c r="BA46" s="1"/>
      <c r="BD46" s="1"/>
      <c r="BF46" s="1"/>
      <c r="BH46" s="1"/>
      <c r="BI46" s="1"/>
      <c r="BJ46" s="1"/>
      <c r="BL46" s="1"/>
      <c r="BM46" s="1"/>
      <c r="BP46" s="1"/>
      <c r="BQ46" s="1"/>
      <c r="BU46" s="1"/>
      <c r="BW46" s="1"/>
      <c r="CH46" s="1"/>
      <c r="CK46" s="1"/>
      <c r="CZ46" s="1"/>
    </row>
    <row r="47" spans="1:104" x14ac:dyDescent="0.3">
      <c r="A47" s="1">
        <v>9000</v>
      </c>
      <c r="B47" s="1">
        <v>7969</v>
      </c>
      <c r="C47" s="1">
        <f t="shared" si="0"/>
        <v>9</v>
      </c>
      <c r="D47">
        <f t="shared" si="1"/>
        <v>7.9690000000000003</v>
      </c>
      <c r="E47" s="1">
        <f t="shared" si="2"/>
        <v>8</v>
      </c>
      <c r="F47" s="1"/>
      <c r="G47" s="1"/>
      <c r="H47" s="1">
        <f t="shared" si="3"/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J47" s="1"/>
      <c r="AK47" s="1"/>
      <c r="AM47" s="1"/>
      <c r="AN47" s="1"/>
      <c r="AO47" s="1"/>
      <c r="AR47" s="1"/>
      <c r="AS47" s="1"/>
      <c r="AT47" s="1"/>
      <c r="AY47" s="1"/>
      <c r="AZ47" s="1"/>
      <c r="BA47" s="1"/>
      <c r="BB47" s="1"/>
      <c r="BD47" s="1"/>
      <c r="BF47" s="1"/>
      <c r="BH47" s="1"/>
      <c r="BI47" s="1"/>
      <c r="BJ47" s="1"/>
      <c r="BK47" s="1"/>
      <c r="BL47" s="1"/>
      <c r="BM47" s="1"/>
      <c r="BP47" s="1"/>
      <c r="BQ47" s="1"/>
      <c r="BR47" s="1"/>
      <c r="BU47" s="1"/>
      <c r="BW47" s="1"/>
      <c r="CG47" s="1"/>
      <c r="CH47" s="1"/>
      <c r="CK47" s="1"/>
      <c r="CZ47" s="1"/>
    </row>
    <row r="48" spans="1:104" x14ac:dyDescent="0.3">
      <c r="A48" s="1">
        <v>10000</v>
      </c>
      <c r="B48" s="1">
        <v>8962</v>
      </c>
      <c r="C48" s="1">
        <f t="shared" si="0"/>
        <v>10</v>
      </c>
      <c r="D48">
        <f t="shared" si="1"/>
        <v>8.9619999999999997</v>
      </c>
      <c r="E48" s="1">
        <f t="shared" si="2"/>
        <v>9</v>
      </c>
      <c r="F48" s="1"/>
      <c r="G48" s="1"/>
      <c r="H48" s="1">
        <f t="shared" si="3"/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I48" s="1"/>
      <c r="AJ48" s="1"/>
      <c r="AK48" s="1"/>
      <c r="AM48" s="1"/>
      <c r="AN48" s="1"/>
      <c r="AO48" s="1"/>
      <c r="AP48" s="1"/>
      <c r="AR48" s="1"/>
      <c r="AS48" s="1"/>
      <c r="AT48" s="1"/>
      <c r="AU48" s="1"/>
      <c r="AX48" s="1"/>
      <c r="AY48" s="1"/>
      <c r="AZ48" s="1"/>
      <c r="BA48" s="1"/>
      <c r="BD48" s="1"/>
      <c r="BF48" s="1"/>
      <c r="BH48" s="1"/>
      <c r="BJ48" s="1"/>
      <c r="BK48" s="1"/>
      <c r="BL48" s="1"/>
      <c r="BM48" s="1"/>
      <c r="BN48" s="1"/>
      <c r="BP48" s="1"/>
      <c r="BQ48" s="1"/>
      <c r="BU48" s="1"/>
      <c r="BW48" s="1"/>
      <c r="CG48" s="1"/>
      <c r="CH48" s="1"/>
      <c r="CK48" s="1"/>
      <c r="CZ48" s="1"/>
    </row>
    <row r="49" spans="1:104" x14ac:dyDescent="0.3">
      <c r="A49" s="1">
        <v>8000</v>
      </c>
      <c r="B49" s="1">
        <v>8745</v>
      </c>
      <c r="C49" s="1">
        <f t="shared" si="0"/>
        <v>8</v>
      </c>
      <c r="D49">
        <f t="shared" si="1"/>
        <v>8.7449999999999992</v>
      </c>
      <c r="E49" s="1">
        <f t="shared" si="2"/>
        <v>9</v>
      </c>
      <c r="F49" s="1"/>
      <c r="G49" s="1"/>
      <c r="H49" s="1">
        <f t="shared" si="3"/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E49" s="1"/>
      <c r="AF49" s="1"/>
      <c r="AG49" s="1"/>
      <c r="AH49" s="1"/>
      <c r="AI49" s="1"/>
      <c r="AJ49" s="1"/>
      <c r="AK49" s="1"/>
      <c r="AM49" s="1"/>
      <c r="AN49" s="1"/>
      <c r="AO49" s="1"/>
      <c r="AP49" s="1"/>
      <c r="AR49" s="1"/>
      <c r="AS49" s="1"/>
      <c r="AT49" s="1"/>
      <c r="AU49" s="1"/>
      <c r="AW49" s="1"/>
      <c r="AY49" s="1"/>
      <c r="AZ49" s="1"/>
      <c r="BA49" s="1"/>
      <c r="BB49" s="1"/>
      <c r="BC49" s="1"/>
      <c r="BD49" s="1"/>
      <c r="BE49" s="1"/>
      <c r="BF49" s="1"/>
      <c r="BH49" s="1"/>
      <c r="BI49" s="1"/>
      <c r="BJ49" s="1"/>
      <c r="BK49" s="1"/>
      <c r="BL49" s="1"/>
      <c r="BM49" s="1"/>
      <c r="BN49" s="1"/>
      <c r="BQ49" s="1"/>
      <c r="BU49" s="1"/>
      <c r="BW49" s="1"/>
      <c r="CG49" s="1"/>
      <c r="CH49" s="1"/>
      <c r="CK49" s="1"/>
      <c r="CZ49" s="1"/>
    </row>
    <row r="50" spans="1:104" x14ac:dyDescent="0.3">
      <c r="A50" s="1">
        <v>10000</v>
      </c>
      <c r="B50" s="1">
        <v>10599</v>
      </c>
      <c r="C50" s="1">
        <f t="shared" si="0"/>
        <v>10</v>
      </c>
      <c r="D50">
        <f t="shared" si="1"/>
        <v>10.599</v>
      </c>
      <c r="E50" s="1">
        <f t="shared" si="2"/>
        <v>11</v>
      </c>
      <c r="F50" s="1"/>
      <c r="G50" s="1"/>
      <c r="H50" s="1">
        <f t="shared" si="3"/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R50" s="1"/>
      <c r="AS50" s="1"/>
      <c r="AT50" s="1"/>
      <c r="AU50" s="1"/>
      <c r="AW50" s="1"/>
      <c r="AX50" s="1"/>
      <c r="AY50" s="1"/>
      <c r="AZ50" s="1"/>
      <c r="BA50" s="1"/>
      <c r="BB50" s="1"/>
      <c r="BC50" s="1"/>
      <c r="BD50" s="1"/>
      <c r="BF50" s="1"/>
      <c r="BH50" s="1"/>
      <c r="BI50" s="1"/>
      <c r="BJ50" s="1"/>
      <c r="BK50" s="1"/>
      <c r="BL50" s="1"/>
      <c r="BM50" s="1"/>
      <c r="BN50" s="1"/>
      <c r="BP50" s="1"/>
      <c r="BQ50" s="1"/>
      <c r="BR50" s="1"/>
      <c r="BU50" s="1"/>
      <c r="BW50" s="1"/>
      <c r="CG50" s="1"/>
      <c r="CH50" s="1"/>
      <c r="CK50" s="1"/>
      <c r="CZ50" s="1"/>
    </row>
    <row r="51" spans="1:104" x14ac:dyDescent="0.3">
      <c r="A51" s="1">
        <v>8000</v>
      </c>
      <c r="B51" s="1">
        <v>8141</v>
      </c>
      <c r="C51" s="1">
        <f t="shared" si="0"/>
        <v>8</v>
      </c>
      <c r="D51">
        <f t="shared" si="1"/>
        <v>8.141</v>
      </c>
      <c r="E51" s="1">
        <f t="shared" si="2"/>
        <v>8</v>
      </c>
      <c r="F51" s="1"/>
      <c r="G51" s="1"/>
      <c r="H51" s="1">
        <f t="shared" si="3"/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1"/>
      <c r="AS51" s="1"/>
      <c r="AT51" s="1"/>
      <c r="AU51" s="1"/>
      <c r="AW51" s="1"/>
      <c r="AX51" s="1"/>
      <c r="AY51" s="1"/>
      <c r="AZ51" s="1"/>
      <c r="BA51" s="1"/>
      <c r="BF51" s="1"/>
      <c r="BH51" s="1"/>
      <c r="BI51" s="1"/>
      <c r="BJ51" s="1"/>
      <c r="BK51" s="1"/>
      <c r="BL51" s="1"/>
      <c r="BM51" s="1"/>
      <c r="BN51" s="1"/>
      <c r="BP51" s="1"/>
      <c r="BQ51" s="1"/>
      <c r="BU51" s="1"/>
      <c r="BW51" s="1"/>
      <c r="CG51" s="1"/>
      <c r="CH51" s="1"/>
      <c r="CJ51" s="1"/>
      <c r="CK51" s="1"/>
      <c r="CZ51" s="1"/>
    </row>
    <row r="52" spans="1:104" x14ac:dyDescent="0.3">
      <c r="A52" s="1">
        <v>10000</v>
      </c>
      <c r="B52" s="1">
        <v>9594</v>
      </c>
      <c r="C52" s="1">
        <f t="shared" si="0"/>
        <v>10</v>
      </c>
      <c r="D52">
        <f t="shared" si="1"/>
        <v>9.5939999999999994</v>
      </c>
      <c r="E52" s="1">
        <f t="shared" si="2"/>
        <v>10</v>
      </c>
      <c r="F52" s="1"/>
      <c r="G52" s="1"/>
      <c r="H52" s="1">
        <f t="shared" si="3"/>
        <v>1</v>
      </c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J52" s="1"/>
      <c r="AM52" s="1"/>
      <c r="AN52" s="1"/>
      <c r="AO52" s="1"/>
      <c r="AP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F52" s="1"/>
      <c r="BH52" s="1"/>
      <c r="BI52" s="1"/>
      <c r="BJ52" s="1"/>
      <c r="BK52" s="1"/>
      <c r="BL52" s="1"/>
      <c r="BM52" s="1"/>
      <c r="BP52" s="1"/>
      <c r="BQ52" s="1"/>
      <c r="BU52" s="1"/>
      <c r="BW52" s="1"/>
      <c r="CG52" s="1"/>
      <c r="CH52" s="1"/>
      <c r="CK52" s="1"/>
      <c r="CZ52" s="1"/>
    </row>
    <row r="53" spans="1:104" x14ac:dyDescent="0.3">
      <c r="A53" s="1">
        <v>9000</v>
      </c>
      <c r="B53" s="1">
        <v>8823</v>
      </c>
      <c r="C53" s="1">
        <f t="shared" si="0"/>
        <v>9</v>
      </c>
      <c r="D53">
        <f t="shared" si="1"/>
        <v>8.8230000000000004</v>
      </c>
      <c r="E53" s="1">
        <f t="shared" si="2"/>
        <v>9</v>
      </c>
      <c r="F53" s="1"/>
      <c r="G53" s="1"/>
      <c r="H53" s="1">
        <f t="shared" si="3"/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F53" s="1"/>
      <c r="AG53" s="1"/>
      <c r="AH53" s="1"/>
      <c r="AJ53" s="1"/>
      <c r="AK53" s="1"/>
      <c r="AM53" s="1"/>
      <c r="AN53" s="1"/>
      <c r="AO53" s="1"/>
      <c r="AR53" s="1"/>
      <c r="AS53" s="1"/>
      <c r="AT53" s="1"/>
      <c r="AU53" s="1"/>
      <c r="AW53" s="1"/>
      <c r="AY53" s="1"/>
      <c r="AZ53" s="1"/>
      <c r="BA53" s="1"/>
      <c r="BD53" s="1"/>
      <c r="BF53" s="1"/>
      <c r="BH53" s="1"/>
      <c r="BI53" s="1"/>
      <c r="BJ53" s="1"/>
      <c r="BK53" s="1"/>
      <c r="BL53" s="1"/>
      <c r="BM53" s="1"/>
      <c r="BN53" s="1"/>
      <c r="BP53" s="1"/>
      <c r="BQ53" s="1"/>
      <c r="BU53" s="1"/>
      <c r="BW53" s="1"/>
      <c r="CG53" s="1"/>
      <c r="CH53" s="1"/>
      <c r="CK53" s="1"/>
      <c r="CZ53" s="1"/>
    </row>
    <row r="54" spans="1:104" x14ac:dyDescent="0.3">
      <c r="A54" s="1">
        <v>9000</v>
      </c>
      <c r="B54" s="1">
        <v>8252</v>
      </c>
      <c r="C54" s="1">
        <f t="shared" si="0"/>
        <v>9</v>
      </c>
      <c r="D54">
        <f t="shared" si="1"/>
        <v>8.2520000000000007</v>
      </c>
      <c r="E54" s="1">
        <f t="shared" si="2"/>
        <v>8</v>
      </c>
      <c r="F54" s="1"/>
      <c r="G54" s="1"/>
      <c r="H54" s="1">
        <f t="shared" si="3"/>
        <v>0</v>
      </c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Z54" s="1"/>
      <c r="AA54" s="1"/>
      <c r="AB54" s="1"/>
      <c r="AC54" s="1"/>
      <c r="AE54" s="1"/>
      <c r="AF54" s="1"/>
      <c r="AG54" s="1"/>
      <c r="AH54" s="1"/>
      <c r="AI54" s="1"/>
      <c r="AJ54" s="1"/>
      <c r="AM54" s="1"/>
      <c r="AN54" s="1"/>
      <c r="AO54" s="1"/>
      <c r="AR54" s="1"/>
      <c r="AS54" s="1"/>
      <c r="AT54" s="1"/>
      <c r="AU54" s="1"/>
      <c r="AY54" s="1"/>
      <c r="AZ54" s="1"/>
      <c r="BA54" s="1"/>
      <c r="BB54" s="1"/>
      <c r="BD54" s="1"/>
      <c r="BE54" s="1"/>
      <c r="BF54" s="1"/>
      <c r="BH54" s="1"/>
      <c r="BI54" s="1"/>
      <c r="BJ54" s="1"/>
      <c r="BK54" s="1"/>
      <c r="BL54" s="1"/>
      <c r="BM54" s="1"/>
      <c r="BN54" s="1"/>
      <c r="BP54" s="1"/>
      <c r="BQ54" s="1"/>
      <c r="BU54" s="1"/>
      <c r="BW54" s="1"/>
      <c r="CG54" s="1"/>
      <c r="CH54" s="1"/>
      <c r="CK54" s="1"/>
      <c r="CZ54" s="1"/>
    </row>
    <row r="55" spans="1:104" x14ac:dyDescent="0.3">
      <c r="A55" s="1">
        <v>11000</v>
      </c>
      <c r="B55" s="1">
        <v>10104</v>
      </c>
      <c r="C55" s="1">
        <f t="shared" si="0"/>
        <v>11</v>
      </c>
      <c r="D55">
        <f t="shared" si="1"/>
        <v>10.103999999999999</v>
      </c>
      <c r="E55" s="1">
        <f t="shared" si="2"/>
        <v>10</v>
      </c>
      <c r="F55" s="1"/>
      <c r="G55" s="1"/>
      <c r="H55" s="1">
        <f t="shared" si="3"/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Z55" s="1"/>
      <c r="AA55" s="1"/>
      <c r="AB55" s="1"/>
      <c r="AC55" s="1"/>
      <c r="AE55" s="1"/>
      <c r="AF55" s="1"/>
      <c r="AG55" s="1"/>
      <c r="AH55" s="1"/>
      <c r="AJ55" s="1"/>
      <c r="AK55" s="1"/>
      <c r="AM55" s="1"/>
      <c r="AN55" s="1"/>
      <c r="AO55" s="1"/>
      <c r="AR55" s="1"/>
      <c r="AS55" s="1"/>
      <c r="AT55" s="1"/>
      <c r="AU55" s="1"/>
      <c r="AY55" s="1"/>
      <c r="AZ55" s="1"/>
      <c r="BA55" s="1"/>
      <c r="BB55" s="1"/>
      <c r="BD55" s="1"/>
      <c r="BF55" s="1"/>
      <c r="BH55" s="1"/>
      <c r="BI55" s="1"/>
      <c r="BJ55" s="1"/>
      <c r="BK55" s="1"/>
      <c r="BL55" s="1"/>
      <c r="BM55" s="1"/>
      <c r="BN55" s="1"/>
      <c r="BP55" s="1"/>
      <c r="BQ55" s="1"/>
      <c r="BU55" s="1"/>
      <c r="BW55" s="1"/>
      <c r="CG55" s="1"/>
      <c r="CH55" s="1"/>
      <c r="CK55" s="1"/>
      <c r="CZ55" s="1"/>
    </row>
    <row r="56" spans="1:104" x14ac:dyDescent="0.3">
      <c r="A56" s="1">
        <v>5000</v>
      </c>
      <c r="B56" s="1">
        <v>5075</v>
      </c>
      <c r="C56" s="1">
        <f t="shared" si="0"/>
        <v>5</v>
      </c>
      <c r="D56">
        <f t="shared" si="1"/>
        <v>5.0750000000000002</v>
      </c>
      <c r="E56" s="1">
        <f t="shared" si="2"/>
        <v>5</v>
      </c>
      <c r="F56" s="1"/>
      <c r="G56" s="1"/>
      <c r="H56" s="1">
        <f t="shared" si="3"/>
        <v>1</v>
      </c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E56" s="1"/>
      <c r="AF56" s="1"/>
      <c r="AG56" s="1"/>
      <c r="AH56" s="1"/>
      <c r="AJ56" s="1"/>
      <c r="AK56" s="1"/>
      <c r="AM56" s="1"/>
      <c r="AN56" s="1"/>
      <c r="AR56" s="1"/>
      <c r="AS56" s="1"/>
      <c r="AT56" s="1"/>
      <c r="AY56" s="1"/>
      <c r="AZ56" s="1"/>
      <c r="BA56" s="1"/>
      <c r="BF56" s="1"/>
      <c r="BH56" s="1"/>
      <c r="BJ56" s="1"/>
      <c r="BL56" s="1"/>
      <c r="BP56" s="1"/>
      <c r="BQ56" s="1"/>
      <c r="BU56" s="1"/>
      <c r="BW56" s="1"/>
      <c r="CK56" s="1"/>
      <c r="CZ56" s="1"/>
    </row>
    <row r="57" spans="1:104" x14ac:dyDescent="0.3">
      <c r="A57" s="1">
        <v>10000</v>
      </c>
      <c r="B57" s="1">
        <v>9613</v>
      </c>
      <c r="C57" s="1">
        <f t="shared" si="0"/>
        <v>10</v>
      </c>
      <c r="D57">
        <f t="shared" si="1"/>
        <v>9.6129999999999995</v>
      </c>
      <c r="E57" s="1">
        <f t="shared" si="2"/>
        <v>10</v>
      </c>
      <c r="F57" s="1"/>
      <c r="G57" s="1"/>
      <c r="H57" s="1">
        <f t="shared" si="3"/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Z57" s="1"/>
      <c r="AA57" s="1"/>
      <c r="AB57" s="1"/>
      <c r="AC57" s="1"/>
      <c r="AE57" s="1"/>
      <c r="AF57" s="1"/>
      <c r="AG57" s="1"/>
      <c r="AH57" s="1"/>
      <c r="AI57" s="1"/>
      <c r="AJ57" s="1"/>
      <c r="AK57" s="1"/>
      <c r="AM57" s="1"/>
      <c r="AN57" s="1"/>
      <c r="AO57" s="1"/>
      <c r="AP57" s="1"/>
      <c r="AR57" s="1"/>
      <c r="AS57" s="1"/>
      <c r="AT57" s="1"/>
      <c r="AU57" s="1"/>
      <c r="AW57" s="1"/>
      <c r="AX57" s="1"/>
      <c r="AY57" s="1"/>
      <c r="AZ57" s="1"/>
      <c r="BA57" s="1"/>
      <c r="BD57" s="1"/>
      <c r="BF57" s="1"/>
      <c r="BH57" s="1"/>
      <c r="BI57" s="1"/>
      <c r="BJ57" s="1"/>
      <c r="BK57" s="1"/>
      <c r="BL57" s="1"/>
      <c r="BM57" s="1"/>
      <c r="BN57" s="1"/>
      <c r="BQ57" s="1"/>
      <c r="BU57" s="1"/>
      <c r="BW57" s="1"/>
      <c r="CG57" s="1"/>
      <c r="CH57" s="1"/>
      <c r="CJ57" s="1"/>
      <c r="CK57" s="1"/>
      <c r="CZ57" s="1"/>
    </row>
    <row r="58" spans="1:104" x14ac:dyDescent="0.3">
      <c r="A58" s="1">
        <v>9000</v>
      </c>
      <c r="B58" s="1">
        <v>10124</v>
      </c>
      <c r="C58" s="1">
        <f t="shared" si="0"/>
        <v>9</v>
      </c>
      <c r="D58">
        <f t="shared" si="1"/>
        <v>10.124000000000001</v>
      </c>
      <c r="E58" s="1">
        <f t="shared" si="2"/>
        <v>10</v>
      </c>
      <c r="F58" s="1"/>
      <c r="G58" s="1"/>
      <c r="H58" s="1">
        <f t="shared" si="3"/>
        <v>0</v>
      </c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Z58" s="1"/>
      <c r="AA58" s="1"/>
      <c r="AB58" s="1"/>
      <c r="AC58" s="1"/>
      <c r="AE58" s="1"/>
      <c r="AF58" s="1"/>
      <c r="AG58" s="1"/>
      <c r="AH58" s="1"/>
      <c r="AI58" s="1"/>
      <c r="AJ58" s="1"/>
      <c r="AK58" s="1"/>
      <c r="AM58" s="1"/>
      <c r="AN58" s="1"/>
      <c r="AP58" s="1"/>
      <c r="AR58" s="1"/>
      <c r="AS58" s="1"/>
      <c r="AT58" s="1"/>
      <c r="AU58" s="1"/>
      <c r="AW58" s="1"/>
      <c r="AY58" s="1"/>
      <c r="AZ58" s="1"/>
      <c r="BA58" s="1"/>
      <c r="BB58" s="1"/>
      <c r="BD58" s="1"/>
      <c r="BF58" s="1"/>
      <c r="BH58" s="1"/>
      <c r="BI58" s="1"/>
      <c r="BJ58" s="1"/>
      <c r="BK58" s="1"/>
      <c r="BL58" s="1"/>
      <c r="BM58" s="1"/>
      <c r="BN58" s="1"/>
      <c r="BP58" s="1"/>
      <c r="BQ58" s="1"/>
      <c r="BR58" s="1"/>
      <c r="BU58" s="1"/>
      <c r="BW58" s="1"/>
      <c r="CG58" s="1"/>
      <c r="CH58" s="1"/>
      <c r="CK58" s="1"/>
      <c r="CZ58" s="1"/>
    </row>
    <row r="59" spans="1:104" x14ac:dyDescent="0.3">
      <c r="A59" s="1">
        <v>10000</v>
      </c>
      <c r="B59" s="1">
        <v>8817</v>
      </c>
      <c r="C59" s="1">
        <f t="shared" si="0"/>
        <v>10</v>
      </c>
      <c r="D59">
        <f t="shared" si="1"/>
        <v>8.8170000000000002</v>
      </c>
      <c r="E59" s="1">
        <f t="shared" si="2"/>
        <v>9</v>
      </c>
      <c r="F59" s="1"/>
      <c r="G59" s="1"/>
      <c r="H59" s="1">
        <f t="shared" si="3"/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Z59" s="1"/>
      <c r="AA59" s="1"/>
      <c r="AB59" s="1"/>
      <c r="AC59" s="1"/>
      <c r="AE59" s="1"/>
      <c r="AF59" s="1"/>
      <c r="AG59" s="1"/>
      <c r="AH59" s="1"/>
      <c r="AI59" s="1"/>
      <c r="AJ59" s="1"/>
      <c r="AM59" s="1"/>
      <c r="AN59" s="1"/>
      <c r="AO59" s="1"/>
      <c r="AR59" s="1"/>
      <c r="AS59" s="1"/>
      <c r="AT59" s="1"/>
      <c r="AU59" s="1"/>
      <c r="AW59" s="1"/>
      <c r="AX59" s="1"/>
      <c r="AY59" s="1"/>
      <c r="AZ59" s="1"/>
      <c r="BA59" s="1"/>
      <c r="BD59" s="1"/>
      <c r="BF59" s="1"/>
      <c r="BH59" s="1"/>
      <c r="BI59" s="1"/>
      <c r="BJ59" s="1"/>
      <c r="BK59" s="1"/>
      <c r="BL59" s="1"/>
      <c r="BM59" s="1"/>
      <c r="BP59" s="1"/>
      <c r="BQ59" s="1"/>
      <c r="BU59" s="1"/>
      <c r="BW59" s="1"/>
      <c r="CG59" s="1"/>
      <c r="CH59" s="1"/>
      <c r="CK59" s="1"/>
      <c r="CZ59" s="1"/>
    </row>
    <row r="60" spans="1:104" x14ac:dyDescent="0.3">
      <c r="A60" s="1">
        <v>8000</v>
      </c>
      <c r="B60" s="1">
        <v>8447</v>
      </c>
      <c r="C60" s="1">
        <f t="shared" si="0"/>
        <v>8</v>
      </c>
      <c r="D60">
        <f t="shared" si="1"/>
        <v>8.4469999999999992</v>
      </c>
      <c r="E60" s="1">
        <f t="shared" si="2"/>
        <v>8</v>
      </c>
      <c r="F60" s="1"/>
      <c r="G60" s="1"/>
      <c r="H60" s="1">
        <f t="shared" si="3"/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E60" s="1"/>
      <c r="AF60" s="1"/>
      <c r="AG60" s="1"/>
      <c r="AH60" s="1"/>
      <c r="AJ60" s="1"/>
      <c r="AK60" s="1"/>
      <c r="AM60" s="1"/>
      <c r="AN60" s="1"/>
      <c r="AO60" s="1"/>
      <c r="AR60" s="1"/>
      <c r="AS60" s="1"/>
      <c r="AT60" s="1"/>
      <c r="AU60" s="1"/>
      <c r="AY60" s="1"/>
      <c r="AZ60" s="1"/>
      <c r="BA60" s="1"/>
      <c r="BB60" s="1"/>
      <c r="BD60" s="1"/>
      <c r="BF60" s="1"/>
      <c r="BH60" s="1"/>
      <c r="BJ60" s="1"/>
      <c r="BK60" s="1"/>
      <c r="BL60" s="1"/>
      <c r="BM60" s="1"/>
      <c r="BN60" s="1"/>
      <c r="BP60" s="1"/>
      <c r="BQ60" s="1"/>
      <c r="BU60" s="1"/>
      <c r="BW60" s="1"/>
      <c r="CG60" s="1"/>
      <c r="CH60" s="1"/>
      <c r="CK60" s="1"/>
      <c r="CZ60" s="1"/>
    </row>
    <row r="61" spans="1:104" x14ac:dyDescent="0.3">
      <c r="A61" s="1">
        <v>8000</v>
      </c>
      <c r="B61" s="1">
        <v>9042</v>
      </c>
      <c r="C61" s="1">
        <f t="shared" si="0"/>
        <v>8</v>
      </c>
      <c r="D61">
        <f t="shared" si="1"/>
        <v>9.0419999999999998</v>
      </c>
      <c r="E61" s="1">
        <f t="shared" si="2"/>
        <v>9</v>
      </c>
      <c r="F61" s="1"/>
      <c r="G61" s="1"/>
      <c r="H61" s="1">
        <f t="shared" si="3"/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Z61" s="1"/>
      <c r="AA61" s="1"/>
      <c r="AB61" s="1"/>
      <c r="AC61" s="1"/>
      <c r="AE61" s="1"/>
      <c r="AF61" s="1"/>
      <c r="AG61" s="1"/>
      <c r="AH61" s="1"/>
      <c r="AI61" s="1"/>
      <c r="AJ61" s="1"/>
      <c r="AK61" s="1"/>
      <c r="AM61" s="1"/>
      <c r="AN61" s="1"/>
      <c r="AO61" s="1"/>
      <c r="AP61" s="1"/>
      <c r="AR61" s="1"/>
      <c r="AS61" s="1"/>
      <c r="AT61" s="1"/>
      <c r="AU61" s="1"/>
      <c r="AX61" s="1"/>
      <c r="AY61" s="1"/>
      <c r="AZ61" s="1"/>
      <c r="BA61" s="1"/>
      <c r="BC61" s="1"/>
      <c r="BD61" s="1"/>
      <c r="BF61" s="1"/>
      <c r="BH61" s="1"/>
      <c r="BI61" s="1"/>
      <c r="BJ61" s="1"/>
      <c r="BK61" s="1"/>
      <c r="BL61" s="1"/>
      <c r="BM61" s="1"/>
      <c r="BN61" s="1"/>
      <c r="BP61" s="1"/>
      <c r="BQ61" s="1"/>
      <c r="BU61" s="1"/>
      <c r="BW61" s="1"/>
      <c r="CG61" s="1"/>
      <c r="CH61" s="1"/>
      <c r="CK61" s="1"/>
      <c r="CZ61" s="1"/>
    </row>
    <row r="62" spans="1:104" x14ac:dyDescent="0.3">
      <c r="A62" s="1">
        <v>7000</v>
      </c>
      <c r="B62" s="1">
        <v>6838</v>
      </c>
      <c r="C62" s="1">
        <f t="shared" si="0"/>
        <v>7</v>
      </c>
      <c r="D62">
        <f t="shared" si="1"/>
        <v>6.8380000000000001</v>
      </c>
      <c r="E62" s="1">
        <f t="shared" si="2"/>
        <v>7</v>
      </c>
      <c r="F62" s="1"/>
      <c r="G62" s="1"/>
      <c r="H62" s="1">
        <f t="shared" si="3"/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Z62" s="1"/>
      <c r="AA62" s="1"/>
      <c r="AB62" s="1"/>
      <c r="AC62" s="1"/>
      <c r="AE62" s="1"/>
      <c r="AF62" s="1"/>
      <c r="AG62" s="1"/>
      <c r="AH62" s="1"/>
      <c r="AI62" s="1"/>
      <c r="AJ62" s="1"/>
      <c r="AK62" s="1"/>
      <c r="AM62" s="1"/>
      <c r="AN62" s="1"/>
      <c r="AR62" s="1"/>
      <c r="AS62" s="1"/>
      <c r="AT62" s="1"/>
      <c r="AX62" s="1"/>
      <c r="AY62" s="1"/>
      <c r="BA62" s="1"/>
      <c r="BF62" s="1"/>
      <c r="BH62" s="1"/>
      <c r="BJ62" s="1"/>
      <c r="BK62" s="1"/>
      <c r="BL62" s="1"/>
      <c r="BM62" s="1"/>
      <c r="BQ62" s="1"/>
      <c r="BR62" s="1"/>
      <c r="BU62" s="1"/>
      <c r="BW62" s="1"/>
      <c r="CH62" s="1"/>
      <c r="CK62" s="1"/>
      <c r="CZ62" s="1"/>
    </row>
    <row r="63" spans="1:104" x14ac:dyDescent="0.3">
      <c r="A63" s="1">
        <v>8000</v>
      </c>
      <c r="B63" s="1">
        <v>7508</v>
      </c>
      <c r="C63" s="1">
        <f t="shared" si="0"/>
        <v>8</v>
      </c>
      <c r="D63">
        <f t="shared" si="1"/>
        <v>7.508</v>
      </c>
      <c r="E63" s="1">
        <f t="shared" si="2"/>
        <v>8</v>
      </c>
      <c r="F63" s="1"/>
      <c r="G63" s="1"/>
      <c r="H63" s="1">
        <f t="shared" si="3"/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Z63" s="1"/>
      <c r="AA63" s="1"/>
      <c r="AB63" s="1"/>
      <c r="AC63" s="1"/>
      <c r="AE63" s="1"/>
      <c r="AF63" s="1"/>
      <c r="AG63" s="1"/>
      <c r="AH63" s="1"/>
      <c r="AJ63" s="1"/>
      <c r="AM63" s="1"/>
      <c r="AN63" s="1"/>
      <c r="AO63" s="1"/>
      <c r="AR63" s="1"/>
      <c r="AS63" s="1"/>
      <c r="AT63" s="1"/>
      <c r="AY63" s="1"/>
      <c r="AZ63" s="1"/>
      <c r="BA63" s="1"/>
      <c r="BF63" s="1"/>
      <c r="BH63" s="1"/>
      <c r="BJ63" s="1"/>
      <c r="BK63" s="1"/>
      <c r="BL63" s="1"/>
      <c r="BM63" s="1"/>
      <c r="BN63" s="1"/>
      <c r="BP63" s="1"/>
      <c r="BQ63" s="1"/>
      <c r="BU63" s="1"/>
      <c r="BW63" s="1"/>
      <c r="CH63" s="1"/>
      <c r="CK63" s="1"/>
      <c r="CZ63" s="1"/>
    </row>
    <row r="64" spans="1:104" x14ac:dyDescent="0.3">
      <c r="A64" s="1">
        <v>2000</v>
      </c>
      <c r="B64" s="1">
        <v>2947</v>
      </c>
      <c r="C64" s="1">
        <f t="shared" si="0"/>
        <v>2</v>
      </c>
      <c r="D64">
        <f t="shared" si="1"/>
        <v>2.9470000000000001</v>
      </c>
      <c r="E64" s="1">
        <f t="shared" si="2"/>
        <v>3</v>
      </c>
      <c r="F64" s="1"/>
      <c r="G64" s="1"/>
      <c r="H64" s="1">
        <f t="shared" si="3"/>
        <v>0</v>
      </c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C64" s="1"/>
      <c r="AE64" s="1"/>
      <c r="AF64" s="1"/>
      <c r="AG64" s="1"/>
      <c r="AH64" s="1"/>
      <c r="AJ64" s="1"/>
      <c r="AM64" s="1"/>
      <c r="AN64" s="1"/>
      <c r="AS64" s="1"/>
      <c r="AT64" s="1"/>
      <c r="AZ64" s="1"/>
      <c r="BF64" s="1"/>
      <c r="BH64" s="1"/>
      <c r="BL64" s="1"/>
      <c r="BU64" s="1"/>
      <c r="BW64" s="1"/>
    </row>
    <row r="65" spans="1:104" x14ac:dyDescent="0.3">
      <c r="A65" s="1">
        <v>7000</v>
      </c>
      <c r="B65" s="1">
        <v>6734</v>
      </c>
      <c r="C65" s="1">
        <f t="shared" si="0"/>
        <v>7</v>
      </c>
      <c r="D65">
        <f t="shared" si="1"/>
        <v>6.734</v>
      </c>
      <c r="E65" s="1">
        <f t="shared" si="2"/>
        <v>7</v>
      </c>
      <c r="F65" s="1"/>
      <c r="G65" s="1"/>
      <c r="H65" s="1">
        <f t="shared" si="3"/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Z65" s="1"/>
      <c r="AA65" s="1"/>
      <c r="AB65" s="1"/>
      <c r="AC65" s="1"/>
      <c r="AE65" s="1"/>
      <c r="AF65" s="1"/>
      <c r="AG65" s="1"/>
      <c r="AH65" s="1"/>
      <c r="AI65" s="1"/>
      <c r="AJ65" s="1"/>
      <c r="AM65" s="1"/>
      <c r="AN65" s="1"/>
      <c r="AO65" s="1"/>
      <c r="AR65" s="1"/>
      <c r="AS65" s="1"/>
      <c r="AT65" s="1"/>
      <c r="AY65" s="1"/>
      <c r="AZ65" s="1"/>
      <c r="BA65" s="1"/>
      <c r="BB65" s="1"/>
      <c r="BD65" s="1"/>
      <c r="BF65" s="1"/>
      <c r="BH65" s="1"/>
      <c r="BI65" s="1"/>
      <c r="BK65" s="1"/>
      <c r="BL65" s="1"/>
      <c r="BM65" s="1"/>
      <c r="BP65" s="1"/>
      <c r="BQ65" s="1"/>
      <c r="BU65" s="1"/>
      <c r="BW65" s="1"/>
      <c r="CH65" s="1"/>
      <c r="CK65" s="1"/>
      <c r="CZ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66F6-EB49-45DD-AC14-F1E88B90F347}">
  <dimension ref="A1:DO65"/>
  <sheetViews>
    <sheetView tabSelected="1" workbookViewId="0">
      <selection activeCell="F14" sqref="F14"/>
    </sheetView>
  </sheetViews>
  <sheetFormatPr defaultRowHeight="14.4" x14ac:dyDescent="0.3"/>
  <sheetData>
    <row r="1" spans="1:119" x14ac:dyDescent="0.3">
      <c r="A1" s="1">
        <v>9000</v>
      </c>
      <c r="B1" s="1">
        <v>9094</v>
      </c>
      <c r="C1" s="1">
        <f>A1/1000</f>
        <v>9</v>
      </c>
      <c r="D1">
        <f>B1/1000</f>
        <v>9.0939999999999994</v>
      </c>
      <c r="E1" s="1">
        <f>ROUND(D1,0)</f>
        <v>9</v>
      </c>
      <c r="F1" s="2">
        <f>(C1-D1)^2</f>
        <v>8.8359999999998908E-3</v>
      </c>
      <c r="G1" s="3">
        <f>SUM(F:F)/65</f>
        <v>0.22430366153846162</v>
      </c>
      <c r="H1" s="1">
        <f>IF(C1=E1,1,0)</f>
        <v>1</v>
      </c>
      <c r="I1" s="1"/>
      <c r="J1" s="1"/>
      <c r="K1" s="1"/>
      <c r="L1" s="1"/>
      <c r="M1" s="1"/>
      <c r="N1" s="1"/>
      <c r="O1" s="1">
        <v>9000</v>
      </c>
      <c r="P1" s="1">
        <v>9010</v>
      </c>
      <c r="Q1" s="1">
        <v>2454000</v>
      </c>
      <c r="R1" s="1">
        <v>465000</v>
      </c>
      <c r="S1" s="1">
        <v>455000</v>
      </c>
      <c r="T1" s="1">
        <v>63000</v>
      </c>
      <c r="U1" s="1">
        <v>4000</v>
      </c>
      <c r="V1" s="1">
        <v>3847</v>
      </c>
      <c r="W1" s="1">
        <v>29000</v>
      </c>
      <c r="X1" s="1">
        <v>4000</v>
      </c>
      <c r="Y1" s="1">
        <v>25000</v>
      </c>
      <c r="Z1" s="1">
        <v>69000</v>
      </c>
      <c r="AA1" s="1">
        <v>83655</v>
      </c>
      <c r="AB1" s="1">
        <v>191000</v>
      </c>
      <c r="AC1" s="1">
        <v>250000</v>
      </c>
      <c r="AD1" s="1">
        <v>10285</v>
      </c>
      <c r="AE1" s="1">
        <v>77214</v>
      </c>
      <c r="AF1" s="1">
        <v>6473</v>
      </c>
      <c r="AG1" s="1">
        <v>7488</v>
      </c>
      <c r="AH1" s="1">
        <v>7000</v>
      </c>
      <c r="AI1" s="1">
        <v>9223</v>
      </c>
      <c r="AJ1" s="1">
        <v>29583</v>
      </c>
      <c r="AK1" s="1">
        <v>45400</v>
      </c>
      <c r="AL1" t="s">
        <v>0</v>
      </c>
      <c r="AM1" s="1" t="s">
        <v>1</v>
      </c>
      <c r="AN1" s="1">
        <v>8857</v>
      </c>
      <c r="AO1" s="1">
        <v>96225</v>
      </c>
      <c r="AP1" s="1">
        <v>74159</v>
      </c>
      <c r="AQ1" s="1">
        <v>111000</v>
      </c>
      <c r="AR1" s="1" t="s">
        <v>2</v>
      </c>
      <c r="AS1" s="1">
        <v>28000</v>
      </c>
      <c r="AT1" s="1">
        <v>5258</v>
      </c>
      <c r="AU1" s="1">
        <v>91000</v>
      </c>
      <c r="AV1" s="1">
        <v>18000</v>
      </c>
      <c r="AW1" s="1" t="s">
        <v>3</v>
      </c>
      <c r="AX1" s="1">
        <v>30000</v>
      </c>
      <c r="AY1" s="1">
        <v>1000</v>
      </c>
      <c r="AZ1" s="1" t="s">
        <v>3</v>
      </c>
      <c r="BA1" s="1">
        <v>50000</v>
      </c>
      <c r="BB1" s="1">
        <v>24000</v>
      </c>
      <c r="BC1" s="1">
        <v>4000</v>
      </c>
      <c r="BD1" s="1">
        <v>2000</v>
      </c>
      <c r="BE1" t="s">
        <v>3</v>
      </c>
      <c r="BF1" s="1">
        <v>26000</v>
      </c>
      <c r="BG1" s="1">
        <v>91000</v>
      </c>
      <c r="BH1" s="1">
        <v>25000</v>
      </c>
      <c r="BI1" s="1">
        <v>4000</v>
      </c>
      <c r="BJ1" s="1" t="s">
        <v>3</v>
      </c>
      <c r="BK1" s="1">
        <v>1000</v>
      </c>
      <c r="BL1" s="1">
        <v>1000</v>
      </c>
      <c r="BM1" s="1">
        <v>45000</v>
      </c>
      <c r="BN1" s="1">
        <v>15000</v>
      </c>
      <c r="BO1" s="1">
        <v>27000</v>
      </c>
      <c r="BP1" s="1" t="s">
        <v>3</v>
      </c>
      <c r="BQ1" s="1">
        <v>1000</v>
      </c>
      <c r="BR1" s="1">
        <v>8000</v>
      </c>
      <c r="BS1" t="s">
        <v>3</v>
      </c>
      <c r="BT1" s="1">
        <v>10000</v>
      </c>
      <c r="BU1" s="1" t="s">
        <v>3</v>
      </c>
      <c r="BV1" s="1">
        <v>42000</v>
      </c>
      <c r="BW1" s="1">
        <v>2000</v>
      </c>
      <c r="BX1" s="1">
        <v>9000</v>
      </c>
      <c r="BY1" s="1">
        <v>2000</v>
      </c>
      <c r="BZ1" s="1">
        <v>33000</v>
      </c>
      <c r="CA1" s="1">
        <v>3000</v>
      </c>
      <c r="CB1" s="1">
        <v>1000</v>
      </c>
      <c r="CC1" t="s">
        <v>3</v>
      </c>
      <c r="CD1" s="1">
        <v>3000</v>
      </c>
      <c r="CE1" s="1">
        <v>13000</v>
      </c>
      <c r="CF1" t="s">
        <v>3</v>
      </c>
      <c r="CG1" s="1" t="s">
        <v>3</v>
      </c>
      <c r="CH1" s="1" t="s">
        <v>4</v>
      </c>
      <c r="CI1" s="1">
        <v>4000</v>
      </c>
      <c r="CJ1" s="1" t="s">
        <v>5</v>
      </c>
      <c r="CK1" s="1">
        <v>37000</v>
      </c>
      <c r="CL1" t="e" vm="1">
        <f>_FV(0,"109")</f>
        <v>#VALUE!</v>
      </c>
      <c r="CM1" t="s">
        <v>6</v>
      </c>
      <c r="CN1" t="s">
        <v>3</v>
      </c>
      <c r="CO1" t="s">
        <v>7</v>
      </c>
      <c r="CP1" t="s">
        <v>3</v>
      </c>
      <c r="CQ1" t="s">
        <v>8</v>
      </c>
      <c r="CR1" t="s">
        <v>3</v>
      </c>
      <c r="CS1" t="s">
        <v>9</v>
      </c>
      <c r="CT1" t="s">
        <v>3</v>
      </c>
      <c r="CU1" s="1">
        <v>1140</v>
      </c>
      <c r="CV1" s="1">
        <v>1414</v>
      </c>
      <c r="CW1" t="s">
        <v>10</v>
      </c>
      <c r="CX1" s="1">
        <v>1000</v>
      </c>
      <c r="CY1" s="1">
        <v>8860</v>
      </c>
      <c r="CZ1" s="1" t="s">
        <v>11</v>
      </c>
      <c r="DA1" t="s">
        <v>12</v>
      </c>
      <c r="DB1" t="s">
        <v>13</v>
      </c>
      <c r="DC1" t="s">
        <v>14</v>
      </c>
      <c r="DD1" t="s">
        <v>15</v>
      </c>
      <c r="DE1" t="s">
        <v>16</v>
      </c>
      <c r="DF1" t="s">
        <v>17</v>
      </c>
      <c r="DG1" t="s">
        <v>18</v>
      </c>
      <c r="DH1" t="s">
        <v>19</v>
      </c>
      <c r="DI1" t="s">
        <v>20</v>
      </c>
      <c r="DJ1" t="s">
        <v>21</v>
      </c>
      <c r="DK1" t="s">
        <v>22</v>
      </c>
      <c r="DL1" t="e" vm="2">
        <f>_FV(0,"000")</f>
        <v>#VALUE!</v>
      </c>
      <c r="DM1" t="s">
        <v>23</v>
      </c>
      <c r="DN1" s="1">
        <v>104651</v>
      </c>
      <c r="DO1" t="s">
        <v>24</v>
      </c>
    </row>
    <row r="2" spans="1:119" x14ac:dyDescent="0.3">
      <c r="A2" s="1">
        <v>10000</v>
      </c>
      <c r="B2" s="1">
        <v>9788</v>
      </c>
      <c r="C2" s="1">
        <f t="shared" ref="C2:D65" si="0">A2/1000</f>
        <v>10</v>
      </c>
      <c r="D2">
        <f t="shared" si="0"/>
        <v>9.7880000000000003</v>
      </c>
      <c r="E2" s="1">
        <f t="shared" ref="E2:E65" si="1">ROUND(D2,0)</f>
        <v>10</v>
      </c>
      <c r="F2" s="2">
        <f t="shared" ref="F2:F65" si="2">(C2-D2)^2</f>
        <v>4.4943999999999894E-2</v>
      </c>
      <c r="G2" s="1"/>
      <c r="H2" s="1">
        <f t="shared" ref="H2:H65" si="3">IF(C2=E2,1,0)</f>
        <v>1</v>
      </c>
      <c r="I2" s="1"/>
      <c r="J2">
        <f>SUM(H:H)/65</f>
        <v>0.8</v>
      </c>
      <c r="K2" s="1"/>
      <c r="L2" s="1"/>
      <c r="M2" s="1"/>
      <c r="N2" s="1"/>
      <c r="O2" s="1">
        <v>10000</v>
      </c>
      <c r="P2" s="1">
        <v>9709</v>
      </c>
      <c r="Q2" s="1">
        <v>2509000</v>
      </c>
      <c r="R2" s="1">
        <v>457000</v>
      </c>
      <c r="S2" s="1">
        <v>451000</v>
      </c>
      <c r="T2" s="1">
        <v>77000</v>
      </c>
      <c r="U2" s="1">
        <v>4000</v>
      </c>
      <c r="V2" s="1">
        <v>3900</v>
      </c>
      <c r="W2" s="1">
        <v>27000</v>
      </c>
      <c r="X2" s="1" t="s">
        <v>3</v>
      </c>
      <c r="Y2" s="1">
        <v>27000</v>
      </c>
      <c r="Z2" s="1">
        <v>70000</v>
      </c>
      <c r="AA2" s="1">
        <v>91963</v>
      </c>
      <c r="AB2" s="1">
        <v>231000</v>
      </c>
      <c r="AC2" s="1">
        <v>218000</v>
      </c>
      <c r="AD2" s="1">
        <v>11234</v>
      </c>
      <c r="AE2" s="1">
        <v>67661</v>
      </c>
      <c r="AF2" s="1">
        <v>8027</v>
      </c>
      <c r="AG2" s="1">
        <v>8484</v>
      </c>
      <c r="AH2" s="1">
        <v>8000</v>
      </c>
      <c r="AI2" s="1">
        <v>11208</v>
      </c>
      <c r="AJ2" s="1">
        <v>33775</v>
      </c>
      <c r="AK2" s="1">
        <v>57990</v>
      </c>
      <c r="AL2" s="1">
        <v>1312</v>
      </c>
      <c r="AM2" s="1" t="s">
        <v>25</v>
      </c>
      <c r="AN2" s="1">
        <v>10806</v>
      </c>
      <c r="AO2" s="1">
        <v>41753</v>
      </c>
      <c r="AP2" s="1">
        <v>136397</v>
      </c>
      <c r="AQ2" s="1">
        <v>146000</v>
      </c>
      <c r="AR2" s="1" t="s">
        <v>26</v>
      </c>
      <c r="AS2" s="1">
        <v>26000</v>
      </c>
      <c r="AT2" s="1">
        <v>6074</v>
      </c>
      <c r="AU2" s="1">
        <v>88000</v>
      </c>
      <c r="AV2" s="1">
        <v>13000</v>
      </c>
      <c r="AW2" s="1">
        <v>1000</v>
      </c>
      <c r="AX2" s="1">
        <v>46000</v>
      </c>
      <c r="AY2" s="1">
        <v>2000</v>
      </c>
      <c r="AZ2" s="1" t="s">
        <v>3</v>
      </c>
      <c r="BA2" s="1">
        <v>54000</v>
      </c>
      <c r="BB2" s="1">
        <v>39000</v>
      </c>
      <c r="BC2" t="s">
        <v>3</v>
      </c>
      <c r="BD2" s="1">
        <v>1000</v>
      </c>
      <c r="BE2" t="s">
        <v>3</v>
      </c>
      <c r="BF2" s="1">
        <v>9000</v>
      </c>
      <c r="BG2" s="1">
        <v>85000</v>
      </c>
      <c r="BH2" s="1">
        <v>44000</v>
      </c>
      <c r="BI2" s="1">
        <v>6000</v>
      </c>
      <c r="BJ2" s="1" t="s">
        <v>3</v>
      </c>
      <c r="BK2" s="1" t="s">
        <v>3</v>
      </c>
      <c r="BL2" s="1">
        <v>1000</v>
      </c>
      <c r="BM2" s="1">
        <v>29000</v>
      </c>
      <c r="BN2" s="1">
        <v>6000</v>
      </c>
      <c r="BO2" s="1">
        <v>21000</v>
      </c>
      <c r="BP2" s="1" t="s">
        <v>3</v>
      </c>
      <c r="BQ2" s="1" t="s">
        <v>3</v>
      </c>
      <c r="BR2" s="1">
        <v>2000</v>
      </c>
      <c r="BS2" t="s">
        <v>3</v>
      </c>
      <c r="BT2" s="1">
        <v>18000</v>
      </c>
      <c r="BU2" s="1" t="s">
        <v>3</v>
      </c>
      <c r="BV2" s="1">
        <v>31000</v>
      </c>
      <c r="BW2" s="1">
        <v>4000</v>
      </c>
      <c r="BX2" s="1">
        <v>8000</v>
      </c>
      <c r="BY2" s="1">
        <v>4000</v>
      </c>
      <c r="BZ2" s="1">
        <v>30000</v>
      </c>
      <c r="CA2" s="1">
        <v>11000</v>
      </c>
      <c r="CB2" s="1">
        <v>1000</v>
      </c>
      <c r="CC2" t="s">
        <v>3</v>
      </c>
      <c r="CD2" s="1">
        <v>3000</v>
      </c>
      <c r="CE2" s="1">
        <v>17000</v>
      </c>
      <c r="CF2" s="1">
        <v>1000</v>
      </c>
      <c r="CG2" s="1" t="s">
        <v>3</v>
      </c>
      <c r="CH2" s="1" t="s">
        <v>27</v>
      </c>
      <c r="CI2" s="1">
        <v>5000</v>
      </c>
      <c r="CJ2" t="s">
        <v>28</v>
      </c>
      <c r="CK2" s="1">
        <v>40000</v>
      </c>
      <c r="CL2" t="e" vm="3">
        <f>_FV(0,"031")</f>
        <v>#VALUE!</v>
      </c>
      <c r="CM2" t="s">
        <v>29</v>
      </c>
      <c r="CN2" t="s">
        <v>3</v>
      </c>
      <c r="CO2" t="s">
        <v>30</v>
      </c>
      <c r="CP2" t="s">
        <v>3</v>
      </c>
      <c r="CQ2" t="s">
        <v>8</v>
      </c>
      <c r="CR2" t="s">
        <v>3</v>
      </c>
      <c r="CS2" t="s">
        <v>31</v>
      </c>
      <c r="CT2" t="s">
        <v>3</v>
      </c>
      <c r="CU2" s="1">
        <v>1156</v>
      </c>
      <c r="CV2" s="1">
        <v>1401</v>
      </c>
      <c r="CW2" t="s">
        <v>32</v>
      </c>
      <c r="CX2" t="s">
        <v>33</v>
      </c>
      <c r="CY2" s="1">
        <v>8996</v>
      </c>
      <c r="CZ2" s="1" t="s">
        <v>11</v>
      </c>
      <c r="DA2" t="s">
        <v>34</v>
      </c>
      <c r="DB2" t="s">
        <v>35</v>
      </c>
      <c r="DC2" t="s">
        <v>36</v>
      </c>
      <c r="DD2" t="s">
        <v>37</v>
      </c>
      <c r="DE2" t="s">
        <v>38</v>
      </c>
      <c r="DF2" t="s">
        <v>39</v>
      </c>
      <c r="DG2" t="s">
        <v>40</v>
      </c>
      <c r="DH2" t="s">
        <v>41</v>
      </c>
      <c r="DI2" t="s">
        <v>42</v>
      </c>
      <c r="DJ2" t="s">
        <v>35</v>
      </c>
      <c r="DK2" t="s">
        <v>43</v>
      </c>
      <c r="DL2" t="s">
        <v>3</v>
      </c>
      <c r="DM2" t="s">
        <v>44</v>
      </c>
      <c r="DN2" s="1">
        <v>100668</v>
      </c>
      <c r="DO2" t="s">
        <v>45</v>
      </c>
    </row>
    <row r="3" spans="1:119" x14ac:dyDescent="0.3">
      <c r="A3" s="1">
        <v>9000</v>
      </c>
      <c r="B3" s="1">
        <v>8755</v>
      </c>
      <c r="C3" s="1">
        <f t="shared" si="0"/>
        <v>9</v>
      </c>
      <c r="D3">
        <f t="shared" si="0"/>
        <v>8.7550000000000008</v>
      </c>
      <c r="E3" s="1">
        <f t="shared" si="1"/>
        <v>9</v>
      </c>
      <c r="F3" s="2">
        <f t="shared" si="2"/>
        <v>6.002499999999962E-2</v>
      </c>
      <c r="G3" s="1"/>
      <c r="H3" s="1">
        <f t="shared" si="3"/>
        <v>1</v>
      </c>
      <c r="I3" s="1"/>
      <c r="J3" s="1"/>
      <c r="K3" s="1"/>
      <c r="L3" s="1"/>
      <c r="M3" s="1"/>
      <c r="N3" s="1"/>
      <c r="O3" s="1">
        <v>9000</v>
      </c>
      <c r="P3" s="1">
        <v>9434</v>
      </c>
      <c r="Q3" s="1">
        <v>2547000</v>
      </c>
      <c r="R3" s="1">
        <v>447000</v>
      </c>
      <c r="S3" s="1">
        <v>444000</v>
      </c>
      <c r="T3" s="1">
        <v>78000</v>
      </c>
      <c r="U3" s="1">
        <v>1000</v>
      </c>
      <c r="V3" s="1">
        <v>4090</v>
      </c>
      <c r="W3" s="1">
        <v>26000</v>
      </c>
      <c r="X3" s="1">
        <v>2000</v>
      </c>
      <c r="Y3" s="1">
        <v>24000</v>
      </c>
      <c r="Z3" s="1">
        <v>123000</v>
      </c>
      <c r="AA3" s="1">
        <v>97000</v>
      </c>
      <c r="AB3" s="1">
        <v>188000</v>
      </c>
      <c r="AC3" s="1">
        <v>191000</v>
      </c>
      <c r="AD3" s="1">
        <v>11620</v>
      </c>
      <c r="AE3" s="1">
        <v>59362</v>
      </c>
      <c r="AF3" s="1">
        <v>9251</v>
      </c>
      <c r="AG3" s="1">
        <v>9329</v>
      </c>
      <c r="AH3" s="1">
        <v>9000</v>
      </c>
      <c r="AI3" s="1">
        <v>11285</v>
      </c>
      <c r="AJ3" s="1">
        <v>34642</v>
      </c>
      <c r="AK3" s="1">
        <v>45982</v>
      </c>
      <c r="AL3" s="1">
        <v>1702</v>
      </c>
      <c r="AM3" s="1" t="s">
        <v>46</v>
      </c>
      <c r="AN3" s="1">
        <v>8892</v>
      </c>
      <c r="AO3" s="1">
        <v>68923</v>
      </c>
      <c r="AP3" s="1">
        <v>79680</v>
      </c>
      <c r="AQ3" s="1">
        <v>101000</v>
      </c>
      <c r="AR3" s="1" t="s">
        <v>47</v>
      </c>
      <c r="AS3" s="1">
        <v>28000</v>
      </c>
      <c r="AT3" s="1">
        <v>4811</v>
      </c>
      <c r="AU3" s="1">
        <v>88000</v>
      </c>
      <c r="AV3" s="1">
        <v>12000</v>
      </c>
      <c r="AW3" s="1">
        <v>1000</v>
      </c>
      <c r="AX3" s="1">
        <v>27000</v>
      </c>
      <c r="AY3" s="1">
        <v>1000</v>
      </c>
      <c r="AZ3" s="1" t="s">
        <v>3</v>
      </c>
      <c r="BA3" s="1">
        <v>53000</v>
      </c>
      <c r="BB3" s="1">
        <v>44000</v>
      </c>
      <c r="BC3" s="1">
        <v>2000</v>
      </c>
      <c r="BD3" s="1">
        <v>3000</v>
      </c>
      <c r="BE3" t="s">
        <v>3</v>
      </c>
      <c r="BF3" s="1">
        <v>4000</v>
      </c>
      <c r="BG3" s="1">
        <v>99000</v>
      </c>
      <c r="BH3" s="1">
        <v>57000</v>
      </c>
      <c r="BI3" s="1">
        <v>14000</v>
      </c>
      <c r="BJ3" s="1" t="s">
        <v>3</v>
      </c>
      <c r="BK3" s="1">
        <v>1000</v>
      </c>
      <c r="BL3" s="1">
        <v>1000</v>
      </c>
      <c r="BM3" s="1">
        <v>18000</v>
      </c>
      <c r="BN3" s="1">
        <v>6000</v>
      </c>
      <c r="BO3" s="1">
        <v>18000</v>
      </c>
      <c r="BP3" s="1">
        <v>1000</v>
      </c>
      <c r="BQ3" s="1" t="s">
        <v>3</v>
      </c>
      <c r="BR3" s="1">
        <v>1000</v>
      </c>
      <c r="BS3" t="s">
        <v>3</v>
      </c>
      <c r="BT3" s="1">
        <v>11000</v>
      </c>
      <c r="BU3" s="1" t="s">
        <v>3</v>
      </c>
      <c r="BV3" s="1">
        <v>20000</v>
      </c>
      <c r="BW3" s="1">
        <v>9000</v>
      </c>
      <c r="BX3" s="1">
        <v>2000</v>
      </c>
      <c r="BY3" s="1">
        <v>3000</v>
      </c>
      <c r="BZ3" s="1">
        <v>38000</v>
      </c>
      <c r="CA3" s="1">
        <v>16000</v>
      </c>
      <c r="CB3" t="s">
        <v>3</v>
      </c>
      <c r="CC3" t="s">
        <v>3</v>
      </c>
      <c r="CD3" s="1">
        <v>4000</v>
      </c>
      <c r="CE3" s="1">
        <v>28000</v>
      </c>
      <c r="CF3" t="s">
        <v>3</v>
      </c>
      <c r="CG3" s="1" t="s">
        <v>3</v>
      </c>
      <c r="CH3" s="1" t="s">
        <v>48</v>
      </c>
      <c r="CI3" s="1">
        <v>5000</v>
      </c>
      <c r="CJ3" t="s">
        <v>49</v>
      </c>
      <c r="CK3" s="1">
        <v>40000</v>
      </c>
      <c r="CL3" t="s">
        <v>50</v>
      </c>
      <c r="CM3" t="s">
        <v>51</v>
      </c>
      <c r="CN3" t="s">
        <v>3</v>
      </c>
      <c r="CO3" t="s">
        <v>52</v>
      </c>
      <c r="CP3" t="s">
        <v>3</v>
      </c>
      <c r="CQ3" t="s">
        <v>53</v>
      </c>
      <c r="CR3" t="s">
        <v>3</v>
      </c>
      <c r="CS3" t="s">
        <v>54</v>
      </c>
      <c r="CT3" t="s">
        <v>3</v>
      </c>
      <c r="CU3" s="1">
        <v>1071</v>
      </c>
      <c r="CV3" s="1">
        <v>1368</v>
      </c>
      <c r="CW3" t="s">
        <v>55</v>
      </c>
      <c r="CX3" t="s">
        <v>56</v>
      </c>
      <c r="CY3" s="1">
        <v>9707</v>
      </c>
      <c r="CZ3" s="1" t="s">
        <v>57</v>
      </c>
      <c r="DA3" t="s">
        <v>58</v>
      </c>
      <c r="DB3" t="s">
        <v>59</v>
      </c>
      <c r="DC3" t="s">
        <v>7</v>
      </c>
      <c r="DD3" t="s">
        <v>60</v>
      </c>
      <c r="DE3" t="s">
        <v>61</v>
      </c>
      <c r="DF3" t="s">
        <v>62</v>
      </c>
      <c r="DG3" t="s">
        <v>63</v>
      </c>
      <c r="DH3" t="s">
        <v>64</v>
      </c>
      <c r="DI3" t="s">
        <v>65</v>
      </c>
      <c r="DJ3" t="s">
        <v>66</v>
      </c>
      <c r="DK3" t="s">
        <v>67</v>
      </c>
      <c r="DL3" t="s">
        <v>3</v>
      </c>
      <c r="DM3" t="s">
        <v>68</v>
      </c>
      <c r="DN3" s="1">
        <v>124299</v>
      </c>
      <c r="DO3" t="s">
        <v>69</v>
      </c>
    </row>
    <row r="4" spans="1:119" x14ac:dyDescent="0.3">
      <c r="A4" s="1">
        <v>9000</v>
      </c>
      <c r="B4" s="1">
        <v>9117</v>
      </c>
      <c r="C4" s="1">
        <f t="shared" si="0"/>
        <v>9</v>
      </c>
      <c r="D4">
        <f t="shared" si="0"/>
        <v>9.1170000000000009</v>
      </c>
      <c r="E4" s="1">
        <f t="shared" si="1"/>
        <v>9</v>
      </c>
      <c r="F4" s="2">
        <f t="shared" si="2"/>
        <v>1.3689000000000206E-2</v>
      </c>
      <c r="G4" s="1"/>
      <c r="H4" s="1">
        <f t="shared" si="3"/>
        <v>1</v>
      </c>
      <c r="I4" s="1"/>
      <c r="J4" s="1"/>
      <c r="K4" s="1"/>
      <c r="L4" s="1"/>
      <c r="M4" s="1"/>
      <c r="N4" s="1"/>
      <c r="O4" s="1">
        <v>9000</v>
      </c>
      <c r="P4" s="1">
        <v>9513</v>
      </c>
      <c r="Q4" s="1">
        <v>2398000</v>
      </c>
      <c r="R4" s="1">
        <v>435000</v>
      </c>
      <c r="S4" s="1">
        <v>407000</v>
      </c>
      <c r="T4" s="1">
        <v>86000</v>
      </c>
      <c r="U4" s="1">
        <v>4000</v>
      </c>
      <c r="V4" s="1">
        <v>4000</v>
      </c>
      <c r="W4" s="1">
        <v>22000</v>
      </c>
      <c r="X4" s="1">
        <v>2000</v>
      </c>
      <c r="Y4" s="1">
        <v>20000</v>
      </c>
      <c r="Z4" s="1">
        <v>94000</v>
      </c>
      <c r="AA4" s="1">
        <v>108045</v>
      </c>
      <c r="AB4" s="1">
        <v>221000</v>
      </c>
      <c r="AC4" s="1">
        <v>190000</v>
      </c>
      <c r="AD4" s="1">
        <v>12599</v>
      </c>
      <c r="AE4" s="1">
        <v>69687</v>
      </c>
      <c r="AF4" s="1">
        <v>8451</v>
      </c>
      <c r="AG4" s="1">
        <v>9155</v>
      </c>
      <c r="AH4" s="1">
        <v>10000</v>
      </c>
      <c r="AI4" s="1">
        <v>10832</v>
      </c>
      <c r="AJ4" s="1">
        <v>39543</v>
      </c>
      <c r="AK4" s="1">
        <v>57489</v>
      </c>
      <c r="AL4" s="1">
        <v>1336</v>
      </c>
      <c r="AM4" s="1" t="s">
        <v>70</v>
      </c>
      <c r="AN4" s="1">
        <v>10596</v>
      </c>
      <c r="AO4" s="1">
        <v>38810</v>
      </c>
      <c r="AP4" s="1">
        <v>129330</v>
      </c>
      <c r="AQ4" s="1">
        <v>137000</v>
      </c>
      <c r="AR4" s="1" t="s">
        <v>71</v>
      </c>
      <c r="AS4" s="1">
        <v>26000</v>
      </c>
      <c r="AT4" s="1">
        <v>6000</v>
      </c>
      <c r="AU4" s="1">
        <v>92000</v>
      </c>
      <c r="AV4" s="1">
        <v>13000</v>
      </c>
      <c r="AW4" s="1">
        <v>5000</v>
      </c>
      <c r="AX4" s="1">
        <v>31000</v>
      </c>
      <c r="AY4" s="1" t="s">
        <v>3</v>
      </c>
      <c r="AZ4" s="1">
        <v>1000</v>
      </c>
      <c r="BA4" s="1">
        <v>55000</v>
      </c>
      <c r="BB4" s="1">
        <v>33000</v>
      </c>
      <c r="BC4" s="1">
        <v>2000</v>
      </c>
      <c r="BD4" s="1">
        <v>1000</v>
      </c>
      <c r="BE4" t="s">
        <v>3</v>
      </c>
      <c r="BF4" s="1">
        <v>6000</v>
      </c>
      <c r="BG4" s="1">
        <v>105000</v>
      </c>
      <c r="BH4" s="1">
        <v>22000</v>
      </c>
      <c r="BI4" s="1">
        <v>13000</v>
      </c>
      <c r="BJ4" s="1" t="s">
        <v>3</v>
      </c>
      <c r="BK4" s="1" t="s">
        <v>3</v>
      </c>
      <c r="BL4" s="1" t="s">
        <v>3</v>
      </c>
      <c r="BM4" s="1">
        <v>21000</v>
      </c>
      <c r="BN4" s="1">
        <v>9000</v>
      </c>
      <c r="BO4" s="1">
        <v>24000</v>
      </c>
      <c r="BP4" s="1" t="s">
        <v>3</v>
      </c>
      <c r="BQ4" s="1" t="s">
        <v>3</v>
      </c>
      <c r="BR4" s="1">
        <v>3000</v>
      </c>
      <c r="BS4" t="s">
        <v>3</v>
      </c>
      <c r="BT4" s="1">
        <v>16000</v>
      </c>
      <c r="BU4" s="1" t="s">
        <v>3</v>
      </c>
      <c r="BV4" s="1">
        <v>30000</v>
      </c>
      <c r="BW4" s="1">
        <v>12000</v>
      </c>
      <c r="BX4" s="1">
        <v>13000</v>
      </c>
      <c r="BY4" s="1">
        <v>7000</v>
      </c>
      <c r="BZ4" s="1">
        <v>12000</v>
      </c>
      <c r="CA4" s="1">
        <v>18000</v>
      </c>
      <c r="CB4" s="1">
        <v>2000</v>
      </c>
      <c r="CC4" t="s">
        <v>3</v>
      </c>
      <c r="CD4" s="1">
        <v>4000</v>
      </c>
      <c r="CE4" s="1">
        <v>30000</v>
      </c>
      <c r="CF4" t="s">
        <v>3</v>
      </c>
      <c r="CG4" s="1" t="s">
        <v>3</v>
      </c>
      <c r="CH4" s="1" t="s">
        <v>72</v>
      </c>
      <c r="CI4" s="1">
        <v>4000</v>
      </c>
      <c r="CJ4" t="s">
        <v>73</v>
      </c>
      <c r="CK4" s="1">
        <v>37000</v>
      </c>
      <c r="CL4" t="e" vm="4">
        <f>_FV(0,"015")</f>
        <v>#VALUE!</v>
      </c>
      <c r="CM4" t="s">
        <v>74</v>
      </c>
      <c r="CN4" t="s">
        <v>3</v>
      </c>
      <c r="CO4" t="s">
        <v>75</v>
      </c>
      <c r="CP4" t="s">
        <v>3</v>
      </c>
      <c r="CQ4" t="s">
        <v>2</v>
      </c>
      <c r="CR4" t="s">
        <v>3</v>
      </c>
      <c r="CS4" t="s">
        <v>76</v>
      </c>
      <c r="CT4" t="s">
        <v>3</v>
      </c>
      <c r="CU4" s="1">
        <v>1112</v>
      </c>
      <c r="CV4" s="1">
        <v>1378</v>
      </c>
      <c r="CW4" t="s">
        <v>77</v>
      </c>
      <c r="CX4" t="s">
        <v>0</v>
      </c>
      <c r="CY4" s="1">
        <v>10053</v>
      </c>
      <c r="CZ4" s="1" t="s">
        <v>62</v>
      </c>
      <c r="DA4" t="s">
        <v>78</v>
      </c>
      <c r="DB4" t="s">
        <v>79</v>
      </c>
      <c r="DC4" t="s">
        <v>61</v>
      </c>
      <c r="DD4" t="s">
        <v>80</v>
      </c>
      <c r="DE4" t="s">
        <v>81</v>
      </c>
      <c r="DF4" t="s">
        <v>29</v>
      </c>
      <c r="DG4" t="s">
        <v>82</v>
      </c>
      <c r="DH4" t="s">
        <v>83</v>
      </c>
      <c r="DI4" t="s">
        <v>64</v>
      </c>
      <c r="DJ4" t="s">
        <v>84</v>
      </c>
      <c r="DK4" t="s">
        <v>85</v>
      </c>
      <c r="DL4" t="e" vm="2">
        <f>_FV(0,"000")</f>
        <v>#VALUE!</v>
      </c>
      <c r="DM4" t="s">
        <v>86</v>
      </c>
      <c r="DN4" s="1">
        <v>107637</v>
      </c>
      <c r="DO4" t="s">
        <v>87</v>
      </c>
    </row>
    <row r="5" spans="1:119" x14ac:dyDescent="0.3">
      <c r="A5" s="1">
        <v>10000</v>
      </c>
      <c r="B5" s="1">
        <v>9427</v>
      </c>
      <c r="C5" s="1">
        <f t="shared" si="0"/>
        <v>10</v>
      </c>
      <c r="D5">
        <f t="shared" si="0"/>
        <v>9.4269999999999996</v>
      </c>
      <c r="E5" s="1">
        <f t="shared" si="1"/>
        <v>9</v>
      </c>
      <c r="F5" s="2">
        <f t="shared" si="2"/>
        <v>0.32832900000000048</v>
      </c>
      <c r="G5" s="1"/>
      <c r="H5" s="1">
        <f t="shared" si="3"/>
        <v>0</v>
      </c>
      <c r="I5" s="1"/>
      <c r="K5" s="1"/>
      <c r="L5" s="1"/>
      <c r="M5" s="1"/>
      <c r="N5" s="1"/>
      <c r="O5" s="1">
        <v>10000</v>
      </c>
      <c r="P5" s="1">
        <v>9088</v>
      </c>
      <c r="Q5" s="1">
        <v>2314000</v>
      </c>
      <c r="R5" s="1">
        <v>430000</v>
      </c>
      <c r="S5" s="1">
        <v>403000</v>
      </c>
      <c r="T5" s="1">
        <v>69000</v>
      </c>
      <c r="U5" s="1">
        <v>4000</v>
      </c>
      <c r="V5" s="1">
        <v>3996</v>
      </c>
      <c r="W5" s="1">
        <v>23000</v>
      </c>
      <c r="X5" s="1" t="s">
        <v>3</v>
      </c>
      <c r="Y5" s="1">
        <v>23000</v>
      </c>
      <c r="Z5" s="1">
        <v>71000</v>
      </c>
      <c r="AA5" s="1">
        <v>99652</v>
      </c>
      <c r="AB5" s="1">
        <v>184000</v>
      </c>
      <c r="AC5" s="1">
        <v>218000</v>
      </c>
      <c r="AD5" s="1">
        <v>11571</v>
      </c>
      <c r="AE5" s="1">
        <v>70206</v>
      </c>
      <c r="AF5" s="1">
        <v>8112</v>
      </c>
      <c r="AG5" s="1">
        <v>8566</v>
      </c>
      <c r="AH5" s="1">
        <v>9000</v>
      </c>
      <c r="AI5" s="1">
        <v>11031</v>
      </c>
      <c r="AJ5" s="1">
        <v>34742</v>
      </c>
      <c r="AK5" s="1">
        <v>46283</v>
      </c>
      <c r="AL5" s="1">
        <v>1472</v>
      </c>
      <c r="AM5" s="1" t="s">
        <v>65</v>
      </c>
      <c r="AN5" s="1">
        <v>8873</v>
      </c>
      <c r="AO5" s="1">
        <v>85926</v>
      </c>
      <c r="AP5" s="1">
        <v>75534</v>
      </c>
      <c r="AQ5" s="1">
        <v>118000</v>
      </c>
      <c r="AR5" s="1" t="s">
        <v>88</v>
      </c>
      <c r="AS5" s="1">
        <v>28000</v>
      </c>
      <c r="AT5" s="1">
        <v>6240</v>
      </c>
      <c r="AU5" s="1">
        <v>92000</v>
      </c>
      <c r="AV5" s="1">
        <v>16000</v>
      </c>
      <c r="AW5" s="1">
        <v>1000</v>
      </c>
      <c r="AX5" s="1">
        <v>39000</v>
      </c>
      <c r="AY5" s="1">
        <v>2000</v>
      </c>
      <c r="AZ5" s="1" t="s">
        <v>3</v>
      </c>
      <c r="BA5" s="1">
        <v>59000</v>
      </c>
      <c r="BB5" s="1">
        <v>41000</v>
      </c>
      <c r="BC5" s="1">
        <v>3000</v>
      </c>
      <c r="BD5" s="1">
        <v>1000</v>
      </c>
      <c r="BE5" t="s">
        <v>3</v>
      </c>
      <c r="BF5" s="1">
        <v>1000</v>
      </c>
      <c r="BG5" s="1">
        <v>85000</v>
      </c>
      <c r="BH5" s="1">
        <v>32000</v>
      </c>
      <c r="BI5" s="1">
        <v>5000</v>
      </c>
      <c r="BJ5" s="1" t="s">
        <v>3</v>
      </c>
      <c r="BK5" s="1">
        <v>1000</v>
      </c>
      <c r="BL5" s="1" t="s">
        <v>3</v>
      </c>
      <c r="BM5" s="1">
        <v>19000</v>
      </c>
      <c r="BN5" s="1">
        <v>7000</v>
      </c>
      <c r="BO5" s="1">
        <v>5000</v>
      </c>
      <c r="BP5" s="1" t="s">
        <v>3</v>
      </c>
      <c r="BQ5" s="1" t="s">
        <v>3</v>
      </c>
      <c r="BR5" s="1">
        <v>3000</v>
      </c>
      <c r="BS5" t="s">
        <v>3</v>
      </c>
      <c r="BT5" s="1">
        <v>26000</v>
      </c>
      <c r="BU5" s="1">
        <v>2000</v>
      </c>
      <c r="BV5" s="1">
        <v>29000</v>
      </c>
      <c r="BW5" s="1">
        <v>14000</v>
      </c>
      <c r="BX5" s="1">
        <v>3000</v>
      </c>
      <c r="BY5" s="1">
        <v>8000</v>
      </c>
      <c r="BZ5" s="1">
        <v>35000</v>
      </c>
      <c r="CA5" s="1">
        <v>3000</v>
      </c>
      <c r="CB5" s="1">
        <v>1000</v>
      </c>
      <c r="CC5" t="s">
        <v>3</v>
      </c>
      <c r="CD5" s="1">
        <v>1000</v>
      </c>
      <c r="CE5" s="1">
        <v>28000</v>
      </c>
      <c r="CF5" t="s">
        <v>3</v>
      </c>
      <c r="CG5" s="1" t="s">
        <v>3</v>
      </c>
      <c r="CH5" s="1" t="s">
        <v>89</v>
      </c>
      <c r="CI5" s="1">
        <v>4000</v>
      </c>
      <c r="CJ5" t="s">
        <v>90</v>
      </c>
      <c r="CK5" s="1">
        <v>39000</v>
      </c>
      <c r="CL5" t="e" vm="5">
        <f>_FV(0,"024")</f>
        <v>#VALUE!</v>
      </c>
      <c r="CM5" t="s">
        <v>51</v>
      </c>
      <c r="CN5" t="s">
        <v>3</v>
      </c>
      <c r="CO5" t="s">
        <v>91</v>
      </c>
      <c r="CP5" t="s">
        <v>3</v>
      </c>
      <c r="CQ5" t="s">
        <v>53</v>
      </c>
      <c r="CR5" t="s">
        <v>3</v>
      </c>
      <c r="CS5" t="s">
        <v>92</v>
      </c>
      <c r="CT5" t="s">
        <v>3</v>
      </c>
      <c r="CU5" s="1">
        <v>1115</v>
      </c>
      <c r="CV5" s="1">
        <v>1397</v>
      </c>
      <c r="CW5" t="s">
        <v>93</v>
      </c>
      <c r="CX5" t="s">
        <v>94</v>
      </c>
      <c r="CY5" s="1">
        <v>9153</v>
      </c>
      <c r="CZ5" s="1" t="s">
        <v>95</v>
      </c>
      <c r="DA5" t="s">
        <v>96</v>
      </c>
      <c r="DB5" t="s">
        <v>97</v>
      </c>
      <c r="DC5" t="s">
        <v>98</v>
      </c>
      <c r="DD5" t="s">
        <v>99</v>
      </c>
      <c r="DE5" t="s">
        <v>100</v>
      </c>
      <c r="DF5" t="s">
        <v>101</v>
      </c>
      <c r="DG5" t="s">
        <v>102</v>
      </c>
      <c r="DH5" t="s">
        <v>103</v>
      </c>
      <c r="DI5" t="s">
        <v>104</v>
      </c>
      <c r="DJ5" t="s">
        <v>16</v>
      </c>
      <c r="DK5" t="s">
        <v>105</v>
      </c>
      <c r="DL5" t="e" vm="2">
        <f>_FV(0,"000")</f>
        <v>#VALUE!</v>
      </c>
      <c r="DM5" t="s">
        <v>106</v>
      </c>
      <c r="DN5" s="1">
        <v>92047</v>
      </c>
      <c r="DO5" t="s">
        <v>107</v>
      </c>
    </row>
    <row r="6" spans="1:119" x14ac:dyDescent="0.3">
      <c r="A6" s="1">
        <v>9000</v>
      </c>
      <c r="B6" s="1">
        <v>9110</v>
      </c>
      <c r="C6" s="1">
        <f t="shared" si="0"/>
        <v>9</v>
      </c>
      <c r="D6">
        <f t="shared" si="0"/>
        <v>9.11</v>
      </c>
      <c r="E6" s="1">
        <f t="shared" si="1"/>
        <v>9</v>
      </c>
      <c r="F6" s="2">
        <f t="shared" si="2"/>
        <v>1.2099999999999875E-2</v>
      </c>
      <c r="G6" s="1"/>
      <c r="H6" s="1">
        <f t="shared" si="3"/>
        <v>1</v>
      </c>
      <c r="I6" s="1"/>
      <c r="K6" s="1"/>
      <c r="L6" s="1"/>
      <c r="M6" s="1"/>
      <c r="N6" s="1"/>
      <c r="O6" s="1">
        <v>9000</v>
      </c>
      <c r="P6" s="1">
        <v>9646</v>
      </c>
      <c r="Q6" s="1">
        <v>2726000</v>
      </c>
      <c r="R6" s="1">
        <v>486000</v>
      </c>
      <c r="S6" s="1">
        <v>434000</v>
      </c>
      <c r="T6" s="1">
        <v>94000</v>
      </c>
      <c r="U6" s="1">
        <v>4000</v>
      </c>
      <c r="V6" s="1">
        <v>4250</v>
      </c>
      <c r="W6" s="1">
        <v>23000</v>
      </c>
      <c r="X6" s="1" t="s">
        <v>3</v>
      </c>
      <c r="Y6" s="1">
        <v>23000</v>
      </c>
      <c r="Z6" s="1">
        <v>77000</v>
      </c>
      <c r="AA6" s="1">
        <v>117565</v>
      </c>
      <c r="AB6" s="1">
        <v>202000</v>
      </c>
      <c r="AC6" s="1">
        <v>243000</v>
      </c>
      <c r="AD6" s="1">
        <v>13144</v>
      </c>
      <c r="AE6" s="1">
        <v>59184</v>
      </c>
      <c r="AF6" s="1">
        <v>10254</v>
      </c>
      <c r="AG6" s="1">
        <v>8648</v>
      </c>
      <c r="AH6" s="1">
        <v>11000</v>
      </c>
      <c r="AI6" s="1">
        <v>11801</v>
      </c>
      <c r="AJ6" s="1">
        <v>40472</v>
      </c>
      <c r="AK6" s="1">
        <v>46614</v>
      </c>
      <c r="AL6" s="1">
        <v>1322</v>
      </c>
      <c r="AM6" s="1" t="s">
        <v>108</v>
      </c>
      <c r="AN6" s="1">
        <v>9163</v>
      </c>
      <c r="AO6" s="1">
        <v>75145</v>
      </c>
      <c r="AP6" s="1">
        <v>78046</v>
      </c>
      <c r="AQ6" s="1">
        <v>122000</v>
      </c>
      <c r="AR6" s="1" t="s">
        <v>109</v>
      </c>
      <c r="AS6" s="1">
        <v>27000</v>
      </c>
      <c r="AT6" s="1">
        <v>6375</v>
      </c>
      <c r="AU6" s="1">
        <v>92000</v>
      </c>
      <c r="AV6" s="1">
        <v>19000</v>
      </c>
      <c r="AW6" s="1">
        <v>1000</v>
      </c>
      <c r="AX6" s="1">
        <v>29000</v>
      </c>
      <c r="AY6" s="1">
        <v>4000</v>
      </c>
      <c r="AZ6" s="1" t="s">
        <v>3</v>
      </c>
      <c r="BA6" s="1">
        <v>64000</v>
      </c>
      <c r="BB6" s="1">
        <v>38000</v>
      </c>
      <c r="BC6" s="1">
        <v>7000</v>
      </c>
      <c r="BD6" s="1">
        <v>2000</v>
      </c>
      <c r="BE6" t="s">
        <v>3</v>
      </c>
      <c r="BF6" s="1">
        <v>13000</v>
      </c>
      <c r="BG6" s="1">
        <v>71000</v>
      </c>
      <c r="BH6" s="1">
        <v>63000</v>
      </c>
      <c r="BI6" s="1">
        <v>3000</v>
      </c>
      <c r="BJ6" s="1" t="s">
        <v>3</v>
      </c>
      <c r="BK6" s="1" t="s">
        <v>3</v>
      </c>
      <c r="BL6" s="1" t="s">
        <v>3</v>
      </c>
      <c r="BM6" s="1">
        <v>25000</v>
      </c>
      <c r="BN6" s="1">
        <v>6000</v>
      </c>
      <c r="BO6" s="1">
        <v>24000</v>
      </c>
      <c r="BP6" s="1">
        <v>5000</v>
      </c>
      <c r="BQ6" s="1" t="s">
        <v>3</v>
      </c>
      <c r="BR6" s="1">
        <v>1000</v>
      </c>
      <c r="BS6" t="s">
        <v>3</v>
      </c>
      <c r="BT6" s="1">
        <v>18000</v>
      </c>
      <c r="BU6" s="1" t="s">
        <v>3</v>
      </c>
      <c r="BV6" s="1">
        <v>32000</v>
      </c>
      <c r="BW6" s="1">
        <v>1000</v>
      </c>
      <c r="BX6" s="1">
        <v>9000</v>
      </c>
      <c r="BY6" s="1">
        <v>5000</v>
      </c>
      <c r="BZ6" s="1">
        <v>34000</v>
      </c>
      <c r="CA6" s="1">
        <v>11000</v>
      </c>
      <c r="CB6" s="1">
        <v>2000</v>
      </c>
      <c r="CC6" t="s">
        <v>3</v>
      </c>
      <c r="CD6" s="1">
        <v>3000</v>
      </c>
      <c r="CE6" s="1">
        <v>13000</v>
      </c>
      <c r="CF6" t="s">
        <v>3</v>
      </c>
      <c r="CG6" s="1" t="s">
        <v>3</v>
      </c>
      <c r="CH6" s="1" t="s">
        <v>110</v>
      </c>
      <c r="CI6" s="1">
        <v>4000</v>
      </c>
      <c r="CJ6" t="s">
        <v>76</v>
      </c>
      <c r="CK6" s="1">
        <v>40000</v>
      </c>
      <c r="CL6" t="e" vm="6">
        <f>_FV(0,"008")</f>
        <v>#VALUE!</v>
      </c>
      <c r="CM6" t="s">
        <v>51</v>
      </c>
      <c r="CN6" t="s">
        <v>3</v>
      </c>
      <c r="CO6" t="s">
        <v>111</v>
      </c>
      <c r="CP6" t="s">
        <v>3</v>
      </c>
      <c r="CQ6" t="s">
        <v>53</v>
      </c>
      <c r="CR6" t="s">
        <v>3</v>
      </c>
      <c r="CS6" t="s">
        <v>112</v>
      </c>
      <c r="CT6" t="s">
        <v>3</v>
      </c>
      <c r="CU6" s="1">
        <v>1130</v>
      </c>
      <c r="CV6" s="1">
        <v>1368</v>
      </c>
      <c r="CW6" t="s">
        <v>113</v>
      </c>
      <c r="CX6" t="s">
        <v>56</v>
      </c>
      <c r="CY6" s="1">
        <v>9958</v>
      </c>
      <c r="CZ6" s="1" t="s">
        <v>57</v>
      </c>
      <c r="DA6" t="s">
        <v>114</v>
      </c>
      <c r="DB6" t="s">
        <v>115</v>
      </c>
      <c r="DC6" t="s">
        <v>116</v>
      </c>
      <c r="DD6" t="s">
        <v>117</v>
      </c>
      <c r="DE6" t="s">
        <v>118</v>
      </c>
      <c r="DF6" t="s">
        <v>119</v>
      </c>
      <c r="DG6" t="s">
        <v>120</v>
      </c>
      <c r="DH6" t="s">
        <v>121</v>
      </c>
      <c r="DI6" t="s">
        <v>122</v>
      </c>
      <c r="DJ6" t="s">
        <v>123</v>
      </c>
      <c r="DK6" t="s">
        <v>124</v>
      </c>
      <c r="DL6" t="s">
        <v>3</v>
      </c>
      <c r="DM6" t="s">
        <v>125</v>
      </c>
      <c r="DN6" s="1">
        <v>120066</v>
      </c>
      <c r="DO6" t="s">
        <v>126</v>
      </c>
    </row>
    <row r="7" spans="1:119" x14ac:dyDescent="0.3">
      <c r="A7" s="1">
        <v>8000</v>
      </c>
      <c r="B7" s="1">
        <v>8109</v>
      </c>
      <c r="C7" s="1">
        <f t="shared" si="0"/>
        <v>8</v>
      </c>
      <c r="D7">
        <f t="shared" si="0"/>
        <v>8.109</v>
      </c>
      <c r="E7" s="1">
        <f t="shared" si="1"/>
        <v>8</v>
      </c>
      <c r="F7" s="2">
        <f t="shared" si="2"/>
        <v>1.1880999999999997E-2</v>
      </c>
      <c r="G7" s="1"/>
      <c r="H7" s="1">
        <f t="shared" si="3"/>
        <v>1</v>
      </c>
      <c r="I7" s="1"/>
      <c r="J7" s="1"/>
      <c r="K7" s="1"/>
      <c r="L7" s="1"/>
      <c r="M7" s="1"/>
      <c r="N7" s="1"/>
      <c r="O7" s="1">
        <v>8000</v>
      </c>
      <c r="P7" s="1">
        <v>8702</v>
      </c>
      <c r="Q7" s="1">
        <v>1889000</v>
      </c>
      <c r="R7" s="1">
        <v>342000</v>
      </c>
      <c r="S7" s="1">
        <v>321000</v>
      </c>
      <c r="T7" s="1">
        <v>62000</v>
      </c>
      <c r="U7" s="1">
        <v>4000</v>
      </c>
      <c r="V7" s="1">
        <v>4057</v>
      </c>
      <c r="W7" s="1">
        <v>19000</v>
      </c>
      <c r="X7" s="1">
        <v>1000</v>
      </c>
      <c r="Y7" s="1">
        <v>18000</v>
      </c>
      <c r="Z7" s="1">
        <v>46000</v>
      </c>
      <c r="AA7" s="1">
        <v>98474</v>
      </c>
      <c r="AB7" s="1">
        <v>188000</v>
      </c>
      <c r="AC7" s="1">
        <v>169000</v>
      </c>
      <c r="AD7" s="1">
        <v>11878</v>
      </c>
      <c r="AE7" s="1">
        <v>68097</v>
      </c>
      <c r="AF7" s="1">
        <v>8233</v>
      </c>
      <c r="AG7" s="1">
        <v>8685</v>
      </c>
      <c r="AH7" s="1">
        <v>9000</v>
      </c>
      <c r="AI7" s="1">
        <v>11418</v>
      </c>
      <c r="AJ7" s="1">
        <v>36129</v>
      </c>
      <c r="AK7" s="1">
        <v>59766</v>
      </c>
      <c r="AL7" s="1">
        <v>1404</v>
      </c>
      <c r="AM7" s="1" t="s">
        <v>127</v>
      </c>
      <c r="AN7" s="1">
        <v>10166</v>
      </c>
      <c r="AO7" s="1">
        <v>36354</v>
      </c>
      <c r="AP7" s="1">
        <v>128510</v>
      </c>
      <c r="AQ7" s="1">
        <v>122000</v>
      </c>
      <c r="AR7" s="1" t="s">
        <v>128</v>
      </c>
      <c r="AS7" s="1">
        <v>27000</v>
      </c>
      <c r="AT7" s="1">
        <v>5750</v>
      </c>
      <c r="AU7" s="1">
        <v>57000</v>
      </c>
      <c r="AV7" s="1">
        <v>14000</v>
      </c>
      <c r="AW7" s="1">
        <v>6000</v>
      </c>
      <c r="AX7" s="1">
        <v>30000</v>
      </c>
      <c r="AY7" s="1">
        <v>1000</v>
      </c>
      <c r="AZ7" s="1" t="s">
        <v>3</v>
      </c>
      <c r="BA7" s="1">
        <v>47000</v>
      </c>
      <c r="BB7" s="1">
        <v>27000</v>
      </c>
      <c r="BC7" s="1">
        <v>3000</v>
      </c>
      <c r="BD7" s="1">
        <v>2000</v>
      </c>
      <c r="BE7" t="s">
        <v>3</v>
      </c>
      <c r="BF7" s="1">
        <v>7000</v>
      </c>
      <c r="BG7" s="1">
        <v>69000</v>
      </c>
      <c r="BH7" s="1">
        <v>21000</v>
      </c>
      <c r="BI7" s="1">
        <v>2000</v>
      </c>
      <c r="BJ7" s="1" t="s">
        <v>3</v>
      </c>
      <c r="BK7" s="1" t="s">
        <v>3</v>
      </c>
      <c r="BL7" s="1" t="s">
        <v>3</v>
      </c>
      <c r="BM7" s="1">
        <v>15000</v>
      </c>
      <c r="BN7" s="1">
        <v>13000</v>
      </c>
      <c r="BO7" s="1">
        <v>12000</v>
      </c>
      <c r="BP7" s="1">
        <v>2000</v>
      </c>
      <c r="BQ7" s="1" t="s">
        <v>3</v>
      </c>
      <c r="BR7" s="1">
        <v>3000</v>
      </c>
      <c r="BS7" t="s">
        <v>3</v>
      </c>
      <c r="BT7" s="1">
        <v>9000</v>
      </c>
      <c r="BU7" s="1" t="s">
        <v>3</v>
      </c>
      <c r="BV7" s="1">
        <v>19000</v>
      </c>
      <c r="BW7" s="1">
        <v>6000</v>
      </c>
      <c r="BX7" s="1">
        <v>4000</v>
      </c>
      <c r="BY7" s="1">
        <v>6000</v>
      </c>
      <c r="BZ7" s="1">
        <v>16000</v>
      </c>
      <c r="CA7" s="1">
        <v>6000</v>
      </c>
      <c r="CB7" s="1">
        <v>1000</v>
      </c>
      <c r="CC7" t="s">
        <v>3</v>
      </c>
      <c r="CD7" s="1">
        <v>2000</v>
      </c>
      <c r="CE7" s="1">
        <v>10000</v>
      </c>
      <c r="CF7" t="s">
        <v>3</v>
      </c>
      <c r="CG7" s="1" t="s">
        <v>3</v>
      </c>
      <c r="CH7" s="1" t="s">
        <v>129</v>
      </c>
      <c r="CI7" s="1">
        <v>4000</v>
      </c>
      <c r="CJ7" t="s">
        <v>130</v>
      </c>
      <c r="CK7" s="1">
        <v>36000</v>
      </c>
      <c r="CL7" t="e" vm="7">
        <f>_FV(0,"048")</f>
        <v>#VALUE!</v>
      </c>
      <c r="CM7" t="s">
        <v>131</v>
      </c>
      <c r="CN7" t="s">
        <v>3</v>
      </c>
      <c r="CO7" t="s">
        <v>132</v>
      </c>
      <c r="CP7" t="s">
        <v>3</v>
      </c>
      <c r="CQ7" t="s">
        <v>133</v>
      </c>
      <c r="CR7" t="s">
        <v>3</v>
      </c>
      <c r="CS7" t="s">
        <v>134</v>
      </c>
      <c r="CT7" t="s">
        <v>3</v>
      </c>
      <c r="CU7" s="1">
        <v>1079</v>
      </c>
      <c r="CV7" s="1">
        <v>1369</v>
      </c>
      <c r="CW7" t="s">
        <v>135</v>
      </c>
      <c r="CX7" t="s">
        <v>136</v>
      </c>
      <c r="CY7" s="1">
        <v>8543</v>
      </c>
      <c r="CZ7" s="1" t="s">
        <v>137</v>
      </c>
      <c r="DA7" t="s">
        <v>138</v>
      </c>
      <c r="DB7" t="s">
        <v>139</v>
      </c>
      <c r="DC7" t="s">
        <v>140</v>
      </c>
      <c r="DD7" t="s">
        <v>141</v>
      </c>
      <c r="DE7" t="s">
        <v>142</v>
      </c>
      <c r="DF7" t="s">
        <v>143</v>
      </c>
      <c r="DG7" t="s">
        <v>144</v>
      </c>
      <c r="DH7" t="s">
        <v>145</v>
      </c>
      <c r="DI7" t="s">
        <v>146</v>
      </c>
      <c r="DJ7" t="s">
        <v>147</v>
      </c>
      <c r="DK7" t="s">
        <v>148</v>
      </c>
      <c r="DL7" t="s">
        <v>3</v>
      </c>
      <c r="DM7" t="s">
        <v>149</v>
      </c>
      <c r="DN7" s="1">
        <v>69663</v>
      </c>
      <c r="DO7" t="s">
        <v>150</v>
      </c>
    </row>
    <row r="8" spans="1:119" x14ac:dyDescent="0.3">
      <c r="A8" s="1">
        <v>10000</v>
      </c>
      <c r="B8" s="1">
        <v>9768</v>
      </c>
      <c r="C8" s="1">
        <f t="shared" si="0"/>
        <v>10</v>
      </c>
      <c r="D8">
        <f t="shared" si="0"/>
        <v>9.7680000000000007</v>
      </c>
      <c r="E8" s="1">
        <f t="shared" si="1"/>
        <v>10</v>
      </c>
      <c r="F8" s="2">
        <f t="shared" si="2"/>
        <v>5.3823999999999685E-2</v>
      </c>
      <c r="G8" s="1"/>
      <c r="H8" s="1">
        <f t="shared" si="3"/>
        <v>1</v>
      </c>
      <c r="I8" s="1"/>
      <c r="J8" s="1"/>
      <c r="K8" s="1"/>
      <c r="L8" s="1"/>
      <c r="M8" s="1"/>
      <c r="N8" s="1"/>
      <c r="O8" s="1">
        <v>10000</v>
      </c>
      <c r="P8" s="1">
        <v>9439</v>
      </c>
      <c r="Q8" s="1">
        <v>2276000</v>
      </c>
      <c r="R8" s="1">
        <v>389000</v>
      </c>
      <c r="S8" s="1">
        <v>335000</v>
      </c>
      <c r="T8" s="1">
        <v>106000</v>
      </c>
      <c r="U8" s="1">
        <v>3000</v>
      </c>
      <c r="V8" s="1">
        <v>4288</v>
      </c>
      <c r="W8" s="1">
        <v>26000</v>
      </c>
      <c r="X8" s="1">
        <v>2000</v>
      </c>
      <c r="Y8" s="1">
        <v>24000</v>
      </c>
      <c r="Z8" s="1">
        <v>210000</v>
      </c>
      <c r="AA8" s="1">
        <v>86577</v>
      </c>
      <c r="AB8" s="1">
        <v>194000</v>
      </c>
      <c r="AC8" s="1">
        <v>178000</v>
      </c>
      <c r="AD8" s="1">
        <v>13388</v>
      </c>
      <c r="AE8" s="1">
        <v>57898</v>
      </c>
      <c r="AF8" s="1">
        <v>8901</v>
      </c>
      <c r="AG8" s="1">
        <v>10305</v>
      </c>
      <c r="AH8" s="1">
        <v>9000</v>
      </c>
      <c r="AI8" s="1">
        <v>11879</v>
      </c>
      <c r="AJ8" s="1">
        <v>42211</v>
      </c>
      <c r="AK8" s="1">
        <v>54046</v>
      </c>
      <c r="AL8" s="1">
        <v>1454</v>
      </c>
      <c r="AM8" s="1" t="s">
        <v>151</v>
      </c>
      <c r="AN8" s="1">
        <v>9836</v>
      </c>
      <c r="AO8" s="1">
        <v>50055</v>
      </c>
      <c r="AP8" s="1">
        <v>109403</v>
      </c>
      <c r="AQ8" s="1">
        <v>122000</v>
      </c>
      <c r="AR8" s="1" t="s">
        <v>152</v>
      </c>
      <c r="AS8" s="1">
        <v>27000</v>
      </c>
      <c r="AT8" s="1">
        <v>5143</v>
      </c>
      <c r="AU8" s="1">
        <v>83000</v>
      </c>
      <c r="AV8" s="1">
        <v>14000</v>
      </c>
      <c r="AW8" s="1">
        <v>1000</v>
      </c>
      <c r="AX8" s="1">
        <v>36000</v>
      </c>
      <c r="AY8" s="1">
        <v>1000</v>
      </c>
      <c r="AZ8" s="1">
        <v>1000</v>
      </c>
      <c r="BA8" s="1">
        <v>45000</v>
      </c>
      <c r="BB8" s="1">
        <v>31000</v>
      </c>
      <c r="BC8" s="1">
        <v>1000</v>
      </c>
      <c r="BD8" s="1" t="s">
        <v>3</v>
      </c>
      <c r="BE8" t="s">
        <v>3</v>
      </c>
      <c r="BF8" s="1">
        <v>4000</v>
      </c>
      <c r="BG8" s="1">
        <v>75000</v>
      </c>
      <c r="BH8" s="1">
        <v>45000</v>
      </c>
      <c r="BI8" s="1">
        <v>8000</v>
      </c>
      <c r="BJ8" s="1" t="s">
        <v>3</v>
      </c>
      <c r="BK8" s="1" t="s">
        <v>3</v>
      </c>
      <c r="BL8" s="1" t="s">
        <v>3</v>
      </c>
      <c r="BM8" s="1">
        <v>10000</v>
      </c>
      <c r="BN8" s="1">
        <v>1000</v>
      </c>
      <c r="BO8" s="1">
        <v>24000</v>
      </c>
      <c r="BP8" s="1">
        <v>1000</v>
      </c>
      <c r="BQ8" s="1" t="s">
        <v>3</v>
      </c>
      <c r="BR8" s="1">
        <v>3000</v>
      </c>
      <c r="BS8" t="s">
        <v>3</v>
      </c>
      <c r="BT8" s="1">
        <v>13000</v>
      </c>
      <c r="BU8" s="1" t="s">
        <v>3</v>
      </c>
      <c r="BV8" s="1">
        <v>15000</v>
      </c>
      <c r="BW8" s="1">
        <v>5000</v>
      </c>
      <c r="BX8" s="1">
        <v>8000</v>
      </c>
      <c r="BY8" s="1">
        <v>7000</v>
      </c>
      <c r="BZ8" s="1">
        <v>39000</v>
      </c>
      <c r="CA8" s="1">
        <v>9000</v>
      </c>
      <c r="CB8" s="1">
        <v>3000</v>
      </c>
      <c r="CC8" t="s">
        <v>3</v>
      </c>
      <c r="CD8" s="1">
        <v>2000</v>
      </c>
      <c r="CE8" s="1">
        <v>23000</v>
      </c>
      <c r="CF8" s="1">
        <v>2000</v>
      </c>
      <c r="CG8" s="1" t="s">
        <v>3</v>
      </c>
      <c r="CH8" s="1" t="s">
        <v>153</v>
      </c>
      <c r="CI8" s="1">
        <v>6000</v>
      </c>
      <c r="CJ8" t="s">
        <v>76</v>
      </c>
      <c r="CK8" s="1">
        <v>37000</v>
      </c>
      <c r="CL8" t="e" vm="8">
        <f>_FV(0,"086")</f>
        <v>#VALUE!</v>
      </c>
      <c r="CM8" t="s">
        <v>114</v>
      </c>
      <c r="CN8" t="s">
        <v>3</v>
      </c>
      <c r="CO8" t="s">
        <v>154</v>
      </c>
      <c r="CP8" t="s">
        <v>3</v>
      </c>
      <c r="CQ8" t="s">
        <v>155</v>
      </c>
      <c r="CR8" t="s">
        <v>3</v>
      </c>
      <c r="CS8" t="s">
        <v>156</v>
      </c>
      <c r="CT8" t="s">
        <v>3</v>
      </c>
      <c r="CU8" s="1">
        <v>1122</v>
      </c>
      <c r="CV8" s="1">
        <v>1410</v>
      </c>
      <c r="CW8" t="s">
        <v>113</v>
      </c>
      <c r="CX8" t="s">
        <v>157</v>
      </c>
      <c r="CY8" s="1">
        <v>9091</v>
      </c>
      <c r="CZ8" s="1" t="s">
        <v>158</v>
      </c>
      <c r="DA8" t="s">
        <v>68</v>
      </c>
      <c r="DB8" t="s">
        <v>148</v>
      </c>
      <c r="DC8" t="s">
        <v>159</v>
      </c>
      <c r="DD8" t="s">
        <v>160</v>
      </c>
      <c r="DE8" t="s">
        <v>161</v>
      </c>
      <c r="DF8" t="s">
        <v>46</v>
      </c>
      <c r="DG8" t="s">
        <v>162</v>
      </c>
      <c r="DH8" t="s">
        <v>163</v>
      </c>
      <c r="DI8" t="s">
        <v>164</v>
      </c>
      <c r="DJ8" t="s">
        <v>123</v>
      </c>
      <c r="DK8" t="s">
        <v>165</v>
      </c>
      <c r="DL8" t="e" vm="2">
        <f>_FV(0,"000")</f>
        <v>#VALUE!</v>
      </c>
      <c r="DM8" t="s">
        <v>166</v>
      </c>
      <c r="DN8" s="1">
        <v>97643</v>
      </c>
      <c r="DO8" t="s">
        <v>167</v>
      </c>
    </row>
    <row r="9" spans="1:119" x14ac:dyDescent="0.3">
      <c r="A9" s="1">
        <v>9000</v>
      </c>
      <c r="B9" s="1">
        <v>8642</v>
      </c>
      <c r="C9" s="1">
        <f t="shared" si="0"/>
        <v>9</v>
      </c>
      <c r="D9">
        <f t="shared" si="0"/>
        <v>8.6419999999999995</v>
      </c>
      <c r="E9" s="1">
        <f t="shared" si="1"/>
        <v>9</v>
      </c>
      <c r="F9" s="2">
        <f t="shared" si="2"/>
        <v>0.12816400000000039</v>
      </c>
      <c r="G9" s="1"/>
      <c r="H9" s="1">
        <f t="shared" si="3"/>
        <v>1</v>
      </c>
      <c r="I9" s="1"/>
      <c r="J9" s="1"/>
      <c r="K9" s="1"/>
      <c r="L9" s="1"/>
      <c r="M9" s="1"/>
      <c r="N9" s="1"/>
      <c r="O9" s="1">
        <v>9000</v>
      </c>
      <c r="P9" s="1">
        <v>8305</v>
      </c>
      <c r="Q9" s="1">
        <v>1708000</v>
      </c>
      <c r="R9" s="1">
        <v>334000</v>
      </c>
      <c r="S9" s="1">
        <v>341000</v>
      </c>
      <c r="T9" s="1">
        <v>45000</v>
      </c>
      <c r="U9" s="1">
        <v>3000</v>
      </c>
      <c r="V9" s="1">
        <v>3604</v>
      </c>
      <c r="W9" s="1">
        <v>28000</v>
      </c>
      <c r="X9" s="1">
        <v>6000</v>
      </c>
      <c r="Y9" s="1">
        <v>22000</v>
      </c>
      <c r="Z9" s="1">
        <v>84000</v>
      </c>
      <c r="AA9" s="1">
        <v>60036</v>
      </c>
      <c r="AB9" s="1">
        <v>167000</v>
      </c>
      <c r="AC9" s="1">
        <v>180000</v>
      </c>
      <c r="AD9" s="1">
        <v>8125</v>
      </c>
      <c r="AE9" s="1">
        <v>79479</v>
      </c>
      <c r="AF9" s="1">
        <v>5137</v>
      </c>
      <c r="AG9" s="1">
        <v>8294</v>
      </c>
      <c r="AH9" s="1">
        <v>4000</v>
      </c>
      <c r="AI9" s="1">
        <v>8943</v>
      </c>
      <c r="AJ9" s="1">
        <v>25402</v>
      </c>
      <c r="AK9" s="1">
        <v>51570</v>
      </c>
      <c r="AL9" t="s">
        <v>168</v>
      </c>
      <c r="AM9" s="1" t="s">
        <v>169</v>
      </c>
      <c r="AN9" s="1">
        <v>9138</v>
      </c>
      <c r="AO9" s="1">
        <v>44173</v>
      </c>
      <c r="AP9" s="1">
        <v>96500</v>
      </c>
      <c r="AQ9" s="1">
        <v>96000</v>
      </c>
      <c r="AR9" s="1" t="s">
        <v>130</v>
      </c>
      <c r="AS9" s="1">
        <v>27000</v>
      </c>
      <c r="AT9" s="1">
        <v>4567</v>
      </c>
      <c r="AU9" s="1">
        <v>70000</v>
      </c>
      <c r="AV9" s="1">
        <v>11000</v>
      </c>
      <c r="AW9" s="1" t="s">
        <v>3</v>
      </c>
      <c r="AX9" s="1">
        <v>18000</v>
      </c>
      <c r="AY9" s="1">
        <v>1000</v>
      </c>
      <c r="AZ9" s="1" t="s">
        <v>3</v>
      </c>
      <c r="BA9" s="1">
        <v>36000</v>
      </c>
      <c r="BB9" s="1">
        <v>31000</v>
      </c>
      <c r="BC9" s="1">
        <v>1000</v>
      </c>
      <c r="BD9" s="1">
        <v>1000</v>
      </c>
      <c r="BE9" t="s">
        <v>3</v>
      </c>
      <c r="BF9" s="1">
        <v>6000</v>
      </c>
      <c r="BG9" s="1">
        <v>67000</v>
      </c>
      <c r="BH9" s="1">
        <v>17000</v>
      </c>
      <c r="BI9" s="1">
        <v>5000</v>
      </c>
      <c r="BJ9" s="1" t="s">
        <v>3</v>
      </c>
      <c r="BK9" s="1">
        <v>2000</v>
      </c>
      <c r="BL9" s="1">
        <v>1000</v>
      </c>
      <c r="BM9" s="1">
        <v>29000</v>
      </c>
      <c r="BN9" s="1">
        <v>10000</v>
      </c>
      <c r="BO9" s="1">
        <v>13000</v>
      </c>
      <c r="BP9" s="1">
        <v>4000</v>
      </c>
      <c r="BQ9" s="1" t="s">
        <v>3</v>
      </c>
      <c r="BR9" s="1">
        <v>3000</v>
      </c>
      <c r="BS9" t="s">
        <v>3</v>
      </c>
      <c r="BT9" s="1">
        <v>9000</v>
      </c>
      <c r="BU9" s="1" t="s">
        <v>3</v>
      </c>
      <c r="BV9" s="1">
        <v>18000</v>
      </c>
      <c r="BW9" s="1">
        <v>11000</v>
      </c>
      <c r="BX9" s="1">
        <v>10000</v>
      </c>
      <c r="BY9" s="1">
        <v>3000</v>
      </c>
      <c r="BZ9" s="1">
        <v>17000</v>
      </c>
      <c r="CA9" s="1">
        <v>11000</v>
      </c>
      <c r="CB9" t="s">
        <v>3</v>
      </c>
      <c r="CC9" t="s">
        <v>3</v>
      </c>
      <c r="CD9" s="1">
        <v>7000</v>
      </c>
      <c r="CE9" s="1">
        <v>15000</v>
      </c>
      <c r="CF9" t="s">
        <v>3</v>
      </c>
      <c r="CG9" s="1" t="s">
        <v>3</v>
      </c>
      <c r="CH9" s="1" t="s">
        <v>170</v>
      </c>
      <c r="CI9" s="1">
        <v>4000</v>
      </c>
      <c r="CJ9" t="s">
        <v>31</v>
      </c>
      <c r="CK9" s="1">
        <v>39000</v>
      </c>
      <c r="CL9" t="e" vm="9">
        <f>_FV(0,"035")</f>
        <v>#VALUE!</v>
      </c>
      <c r="CM9" t="s">
        <v>1</v>
      </c>
      <c r="CN9" t="s">
        <v>3</v>
      </c>
      <c r="CO9" t="s">
        <v>75</v>
      </c>
      <c r="CP9" t="s">
        <v>3</v>
      </c>
      <c r="CQ9" t="s">
        <v>171</v>
      </c>
      <c r="CR9" t="s">
        <v>3</v>
      </c>
      <c r="CS9" t="s">
        <v>76</v>
      </c>
      <c r="CT9" t="s">
        <v>3</v>
      </c>
      <c r="CU9" s="1">
        <v>1023</v>
      </c>
      <c r="CV9" s="1">
        <v>1371</v>
      </c>
      <c r="CW9" t="s">
        <v>172</v>
      </c>
      <c r="CX9" t="s">
        <v>117</v>
      </c>
      <c r="CY9" s="1">
        <v>6864</v>
      </c>
      <c r="CZ9" s="1" t="s">
        <v>173</v>
      </c>
      <c r="DA9" t="s">
        <v>131</v>
      </c>
      <c r="DB9" t="s">
        <v>174</v>
      </c>
      <c r="DC9" t="s">
        <v>175</v>
      </c>
      <c r="DD9" t="s">
        <v>176</v>
      </c>
      <c r="DE9" t="s">
        <v>177</v>
      </c>
      <c r="DF9" t="s">
        <v>18</v>
      </c>
      <c r="DG9" t="s">
        <v>178</v>
      </c>
      <c r="DH9" t="s">
        <v>179</v>
      </c>
      <c r="DI9" t="s">
        <v>180</v>
      </c>
      <c r="DJ9" t="s">
        <v>181</v>
      </c>
      <c r="DK9" t="s">
        <v>182</v>
      </c>
      <c r="DL9" t="e" vm="2">
        <f>_FV(0,"000")</f>
        <v>#VALUE!</v>
      </c>
      <c r="DM9" t="s">
        <v>183</v>
      </c>
      <c r="DN9" s="1">
        <v>60833</v>
      </c>
      <c r="DO9" t="s">
        <v>150</v>
      </c>
    </row>
    <row r="10" spans="1:119" x14ac:dyDescent="0.3">
      <c r="A10" s="1">
        <v>8000</v>
      </c>
      <c r="B10" s="1">
        <v>8014</v>
      </c>
      <c r="C10" s="1">
        <f t="shared" si="0"/>
        <v>8</v>
      </c>
      <c r="D10">
        <f t="shared" si="0"/>
        <v>8.0139999999999993</v>
      </c>
      <c r="E10" s="1">
        <f t="shared" si="1"/>
        <v>8</v>
      </c>
      <c r="F10" s="2">
        <f t="shared" si="2"/>
        <v>1.959999999999817E-4</v>
      </c>
      <c r="G10" s="1"/>
      <c r="H10" s="1">
        <f t="shared" si="3"/>
        <v>1</v>
      </c>
      <c r="I10" s="1"/>
      <c r="J10" s="1"/>
      <c r="K10" s="1"/>
      <c r="L10" s="1"/>
      <c r="M10" s="1"/>
      <c r="N10" s="1"/>
      <c r="O10" s="1">
        <v>8000</v>
      </c>
      <c r="P10" s="1">
        <v>8291</v>
      </c>
      <c r="Q10" s="1">
        <v>1787000</v>
      </c>
      <c r="R10" s="1">
        <v>339000</v>
      </c>
      <c r="S10" s="1">
        <v>321000</v>
      </c>
      <c r="T10" s="1">
        <v>52000</v>
      </c>
      <c r="U10" s="1">
        <v>4000</v>
      </c>
      <c r="V10" s="1">
        <v>3893</v>
      </c>
      <c r="W10" s="1">
        <v>20000</v>
      </c>
      <c r="X10" s="1">
        <v>4000</v>
      </c>
      <c r="Y10" s="1">
        <v>16000</v>
      </c>
      <c r="Z10" s="1">
        <v>55000</v>
      </c>
      <c r="AA10" s="1">
        <v>88400</v>
      </c>
      <c r="AB10" s="1">
        <v>171000</v>
      </c>
      <c r="AC10" s="1">
        <v>182000</v>
      </c>
      <c r="AD10" s="1">
        <v>11382</v>
      </c>
      <c r="AE10" s="1">
        <v>74335</v>
      </c>
      <c r="AF10" s="1">
        <v>7102</v>
      </c>
      <c r="AG10" s="1">
        <v>7318</v>
      </c>
      <c r="AH10" s="1">
        <v>7000</v>
      </c>
      <c r="AI10" s="1">
        <v>10899</v>
      </c>
      <c r="AJ10" s="1">
        <v>32289</v>
      </c>
      <c r="AK10" s="1">
        <v>52458</v>
      </c>
      <c r="AL10" t="s">
        <v>184</v>
      </c>
      <c r="AM10" s="1" t="s">
        <v>185</v>
      </c>
      <c r="AN10" s="1">
        <v>9287</v>
      </c>
      <c r="AO10" s="1">
        <v>50773</v>
      </c>
      <c r="AP10" s="1">
        <v>95755</v>
      </c>
      <c r="AQ10" s="1">
        <v>105000</v>
      </c>
      <c r="AR10" s="1" t="s">
        <v>186</v>
      </c>
      <c r="AS10" s="1">
        <v>27000</v>
      </c>
      <c r="AT10" s="1">
        <v>5900</v>
      </c>
      <c r="AU10" s="1">
        <v>74000</v>
      </c>
      <c r="AV10" s="1">
        <v>12000</v>
      </c>
      <c r="AW10" s="1">
        <v>2000</v>
      </c>
      <c r="AX10" s="1">
        <v>31000</v>
      </c>
      <c r="AY10" s="1">
        <v>1000</v>
      </c>
      <c r="AZ10" s="1" t="s">
        <v>3</v>
      </c>
      <c r="BA10" s="1">
        <v>35000</v>
      </c>
      <c r="BB10" s="1">
        <v>25000</v>
      </c>
      <c r="BC10" s="1">
        <v>1000</v>
      </c>
      <c r="BD10" s="1" t="s">
        <v>3</v>
      </c>
      <c r="BE10" t="s">
        <v>3</v>
      </c>
      <c r="BF10" s="1">
        <v>8000</v>
      </c>
      <c r="BG10" s="1">
        <v>54000</v>
      </c>
      <c r="BH10" s="1">
        <v>17000</v>
      </c>
      <c r="BI10" s="1">
        <v>1000</v>
      </c>
      <c r="BJ10" s="1" t="s">
        <v>3</v>
      </c>
      <c r="BK10" s="1" t="s">
        <v>3</v>
      </c>
      <c r="BL10" s="1">
        <v>1000</v>
      </c>
      <c r="BM10" s="1">
        <v>26000</v>
      </c>
      <c r="BN10" s="1">
        <v>9000</v>
      </c>
      <c r="BO10" s="1">
        <v>19000</v>
      </c>
      <c r="BP10" s="1" t="s">
        <v>3</v>
      </c>
      <c r="BQ10" s="1">
        <v>1000</v>
      </c>
      <c r="BR10" s="1">
        <v>5000</v>
      </c>
      <c r="BS10" t="s">
        <v>3</v>
      </c>
      <c r="BT10" s="1">
        <v>14000</v>
      </c>
      <c r="BU10" s="1" t="s">
        <v>3</v>
      </c>
      <c r="BV10" s="1">
        <v>23000</v>
      </c>
      <c r="BW10" s="1">
        <v>1000</v>
      </c>
      <c r="BX10" s="1">
        <v>8000</v>
      </c>
      <c r="BY10" s="1">
        <v>6000</v>
      </c>
      <c r="BZ10" s="1">
        <v>27000</v>
      </c>
      <c r="CA10" s="1">
        <v>9000</v>
      </c>
      <c r="CB10" s="1">
        <v>5000</v>
      </c>
      <c r="CC10" t="s">
        <v>3</v>
      </c>
      <c r="CD10" s="1">
        <v>3000</v>
      </c>
      <c r="CE10" s="1">
        <v>14000</v>
      </c>
      <c r="CF10" t="s">
        <v>3</v>
      </c>
      <c r="CG10" s="1" t="s">
        <v>3</v>
      </c>
      <c r="CH10" s="1" t="s">
        <v>186</v>
      </c>
      <c r="CI10" s="1">
        <v>3000</v>
      </c>
      <c r="CJ10" t="s">
        <v>187</v>
      </c>
      <c r="CK10" s="1">
        <v>36000</v>
      </c>
      <c r="CL10" t="e" vm="10">
        <f>_FV(0,"067")</f>
        <v>#VALUE!</v>
      </c>
      <c r="CM10" t="s">
        <v>188</v>
      </c>
      <c r="CN10" t="s">
        <v>3</v>
      </c>
      <c r="CO10" t="s">
        <v>189</v>
      </c>
      <c r="CP10" t="s">
        <v>3</v>
      </c>
      <c r="CQ10" t="s">
        <v>190</v>
      </c>
      <c r="CR10" t="s">
        <v>3</v>
      </c>
      <c r="CS10" t="s">
        <v>191</v>
      </c>
      <c r="CT10" t="s">
        <v>3</v>
      </c>
      <c r="CU10" s="1">
        <v>1054</v>
      </c>
      <c r="CV10" s="1">
        <v>1386</v>
      </c>
      <c r="CW10" t="s">
        <v>192</v>
      </c>
      <c r="CX10" t="s">
        <v>141</v>
      </c>
      <c r="CY10" s="1">
        <v>7257</v>
      </c>
      <c r="CZ10" s="1" t="s">
        <v>193</v>
      </c>
      <c r="DA10" t="s">
        <v>194</v>
      </c>
      <c r="DB10" t="s">
        <v>195</v>
      </c>
      <c r="DC10" t="s">
        <v>196</v>
      </c>
      <c r="DD10" t="s">
        <v>197</v>
      </c>
      <c r="DE10" t="s">
        <v>198</v>
      </c>
      <c r="DF10" t="s">
        <v>199</v>
      </c>
      <c r="DG10" t="s">
        <v>73</v>
      </c>
      <c r="DH10" t="s">
        <v>200</v>
      </c>
      <c r="DI10" t="s">
        <v>201</v>
      </c>
      <c r="DJ10" t="s">
        <v>202</v>
      </c>
      <c r="DK10" t="s">
        <v>118</v>
      </c>
      <c r="DL10" t="s">
        <v>3</v>
      </c>
      <c r="DM10" t="s">
        <v>203</v>
      </c>
      <c r="DN10" s="1">
        <v>64893</v>
      </c>
      <c r="DO10" t="s">
        <v>69</v>
      </c>
    </row>
    <row r="11" spans="1:119" x14ac:dyDescent="0.3">
      <c r="A11" s="1">
        <v>8000</v>
      </c>
      <c r="B11" s="1">
        <v>7785</v>
      </c>
      <c r="C11" s="1">
        <f t="shared" si="0"/>
        <v>8</v>
      </c>
      <c r="D11">
        <f t="shared" si="0"/>
        <v>7.7850000000000001</v>
      </c>
      <c r="E11" s="1">
        <f t="shared" si="1"/>
        <v>8</v>
      </c>
      <c r="F11" s="2">
        <f t="shared" si="2"/>
        <v>4.622499999999994E-2</v>
      </c>
      <c r="G11" s="1"/>
      <c r="H11" s="1">
        <f t="shared" si="3"/>
        <v>1</v>
      </c>
      <c r="I11" s="1"/>
      <c r="J11" s="1"/>
      <c r="K11" s="1"/>
      <c r="L11" s="1"/>
      <c r="M11" s="1"/>
      <c r="N11" s="1"/>
      <c r="O11" s="1">
        <v>8000</v>
      </c>
      <c r="P11" s="1">
        <v>7168</v>
      </c>
      <c r="Q11" s="1">
        <v>1329000</v>
      </c>
      <c r="R11" s="1">
        <v>237000</v>
      </c>
      <c r="S11" s="1">
        <v>218000</v>
      </c>
      <c r="T11" s="1">
        <v>46000</v>
      </c>
      <c r="U11" s="1">
        <v>4000</v>
      </c>
      <c r="V11" s="1">
        <v>4148</v>
      </c>
      <c r="W11" s="1">
        <v>15000</v>
      </c>
      <c r="X11" s="1">
        <v>1000</v>
      </c>
      <c r="Y11" s="1">
        <v>14000</v>
      </c>
      <c r="Z11" s="1">
        <v>157000</v>
      </c>
      <c r="AA11" s="1">
        <v>87667</v>
      </c>
      <c r="AB11" s="1">
        <v>114000</v>
      </c>
      <c r="AC11" s="1">
        <v>106000</v>
      </c>
      <c r="AD11" s="1">
        <v>10539</v>
      </c>
      <c r="AE11" s="1">
        <v>64790</v>
      </c>
      <c r="AF11" s="1">
        <v>8148</v>
      </c>
      <c r="AG11" s="1">
        <v>7951</v>
      </c>
      <c r="AH11" s="1">
        <v>8000</v>
      </c>
      <c r="AI11" s="1">
        <v>11342</v>
      </c>
      <c r="AJ11" s="1">
        <v>35209</v>
      </c>
      <c r="AK11" s="1">
        <v>43531</v>
      </c>
      <c r="AL11" s="1">
        <v>1562</v>
      </c>
      <c r="AM11" s="1" t="s">
        <v>204</v>
      </c>
      <c r="AN11" s="1">
        <v>7405</v>
      </c>
      <c r="AO11" s="1">
        <v>77591</v>
      </c>
      <c r="AP11" s="1">
        <v>58848</v>
      </c>
      <c r="AQ11" s="1">
        <v>68000</v>
      </c>
      <c r="AR11" s="1" t="s">
        <v>205</v>
      </c>
      <c r="AS11" s="1">
        <v>21000</v>
      </c>
      <c r="AT11" s="1">
        <v>6125</v>
      </c>
      <c r="AU11" s="1">
        <v>48000</v>
      </c>
      <c r="AV11" s="1">
        <v>2000</v>
      </c>
      <c r="AW11" t="s">
        <v>3</v>
      </c>
      <c r="AX11" s="1">
        <v>28000</v>
      </c>
      <c r="AY11" s="1" t="s">
        <v>3</v>
      </c>
      <c r="AZ11" s="1" t="s">
        <v>3</v>
      </c>
      <c r="BA11" s="1">
        <v>30000</v>
      </c>
      <c r="BB11" s="1">
        <v>20000</v>
      </c>
      <c r="BC11" s="1">
        <v>4000</v>
      </c>
      <c r="BD11" t="s">
        <v>3</v>
      </c>
      <c r="BE11" t="s">
        <v>3</v>
      </c>
      <c r="BF11" s="1">
        <v>8000</v>
      </c>
      <c r="BG11" s="1">
        <v>45000</v>
      </c>
      <c r="BH11" s="1">
        <v>25000</v>
      </c>
      <c r="BI11" s="1" t="s">
        <v>3</v>
      </c>
      <c r="BJ11" s="1" t="s">
        <v>3</v>
      </c>
      <c r="BK11" s="1" t="s">
        <v>3</v>
      </c>
      <c r="BL11" s="1" t="s">
        <v>3</v>
      </c>
      <c r="BM11" s="1">
        <v>8000</v>
      </c>
      <c r="BN11" s="1">
        <v>4000</v>
      </c>
      <c r="BO11" s="1">
        <v>4000</v>
      </c>
      <c r="BP11" s="1" t="s">
        <v>3</v>
      </c>
      <c r="BQ11" s="1" t="s">
        <v>3</v>
      </c>
      <c r="BR11" t="s">
        <v>3</v>
      </c>
      <c r="BS11" t="s">
        <v>3</v>
      </c>
      <c r="BT11" s="1">
        <v>5000</v>
      </c>
      <c r="BU11" s="1" t="s">
        <v>3</v>
      </c>
      <c r="BV11" s="1">
        <v>20000</v>
      </c>
      <c r="BW11" s="1">
        <v>1000</v>
      </c>
      <c r="BX11" s="1">
        <v>2000</v>
      </c>
      <c r="BY11" s="1">
        <v>1000</v>
      </c>
      <c r="BZ11" s="1">
        <v>14000</v>
      </c>
      <c r="CA11" s="1">
        <v>10000</v>
      </c>
      <c r="CB11" s="1">
        <v>2000</v>
      </c>
      <c r="CC11" t="s">
        <v>3</v>
      </c>
      <c r="CD11" s="1">
        <v>2000</v>
      </c>
      <c r="CE11" s="1">
        <v>5000</v>
      </c>
      <c r="CF11" t="s">
        <v>3</v>
      </c>
      <c r="CG11" t="s">
        <v>3</v>
      </c>
      <c r="CH11" s="1" t="s">
        <v>206</v>
      </c>
      <c r="CI11" s="1">
        <v>4000</v>
      </c>
      <c r="CJ11" t="s">
        <v>207</v>
      </c>
      <c r="CK11" s="1">
        <v>36000</v>
      </c>
      <c r="CL11" t="e" vm="11">
        <f>_FV(0,"132")</f>
        <v>#VALUE!</v>
      </c>
      <c r="CM11" t="s">
        <v>208</v>
      </c>
      <c r="CN11" t="s">
        <v>3</v>
      </c>
      <c r="CO11" t="s">
        <v>209</v>
      </c>
      <c r="CP11" t="s">
        <v>3</v>
      </c>
      <c r="CQ11" t="s">
        <v>210</v>
      </c>
      <c r="CR11" t="s">
        <v>3</v>
      </c>
      <c r="CS11" t="s">
        <v>211</v>
      </c>
      <c r="CT11" t="s">
        <v>3</v>
      </c>
      <c r="CU11" t="s">
        <v>212</v>
      </c>
      <c r="CV11" s="1">
        <v>1389</v>
      </c>
      <c r="CW11" t="s">
        <v>213</v>
      </c>
      <c r="CX11" t="s">
        <v>214</v>
      </c>
      <c r="CY11" s="1">
        <v>5085</v>
      </c>
      <c r="CZ11" s="1" t="s">
        <v>215</v>
      </c>
      <c r="DA11" t="s">
        <v>12</v>
      </c>
      <c r="DB11" t="s">
        <v>216</v>
      </c>
      <c r="DC11" t="s">
        <v>217</v>
      </c>
      <c r="DD11" t="s">
        <v>124</v>
      </c>
      <c r="DE11" t="s">
        <v>218</v>
      </c>
      <c r="DF11" t="s">
        <v>219</v>
      </c>
      <c r="DG11" t="s">
        <v>220</v>
      </c>
      <c r="DH11" t="s">
        <v>221</v>
      </c>
      <c r="DI11" t="s">
        <v>128</v>
      </c>
      <c r="DJ11" t="s">
        <v>222</v>
      </c>
      <c r="DK11" t="s">
        <v>139</v>
      </c>
      <c r="DL11" t="e" vm="2">
        <f>_FV(0,"000")</f>
        <v>#VALUE!</v>
      </c>
      <c r="DM11" t="s">
        <v>223</v>
      </c>
      <c r="DN11" s="1">
        <v>39906</v>
      </c>
      <c r="DO11" t="s">
        <v>150</v>
      </c>
    </row>
    <row r="12" spans="1:119" x14ac:dyDescent="0.3">
      <c r="A12" s="1">
        <v>9000</v>
      </c>
      <c r="B12" s="1">
        <v>9223</v>
      </c>
      <c r="C12" s="1">
        <f t="shared" si="0"/>
        <v>9</v>
      </c>
      <c r="D12">
        <f t="shared" si="0"/>
        <v>9.2230000000000008</v>
      </c>
      <c r="E12" s="1">
        <f t="shared" si="1"/>
        <v>9</v>
      </c>
      <c r="F12" s="2">
        <f t="shared" si="2"/>
        <v>4.9729000000000335E-2</v>
      </c>
      <c r="G12" s="1"/>
      <c r="H12" s="1">
        <f t="shared" si="3"/>
        <v>1</v>
      </c>
      <c r="I12" s="1"/>
      <c r="J12" s="1"/>
      <c r="K12" s="1"/>
      <c r="L12" s="1"/>
      <c r="M12" s="1"/>
      <c r="N12" s="1"/>
      <c r="O12" s="1">
        <v>9000</v>
      </c>
      <c r="P12" s="1">
        <v>9567</v>
      </c>
      <c r="Q12" s="1">
        <v>2491000</v>
      </c>
      <c r="R12" s="1">
        <v>468000</v>
      </c>
      <c r="S12" s="1">
        <v>450000</v>
      </c>
      <c r="T12" s="1">
        <v>78000</v>
      </c>
      <c r="U12" s="1">
        <v>3000</v>
      </c>
      <c r="V12" s="1">
        <v>3841</v>
      </c>
      <c r="W12" s="1">
        <v>22000</v>
      </c>
      <c r="X12" s="1">
        <v>1000</v>
      </c>
      <c r="Y12" s="1">
        <v>21000</v>
      </c>
      <c r="Z12" s="1">
        <v>66000</v>
      </c>
      <c r="AA12" s="1">
        <v>112273</v>
      </c>
      <c r="AB12" s="1">
        <v>223000</v>
      </c>
      <c r="AC12" s="1">
        <v>250000</v>
      </c>
      <c r="AD12" s="1">
        <v>12783</v>
      </c>
      <c r="AE12" s="1">
        <v>72082</v>
      </c>
      <c r="AF12" s="1">
        <v>8490</v>
      </c>
      <c r="AG12" s="1">
        <v>8639</v>
      </c>
      <c r="AH12" s="1">
        <v>10000</v>
      </c>
      <c r="AI12" s="1">
        <v>10928</v>
      </c>
      <c r="AJ12" s="1">
        <v>37939</v>
      </c>
      <c r="AK12" s="1">
        <v>54013</v>
      </c>
      <c r="AL12" s="1">
        <v>1406</v>
      </c>
      <c r="AM12" s="1" t="s">
        <v>224</v>
      </c>
      <c r="AN12" s="1">
        <v>10308</v>
      </c>
      <c r="AO12" s="1">
        <v>49865</v>
      </c>
      <c r="AP12" s="1">
        <v>114499</v>
      </c>
      <c r="AQ12" s="1">
        <v>140000</v>
      </c>
      <c r="AR12" s="1" t="s">
        <v>187</v>
      </c>
      <c r="AS12" s="1">
        <v>27000</v>
      </c>
      <c r="AT12" s="1">
        <v>6037</v>
      </c>
      <c r="AU12" s="1">
        <v>89000</v>
      </c>
      <c r="AV12" s="1">
        <v>28000</v>
      </c>
      <c r="AW12" s="1">
        <v>1000</v>
      </c>
      <c r="AX12" s="1">
        <v>38000</v>
      </c>
      <c r="AY12" s="1" t="s">
        <v>3</v>
      </c>
      <c r="AZ12" s="1">
        <v>1000</v>
      </c>
      <c r="BA12" s="1">
        <v>62000</v>
      </c>
      <c r="BB12" s="1">
        <v>30000</v>
      </c>
      <c r="BC12" s="1">
        <v>5000</v>
      </c>
      <c r="BD12" s="1">
        <v>5000</v>
      </c>
      <c r="BE12" t="s">
        <v>3</v>
      </c>
      <c r="BF12" s="1">
        <v>8000</v>
      </c>
      <c r="BG12" s="1">
        <v>85000</v>
      </c>
      <c r="BH12" s="1">
        <v>45000</v>
      </c>
      <c r="BI12" s="1">
        <v>9000</v>
      </c>
      <c r="BJ12" s="1" t="s">
        <v>3</v>
      </c>
      <c r="BK12" s="1">
        <v>1000</v>
      </c>
      <c r="BL12" s="1">
        <v>1000</v>
      </c>
      <c r="BM12" s="1">
        <v>23000</v>
      </c>
      <c r="BN12" s="1">
        <v>16000</v>
      </c>
      <c r="BO12" s="1">
        <v>14000</v>
      </c>
      <c r="BP12" s="1">
        <v>1000</v>
      </c>
      <c r="BQ12" s="1" t="s">
        <v>3</v>
      </c>
      <c r="BR12" s="1">
        <v>10000</v>
      </c>
      <c r="BS12" t="s">
        <v>3</v>
      </c>
      <c r="BT12" s="1">
        <v>13000</v>
      </c>
      <c r="BU12" s="1" t="s">
        <v>3</v>
      </c>
      <c r="BV12" s="1">
        <v>26000</v>
      </c>
      <c r="BW12" s="1">
        <v>11000</v>
      </c>
      <c r="BX12" s="1">
        <v>10000</v>
      </c>
      <c r="BY12" s="1">
        <v>2000</v>
      </c>
      <c r="BZ12" s="1">
        <v>36000</v>
      </c>
      <c r="CA12" s="1">
        <v>4000</v>
      </c>
      <c r="CB12" t="s">
        <v>3</v>
      </c>
      <c r="CC12" t="s">
        <v>3</v>
      </c>
      <c r="CD12" s="1">
        <v>4000</v>
      </c>
      <c r="CE12" s="1">
        <v>29000</v>
      </c>
      <c r="CF12" t="s">
        <v>3</v>
      </c>
      <c r="CG12" s="1" t="s">
        <v>3</v>
      </c>
      <c r="CH12" s="1" t="s">
        <v>225</v>
      </c>
      <c r="CI12" s="1">
        <v>4000</v>
      </c>
      <c r="CJ12" t="s">
        <v>226</v>
      </c>
      <c r="CK12" s="1">
        <v>36000</v>
      </c>
      <c r="CL12" t="e" vm="12">
        <f>_FV(0,"017")</f>
        <v>#VALUE!</v>
      </c>
      <c r="CM12" t="s">
        <v>138</v>
      </c>
      <c r="CN12" t="s">
        <v>3</v>
      </c>
      <c r="CO12" t="s">
        <v>81</v>
      </c>
      <c r="CP12" t="s">
        <v>3</v>
      </c>
      <c r="CQ12" t="s">
        <v>227</v>
      </c>
      <c r="CR12" t="s">
        <v>3</v>
      </c>
      <c r="CS12" t="s">
        <v>228</v>
      </c>
      <c r="CT12" t="s">
        <v>3</v>
      </c>
      <c r="CU12" s="1">
        <v>1160</v>
      </c>
      <c r="CV12" s="1">
        <v>1402</v>
      </c>
      <c r="CW12" t="s">
        <v>229</v>
      </c>
      <c r="CX12" t="s">
        <v>230</v>
      </c>
      <c r="CY12" s="1">
        <v>9684</v>
      </c>
      <c r="CZ12" s="1" t="s">
        <v>231</v>
      </c>
      <c r="DA12" t="s">
        <v>34</v>
      </c>
      <c r="DB12" t="s">
        <v>232</v>
      </c>
      <c r="DC12" t="s">
        <v>233</v>
      </c>
      <c r="DD12" t="s">
        <v>234</v>
      </c>
      <c r="DE12" t="s">
        <v>235</v>
      </c>
      <c r="DF12" t="s">
        <v>236</v>
      </c>
      <c r="DG12" t="s">
        <v>231</v>
      </c>
      <c r="DH12" t="s">
        <v>103</v>
      </c>
      <c r="DI12" t="s">
        <v>237</v>
      </c>
      <c r="DJ12" t="s">
        <v>238</v>
      </c>
      <c r="DK12" t="s">
        <v>239</v>
      </c>
      <c r="DL12" t="e" vm="2">
        <f>_FV(0,"000")</f>
        <v>#VALUE!</v>
      </c>
      <c r="DM12" t="s">
        <v>240</v>
      </c>
      <c r="DN12" s="1">
        <v>102658</v>
      </c>
      <c r="DO12" t="s">
        <v>241</v>
      </c>
    </row>
    <row r="13" spans="1:119" x14ac:dyDescent="0.3">
      <c r="A13" s="1">
        <v>7000</v>
      </c>
      <c r="B13" s="1">
        <v>7529</v>
      </c>
      <c r="C13" s="1">
        <f t="shared" si="0"/>
        <v>7</v>
      </c>
      <c r="D13">
        <f t="shared" si="0"/>
        <v>7.5289999999999999</v>
      </c>
      <c r="E13" s="1">
        <f t="shared" si="1"/>
        <v>8</v>
      </c>
      <c r="F13" s="2">
        <f t="shared" si="2"/>
        <v>0.2798409999999999</v>
      </c>
      <c r="G13" s="1"/>
      <c r="H13" s="1">
        <f t="shared" si="3"/>
        <v>0</v>
      </c>
      <c r="I13" s="1"/>
      <c r="J13" s="1"/>
      <c r="K13" s="1"/>
      <c r="L13" s="1"/>
      <c r="M13" s="1"/>
      <c r="N13" s="1"/>
      <c r="O13" s="1">
        <v>7000</v>
      </c>
      <c r="P13" s="1">
        <v>7573</v>
      </c>
      <c r="Q13" s="1">
        <v>1373000</v>
      </c>
      <c r="R13" s="1">
        <v>261000</v>
      </c>
      <c r="S13" s="1">
        <v>251000</v>
      </c>
      <c r="T13" s="1">
        <v>39000</v>
      </c>
      <c r="U13" s="1">
        <v>3000</v>
      </c>
      <c r="V13" s="1">
        <v>3845</v>
      </c>
      <c r="W13" s="1">
        <v>17000</v>
      </c>
      <c r="X13" s="1">
        <v>4000</v>
      </c>
      <c r="Y13" s="1">
        <v>13000</v>
      </c>
      <c r="Z13" s="1">
        <v>80000</v>
      </c>
      <c r="AA13" s="1">
        <v>79824</v>
      </c>
      <c r="AB13" s="1">
        <v>139000</v>
      </c>
      <c r="AC13" s="1">
        <v>147000</v>
      </c>
      <c r="AD13" s="1">
        <v>10279</v>
      </c>
      <c r="AE13" s="1">
        <v>77803</v>
      </c>
      <c r="AF13" s="1">
        <v>6221</v>
      </c>
      <c r="AG13" s="1">
        <v>7483</v>
      </c>
      <c r="AH13" s="1">
        <v>6000</v>
      </c>
      <c r="AI13" s="1">
        <v>10194</v>
      </c>
      <c r="AJ13" s="1">
        <v>30295</v>
      </c>
      <c r="AK13" s="1">
        <v>51878</v>
      </c>
      <c r="AL13" t="s">
        <v>67</v>
      </c>
      <c r="AM13" s="1" t="s">
        <v>242</v>
      </c>
      <c r="AN13" s="1">
        <v>8604</v>
      </c>
      <c r="AO13" s="1">
        <v>48285</v>
      </c>
      <c r="AP13" s="1">
        <v>87983</v>
      </c>
      <c r="AQ13" s="1">
        <v>85000</v>
      </c>
      <c r="AR13" s="1" t="s">
        <v>243</v>
      </c>
      <c r="AS13" s="1">
        <v>27000</v>
      </c>
      <c r="AT13" s="1">
        <v>5211</v>
      </c>
      <c r="AU13" s="1">
        <v>54000</v>
      </c>
      <c r="AV13" s="1">
        <v>10000</v>
      </c>
      <c r="AW13" s="1" t="s">
        <v>3</v>
      </c>
      <c r="AX13" s="1">
        <v>18000</v>
      </c>
      <c r="AY13" s="1">
        <v>1000</v>
      </c>
      <c r="AZ13" s="1" t="s">
        <v>3</v>
      </c>
      <c r="BA13" s="1">
        <v>27000</v>
      </c>
      <c r="BB13" s="1">
        <v>19000</v>
      </c>
      <c r="BC13" s="1">
        <v>1000</v>
      </c>
      <c r="BD13" s="1">
        <v>1000</v>
      </c>
      <c r="BE13" t="s">
        <v>3</v>
      </c>
      <c r="BF13" s="1">
        <v>12000</v>
      </c>
      <c r="BG13" s="1">
        <v>38000</v>
      </c>
      <c r="BH13" s="1">
        <v>17000</v>
      </c>
      <c r="BI13" s="1">
        <v>2000</v>
      </c>
      <c r="BJ13" s="1" t="s">
        <v>3</v>
      </c>
      <c r="BK13" s="1">
        <v>1000</v>
      </c>
      <c r="BL13" s="1">
        <v>1000</v>
      </c>
      <c r="BM13" s="1">
        <v>23000</v>
      </c>
      <c r="BN13" s="1">
        <v>6000</v>
      </c>
      <c r="BO13" s="1">
        <v>12000</v>
      </c>
      <c r="BP13" s="1">
        <v>1000</v>
      </c>
      <c r="BQ13" s="1" t="s">
        <v>3</v>
      </c>
      <c r="BR13" t="s">
        <v>3</v>
      </c>
      <c r="BS13" t="s">
        <v>3</v>
      </c>
      <c r="BT13" s="1">
        <v>9000</v>
      </c>
      <c r="BU13" s="1" t="s">
        <v>3</v>
      </c>
      <c r="BV13" s="1">
        <v>24000</v>
      </c>
      <c r="BW13" s="1">
        <v>6000</v>
      </c>
      <c r="BX13" s="1">
        <v>5000</v>
      </c>
      <c r="BY13" s="1">
        <v>1000</v>
      </c>
      <c r="BZ13" s="1">
        <v>12000</v>
      </c>
      <c r="CA13" s="1">
        <v>6000</v>
      </c>
      <c r="CB13" s="1">
        <v>3000</v>
      </c>
      <c r="CC13" t="s">
        <v>3</v>
      </c>
      <c r="CD13" s="1">
        <v>7000</v>
      </c>
      <c r="CE13" s="1">
        <v>7000</v>
      </c>
      <c r="CF13" t="s">
        <v>3</v>
      </c>
      <c r="CG13" t="s">
        <v>3</v>
      </c>
      <c r="CH13" s="1" t="s">
        <v>244</v>
      </c>
      <c r="CI13" s="1">
        <v>4000</v>
      </c>
      <c r="CJ13" t="s">
        <v>245</v>
      </c>
      <c r="CK13" s="1">
        <v>37000</v>
      </c>
      <c r="CL13" t="e" vm="13">
        <f>_FV(0,"088")</f>
        <v>#VALUE!</v>
      </c>
      <c r="CM13" t="s">
        <v>240</v>
      </c>
      <c r="CN13" t="s">
        <v>3</v>
      </c>
      <c r="CO13" t="s">
        <v>246</v>
      </c>
      <c r="CP13" t="s">
        <v>3</v>
      </c>
      <c r="CQ13" t="s">
        <v>247</v>
      </c>
      <c r="CR13" t="s">
        <v>3</v>
      </c>
      <c r="CS13" t="s">
        <v>248</v>
      </c>
      <c r="CT13" t="s">
        <v>3</v>
      </c>
      <c r="CU13" t="s">
        <v>249</v>
      </c>
      <c r="CV13" s="1">
        <v>1280</v>
      </c>
      <c r="CW13" t="s">
        <v>213</v>
      </c>
      <c r="CX13" t="s">
        <v>250</v>
      </c>
      <c r="CY13" s="1">
        <v>6476</v>
      </c>
      <c r="CZ13" s="1" t="s">
        <v>251</v>
      </c>
      <c r="DA13" t="s">
        <v>252</v>
      </c>
      <c r="DB13" t="s">
        <v>253</v>
      </c>
      <c r="DC13" t="s">
        <v>44</v>
      </c>
      <c r="DD13" t="s">
        <v>38</v>
      </c>
      <c r="DE13" t="s">
        <v>254</v>
      </c>
      <c r="DF13" t="s">
        <v>219</v>
      </c>
      <c r="DG13" t="s">
        <v>255</v>
      </c>
      <c r="DH13" t="s">
        <v>240</v>
      </c>
      <c r="DI13" t="s">
        <v>156</v>
      </c>
      <c r="DJ13" t="s">
        <v>222</v>
      </c>
      <c r="DK13" t="s">
        <v>139</v>
      </c>
      <c r="DL13" t="e" vm="2">
        <f>_FV(0,"000")</f>
        <v>#VALUE!</v>
      </c>
      <c r="DM13" t="s">
        <v>256</v>
      </c>
      <c r="DN13" s="1">
        <v>44093</v>
      </c>
      <c r="DO13" t="s">
        <v>257</v>
      </c>
    </row>
    <row r="14" spans="1:119" x14ac:dyDescent="0.3">
      <c r="A14" s="1">
        <v>11000</v>
      </c>
      <c r="B14" s="1">
        <v>10814</v>
      </c>
      <c r="C14" s="1">
        <f t="shared" si="0"/>
        <v>11</v>
      </c>
      <c r="D14">
        <f t="shared" si="0"/>
        <v>10.814</v>
      </c>
      <c r="E14" s="1">
        <f t="shared" si="1"/>
        <v>11</v>
      </c>
      <c r="F14" s="2">
        <f t="shared" si="2"/>
        <v>3.4595999999999981E-2</v>
      </c>
      <c r="G14" s="1"/>
      <c r="H14" s="1">
        <f t="shared" si="3"/>
        <v>1</v>
      </c>
      <c r="I14" s="1"/>
      <c r="J14" s="1"/>
      <c r="K14" s="1"/>
      <c r="L14" s="1"/>
      <c r="M14" s="1"/>
      <c r="N14" s="1"/>
      <c r="O14" s="1">
        <v>11000</v>
      </c>
      <c r="P14" s="1">
        <v>11457</v>
      </c>
      <c r="Q14" s="1">
        <v>4170000</v>
      </c>
      <c r="R14" s="1">
        <v>729000</v>
      </c>
      <c r="S14" s="1">
        <v>732000</v>
      </c>
      <c r="T14" s="1">
        <v>137000</v>
      </c>
      <c r="U14" s="1">
        <v>1000</v>
      </c>
      <c r="V14" s="1">
        <v>3974</v>
      </c>
      <c r="W14" s="1">
        <v>43000</v>
      </c>
      <c r="X14" s="1">
        <v>2000</v>
      </c>
      <c r="Y14" s="1">
        <v>41000</v>
      </c>
      <c r="Z14" s="1">
        <v>117000</v>
      </c>
      <c r="AA14" s="1">
        <v>96000</v>
      </c>
      <c r="AB14" s="1">
        <v>298000</v>
      </c>
      <c r="AC14" s="1">
        <v>366000</v>
      </c>
      <c r="AD14" s="1">
        <v>12433</v>
      </c>
      <c r="AE14" s="1">
        <v>64642</v>
      </c>
      <c r="AF14" s="1">
        <v>8455</v>
      </c>
      <c r="AG14" s="1">
        <v>8398</v>
      </c>
      <c r="AH14" s="1">
        <v>9000</v>
      </c>
      <c r="AI14" s="1">
        <v>11161</v>
      </c>
      <c r="AJ14" s="1">
        <v>35746</v>
      </c>
      <c r="AK14" s="1">
        <v>51796</v>
      </c>
      <c r="AL14" t="s">
        <v>33</v>
      </c>
      <c r="AM14" s="1" t="s">
        <v>6</v>
      </c>
      <c r="AN14" s="1">
        <v>11037</v>
      </c>
      <c r="AO14" s="1">
        <v>66790</v>
      </c>
      <c r="AP14" s="1">
        <v>122805</v>
      </c>
      <c r="AQ14" s="1">
        <v>178000</v>
      </c>
      <c r="AR14" s="1" t="s">
        <v>258</v>
      </c>
      <c r="AS14" s="1">
        <v>28000</v>
      </c>
      <c r="AT14" s="1">
        <v>5628</v>
      </c>
      <c r="AU14" s="1">
        <v>163000</v>
      </c>
      <c r="AV14" s="1">
        <v>18000</v>
      </c>
      <c r="AW14" s="1">
        <v>7000</v>
      </c>
      <c r="AX14" s="1">
        <v>68000</v>
      </c>
      <c r="AY14" s="1">
        <v>1000</v>
      </c>
      <c r="AZ14" s="1" t="s">
        <v>3</v>
      </c>
      <c r="BA14" s="1">
        <v>71000</v>
      </c>
      <c r="BB14" s="1">
        <v>57000</v>
      </c>
      <c r="BC14" s="1">
        <v>1000</v>
      </c>
      <c r="BD14" s="1">
        <v>2000</v>
      </c>
      <c r="BE14" t="s">
        <v>3</v>
      </c>
      <c r="BF14" s="1">
        <v>16000</v>
      </c>
      <c r="BG14" s="1">
        <v>124000</v>
      </c>
      <c r="BH14" s="1">
        <v>61000</v>
      </c>
      <c r="BI14" s="1">
        <v>15000</v>
      </c>
      <c r="BJ14" s="1" t="s">
        <v>3</v>
      </c>
      <c r="BK14" s="1">
        <v>2000</v>
      </c>
      <c r="BL14" s="1">
        <v>4000</v>
      </c>
      <c r="BM14" s="1">
        <v>46000</v>
      </c>
      <c r="BN14" s="1">
        <v>23000</v>
      </c>
      <c r="BO14" s="1">
        <v>44000</v>
      </c>
      <c r="BP14" s="1" t="s">
        <v>3</v>
      </c>
      <c r="BQ14" s="1" t="s">
        <v>3</v>
      </c>
      <c r="BR14" s="1">
        <v>2000</v>
      </c>
      <c r="BS14" t="s">
        <v>3</v>
      </c>
      <c r="BT14" s="1">
        <v>32000</v>
      </c>
      <c r="BU14" s="1" t="s">
        <v>3</v>
      </c>
      <c r="BV14" s="1">
        <v>50000</v>
      </c>
      <c r="BW14" s="1">
        <v>16000</v>
      </c>
      <c r="BX14" s="1">
        <v>21000</v>
      </c>
      <c r="BY14" s="1">
        <v>3000</v>
      </c>
      <c r="BZ14" s="1">
        <v>55000</v>
      </c>
      <c r="CA14" s="1">
        <v>18000</v>
      </c>
      <c r="CB14" s="1">
        <v>3000</v>
      </c>
      <c r="CC14" t="s">
        <v>3</v>
      </c>
      <c r="CD14" s="1">
        <v>10000</v>
      </c>
      <c r="CE14" s="1">
        <v>20000</v>
      </c>
      <c r="CF14" t="s">
        <v>3</v>
      </c>
      <c r="CG14" s="1" t="s">
        <v>3</v>
      </c>
      <c r="CH14" s="1" t="s">
        <v>259</v>
      </c>
      <c r="CI14" s="1">
        <v>4000</v>
      </c>
      <c r="CJ14" t="s">
        <v>260</v>
      </c>
      <c r="CK14" s="1">
        <v>40000</v>
      </c>
      <c r="CL14" t="e" vm="14">
        <f>_FV(0,"003")</f>
        <v>#VALUE!</v>
      </c>
      <c r="CM14" t="s">
        <v>65</v>
      </c>
      <c r="CN14" t="s">
        <v>3</v>
      </c>
      <c r="CO14" t="s">
        <v>261</v>
      </c>
      <c r="CP14" t="s">
        <v>3</v>
      </c>
      <c r="CQ14" t="s">
        <v>190</v>
      </c>
      <c r="CR14" t="s">
        <v>3</v>
      </c>
      <c r="CS14" t="s">
        <v>49</v>
      </c>
      <c r="CT14" t="s">
        <v>3</v>
      </c>
      <c r="CU14" s="1">
        <v>1233</v>
      </c>
      <c r="CV14" s="1">
        <v>1409</v>
      </c>
      <c r="CW14" t="s">
        <v>262</v>
      </c>
      <c r="CX14" t="s">
        <v>263</v>
      </c>
      <c r="CY14" s="1">
        <v>13056</v>
      </c>
      <c r="CZ14" s="1" t="s">
        <v>95</v>
      </c>
      <c r="DA14" t="s">
        <v>68</v>
      </c>
      <c r="DB14" t="s">
        <v>264</v>
      </c>
      <c r="DC14" t="s">
        <v>265</v>
      </c>
      <c r="DD14" t="s">
        <v>176</v>
      </c>
      <c r="DE14" t="s">
        <v>266</v>
      </c>
      <c r="DF14" t="s">
        <v>267</v>
      </c>
      <c r="DG14" t="s">
        <v>268</v>
      </c>
      <c r="DH14" t="s">
        <v>269</v>
      </c>
      <c r="DI14" t="s">
        <v>270</v>
      </c>
      <c r="DJ14" t="s">
        <v>264</v>
      </c>
      <c r="DK14" t="s">
        <v>271</v>
      </c>
      <c r="DL14" t="s">
        <v>3</v>
      </c>
      <c r="DM14" t="s">
        <v>272</v>
      </c>
      <c r="DN14" s="1">
        <v>215667</v>
      </c>
      <c r="DO14" t="s">
        <v>126</v>
      </c>
    </row>
    <row r="15" spans="1:119" x14ac:dyDescent="0.3">
      <c r="A15" s="1">
        <v>8000</v>
      </c>
      <c r="B15" s="1">
        <v>7835</v>
      </c>
      <c r="C15" s="1">
        <f t="shared" si="0"/>
        <v>8</v>
      </c>
      <c r="D15">
        <f t="shared" si="0"/>
        <v>7.835</v>
      </c>
      <c r="E15" s="1">
        <f t="shared" si="1"/>
        <v>8</v>
      </c>
      <c r="F15" s="2">
        <f t="shared" si="2"/>
        <v>2.7225000000000013E-2</v>
      </c>
      <c r="G15" s="1"/>
      <c r="H15" s="1">
        <f t="shared" si="3"/>
        <v>1</v>
      </c>
      <c r="I15" s="1"/>
      <c r="J15" s="1"/>
      <c r="K15" s="1"/>
      <c r="L15" s="1"/>
      <c r="M15" s="1"/>
      <c r="N15" s="1"/>
      <c r="O15" s="1">
        <v>8000</v>
      </c>
      <c r="P15" s="1">
        <v>7409</v>
      </c>
      <c r="Q15" s="1">
        <v>1396000</v>
      </c>
      <c r="R15" s="1">
        <v>257000</v>
      </c>
      <c r="S15" s="1">
        <v>256000</v>
      </c>
      <c r="T15" s="1">
        <v>37000</v>
      </c>
      <c r="U15" s="1">
        <v>4000</v>
      </c>
      <c r="V15" s="1">
        <v>3891</v>
      </c>
      <c r="W15" s="1">
        <v>28000</v>
      </c>
      <c r="X15" s="1">
        <v>9000</v>
      </c>
      <c r="Y15" s="1">
        <v>19000</v>
      </c>
      <c r="Z15" s="1">
        <v>39000</v>
      </c>
      <c r="AA15" s="1">
        <v>48893</v>
      </c>
      <c r="AB15" s="1">
        <v>111000</v>
      </c>
      <c r="AC15" s="1">
        <v>121000</v>
      </c>
      <c r="AD15" s="1">
        <v>7562</v>
      </c>
      <c r="AE15" s="1">
        <v>75721</v>
      </c>
      <c r="AF15" s="1">
        <v>4978</v>
      </c>
      <c r="AG15" s="1">
        <v>7778</v>
      </c>
      <c r="AH15" s="1">
        <v>4000</v>
      </c>
      <c r="AI15" s="1">
        <v>8842</v>
      </c>
      <c r="AJ15" s="1">
        <v>23575</v>
      </c>
      <c r="AK15" s="1">
        <v>39387</v>
      </c>
      <c r="AL15" t="s">
        <v>165</v>
      </c>
      <c r="AM15" s="1" t="s">
        <v>273</v>
      </c>
      <c r="AN15" s="1">
        <v>6924</v>
      </c>
      <c r="AO15" s="1">
        <v>86994</v>
      </c>
      <c r="AP15" s="1">
        <v>48106</v>
      </c>
      <c r="AQ15" s="1">
        <v>55000</v>
      </c>
      <c r="AR15" s="1" t="s">
        <v>274</v>
      </c>
      <c r="AS15" s="1">
        <v>23000</v>
      </c>
      <c r="AT15" s="1">
        <v>4571</v>
      </c>
      <c r="AU15" s="1">
        <v>54000</v>
      </c>
      <c r="AV15" s="1">
        <v>5000</v>
      </c>
      <c r="AW15" s="1">
        <v>1000</v>
      </c>
      <c r="AX15" s="1">
        <v>25000</v>
      </c>
      <c r="AY15" s="1" t="s">
        <v>3</v>
      </c>
      <c r="AZ15" s="1" t="s">
        <v>3</v>
      </c>
      <c r="BA15" s="1">
        <v>25000</v>
      </c>
      <c r="BB15" s="1">
        <v>12000</v>
      </c>
      <c r="BC15" t="s">
        <v>3</v>
      </c>
      <c r="BD15" s="1">
        <v>2000</v>
      </c>
      <c r="BE15" t="s">
        <v>3</v>
      </c>
      <c r="BF15" s="1">
        <v>12000</v>
      </c>
      <c r="BG15" s="1">
        <v>30000</v>
      </c>
      <c r="BH15" s="1">
        <v>30000</v>
      </c>
      <c r="BI15" s="1">
        <v>2000</v>
      </c>
      <c r="BJ15" s="1" t="s">
        <v>3</v>
      </c>
      <c r="BK15" s="1" t="s">
        <v>3</v>
      </c>
      <c r="BL15" s="1" t="s">
        <v>3</v>
      </c>
      <c r="BM15" s="1">
        <v>23000</v>
      </c>
      <c r="BN15" s="1">
        <v>3000</v>
      </c>
      <c r="BO15" s="1">
        <v>19000</v>
      </c>
      <c r="BP15" s="1" t="s">
        <v>3</v>
      </c>
      <c r="BQ15" s="1" t="s">
        <v>3</v>
      </c>
      <c r="BR15" t="s">
        <v>3</v>
      </c>
      <c r="BS15" t="s">
        <v>3</v>
      </c>
      <c r="BT15" s="1">
        <v>10000</v>
      </c>
      <c r="BU15" s="1">
        <v>1000</v>
      </c>
      <c r="BV15" s="1">
        <v>27000</v>
      </c>
      <c r="BW15" s="1" t="s">
        <v>3</v>
      </c>
      <c r="BX15" s="1">
        <v>2000</v>
      </c>
      <c r="BY15" s="1">
        <v>4000</v>
      </c>
      <c r="BZ15" s="1">
        <v>12000</v>
      </c>
      <c r="CA15" s="1">
        <v>9000</v>
      </c>
      <c r="CB15" s="1">
        <v>1000</v>
      </c>
      <c r="CC15" t="s">
        <v>3</v>
      </c>
      <c r="CD15" s="1">
        <v>2000</v>
      </c>
      <c r="CE15" s="1">
        <v>12000</v>
      </c>
      <c r="CF15" t="s">
        <v>3</v>
      </c>
      <c r="CG15" t="s">
        <v>3</v>
      </c>
      <c r="CH15" s="1" t="s">
        <v>275</v>
      </c>
      <c r="CI15" s="1">
        <v>5000</v>
      </c>
      <c r="CJ15" t="s">
        <v>276</v>
      </c>
      <c r="CK15" s="1">
        <v>39000</v>
      </c>
      <c r="CL15" t="e" vm="15">
        <f>_FV(0,"057")</f>
        <v>#VALUE!</v>
      </c>
      <c r="CM15" t="s">
        <v>277</v>
      </c>
      <c r="CN15" t="s">
        <v>3</v>
      </c>
      <c r="CO15" t="s">
        <v>98</v>
      </c>
      <c r="CP15" t="s">
        <v>3</v>
      </c>
      <c r="CQ15" t="s">
        <v>278</v>
      </c>
      <c r="CR15" t="s">
        <v>3</v>
      </c>
      <c r="CS15" t="s">
        <v>279</v>
      </c>
      <c r="CT15" t="s">
        <v>3</v>
      </c>
      <c r="CU15" t="s">
        <v>43</v>
      </c>
      <c r="CV15" s="1">
        <v>1342</v>
      </c>
      <c r="CW15" t="s">
        <v>280</v>
      </c>
      <c r="CX15" t="s">
        <v>150</v>
      </c>
      <c r="CY15" s="1">
        <v>6411</v>
      </c>
      <c r="CZ15" s="1" t="s">
        <v>95</v>
      </c>
      <c r="DA15" t="s">
        <v>58</v>
      </c>
      <c r="DB15" t="s">
        <v>281</v>
      </c>
      <c r="DC15" t="s">
        <v>282</v>
      </c>
      <c r="DD15" t="s">
        <v>283</v>
      </c>
      <c r="DE15" t="s">
        <v>284</v>
      </c>
      <c r="DF15" t="s">
        <v>156</v>
      </c>
      <c r="DG15" t="s">
        <v>285</v>
      </c>
      <c r="DH15" t="s">
        <v>194</v>
      </c>
      <c r="DI15" t="s">
        <v>49</v>
      </c>
      <c r="DJ15" t="s">
        <v>286</v>
      </c>
      <c r="DK15" t="s">
        <v>66</v>
      </c>
      <c r="DL15" t="s">
        <v>3</v>
      </c>
      <c r="DM15" t="s">
        <v>104</v>
      </c>
      <c r="DN15" s="1">
        <v>45998</v>
      </c>
      <c r="DO15" t="s">
        <v>287</v>
      </c>
    </row>
    <row r="16" spans="1:119" x14ac:dyDescent="0.3">
      <c r="A16" s="1">
        <v>7000</v>
      </c>
      <c r="B16" s="1">
        <v>7440</v>
      </c>
      <c r="C16" s="1">
        <f t="shared" si="0"/>
        <v>7</v>
      </c>
      <c r="D16">
        <f t="shared" si="0"/>
        <v>7.44</v>
      </c>
      <c r="E16" s="1">
        <f t="shared" si="1"/>
        <v>7</v>
      </c>
      <c r="F16" s="2">
        <f t="shared" si="2"/>
        <v>0.19360000000000036</v>
      </c>
      <c r="G16" s="1"/>
      <c r="H16" s="1">
        <f t="shared" si="3"/>
        <v>1</v>
      </c>
      <c r="I16" s="1"/>
      <c r="J16" s="1"/>
      <c r="K16" s="1"/>
      <c r="L16" s="1"/>
      <c r="M16" s="1"/>
      <c r="N16" s="1"/>
      <c r="O16" s="1">
        <v>7000</v>
      </c>
      <c r="P16" s="1">
        <v>7979</v>
      </c>
      <c r="Q16" s="1">
        <v>1837000</v>
      </c>
      <c r="R16" s="1">
        <v>332000</v>
      </c>
      <c r="S16" s="1">
        <v>309000</v>
      </c>
      <c r="T16" s="1">
        <v>59000</v>
      </c>
      <c r="U16" s="1">
        <v>4000</v>
      </c>
      <c r="V16" s="1">
        <v>4092</v>
      </c>
      <c r="W16" s="1">
        <v>11000</v>
      </c>
      <c r="X16" s="1">
        <v>1000</v>
      </c>
      <c r="Y16" s="1">
        <v>10000</v>
      </c>
      <c r="Z16" s="1">
        <v>181000</v>
      </c>
      <c r="AA16" s="1">
        <v>166091</v>
      </c>
      <c r="AB16" s="1">
        <v>144000</v>
      </c>
      <c r="AC16" s="1">
        <v>165000</v>
      </c>
      <c r="AD16" s="1">
        <v>16410</v>
      </c>
      <c r="AE16" s="1">
        <v>53632</v>
      </c>
      <c r="AF16" s="1">
        <v>13277</v>
      </c>
      <c r="AG16" s="1">
        <v>9366</v>
      </c>
      <c r="AH16" s="1">
        <v>15000</v>
      </c>
      <c r="AI16" s="1">
        <v>13464</v>
      </c>
      <c r="AJ16" s="1">
        <v>47953</v>
      </c>
      <c r="AK16" s="1">
        <v>43181</v>
      </c>
      <c r="AL16" s="1">
        <v>1169</v>
      </c>
      <c r="AM16" s="1" t="s">
        <v>288</v>
      </c>
      <c r="AN16" s="1">
        <v>7903</v>
      </c>
      <c r="AO16" s="1">
        <v>61224</v>
      </c>
      <c r="AP16" s="1">
        <v>61129</v>
      </c>
      <c r="AQ16" s="1">
        <v>65000</v>
      </c>
      <c r="AR16" s="1" t="s">
        <v>289</v>
      </c>
      <c r="AS16" s="1">
        <v>27000</v>
      </c>
      <c r="AT16" s="1">
        <v>7467</v>
      </c>
      <c r="AU16" s="1">
        <v>68000</v>
      </c>
      <c r="AV16" s="1">
        <v>15000</v>
      </c>
      <c r="AW16" s="1">
        <v>2000</v>
      </c>
      <c r="AX16" s="1">
        <v>19000</v>
      </c>
      <c r="AY16" s="1" t="s">
        <v>3</v>
      </c>
      <c r="AZ16" s="1">
        <v>2000</v>
      </c>
      <c r="BA16" s="1">
        <v>46000</v>
      </c>
      <c r="BB16" s="1">
        <v>15000</v>
      </c>
      <c r="BC16" s="1">
        <v>1000</v>
      </c>
      <c r="BD16" s="1">
        <v>1000</v>
      </c>
      <c r="BE16" t="s">
        <v>3</v>
      </c>
      <c r="BF16" s="1">
        <v>9000</v>
      </c>
      <c r="BG16" s="1">
        <v>55000</v>
      </c>
      <c r="BH16" s="1">
        <v>33000</v>
      </c>
      <c r="BI16" s="1">
        <v>4000</v>
      </c>
      <c r="BJ16" s="1" t="s">
        <v>3</v>
      </c>
      <c r="BK16" s="1" t="s">
        <v>3</v>
      </c>
      <c r="BL16" s="1" t="s">
        <v>3</v>
      </c>
      <c r="BM16" s="1">
        <v>19000</v>
      </c>
      <c r="BN16" s="1">
        <v>11000</v>
      </c>
      <c r="BO16" s="1">
        <v>19000</v>
      </c>
      <c r="BP16" s="1">
        <v>1000</v>
      </c>
      <c r="BQ16" s="1" t="s">
        <v>3</v>
      </c>
      <c r="BR16" s="1">
        <v>4000</v>
      </c>
      <c r="BS16" t="s">
        <v>3</v>
      </c>
      <c r="BT16" s="1">
        <v>12000</v>
      </c>
      <c r="BU16" s="1" t="s">
        <v>3</v>
      </c>
      <c r="BV16" s="1">
        <v>34000</v>
      </c>
      <c r="BW16" s="1">
        <v>4000</v>
      </c>
      <c r="BX16" s="1">
        <v>4000</v>
      </c>
      <c r="BY16" s="1">
        <v>2000</v>
      </c>
      <c r="BZ16" s="1">
        <v>18000</v>
      </c>
      <c r="CA16" s="1">
        <v>6000</v>
      </c>
      <c r="CB16" s="1">
        <v>1000</v>
      </c>
      <c r="CC16" t="s">
        <v>3</v>
      </c>
      <c r="CD16" s="1">
        <v>2000</v>
      </c>
      <c r="CE16" s="1">
        <v>8000</v>
      </c>
      <c r="CF16" t="s">
        <v>3</v>
      </c>
      <c r="CG16" t="s">
        <v>3</v>
      </c>
      <c r="CH16" s="1" t="s">
        <v>27</v>
      </c>
      <c r="CI16" s="1">
        <v>4000</v>
      </c>
      <c r="CJ16" t="s">
        <v>290</v>
      </c>
      <c r="CK16" s="1">
        <v>35000</v>
      </c>
      <c r="CL16" t="e" vm="16">
        <f>_FV(0,"096")</f>
        <v>#VALUE!</v>
      </c>
      <c r="CM16" t="s">
        <v>291</v>
      </c>
      <c r="CN16" t="s">
        <v>3</v>
      </c>
      <c r="CO16" t="s">
        <v>292</v>
      </c>
      <c r="CP16" t="s">
        <v>3</v>
      </c>
      <c r="CQ16" t="s">
        <v>293</v>
      </c>
      <c r="CR16" t="s">
        <v>3</v>
      </c>
      <c r="CS16" t="s">
        <v>294</v>
      </c>
      <c r="CT16" t="s">
        <v>3</v>
      </c>
      <c r="CU16" t="s">
        <v>295</v>
      </c>
      <c r="CV16" s="1">
        <v>1344</v>
      </c>
      <c r="CW16" t="s">
        <v>296</v>
      </c>
      <c r="CX16" t="s">
        <v>24</v>
      </c>
      <c r="CY16" s="1">
        <v>8193</v>
      </c>
      <c r="CZ16" s="1" t="s">
        <v>297</v>
      </c>
      <c r="DA16" t="s">
        <v>298</v>
      </c>
      <c r="DB16" t="s">
        <v>261</v>
      </c>
      <c r="DC16" t="s">
        <v>254</v>
      </c>
      <c r="DD16" t="s">
        <v>141</v>
      </c>
      <c r="DE16" t="s">
        <v>299</v>
      </c>
      <c r="DF16" t="s">
        <v>300</v>
      </c>
      <c r="DG16" t="s">
        <v>130</v>
      </c>
      <c r="DH16" t="s">
        <v>301</v>
      </c>
      <c r="DI16" t="s">
        <v>302</v>
      </c>
      <c r="DJ16" t="s">
        <v>303</v>
      </c>
      <c r="DK16" t="s">
        <v>304</v>
      </c>
      <c r="DL16" t="e" vm="2">
        <f>_FV(0,"000")</f>
        <v>#VALUE!</v>
      </c>
      <c r="DM16" t="s">
        <v>201</v>
      </c>
      <c r="DN16" s="1">
        <v>81699</v>
      </c>
      <c r="DO16" t="s">
        <v>266</v>
      </c>
    </row>
    <row r="17" spans="1:119" x14ac:dyDescent="0.3">
      <c r="A17" s="1">
        <v>10000</v>
      </c>
      <c r="B17" s="1">
        <v>9965</v>
      </c>
      <c r="C17" s="1">
        <f t="shared" si="0"/>
        <v>10</v>
      </c>
      <c r="D17">
        <f t="shared" si="0"/>
        <v>9.9649999999999999</v>
      </c>
      <c r="E17" s="1">
        <f t="shared" si="1"/>
        <v>10</v>
      </c>
      <c r="F17" s="2">
        <f t="shared" si="2"/>
        <v>1.2250000000000099E-3</v>
      </c>
      <c r="G17" s="1"/>
      <c r="H17" s="1">
        <f t="shared" si="3"/>
        <v>1</v>
      </c>
      <c r="I17" s="1"/>
      <c r="J17" s="1"/>
      <c r="K17" s="1"/>
      <c r="L17" s="1"/>
      <c r="M17" s="1"/>
      <c r="N17" s="1"/>
      <c r="O17" s="1">
        <v>10000</v>
      </c>
      <c r="P17" s="1">
        <v>10371</v>
      </c>
      <c r="Q17" s="1">
        <v>2884000</v>
      </c>
      <c r="R17" s="1">
        <v>516000</v>
      </c>
      <c r="S17" s="1">
        <v>468000</v>
      </c>
      <c r="T17" s="1">
        <v>104000</v>
      </c>
      <c r="U17" s="1">
        <v>3000</v>
      </c>
      <c r="V17" s="1">
        <v>4161</v>
      </c>
      <c r="W17" s="1">
        <v>30000</v>
      </c>
      <c r="X17" s="1">
        <v>4000</v>
      </c>
      <c r="Y17" s="1">
        <v>26000</v>
      </c>
      <c r="Z17" s="1">
        <v>89000</v>
      </c>
      <c r="AA17" s="1">
        <v>95167</v>
      </c>
      <c r="AB17" s="1">
        <v>255000</v>
      </c>
      <c r="AC17" s="1">
        <v>236000</v>
      </c>
      <c r="AD17" s="1">
        <v>12616</v>
      </c>
      <c r="AE17" s="1">
        <v>63133</v>
      </c>
      <c r="AF17" s="1">
        <v>8727</v>
      </c>
      <c r="AG17" s="1">
        <v>9202</v>
      </c>
      <c r="AH17" s="1">
        <v>9000</v>
      </c>
      <c r="AI17" s="1">
        <v>11141</v>
      </c>
      <c r="AJ17" s="1">
        <v>37355</v>
      </c>
      <c r="AK17" s="1">
        <v>58419</v>
      </c>
      <c r="AL17" s="1">
        <v>1429</v>
      </c>
      <c r="AM17" s="1" t="s">
        <v>44</v>
      </c>
      <c r="AN17" s="1">
        <v>11226</v>
      </c>
      <c r="AO17" s="1">
        <v>42237</v>
      </c>
      <c r="AP17" s="1">
        <v>138088</v>
      </c>
      <c r="AQ17" s="1">
        <v>172000</v>
      </c>
      <c r="AR17" s="1" t="s">
        <v>305</v>
      </c>
      <c r="AS17" s="1">
        <v>27000</v>
      </c>
      <c r="AT17" s="1">
        <v>5812</v>
      </c>
      <c r="AU17" s="1">
        <v>102000</v>
      </c>
      <c r="AV17" s="1">
        <v>9000</v>
      </c>
      <c r="AW17" s="1">
        <v>2000</v>
      </c>
      <c r="AX17" s="1">
        <v>48000</v>
      </c>
      <c r="AY17" s="1">
        <v>1000</v>
      </c>
      <c r="AZ17" s="1" t="s">
        <v>3</v>
      </c>
      <c r="BA17" s="1">
        <v>62000</v>
      </c>
      <c r="BB17" s="1">
        <v>34000</v>
      </c>
      <c r="BC17" s="1">
        <v>3000</v>
      </c>
      <c r="BD17" s="1" t="s">
        <v>3</v>
      </c>
      <c r="BE17" s="1" t="s">
        <v>3</v>
      </c>
      <c r="BF17" s="1">
        <v>5000</v>
      </c>
      <c r="BG17" s="1">
        <v>108000</v>
      </c>
      <c r="BH17" s="1">
        <v>53000</v>
      </c>
      <c r="BI17" s="1">
        <v>10000</v>
      </c>
      <c r="BJ17" s="1" t="s">
        <v>3</v>
      </c>
      <c r="BK17" s="1">
        <v>1000</v>
      </c>
      <c r="BL17" s="1" t="s">
        <v>3</v>
      </c>
      <c r="BM17" s="1">
        <v>19000</v>
      </c>
      <c r="BN17" s="1">
        <v>13000</v>
      </c>
      <c r="BO17" s="1">
        <v>28000</v>
      </c>
      <c r="BP17" s="1">
        <v>1000</v>
      </c>
      <c r="BQ17" s="1" t="s">
        <v>3</v>
      </c>
      <c r="BR17" s="1">
        <v>3000</v>
      </c>
      <c r="BS17" s="1">
        <v>1000</v>
      </c>
      <c r="BT17" s="1">
        <v>16000</v>
      </c>
      <c r="BU17" s="1" t="s">
        <v>3</v>
      </c>
      <c r="BV17" s="1">
        <v>21000</v>
      </c>
      <c r="BW17" s="1">
        <v>5000</v>
      </c>
      <c r="BX17" s="1">
        <v>17000</v>
      </c>
      <c r="BY17" s="1">
        <v>10000</v>
      </c>
      <c r="BZ17" s="1">
        <v>29000</v>
      </c>
      <c r="CA17" s="1">
        <v>20000</v>
      </c>
      <c r="CB17" s="1">
        <v>4000</v>
      </c>
      <c r="CC17" t="s">
        <v>3</v>
      </c>
      <c r="CD17" s="1">
        <v>3000</v>
      </c>
      <c r="CE17" s="1">
        <v>28000</v>
      </c>
      <c r="CF17" s="1">
        <v>1000</v>
      </c>
      <c r="CG17" s="1" t="s">
        <v>3</v>
      </c>
      <c r="CH17" s="1" t="s">
        <v>306</v>
      </c>
      <c r="CI17" s="1">
        <v>4000</v>
      </c>
      <c r="CJ17" t="s">
        <v>307</v>
      </c>
      <c r="CK17" s="1">
        <v>39000</v>
      </c>
      <c r="CL17" t="s">
        <v>308</v>
      </c>
      <c r="CM17" t="s">
        <v>309</v>
      </c>
      <c r="CN17" t="s">
        <v>3</v>
      </c>
      <c r="CO17" t="s">
        <v>310</v>
      </c>
      <c r="CP17" t="s">
        <v>3</v>
      </c>
      <c r="CQ17" t="s">
        <v>311</v>
      </c>
      <c r="CR17" t="s">
        <v>3</v>
      </c>
      <c r="CS17" t="s">
        <v>152</v>
      </c>
      <c r="CT17" t="s">
        <v>3</v>
      </c>
      <c r="CU17" s="1">
        <v>1174</v>
      </c>
      <c r="CV17" s="1">
        <v>1408</v>
      </c>
      <c r="CW17" t="s">
        <v>312</v>
      </c>
      <c r="CX17" t="s">
        <v>313</v>
      </c>
      <c r="CY17" s="1">
        <v>10124</v>
      </c>
      <c r="CZ17" s="1" t="s">
        <v>314</v>
      </c>
      <c r="DA17" t="s">
        <v>315</v>
      </c>
      <c r="DB17" t="s">
        <v>316</v>
      </c>
      <c r="DC17" t="s">
        <v>317</v>
      </c>
      <c r="DD17" t="s">
        <v>318</v>
      </c>
      <c r="DE17" t="s">
        <v>115</v>
      </c>
      <c r="DF17" t="s">
        <v>319</v>
      </c>
      <c r="DG17" t="s">
        <v>320</v>
      </c>
      <c r="DH17" t="s">
        <v>222</v>
      </c>
      <c r="DI17" t="s">
        <v>321</v>
      </c>
      <c r="DJ17" t="s">
        <v>316</v>
      </c>
      <c r="DK17" t="s">
        <v>322</v>
      </c>
      <c r="DL17" t="s">
        <v>3</v>
      </c>
      <c r="DM17" t="s">
        <v>323</v>
      </c>
      <c r="DN17" s="1">
        <v>121258</v>
      </c>
      <c r="DO17" t="s">
        <v>43</v>
      </c>
    </row>
    <row r="18" spans="1:119" x14ac:dyDescent="0.3">
      <c r="A18" s="1">
        <v>8000</v>
      </c>
      <c r="B18" s="1">
        <v>8198</v>
      </c>
      <c r="C18" s="1">
        <f t="shared" si="0"/>
        <v>8</v>
      </c>
      <c r="D18">
        <f t="shared" si="0"/>
        <v>8.1980000000000004</v>
      </c>
      <c r="E18" s="1">
        <f t="shared" si="1"/>
        <v>8</v>
      </c>
      <c r="F18" s="2">
        <f t="shared" si="2"/>
        <v>3.9204000000000155E-2</v>
      </c>
      <c r="G18" s="1"/>
      <c r="H18" s="1">
        <f t="shared" si="3"/>
        <v>1</v>
      </c>
      <c r="I18" s="1"/>
      <c r="J18" s="1"/>
      <c r="K18" s="1"/>
      <c r="L18" s="1"/>
      <c r="M18" s="1"/>
      <c r="N18" s="1"/>
      <c r="O18" s="1">
        <v>8000</v>
      </c>
      <c r="P18" s="1">
        <v>8403</v>
      </c>
      <c r="Q18" s="1">
        <v>2075000</v>
      </c>
      <c r="R18" s="1">
        <v>388000</v>
      </c>
      <c r="S18" s="1">
        <v>375000</v>
      </c>
      <c r="T18" s="1">
        <v>52000</v>
      </c>
      <c r="U18" s="1">
        <v>4000</v>
      </c>
      <c r="V18" s="1">
        <v>3967</v>
      </c>
      <c r="W18" s="1">
        <v>30000</v>
      </c>
      <c r="X18" s="1">
        <v>4000</v>
      </c>
      <c r="Y18" s="1">
        <v>26000</v>
      </c>
      <c r="Z18" s="1">
        <v>57000</v>
      </c>
      <c r="AA18" s="1">
        <v>68200</v>
      </c>
      <c r="AB18" s="1">
        <v>136000</v>
      </c>
      <c r="AC18" s="1">
        <v>200000</v>
      </c>
      <c r="AD18" s="1">
        <v>7751</v>
      </c>
      <c r="AE18" s="1">
        <v>75311</v>
      </c>
      <c r="AF18" s="1">
        <v>5968</v>
      </c>
      <c r="AG18" s="1">
        <v>6516</v>
      </c>
      <c r="AH18" s="1">
        <v>6000</v>
      </c>
      <c r="AI18" s="1">
        <v>9029</v>
      </c>
      <c r="AJ18" s="1">
        <v>26335</v>
      </c>
      <c r="AK18" s="1">
        <v>36795</v>
      </c>
      <c r="AL18" s="1">
        <v>1024</v>
      </c>
      <c r="AM18" s="1" t="s">
        <v>180</v>
      </c>
      <c r="AN18" s="1">
        <v>6904</v>
      </c>
      <c r="AO18" s="1">
        <v>150023</v>
      </c>
      <c r="AP18" s="1">
        <v>40387</v>
      </c>
      <c r="AQ18" s="1">
        <v>65000</v>
      </c>
      <c r="AR18" s="1" t="s">
        <v>324</v>
      </c>
      <c r="AS18" s="1">
        <v>24000</v>
      </c>
      <c r="AT18" s="1">
        <v>5600</v>
      </c>
      <c r="AU18" s="1">
        <v>86000</v>
      </c>
      <c r="AV18" s="1">
        <v>11000</v>
      </c>
      <c r="AW18" s="1">
        <v>1000</v>
      </c>
      <c r="AX18" s="1">
        <v>30000</v>
      </c>
      <c r="AY18" s="1">
        <v>2000</v>
      </c>
      <c r="AZ18" s="1" t="s">
        <v>3</v>
      </c>
      <c r="BA18" s="1">
        <v>39000</v>
      </c>
      <c r="BB18" s="1">
        <v>29000</v>
      </c>
      <c r="BC18" s="1">
        <v>5000</v>
      </c>
      <c r="BD18" s="1" t="s">
        <v>3</v>
      </c>
      <c r="BE18" t="s">
        <v>3</v>
      </c>
      <c r="BF18" s="1">
        <v>20000</v>
      </c>
      <c r="BG18" s="1">
        <v>58000</v>
      </c>
      <c r="BH18" s="1">
        <v>33000</v>
      </c>
      <c r="BI18" s="1" t="s">
        <v>3</v>
      </c>
      <c r="BJ18" s="1" t="s">
        <v>3</v>
      </c>
      <c r="BK18" s="1" t="s">
        <v>3</v>
      </c>
      <c r="BL18" s="1" t="s">
        <v>3</v>
      </c>
      <c r="BM18" s="1">
        <v>27000</v>
      </c>
      <c r="BN18" s="1">
        <v>1000</v>
      </c>
      <c r="BO18" s="1">
        <v>11000</v>
      </c>
      <c r="BP18" s="1">
        <v>2000</v>
      </c>
      <c r="BQ18" s="1" t="s">
        <v>3</v>
      </c>
      <c r="BR18" s="1">
        <v>2000</v>
      </c>
      <c r="BS18" t="s">
        <v>3</v>
      </c>
      <c r="BT18" s="1">
        <v>25000</v>
      </c>
      <c r="BU18" s="1" t="s">
        <v>3</v>
      </c>
      <c r="BV18" s="1">
        <v>48000</v>
      </c>
      <c r="BW18" s="1">
        <v>1000</v>
      </c>
      <c r="BX18" s="1">
        <v>7000</v>
      </c>
      <c r="BY18" s="1">
        <v>5000</v>
      </c>
      <c r="BZ18" s="1">
        <v>18000</v>
      </c>
      <c r="CA18" s="1">
        <v>7000</v>
      </c>
      <c r="CB18" t="s">
        <v>3</v>
      </c>
      <c r="CC18" t="s">
        <v>3</v>
      </c>
      <c r="CD18" s="1">
        <v>2000</v>
      </c>
      <c r="CE18" s="1">
        <v>5000</v>
      </c>
      <c r="CF18" t="s">
        <v>3</v>
      </c>
      <c r="CG18" s="1" t="s">
        <v>3</v>
      </c>
      <c r="CH18" s="1" t="s">
        <v>149</v>
      </c>
      <c r="CI18" s="1">
        <v>4000</v>
      </c>
      <c r="CJ18" t="s">
        <v>27</v>
      </c>
      <c r="CK18" s="1">
        <v>39000</v>
      </c>
      <c r="CL18" t="e" vm="17">
        <f>_FV(0,"043")</f>
        <v>#VALUE!</v>
      </c>
      <c r="CM18" t="s">
        <v>325</v>
      </c>
      <c r="CN18" t="s">
        <v>3</v>
      </c>
      <c r="CO18" t="s">
        <v>246</v>
      </c>
      <c r="CP18" t="s">
        <v>3</v>
      </c>
      <c r="CQ18" t="s">
        <v>326</v>
      </c>
      <c r="CR18" t="s">
        <v>3</v>
      </c>
      <c r="CS18" t="s">
        <v>327</v>
      </c>
      <c r="CT18" t="s">
        <v>3</v>
      </c>
      <c r="CU18" s="1">
        <v>1057</v>
      </c>
      <c r="CV18" s="1">
        <v>1391</v>
      </c>
      <c r="CW18" t="s">
        <v>328</v>
      </c>
      <c r="CX18" t="s">
        <v>329</v>
      </c>
      <c r="CY18" s="1">
        <v>7610</v>
      </c>
      <c r="CZ18" s="1" t="s">
        <v>162</v>
      </c>
      <c r="DA18" t="s">
        <v>330</v>
      </c>
      <c r="DB18" t="s">
        <v>202</v>
      </c>
      <c r="DC18" t="s">
        <v>331</v>
      </c>
      <c r="DD18" t="s">
        <v>332</v>
      </c>
      <c r="DE18" t="s">
        <v>66</v>
      </c>
      <c r="DF18" t="s">
        <v>137</v>
      </c>
      <c r="DG18" t="s">
        <v>144</v>
      </c>
      <c r="DH18" t="s">
        <v>256</v>
      </c>
      <c r="DI18" t="s">
        <v>333</v>
      </c>
      <c r="DJ18" t="s">
        <v>59</v>
      </c>
      <c r="DK18" t="s">
        <v>334</v>
      </c>
      <c r="DL18" t="e" vm="2">
        <f>_FV(0,"000")</f>
        <v>#VALUE!</v>
      </c>
      <c r="DM18" t="s">
        <v>335</v>
      </c>
      <c r="DN18" s="1">
        <v>91589</v>
      </c>
      <c r="DO18" t="s">
        <v>126</v>
      </c>
    </row>
    <row r="19" spans="1:119" x14ac:dyDescent="0.3">
      <c r="A19" s="1">
        <v>8000</v>
      </c>
      <c r="B19" s="1">
        <v>7992</v>
      </c>
      <c r="C19" s="1">
        <f t="shared" si="0"/>
        <v>8</v>
      </c>
      <c r="D19">
        <f t="shared" si="0"/>
        <v>7.992</v>
      </c>
      <c r="E19" s="1">
        <f t="shared" si="1"/>
        <v>8</v>
      </c>
      <c r="F19" s="2">
        <f t="shared" si="2"/>
        <v>6.4000000000000119E-5</v>
      </c>
      <c r="G19" s="1"/>
      <c r="H19" s="1">
        <f t="shared" si="3"/>
        <v>1</v>
      </c>
      <c r="I19" s="1"/>
      <c r="J19" s="1"/>
      <c r="K19" s="1"/>
      <c r="L19" s="1"/>
      <c r="M19" s="1"/>
      <c r="N19" s="1"/>
      <c r="O19" s="1">
        <v>8000</v>
      </c>
      <c r="P19" s="1">
        <v>8392</v>
      </c>
      <c r="Q19" s="1">
        <v>1807000</v>
      </c>
      <c r="R19" s="1">
        <v>326000</v>
      </c>
      <c r="S19" s="1">
        <v>328000</v>
      </c>
      <c r="T19" s="1">
        <v>60000</v>
      </c>
      <c r="U19" s="1">
        <v>4000</v>
      </c>
      <c r="V19" s="1">
        <v>3830</v>
      </c>
      <c r="W19" s="1">
        <v>25000</v>
      </c>
      <c r="X19" s="1">
        <v>5000</v>
      </c>
      <c r="Y19" s="1">
        <v>20000</v>
      </c>
      <c r="Z19" s="1">
        <v>49000</v>
      </c>
      <c r="AA19" s="1">
        <v>71320</v>
      </c>
      <c r="AB19" s="1">
        <v>166000</v>
      </c>
      <c r="AC19" s="1">
        <v>158000</v>
      </c>
      <c r="AD19" s="1">
        <v>9510</v>
      </c>
      <c r="AE19" s="1">
        <v>76042</v>
      </c>
      <c r="AF19" s="1">
        <v>5893</v>
      </c>
      <c r="AG19" s="1">
        <v>8982</v>
      </c>
      <c r="AH19" s="1">
        <v>6000</v>
      </c>
      <c r="AI19" s="1">
        <v>9889</v>
      </c>
      <c r="AJ19" s="1">
        <v>31445</v>
      </c>
      <c r="AK19" s="1">
        <v>52459</v>
      </c>
      <c r="AL19" t="s">
        <v>336</v>
      </c>
      <c r="AM19" s="1" t="s">
        <v>337</v>
      </c>
      <c r="AN19" s="1">
        <v>9194</v>
      </c>
      <c r="AO19" s="1">
        <v>61849</v>
      </c>
      <c r="AP19" s="1">
        <v>102490</v>
      </c>
      <c r="AQ19" s="1">
        <v>105000</v>
      </c>
      <c r="AR19" s="1" t="s">
        <v>187</v>
      </c>
      <c r="AS19" s="1">
        <v>26000</v>
      </c>
      <c r="AT19" s="1">
        <v>5000</v>
      </c>
      <c r="AU19" s="1">
        <v>70000</v>
      </c>
      <c r="AV19" s="1">
        <v>13000</v>
      </c>
      <c r="AW19" s="1">
        <v>1000</v>
      </c>
      <c r="AX19" s="1">
        <v>19000</v>
      </c>
      <c r="AY19" s="1">
        <v>1000</v>
      </c>
      <c r="AZ19" s="1" t="s">
        <v>3</v>
      </c>
      <c r="BA19" s="1">
        <v>25000</v>
      </c>
      <c r="BB19" s="1">
        <v>24000</v>
      </c>
      <c r="BC19" s="1">
        <v>1000</v>
      </c>
      <c r="BD19" s="1">
        <v>1000</v>
      </c>
      <c r="BE19" s="1" t="s">
        <v>3</v>
      </c>
      <c r="BF19" s="1">
        <v>10000</v>
      </c>
      <c r="BG19" s="1">
        <v>57000</v>
      </c>
      <c r="BH19" s="1">
        <v>32000</v>
      </c>
      <c r="BI19" s="1">
        <v>7000</v>
      </c>
      <c r="BJ19" s="1" t="s">
        <v>3</v>
      </c>
      <c r="BK19" t="s">
        <v>3</v>
      </c>
      <c r="BL19" s="1" t="s">
        <v>3</v>
      </c>
      <c r="BM19" s="1">
        <v>28000</v>
      </c>
      <c r="BN19" s="1">
        <v>10000</v>
      </c>
      <c r="BO19" s="1">
        <v>19000</v>
      </c>
      <c r="BP19" s="1">
        <v>1000</v>
      </c>
      <c r="BQ19" s="1" t="s">
        <v>3</v>
      </c>
      <c r="BR19" s="1">
        <v>3000</v>
      </c>
      <c r="BS19" s="1">
        <v>1000</v>
      </c>
      <c r="BT19" s="1">
        <v>16000</v>
      </c>
      <c r="BU19" s="1" t="s">
        <v>3</v>
      </c>
      <c r="BV19" s="1">
        <v>30000</v>
      </c>
      <c r="BW19" s="1">
        <v>6000</v>
      </c>
      <c r="BX19" s="1">
        <v>6000</v>
      </c>
      <c r="BY19" t="s">
        <v>3</v>
      </c>
      <c r="BZ19" s="1">
        <v>25000</v>
      </c>
      <c r="CA19" s="1">
        <v>3000</v>
      </c>
      <c r="CB19" t="s">
        <v>3</v>
      </c>
      <c r="CC19" t="s">
        <v>3</v>
      </c>
      <c r="CD19" s="1">
        <v>5000</v>
      </c>
      <c r="CE19" s="1">
        <v>22000</v>
      </c>
      <c r="CF19" s="1">
        <v>2000</v>
      </c>
      <c r="CG19" s="1" t="s">
        <v>3</v>
      </c>
      <c r="CH19" s="1" t="s">
        <v>4</v>
      </c>
      <c r="CI19" s="1">
        <v>4000</v>
      </c>
      <c r="CJ19" t="s">
        <v>338</v>
      </c>
      <c r="CK19" s="1">
        <v>36000</v>
      </c>
      <c r="CL19" t="e" vm="18">
        <f>_FV(0,"085")</f>
        <v>#VALUE!</v>
      </c>
      <c r="CM19" t="s">
        <v>208</v>
      </c>
      <c r="CN19" t="s">
        <v>3</v>
      </c>
      <c r="CO19" t="s">
        <v>339</v>
      </c>
      <c r="CP19" t="s">
        <v>3</v>
      </c>
      <c r="CQ19" t="s">
        <v>340</v>
      </c>
      <c r="CR19" t="s">
        <v>3</v>
      </c>
      <c r="CS19" t="s">
        <v>63</v>
      </c>
      <c r="CT19" t="s">
        <v>3</v>
      </c>
      <c r="CU19" s="1">
        <v>1041</v>
      </c>
      <c r="CV19" s="1">
        <v>1391</v>
      </c>
      <c r="CW19" t="s">
        <v>341</v>
      </c>
      <c r="CX19" t="s">
        <v>329</v>
      </c>
      <c r="CY19" s="1">
        <v>6631</v>
      </c>
      <c r="CZ19" s="1" t="s">
        <v>342</v>
      </c>
      <c r="DA19" t="s">
        <v>343</v>
      </c>
      <c r="DB19" t="s">
        <v>344</v>
      </c>
      <c r="DC19" t="s">
        <v>93</v>
      </c>
      <c r="DD19" t="s">
        <v>345</v>
      </c>
      <c r="DE19" t="s">
        <v>111</v>
      </c>
      <c r="DF19" t="s">
        <v>346</v>
      </c>
      <c r="DG19" t="s">
        <v>347</v>
      </c>
      <c r="DH19" t="s">
        <v>179</v>
      </c>
      <c r="DI19" t="s">
        <v>86</v>
      </c>
      <c r="DJ19" t="s">
        <v>348</v>
      </c>
      <c r="DK19" t="s">
        <v>349</v>
      </c>
      <c r="DL19" t="e" vm="2">
        <f>_FV(0,"000")</f>
        <v>#VALUE!</v>
      </c>
      <c r="DM19" t="s">
        <v>350</v>
      </c>
      <c r="DN19" s="1">
        <v>60849</v>
      </c>
      <c r="DO19" t="s">
        <v>60</v>
      </c>
    </row>
    <row r="20" spans="1:119" x14ac:dyDescent="0.3">
      <c r="A20" s="1">
        <v>6000</v>
      </c>
      <c r="B20" s="1">
        <v>6615</v>
      </c>
      <c r="C20" s="1">
        <f t="shared" si="0"/>
        <v>6</v>
      </c>
      <c r="D20">
        <f t="shared" si="0"/>
        <v>6.6150000000000002</v>
      </c>
      <c r="E20" s="1">
        <f t="shared" si="1"/>
        <v>7</v>
      </c>
      <c r="F20" s="2">
        <f t="shared" si="2"/>
        <v>0.37822500000000026</v>
      </c>
      <c r="G20" s="1"/>
      <c r="H20" s="1">
        <f t="shared" si="3"/>
        <v>0</v>
      </c>
      <c r="I20" s="1"/>
      <c r="J20" s="1"/>
      <c r="K20" s="1"/>
      <c r="L20" s="1"/>
      <c r="M20" s="1"/>
      <c r="N20" s="1"/>
      <c r="O20" s="1">
        <v>6000</v>
      </c>
      <c r="P20" s="1">
        <v>7498</v>
      </c>
      <c r="Q20" s="1">
        <v>1238000</v>
      </c>
      <c r="R20" s="1">
        <v>220000</v>
      </c>
      <c r="S20" s="1">
        <v>203000</v>
      </c>
      <c r="T20" s="1">
        <v>48000</v>
      </c>
      <c r="U20" s="1">
        <v>4000</v>
      </c>
      <c r="V20" s="1">
        <v>4044</v>
      </c>
      <c r="W20" s="1">
        <v>11000</v>
      </c>
      <c r="X20" s="1">
        <v>1000</v>
      </c>
      <c r="Y20" s="1">
        <v>10000</v>
      </c>
      <c r="Z20" s="1">
        <v>116000</v>
      </c>
      <c r="AA20" s="1">
        <v>111636</v>
      </c>
      <c r="AB20" s="1">
        <v>143000</v>
      </c>
      <c r="AC20" s="1">
        <v>109000</v>
      </c>
      <c r="AD20" s="1">
        <v>12727</v>
      </c>
      <c r="AE20" s="1">
        <v>62327</v>
      </c>
      <c r="AF20" s="1">
        <v>9535</v>
      </c>
      <c r="AG20" s="1">
        <v>9222</v>
      </c>
      <c r="AH20" s="1">
        <v>10000</v>
      </c>
      <c r="AI20" s="1">
        <v>11390</v>
      </c>
      <c r="AJ20" s="1">
        <v>41818</v>
      </c>
      <c r="AK20" s="1">
        <v>70193</v>
      </c>
      <c r="AL20" s="1">
        <v>1117</v>
      </c>
      <c r="AM20" s="1" t="s">
        <v>351</v>
      </c>
      <c r="AN20" s="1">
        <v>9641</v>
      </c>
      <c r="AO20" s="1">
        <v>27682</v>
      </c>
      <c r="AP20" s="1">
        <v>151496</v>
      </c>
      <c r="AQ20" s="1">
        <v>98000</v>
      </c>
      <c r="AR20" s="1" t="s">
        <v>352</v>
      </c>
      <c r="AS20" s="1">
        <v>24000</v>
      </c>
      <c r="AT20" s="1">
        <v>5571</v>
      </c>
      <c r="AU20" s="1">
        <v>53000</v>
      </c>
      <c r="AV20" s="1">
        <v>15000</v>
      </c>
      <c r="AW20" t="s">
        <v>3</v>
      </c>
      <c r="AX20" s="1">
        <v>16000</v>
      </c>
      <c r="AY20" s="1" t="s">
        <v>3</v>
      </c>
      <c r="AZ20" s="1" t="s">
        <v>3</v>
      </c>
      <c r="BA20" s="1">
        <v>22000</v>
      </c>
      <c r="BB20" s="1">
        <v>17000</v>
      </c>
      <c r="BC20" s="1">
        <v>3000</v>
      </c>
      <c r="BD20" s="1" t="s">
        <v>3</v>
      </c>
      <c r="BE20" t="s">
        <v>3</v>
      </c>
      <c r="BF20" s="1">
        <v>3000</v>
      </c>
      <c r="BG20" s="1">
        <v>34000</v>
      </c>
      <c r="BH20" s="1">
        <v>28000</v>
      </c>
      <c r="BI20" s="1">
        <v>2000</v>
      </c>
      <c r="BJ20" s="1" t="s">
        <v>3</v>
      </c>
      <c r="BK20" s="1" t="s">
        <v>3</v>
      </c>
      <c r="BL20" s="1" t="s">
        <v>3</v>
      </c>
      <c r="BM20" s="1">
        <v>9000</v>
      </c>
      <c r="BN20" s="1">
        <v>3000</v>
      </c>
      <c r="BO20" s="1">
        <v>11000</v>
      </c>
      <c r="BP20" s="1" t="s">
        <v>3</v>
      </c>
      <c r="BQ20" s="1">
        <v>1000</v>
      </c>
      <c r="BR20" s="1">
        <v>1000</v>
      </c>
      <c r="BS20" t="s">
        <v>3</v>
      </c>
      <c r="BT20" s="1">
        <v>8000</v>
      </c>
      <c r="BU20" s="1">
        <v>1000</v>
      </c>
      <c r="BV20" s="1">
        <v>16000</v>
      </c>
      <c r="BW20" s="1">
        <v>3000</v>
      </c>
      <c r="BX20" s="1">
        <v>9000</v>
      </c>
      <c r="BY20" s="1">
        <v>4000</v>
      </c>
      <c r="BZ20" s="1">
        <v>19000</v>
      </c>
      <c r="CA20" s="1">
        <v>2000</v>
      </c>
      <c r="CB20" t="s">
        <v>3</v>
      </c>
      <c r="CC20" t="s">
        <v>3</v>
      </c>
      <c r="CD20" s="1">
        <v>1000</v>
      </c>
      <c r="CE20" s="1">
        <v>11000</v>
      </c>
      <c r="CF20" s="1">
        <v>1000</v>
      </c>
      <c r="CG20" t="s">
        <v>3</v>
      </c>
      <c r="CH20" s="1" t="s">
        <v>95</v>
      </c>
      <c r="CI20" s="1">
        <v>4000</v>
      </c>
      <c r="CJ20" t="s">
        <v>353</v>
      </c>
      <c r="CK20" s="1">
        <v>37000</v>
      </c>
      <c r="CL20" t="e" vm="19">
        <f>_FV(0,"052")</f>
        <v>#VALUE!</v>
      </c>
      <c r="CM20" t="s">
        <v>354</v>
      </c>
      <c r="CN20" t="s">
        <v>355</v>
      </c>
      <c r="CO20" t="s">
        <v>161</v>
      </c>
      <c r="CP20" t="s">
        <v>190</v>
      </c>
      <c r="CQ20" t="s">
        <v>255</v>
      </c>
      <c r="CR20" t="s">
        <v>356</v>
      </c>
      <c r="CS20" t="s">
        <v>357</v>
      </c>
      <c r="CT20" t="s">
        <v>358</v>
      </c>
      <c r="CU20" t="s">
        <v>359</v>
      </c>
      <c r="CV20" s="1">
        <v>1321</v>
      </c>
      <c r="CW20" t="s">
        <v>360</v>
      </c>
      <c r="CX20" t="s">
        <v>361</v>
      </c>
      <c r="CY20" s="1">
        <v>5861</v>
      </c>
      <c r="CZ20" s="1" t="s">
        <v>231</v>
      </c>
      <c r="DA20" t="s">
        <v>221</v>
      </c>
      <c r="DB20" t="s">
        <v>362</v>
      </c>
      <c r="DC20" t="s">
        <v>363</v>
      </c>
      <c r="DD20" t="s">
        <v>124</v>
      </c>
      <c r="DE20" t="s">
        <v>179</v>
      </c>
      <c r="DF20" t="s">
        <v>364</v>
      </c>
      <c r="DG20" t="s">
        <v>278</v>
      </c>
      <c r="DH20" t="s">
        <v>240</v>
      </c>
      <c r="DI20" t="s">
        <v>327</v>
      </c>
      <c r="DJ20" t="s">
        <v>365</v>
      </c>
      <c r="DK20" t="s">
        <v>161</v>
      </c>
      <c r="DL20" t="s">
        <v>3</v>
      </c>
      <c r="DM20" t="s">
        <v>366</v>
      </c>
      <c r="DN20" s="1">
        <v>30463</v>
      </c>
      <c r="DO20" t="s">
        <v>85</v>
      </c>
    </row>
    <row r="21" spans="1:119" x14ac:dyDescent="0.3">
      <c r="A21" s="1">
        <v>9000</v>
      </c>
      <c r="B21" s="1">
        <v>9062</v>
      </c>
      <c r="C21" s="1">
        <f t="shared" si="0"/>
        <v>9</v>
      </c>
      <c r="D21">
        <f t="shared" si="0"/>
        <v>9.0619999999999994</v>
      </c>
      <c r="E21" s="1">
        <f t="shared" si="1"/>
        <v>9</v>
      </c>
      <c r="F21" s="2">
        <f t="shared" si="2"/>
        <v>3.8439999999999243E-3</v>
      </c>
      <c r="G21" s="1"/>
      <c r="H21" s="1">
        <f t="shared" si="3"/>
        <v>1</v>
      </c>
      <c r="I21" s="1"/>
      <c r="K21" s="1"/>
      <c r="L21" s="1"/>
      <c r="M21" s="1"/>
      <c r="N21" s="1"/>
      <c r="O21" s="1">
        <v>9000</v>
      </c>
      <c r="P21" s="1">
        <v>8930</v>
      </c>
      <c r="Q21" s="1">
        <v>2398000</v>
      </c>
      <c r="R21" s="1">
        <v>438000</v>
      </c>
      <c r="S21" s="1">
        <v>421000</v>
      </c>
      <c r="T21" s="1">
        <v>69000</v>
      </c>
      <c r="U21" s="1">
        <v>3000</v>
      </c>
      <c r="V21" s="1">
        <v>4010</v>
      </c>
      <c r="W21" s="1">
        <v>33000</v>
      </c>
      <c r="X21" t="s">
        <v>3</v>
      </c>
      <c r="Y21" s="1">
        <v>33000</v>
      </c>
      <c r="Z21" s="1">
        <v>89000</v>
      </c>
      <c r="AA21" s="1">
        <v>71697</v>
      </c>
      <c r="AB21" s="1">
        <v>176000</v>
      </c>
      <c r="AC21" s="1">
        <v>230000</v>
      </c>
      <c r="AD21" s="1">
        <v>9693</v>
      </c>
      <c r="AE21" s="1">
        <v>73996</v>
      </c>
      <c r="AF21" s="1">
        <v>6236</v>
      </c>
      <c r="AG21" s="1">
        <v>7756</v>
      </c>
      <c r="AH21" s="1">
        <v>6000</v>
      </c>
      <c r="AI21" s="1">
        <v>9726</v>
      </c>
      <c r="AJ21" s="1">
        <v>29026</v>
      </c>
      <c r="AK21" s="1">
        <v>43545</v>
      </c>
      <c r="AL21" s="1" t="s">
        <v>79</v>
      </c>
      <c r="AM21" s="1" t="s">
        <v>367</v>
      </c>
      <c r="AN21" s="1">
        <v>8410</v>
      </c>
      <c r="AO21" s="1">
        <v>90049</v>
      </c>
      <c r="AP21" s="1">
        <v>66133</v>
      </c>
      <c r="AQ21" s="1">
        <v>99000</v>
      </c>
      <c r="AR21" s="1" t="s">
        <v>368</v>
      </c>
      <c r="AS21" s="1">
        <v>26000</v>
      </c>
      <c r="AT21" s="1">
        <v>5000</v>
      </c>
      <c r="AU21" s="1">
        <v>105000</v>
      </c>
      <c r="AV21" s="1">
        <v>14000</v>
      </c>
      <c r="AW21" s="1">
        <v>3000</v>
      </c>
      <c r="AX21" s="1">
        <v>31000</v>
      </c>
      <c r="AY21" s="1">
        <v>4000</v>
      </c>
      <c r="AZ21" s="1">
        <v>1000</v>
      </c>
      <c r="BA21" s="1">
        <v>51000</v>
      </c>
      <c r="BB21" s="1">
        <v>32000</v>
      </c>
      <c r="BC21" t="s">
        <v>3</v>
      </c>
      <c r="BD21" t="s">
        <v>3</v>
      </c>
      <c r="BE21" t="s">
        <v>3</v>
      </c>
      <c r="BF21" s="1">
        <v>12000</v>
      </c>
      <c r="BG21" s="1">
        <v>51000</v>
      </c>
      <c r="BH21" s="1">
        <v>39000</v>
      </c>
      <c r="BI21" s="1">
        <v>1000</v>
      </c>
      <c r="BJ21" s="1" t="s">
        <v>3</v>
      </c>
      <c r="BK21" s="1">
        <v>1000</v>
      </c>
      <c r="BL21" s="1">
        <v>1000</v>
      </c>
      <c r="BM21" s="1">
        <v>37000</v>
      </c>
      <c r="BN21" s="1">
        <v>4000</v>
      </c>
      <c r="BO21" s="1">
        <v>30000</v>
      </c>
      <c r="BP21" s="1">
        <v>1000</v>
      </c>
      <c r="BQ21" s="1" t="s">
        <v>3</v>
      </c>
      <c r="BR21" t="s">
        <v>3</v>
      </c>
      <c r="BS21" t="s">
        <v>3</v>
      </c>
      <c r="BT21" s="1">
        <v>13000</v>
      </c>
      <c r="BU21" s="1" t="s">
        <v>3</v>
      </c>
      <c r="BV21" s="1">
        <v>36000</v>
      </c>
      <c r="BW21" s="1" t="s">
        <v>3</v>
      </c>
      <c r="BX21" s="1">
        <v>7000</v>
      </c>
      <c r="BY21" s="1">
        <v>6000</v>
      </c>
      <c r="BZ21" s="1">
        <v>41000</v>
      </c>
      <c r="CA21" s="1">
        <v>15000</v>
      </c>
      <c r="CB21" s="1">
        <v>2000</v>
      </c>
      <c r="CC21" t="s">
        <v>3</v>
      </c>
      <c r="CD21" s="1">
        <v>7000</v>
      </c>
      <c r="CE21" s="1">
        <v>13000</v>
      </c>
      <c r="CF21" t="s">
        <v>3</v>
      </c>
      <c r="CG21" s="1" t="s">
        <v>3</v>
      </c>
      <c r="CH21" s="1" t="s">
        <v>369</v>
      </c>
      <c r="CI21" s="1">
        <v>4000</v>
      </c>
      <c r="CJ21" t="s">
        <v>170</v>
      </c>
      <c r="CK21" s="1">
        <v>36000</v>
      </c>
      <c r="CL21" t="e" vm="20">
        <f>_FV(0,"154")</f>
        <v>#VALUE!</v>
      </c>
      <c r="CM21" t="s">
        <v>217</v>
      </c>
      <c r="CN21" t="s">
        <v>3</v>
      </c>
      <c r="CO21" t="s">
        <v>292</v>
      </c>
      <c r="CP21" t="s">
        <v>3</v>
      </c>
      <c r="CQ21" t="s">
        <v>370</v>
      </c>
      <c r="CR21" t="s">
        <v>3</v>
      </c>
      <c r="CS21" t="s">
        <v>294</v>
      </c>
      <c r="CT21" t="s">
        <v>3</v>
      </c>
      <c r="CU21" s="1">
        <v>1120</v>
      </c>
      <c r="CV21" s="1">
        <v>1389</v>
      </c>
      <c r="CW21" t="s">
        <v>339</v>
      </c>
      <c r="CX21" t="s">
        <v>371</v>
      </c>
      <c r="CY21" s="1">
        <v>9252</v>
      </c>
      <c r="CZ21" s="1" t="s">
        <v>57</v>
      </c>
      <c r="DA21" t="s">
        <v>372</v>
      </c>
      <c r="DB21" t="s">
        <v>373</v>
      </c>
      <c r="DC21" t="s">
        <v>374</v>
      </c>
      <c r="DD21" t="s">
        <v>375</v>
      </c>
      <c r="DE21" t="s">
        <v>376</v>
      </c>
      <c r="DF21" t="s">
        <v>108</v>
      </c>
      <c r="DG21" t="s">
        <v>377</v>
      </c>
      <c r="DH21" t="s">
        <v>164</v>
      </c>
      <c r="DI21" t="s">
        <v>145</v>
      </c>
      <c r="DJ21" t="s">
        <v>378</v>
      </c>
      <c r="DK21" t="s">
        <v>241</v>
      </c>
      <c r="DL21" t="s">
        <v>3</v>
      </c>
      <c r="DM21" t="s">
        <v>379</v>
      </c>
      <c r="DN21" s="1">
        <v>112062</v>
      </c>
      <c r="DO21" t="s">
        <v>380</v>
      </c>
    </row>
    <row r="22" spans="1:119" x14ac:dyDescent="0.3">
      <c r="A22" s="1">
        <v>11000</v>
      </c>
      <c r="B22" s="1">
        <v>10579</v>
      </c>
      <c r="C22" s="1">
        <f t="shared" si="0"/>
        <v>11</v>
      </c>
      <c r="D22">
        <f t="shared" si="0"/>
        <v>10.579000000000001</v>
      </c>
      <c r="E22" s="1">
        <f t="shared" si="1"/>
        <v>11</v>
      </c>
      <c r="F22" s="2">
        <f t="shared" si="2"/>
        <v>0.17724099999999948</v>
      </c>
      <c r="G22" s="1"/>
      <c r="H22" s="1">
        <f t="shared" si="3"/>
        <v>1</v>
      </c>
      <c r="I22" s="1"/>
      <c r="J22" s="1"/>
      <c r="K22" s="1"/>
      <c r="L22" s="1"/>
      <c r="M22" s="1"/>
      <c r="N22" s="1"/>
      <c r="O22" s="1">
        <v>11000</v>
      </c>
      <c r="P22" s="1">
        <v>9931</v>
      </c>
      <c r="Q22" s="1">
        <v>2716000</v>
      </c>
      <c r="R22" s="1">
        <v>498000</v>
      </c>
      <c r="S22" s="1">
        <v>505000</v>
      </c>
      <c r="T22" s="1">
        <v>87000</v>
      </c>
      <c r="U22" s="1">
        <v>1000</v>
      </c>
      <c r="V22" s="1">
        <v>3760</v>
      </c>
      <c r="W22" s="1">
        <v>31000</v>
      </c>
      <c r="X22" s="1">
        <v>5000</v>
      </c>
      <c r="Y22" s="1">
        <v>26000</v>
      </c>
      <c r="Z22" s="1">
        <v>54000</v>
      </c>
      <c r="AA22" s="1">
        <v>86645</v>
      </c>
      <c r="AB22" s="1">
        <v>254000</v>
      </c>
      <c r="AC22" s="1">
        <v>239000</v>
      </c>
      <c r="AD22" s="1">
        <v>11084</v>
      </c>
      <c r="AE22" s="1">
        <v>73992</v>
      </c>
      <c r="AF22" s="1">
        <v>6930</v>
      </c>
      <c r="AG22" s="1">
        <v>8365</v>
      </c>
      <c r="AH22" s="1">
        <v>7000</v>
      </c>
      <c r="AI22" s="1">
        <v>9699</v>
      </c>
      <c r="AJ22" s="1">
        <v>33534</v>
      </c>
      <c r="AK22" s="1">
        <v>60342</v>
      </c>
      <c r="AL22" s="1">
        <v>1054</v>
      </c>
      <c r="AM22" s="1" t="s">
        <v>381</v>
      </c>
      <c r="AN22" s="1">
        <v>11382</v>
      </c>
      <c r="AO22" s="1">
        <v>37234</v>
      </c>
      <c r="AP22" s="1">
        <v>157159</v>
      </c>
      <c r="AQ22" s="1">
        <v>166000</v>
      </c>
      <c r="AR22" s="1" t="s">
        <v>382</v>
      </c>
      <c r="AS22" s="1">
        <v>28000</v>
      </c>
      <c r="AT22" s="1">
        <v>5750</v>
      </c>
      <c r="AU22" s="1">
        <v>113000</v>
      </c>
      <c r="AV22" s="1">
        <v>11000</v>
      </c>
      <c r="AW22" s="1">
        <v>2000</v>
      </c>
      <c r="AX22" s="1">
        <v>35000</v>
      </c>
      <c r="AY22" s="1">
        <v>1000</v>
      </c>
      <c r="AZ22" s="1">
        <v>1000</v>
      </c>
      <c r="BA22" s="1">
        <v>54000</v>
      </c>
      <c r="BB22" s="1">
        <v>29000</v>
      </c>
      <c r="BC22" s="1">
        <v>10000</v>
      </c>
      <c r="BD22" s="1">
        <v>1000</v>
      </c>
      <c r="BE22" t="s">
        <v>3</v>
      </c>
      <c r="BF22" s="1">
        <v>10000</v>
      </c>
      <c r="BG22" s="1">
        <v>96000</v>
      </c>
      <c r="BH22" s="1">
        <v>40000</v>
      </c>
      <c r="BI22" s="1">
        <v>5000</v>
      </c>
      <c r="BJ22" s="1" t="s">
        <v>3</v>
      </c>
      <c r="BK22" s="1" t="s">
        <v>3</v>
      </c>
      <c r="BL22" s="1">
        <v>2000</v>
      </c>
      <c r="BM22" s="1">
        <v>33000</v>
      </c>
      <c r="BN22" s="1">
        <v>7000</v>
      </c>
      <c r="BO22" s="1">
        <v>30000</v>
      </c>
      <c r="BP22" s="1">
        <v>2000</v>
      </c>
      <c r="BQ22" s="1" t="s">
        <v>3</v>
      </c>
      <c r="BR22" s="1">
        <v>4000</v>
      </c>
      <c r="BS22" t="s">
        <v>3</v>
      </c>
      <c r="BT22" s="1">
        <v>18000</v>
      </c>
      <c r="BU22" s="1" t="s">
        <v>3</v>
      </c>
      <c r="BV22" s="1">
        <v>32000</v>
      </c>
      <c r="BW22" s="1">
        <v>5000</v>
      </c>
      <c r="BX22" s="1">
        <v>18000</v>
      </c>
      <c r="BY22" s="1">
        <v>7000</v>
      </c>
      <c r="BZ22" s="1">
        <v>35000</v>
      </c>
      <c r="CA22" s="1">
        <v>16000</v>
      </c>
      <c r="CB22" t="s">
        <v>3</v>
      </c>
      <c r="CC22" t="s">
        <v>3</v>
      </c>
      <c r="CD22" s="1">
        <v>7000</v>
      </c>
      <c r="CE22" s="1">
        <v>17000</v>
      </c>
      <c r="CF22" t="s">
        <v>3</v>
      </c>
      <c r="CG22" s="1" t="s">
        <v>3</v>
      </c>
      <c r="CH22" s="1" t="s">
        <v>383</v>
      </c>
      <c r="CI22" s="1">
        <v>4000</v>
      </c>
      <c r="CJ22" t="s">
        <v>384</v>
      </c>
      <c r="CK22" s="1">
        <v>36000</v>
      </c>
      <c r="CL22" t="e" vm="21">
        <f>_FV(0,"060")</f>
        <v>#VALUE!</v>
      </c>
      <c r="CM22" t="s">
        <v>68</v>
      </c>
      <c r="CN22" t="s">
        <v>3</v>
      </c>
      <c r="CO22" t="s">
        <v>113</v>
      </c>
      <c r="CP22" t="s">
        <v>3</v>
      </c>
      <c r="CQ22" t="s">
        <v>385</v>
      </c>
      <c r="CR22" t="s">
        <v>3</v>
      </c>
      <c r="CS22" t="s">
        <v>386</v>
      </c>
      <c r="CT22" t="s">
        <v>3</v>
      </c>
      <c r="CU22" s="1">
        <v>1174</v>
      </c>
      <c r="CV22" s="1">
        <v>1410</v>
      </c>
      <c r="CW22" t="s">
        <v>159</v>
      </c>
      <c r="CX22" t="s">
        <v>157</v>
      </c>
      <c r="CY22" s="1">
        <v>9255</v>
      </c>
      <c r="CZ22" s="1" t="s">
        <v>387</v>
      </c>
      <c r="DA22" t="s">
        <v>388</v>
      </c>
      <c r="DB22" t="s">
        <v>389</v>
      </c>
      <c r="DC22" t="s">
        <v>262</v>
      </c>
      <c r="DD22" t="s">
        <v>390</v>
      </c>
      <c r="DE22" t="s">
        <v>238</v>
      </c>
      <c r="DF22" t="s">
        <v>256</v>
      </c>
      <c r="DG22" t="s">
        <v>201</v>
      </c>
      <c r="DH22" t="s">
        <v>391</v>
      </c>
      <c r="DI22" t="s">
        <v>55</v>
      </c>
      <c r="DJ22" t="s">
        <v>392</v>
      </c>
      <c r="DK22" t="s">
        <v>393</v>
      </c>
      <c r="DL22" t="s">
        <v>3</v>
      </c>
      <c r="DM22" t="s">
        <v>394</v>
      </c>
      <c r="DN22" s="1">
        <v>109566</v>
      </c>
      <c r="DO22" t="s">
        <v>150</v>
      </c>
    </row>
    <row r="23" spans="1:119" x14ac:dyDescent="0.3">
      <c r="A23" s="1">
        <v>10000</v>
      </c>
      <c r="B23" s="1">
        <v>9680</v>
      </c>
      <c r="C23" s="1">
        <f t="shared" si="0"/>
        <v>10</v>
      </c>
      <c r="D23">
        <f t="shared" si="0"/>
        <v>9.68</v>
      </c>
      <c r="E23" s="1">
        <f t="shared" si="1"/>
        <v>10</v>
      </c>
      <c r="F23" s="2">
        <f t="shared" si="2"/>
        <v>0.10240000000000019</v>
      </c>
      <c r="G23" s="1"/>
      <c r="H23" s="1">
        <f t="shared" si="3"/>
        <v>1</v>
      </c>
      <c r="I23" s="1"/>
      <c r="J23" s="1"/>
      <c r="K23" s="1"/>
      <c r="L23" s="1"/>
      <c r="M23" s="1"/>
      <c r="N23" s="1"/>
      <c r="O23" s="1">
        <v>10000</v>
      </c>
      <c r="P23" s="1">
        <v>9343</v>
      </c>
      <c r="Q23" s="1">
        <v>2371000</v>
      </c>
      <c r="R23" s="1">
        <v>417000</v>
      </c>
      <c r="S23" s="1">
        <v>408000</v>
      </c>
      <c r="T23" s="1">
        <v>77000</v>
      </c>
      <c r="U23" s="1">
        <v>1000</v>
      </c>
      <c r="V23" s="1">
        <v>4052</v>
      </c>
      <c r="W23" s="1">
        <v>24000</v>
      </c>
      <c r="X23" s="1">
        <v>2000</v>
      </c>
      <c r="Y23" s="1">
        <v>22000</v>
      </c>
      <c r="Z23" s="1">
        <v>106000</v>
      </c>
      <c r="AA23" s="1">
        <v>97833</v>
      </c>
      <c r="AB23" s="1">
        <v>208000</v>
      </c>
      <c r="AC23" s="1">
        <v>195000</v>
      </c>
      <c r="AD23" s="1">
        <v>11746</v>
      </c>
      <c r="AE23" s="1">
        <v>65038</v>
      </c>
      <c r="AF23" s="1">
        <v>8504</v>
      </c>
      <c r="AG23" s="1">
        <v>9156</v>
      </c>
      <c r="AH23" s="1">
        <v>9000</v>
      </c>
      <c r="AI23" s="1">
        <v>11124</v>
      </c>
      <c r="AJ23" s="1">
        <v>35840</v>
      </c>
      <c r="AK23" s="1">
        <v>55292</v>
      </c>
      <c r="AL23" s="1">
        <v>1221</v>
      </c>
      <c r="AM23" s="1" t="s">
        <v>151</v>
      </c>
      <c r="AN23" s="1">
        <v>10186</v>
      </c>
      <c r="AO23" s="1">
        <v>48525</v>
      </c>
      <c r="AP23" s="1">
        <v>120380</v>
      </c>
      <c r="AQ23" s="1">
        <v>127000</v>
      </c>
      <c r="AR23" s="1" t="s">
        <v>395</v>
      </c>
      <c r="AS23" s="1">
        <v>23000</v>
      </c>
      <c r="AT23" s="1">
        <v>5640</v>
      </c>
      <c r="AU23" s="1">
        <v>81000</v>
      </c>
      <c r="AV23" s="1">
        <v>18000</v>
      </c>
      <c r="AW23" t="s">
        <v>3</v>
      </c>
      <c r="AX23" s="1">
        <v>33000</v>
      </c>
      <c r="AY23" s="1">
        <v>1000</v>
      </c>
      <c r="AZ23" s="1" t="s">
        <v>3</v>
      </c>
      <c r="BA23" s="1">
        <v>42000</v>
      </c>
      <c r="BB23" s="1">
        <v>41000</v>
      </c>
      <c r="BC23" s="1">
        <v>7000</v>
      </c>
      <c r="BD23" s="1" t="s">
        <v>3</v>
      </c>
      <c r="BE23" t="s">
        <v>3</v>
      </c>
      <c r="BF23" s="1">
        <v>5000</v>
      </c>
      <c r="BG23" s="1">
        <v>65000</v>
      </c>
      <c r="BH23" s="1">
        <v>50000</v>
      </c>
      <c r="BI23" s="1">
        <v>3000</v>
      </c>
      <c r="BJ23" s="1" t="s">
        <v>3</v>
      </c>
      <c r="BK23" s="1" t="s">
        <v>3</v>
      </c>
      <c r="BL23" s="1" t="s">
        <v>3</v>
      </c>
      <c r="BM23" s="1">
        <v>16000</v>
      </c>
      <c r="BN23" s="1">
        <v>6000</v>
      </c>
      <c r="BO23" s="1">
        <v>25000</v>
      </c>
      <c r="BP23" s="1">
        <v>3000</v>
      </c>
      <c r="BQ23" s="1" t="s">
        <v>3</v>
      </c>
      <c r="BR23" s="1">
        <v>1000</v>
      </c>
      <c r="BS23" t="s">
        <v>3</v>
      </c>
      <c r="BT23" s="1">
        <v>21000</v>
      </c>
      <c r="BU23" s="1" t="s">
        <v>3</v>
      </c>
      <c r="BV23" s="1">
        <v>32000</v>
      </c>
      <c r="BW23" s="1" t="s">
        <v>3</v>
      </c>
      <c r="BX23" s="1">
        <v>12000</v>
      </c>
      <c r="BY23" s="1">
        <v>2000</v>
      </c>
      <c r="BZ23" s="1">
        <v>20000</v>
      </c>
      <c r="CA23" s="1">
        <v>15000</v>
      </c>
      <c r="CB23" s="1">
        <v>3000</v>
      </c>
      <c r="CC23" t="s">
        <v>3</v>
      </c>
      <c r="CD23" s="1">
        <v>3000</v>
      </c>
      <c r="CE23" s="1">
        <v>5000</v>
      </c>
      <c r="CF23" s="1">
        <v>1000</v>
      </c>
      <c r="CG23" s="1" t="s">
        <v>3</v>
      </c>
      <c r="CH23" s="1" t="s">
        <v>215</v>
      </c>
      <c r="CI23" s="1">
        <v>4000</v>
      </c>
      <c r="CJ23" t="s">
        <v>377</v>
      </c>
      <c r="CK23" s="1">
        <v>40000</v>
      </c>
      <c r="CL23" t="e" vm="22">
        <f>_FV(0,"075")</f>
        <v>#VALUE!</v>
      </c>
      <c r="CM23" t="s">
        <v>367</v>
      </c>
      <c r="CN23" t="s">
        <v>3</v>
      </c>
      <c r="CO23" t="s">
        <v>396</v>
      </c>
      <c r="CP23" t="s">
        <v>3</v>
      </c>
      <c r="CQ23" t="s">
        <v>8</v>
      </c>
      <c r="CR23" t="s">
        <v>3</v>
      </c>
      <c r="CS23" t="s">
        <v>170</v>
      </c>
      <c r="CT23" t="s">
        <v>3</v>
      </c>
      <c r="CU23" s="1">
        <v>1110</v>
      </c>
      <c r="CV23" s="1">
        <v>1395</v>
      </c>
      <c r="CW23" t="s">
        <v>93</v>
      </c>
      <c r="CX23" t="s">
        <v>397</v>
      </c>
      <c r="CY23" s="1">
        <v>8469</v>
      </c>
      <c r="CZ23" s="1" t="s">
        <v>294</v>
      </c>
      <c r="DA23" t="s">
        <v>398</v>
      </c>
      <c r="DB23" t="s">
        <v>265</v>
      </c>
      <c r="DC23" t="s">
        <v>399</v>
      </c>
      <c r="DD23" t="s">
        <v>400</v>
      </c>
      <c r="DE23" t="s">
        <v>91</v>
      </c>
      <c r="DF23" t="s">
        <v>101</v>
      </c>
      <c r="DG23" t="s">
        <v>302</v>
      </c>
      <c r="DH23" t="s">
        <v>401</v>
      </c>
      <c r="DI23" t="s">
        <v>17</v>
      </c>
      <c r="DJ23" t="s">
        <v>16</v>
      </c>
      <c r="DK23" t="s">
        <v>402</v>
      </c>
      <c r="DL23" t="s">
        <v>3</v>
      </c>
      <c r="DM23" t="s">
        <v>403</v>
      </c>
      <c r="DN23" s="1">
        <v>99154</v>
      </c>
      <c r="DO23" t="s">
        <v>45</v>
      </c>
    </row>
    <row r="24" spans="1:119" x14ac:dyDescent="0.3">
      <c r="A24" s="1">
        <v>10000</v>
      </c>
      <c r="B24" s="1">
        <v>9286</v>
      </c>
      <c r="C24" s="1">
        <f t="shared" si="0"/>
        <v>10</v>
      </c>
      <c r="D24">
        <f t="shared" si="0"/>
        <v>9.2859999999999996</v>
      </c>
      <c r="E24" s="1">
        <f t="shared" si="1"/>
        <v>9</v>
      </c>
      <c r="F24" s="2">
        <f t="shared" si="2"/>
        <v>0.50979600000000058</v>
      </c>
      <c r="G24" s="1"/>
      <c r="H24" s="1">
        <f t="shared" si="3"/>
        <v>0</v>
      </c>
      <c r="I24" s="1"/>
      <c r="J24" s="1"/>
      <c r="K24" s="1"/>
      <c r="L24" s="1"/>
      <c r="M24" s="1"/>
      <c r="N24" s="1"/>
      <c r="O24" s="1">
        <v>10000</v>
      </c>
      <c r="P24" s="1">
        <v>8467</v>
      </c>
      <c r="Q24" s="1">
        <v>1888000</v>
      </c>
      <c r="R24" s="1">
        <v>365000</v>
      </c>
      <c r="S24" s="1">
        <v>371000</v>
      </c>
      <c r="T24" s="1">
        <v>49000</v>
      </c>
      <c r="U24" s="1">
        <v>4000</v>
      </c>
      <c r="V24" s="1">
        <v>3667</v>
      </c>
      <c r="W24" s="1">
        <v>23000</v>
      </c>
      <c r="X24" s="1">
        <v>1000</v>
      </c>
      <c r="Y24" s="1">
        <v>22000</v>
      </c>
      <c r="Z24" s="1">
        <v>50000</v>
      </c>
      <c r="AA24" s="1">
        <v>81130</v>
      </c>
      <c r="AB24" s="1">
        <v>179000</v>
      </c>
      <c r="AC24" s="1">
        <v>210000</v>
      </c>
      <c r="AD24" s="1">
        <v>9526</v>
      </c>
      <c r="AE24" s="1">
        <v>82486</v>
      </c>
      <c r="AF24" s="1">
        <v>5697</v>
      </c>
      <c r="AG24" s="1">
        <v>7841</v>
      </c>
      <c r="AH24" s="1">
        <v>6000</v>
      </c>
      <c r="AI24" s="1">
        <v>8588</v>
      </c>
      <c r="AJ24" s="1">
        <v>29294</v>
      </c>
      <c r="AK24" s="1">
        <v>51748</v>
      </c>
      <c r="AL24" s="1">
        <v>1023</v>
      </c>
      <c r="AM24" s="1" t="s">
        <v>363</v>
      </c>
      <c r="AN24" s="1">
        <v>9369</v>
      </c>
      <c r="AO24" s="1">
        <v>64118</v>
      </c>
      <c r="AP24" s="1">
        <v>99110</v>
      </c>
      <c r="AQ24" s="1">
        <v>112000</v>
      </c>
      <c r="AR24" s="1" t="s">
        <v>153</v>
      </c>
      <c r="AS24" s="1">
        <v>30000</v>
      </c>
      <c r="AT24" s="1">
        <v>5417</v>
      </c>
      <c r="AU24" s="1">
        <v>68000</v>
      </c>
      <c r="AV24" s="1">
        <v>21000</v>
      </c>
      <c r="AW24" s="1">
        <v>2000</v>
      </c>
      <c r="AX24" s="1">
        <v>28000</v>
      </c>
      <c r="AY24" s="1">
        <v>5000</v>
      </c>
      <c r="AZ24" s="1" t="s">
        <v>3</v>
      </c>
      <c r="BA24" s="1">
        <v>39000</v>
      </c>
      <c r="BB24" s="1">
        <v>14000</v>
      </c>
      <c r="BC24" s="1">
        <v>1000</v>
      </c>
      <c r="BD24" s="1">
        <v>3000</v>
      </c>
      <c r="BE24" s="1" t="s">
        <v>3</v>
      </c>
      <c r="BF24" s="1">
        <v>12000</v>
      </c>
      <c r="BG24" s="1">
        <v>71000</v>
      </c>
      <c r="BH24" s="1">
        <v>21000</v>
      </c>
      <c r="BI24" s="1">
        <v>1000</v>
      </c>
      <c r="BJ24" s="1" t="s">
        <v>3</v>
      </c>
      <c r="BK24" s="1">
        <v>4000</v>
      </c>
      <c r="BL24" s="1">
        <v>1000</v>
      </c>
      <c r="BM24" s="1">
        <v>25000</v>
      </c>
      <c r="BN24" s="1">
        <v>15000</v>
      </c>
      <c r="BO24" s="1">
        <v>21000</v>
      </c>
      <c r="BP24" s="1" t="s">
        <v>3</v>
      </c>
      <c r="BQ24" s="1" t="s">
        <v>3</v>
      </c>
      <c r="BR24" s="1">
        <v>1000</v>
      </c>
      <c r="BS24" s="1">
        <v>1000</v>
      </c>
      <c r="BT24" s="1">
        <v>9000</v>
      </c>
      <c r="BU24" s="1">
        <v>1000</v>
      </c>
      <c r="BV24" s="1">
        <v>28000</v>
      </c>
      <c r="BW24" s="1">
        <v>1000</v>
      </c>
      <c r="BX24" s="1">
        <v>8000</v>
      </c>
      <c r="BY24" s="1">
        <v>3000</v>
      </c>
      <c r="BZ24" s="1">
        <v>22000</v>
      </c>
      <c r="CA24" s="1">
        <v>6000</v>
      </c>
      <c r="CB24" s="1">
        <v>1000</v>
      </c>
      <c r="CC24" t="s">
        <v>3</v>
      </c>
      <c r="CD24" s="1">
        <v>2000</v>
      </c>
      <c r="CE24" s="1">
        <v>10000</v>
      </c>
      <c r="CF24" t="s">
        <v>3</v>
      </c>
      <c r="CG24" s="1" t="s">
        <v>3</v>
      </c>
      <c r="CH24" s="1" t="s">
        <v>404</v>
      </c>
      <c r="CI24" s="1">
        <v>4000</v>
      </c>
      <c r="CJ24" s="1" t="s">
        <v>405</v>
      </c>
      <c r="CK24" s="1">
        <v>36000</v>
      </c>
      <c r="CL24" t="e" vm="6">
        <f>_FV(0,"008")</f>
        <v>#VALUE!</v>
      </c>
      <c r="CM24" t="s">
        <v>406</v>
      </c>
      <c r="CN24" t="s">
        <v>3</v>
      </c>
      <c r="CO24" t="s">
        <v>312</v>
      </c>
      <c r="CP24" t="s">
        <v>3</v>
      </c>
      <c r="CQ24" t="s">
        <v>8</v>
      </c>
      <c r="CR24" t="s">
        <v>3</v>
      </c>
      <c r="CS24" t="s">
        <v>407</v>
      </c>
      <c r="CT24" t="s">
        <v>3</v>
      </c>
      <c r="CU24" s="1">
        <v>1102</v>
      </c>
      <c r="CV24" s="1">
        <v>1414</v>
      </c>
      <c r="CW24" t="s">
        <v>408</v>
      </c>
      <c r="CX24" s="1">
        <v>1000</v>
      </c>
      <c r="CY24" s="1">
        <v>7143</v>
      </c>
      <c r="CZ24" s="1" t="s">
        <v>228</v>
      </c>
      <c r="DA24" t="s">
        <v>409</v>
      </c>
      <c r="DB24" t="s">
        <v>182</v>
      </c>
      <c r="DC24" t="s">
        <v>410</v>
      </c>
      <c r="DD24" t="s">
        <v>94</v>
      </c>
      <c r="DE24" t="s">
        <v>411</v>
      </c>
      <c r="DF24" t="s">
        <v>412</v>
      </c>
      <c r="DG24" t="s">
        <v>279</v>
      </c>
      <c r="DH24" t="s">
        <v>339</v>
      </c>
      <c r="DI24" t="s">
        <v>413</v>
      </c>
      <c r="DJ24" t="s">
        <v>97</v>
      </c>
      <c r="DK24" t="s">
        <v>13</v>
      </c>
      <c r="DL24" t="e" vm="2">
        <f>_FV(0,"000")</f>
        <v>#VALUE!</v>
      </c>
      <c r="DM24" t="s">
        <v>414</v>
      </c>
      <c r="DN24" s="1">
        <v>62663</v>
      </c>
      <c r="DO24" t="s">
        <v>415</v>
      </c>
    </row>
    <row r="25" spans="1:119" x14ac:dyDescent="0.3">
      <c r="A25" s="1">
        <v>8000</v>
      </c>
      <c r="B25" s="1">
        <v>8020</v>
      </c>
      <c r="C25" s="1">
        <f t="shared" si="0"/>
        <v>8</v>
      </c>
      <c r="D25">
        <f t="shared" si="0"/>
        <v>8.02</v>
      </c>
      <c r="E25" s="1">
        <f t="shared" si="1"/>
        <v>8</v>
      </c>
      <c r="F25" s="2">
        <f t="shared" si="2"/>
        <v>3.9999999999998294E-4</v>
      </c>
      <c r="G25" s="1"/>
      <c r="H25" s="1">
        <f t="shared" si="3"/>
        <v>1</v>
      </c>
      <c r="I25" s="1"/>
      <c r="J25" s="1"/>
      <c r="K25" s="1"/>
      <c r="L25" s="1"/>
      <c r="M25" s="1"/>
      <c r="N25" s="1"/>
      <c r="O25" s="1">
        <v>8000</v>
      </c>
      <c r="P25" s="1">
        <v>7439</v>
      </c>
      <c r="Q25" s="1">
        <v>1862000</v>
      </c>
      <c r="R25" s="1">
        <v>371000</v>
      </c>
      <c r="S25" s="1">
        <v>351000</v>
      </c>
      <c r="T25" s="1">
        <v>49000</v>
      </c>
      <c r="U25" s="1">
        <v>3000</v>
      </c>
      <c r="V25" s="1">
        <v>3737</v>
      </c>
      <c r="W25" s="1">
        <v>23000</v>
      </c>
      <c r="X25" s="1">
        <v>2000</v>
      </c>
      <c r="Y25" s="1">
        <v>21000</v>
      </c>
      <c r="Z25" s="1">
        <v>81000</v>
      </c>
      <c r="AA25" s="1">
        <v>80000</v>
      </c>
      <c r="AB25" s="1">
        <v>130000</v>
      </c>
      <c r="AC25" s="1">
        <v>201000</v>
      </c>
      <c r="AD25" s="1">
        <v>8716</v>
      </c>
      <c r="AE25" s="1">
        <v>79639</v>
      </c>
      <c r="AF25" s="1">
        <v>6159</v>
      </c>
      <c r="AG25" s="1">
        <v>7331</v>
      </c>
      <c r="AH25" s="1">
        <v>6000</v>
      </c>
      <c r="AI25" s="1">
        <v>8965</v>
      </c>
      <c r="AJ25" s="1">
        <v>29338</v>
      </c>
      <c r="AK25" s="1">
        <v>36255</v>
      </c>
      <c r="AL25" t="s">
        <v>303</v>
      </c>
      <c r="AM25" s="1" t="s">
        <v>416</v>
      </c>
      <c r="AN25" s="1">
        <v>6749</v>
      </c>
      <c r="AO25" s="1">
        <v>142476</v>
      </c>
      <c r="AP25" s="1">
        <v>37803</v>
      </c>
      <c r="AQ25" s="1">
        <v>63000</v>
      </c>
      <c r="AR25" s="1" t="s">
        <v>370</v>
      </c>
      <c r="AS25" s="1">
        <v>23000</v>
      </c>
      <c r="AT25" s="1">
        <v>5826</v>
      </c>
      <c r="AU25" s="1">
        <v>85000</v>
      </c>
      <c r="AV25" s="1">
        <v>11000</v>
      </c>
      <c r="AW25" s="1">
        <v>1000</v>
      </c>
      <c r="AX25" s="1">
        <v>33000</v>
      </c>
      <c r="AY25" s="1">
        <v>2000</v>
      </c>
      <c r="AZ25" s="1" t="s">
        <v>3</v>
      </c>
      <c r="BA25" s="1">
        <v>34000</v>
      </c>
      <c r="BB25" s="1">
        <v>29000</v>
      </c>
      <c r="BC25" s="1">
        <v>2000</v>
      </c>
      <c r="BD25" s="1" t="s">
        <v>3</v>
      </c>
      <c r="BE25" t="s">
        <v>3</v>
      </c>
      <c r="BF25" s="1">
        <v>18000</v>
      </c>
      <c r="BG25" s="1">
        <v>54000</v>
      </c>
      <c r="BH25" s="1">
        <v>18000</v>
      </c>
      <c r="BI25" s="1" t="s">
        <v>3</v>
      </c>
      <c r="BJ25" s="1" t="s">
        <v>3</v>
      </c>
      <c r="BK25" s="1" t="s">
        <v>3</v>
      </c>
      <c r="BL25" s="1" t="s">
        <v>3</v>
      </c>
      <c r="BM25" s="1">
        <v>41000</v>
      </c>
      <c r="BN25" s="1">
        <v>7000</v>
      </c>
      <c r="BO25" s="1">
        <v>12000</v>
      </c>
      <c r="BP25" s="1">
        <v>2000</v>
      </c>
      <c r="BQ25" s="1" t="s">
        <v>3</v>
      </c>
      <c r="BR25" s="1">
        <v>1000</v>
      </c>
      <c r="BS25" t="s">
        <v>3</v>
      </c>
      <c r="BT25" s="1">
        <v>14000</v>
      </c>
      <c r="BU25" s="1" t="s">
        <v>3</v>
      </c>
      <c r="BV25" s="1">
        <v>34000</v>
      </c>
      <c r="BW25" s="1">
        <v>1000</v>
      </c>
      <c r="BX25" s="1">
        <v>5000</v>
      </c>
      <c r="BY25" s="1">
        <v>2000</v>
      </c>
      <c r="BZ25" s="1">
        <v>21000</v>
      </c>
      <c r="CA25" s="1">
        <v>22000</v>
      </c>
      <c r="CB25" t="s">
        <v>3</v>
      </c>
      <c r="CC25" t="s">
        <v>3</v>
      </c>
      <c r="CD25" s="1">
        <v>7000</v>
      </c>
      <c r="CE25" s="1">
        <v>11000</v>
      </c>
      <c r="CF25" t="s">
        <v>3</v>
      </c>
      <c r="CG25" t="s">
        <v>3</v>
      </c>
      <c r="CH25" s="1" t="s">
        <v>89</v>
      </c>
      <c r="CI25" s="1">
        <v>4000</v>
      </c>
      <c r="CJ25" t="s">
        <v>417</v>
      </c>
      <c r="CK25" s="1">
        <v>20000</v>
      </c>
      <c r="CL25" t="e" vm="23">
        <f>_FV(0,"350")</f>
        <v>#VALUE!</v>
      </c>
      <c r="CM25" t="s">
        <v>188</v>
      </c>
      <c r="CN25" t="s">
        <v>3</v>
      </c>
      <c r="CO25" t="s">
        <v>418</v>
      </c>
      <c r="CP25" t="s">
        <v>3</v>
      </c>
      <c r="CQ25" t="s">
        <v>227</v>
      </c>
      <c r="CR25" t="s">
        <v>3</v>
      </c>
      <c r="CS25" t="s">
        <v>228</v>
      </c>
      <c r="CT25" t="s">
        <v>3</v>
      </c>
      <c r="CU25" t="s">
        <v>263</v>
      </c>
      <c r="CV25" s="1">
        <v>1322</v>
      </c>
      <c r="CW25" t="s">
        <v>419</v>
      </c>
      <c r="CX25" t="s">
        <v>420</v>
      </c>
      <c r="CY25" s="1">
        <v>6665</v>
      </c>
      <c r="CZ25" s="1" t="s">
        <v>342</v>
      </c>
      <c r="DA25" t="s">
        <v>394</v>
      </c>
      <c r="DB25" t="s">
        <v>303</v>
      </c>
      <c r="DC25" t="s">
        <v>391</v>
      </c>
      <c r="DD25" t="s">
        <v>389</v>
      </c>
      <c r="DE25" t="s">
        <v>421</v>
      </c>
      <c r="DF25" t="s">
        <v>294</v>
      </c>
      <c r="DG25" t="s">
        <v>305</v>
      </c>
      <c r="DH25" t="s">
        <v>422</v>
      </c>
      <c r="DI25" t="s">
        <v>236</v>
      </c>
      <c r="DJ25" t="s">
        <v>423</v>
      </c>
      <c r="DK25" t="s">
        <v>424</v>
      </c>
      <c r="DL25" t="s">
        <v>3</v>
      </c>
      <c r="DM25" t="s">
        <v>425</v>
      </c>
      <c r="DN25" s="1">
        <v>76196</v>
      </c>
      <c r="DO25" t="s">
        <v>165</v>
      </c>
    </row>
    <row r="26" spans="1:119" x14ac:dyDescent="0.3">
      <c r="A26" s="1">
        <v>9000</v>
      </c>
      <c r="B26" s="1">
        <v>8539</v>
      </c>
      <c r="C26" s="1">
        <f t="shared" si="0"/>
        <v>9</v>
      </c>
      <c r="D26">
        <f t="shared" si="0"/>
        <v>8.5389999999999997</v>
      </c>
      <c r="E26" s="1">
        <f t="shared" si="1"/>
        <v>9</v>
      </c>
      <c r="F26" s="2">
        <f t="shared" si="2"/>
        <v>0.21252100000000027</v>
      </c>
      <c r="G26" s="1"/>
      <c r="H26" s="1">
        <f t="shared" si="3"/>
        <v>1</v>
      </c>
      <c r="I26" s="1"/>
      <c r="K26" s="1"/>
      <c r="L26" s="1"/>
      <c r="M26" s="1"/>
      <c r="N26" s="1"/>
      <c r="O26" s="1">
        <v>9000</v>
      </c>
      <c r="P26" s="1">
        <v>8534</v>
      </c>
      <c r="Q26" s="1">
        <v>1837000</v>
      </c>
      <c r="R26" s="1">
        <v>325000</v>
      </c>
      <c r="S26" s="1">
        <v>285000</v>
      </c>
      <c r="T26" s="1">
        <v>71000</v>
      </c>
      <c r="U26" s="1">
        <v>3000</v>
      </c>
      <c r="V26" s="1">
        <v>4253</v>
      </c>
      <c r="W26" s="1">
        <v>19000</v>
      </c>
      <c r="X26" s="1" t="s">
        <v>3</v>
      </c>
      <c r="Y26" s="1">
        <v>19000</v>
      </c>
      <c r="Z26" s="1">
        <v>75000</v>
      </c>
      <c r="AA26" s="1">
        <v>95737</v>
      </c>
      <c r="AB26" s="1">
        <v>162000</v>
      </c>
      <c r="AC26" s="1">
        <v>160000</v>
      </c>
      <c r="AD26" s="1">
        <v>12750</v>
      </c>
      <c r="AE26" s="1">
        <v>62183</v>
      </c>
      <c r="AF26" s="1">
        <v>8836</v>
      </c>
      <c r="AG26" s="1">
        <v>8615</v>
      </c>
      <c r="AH26" s="1">
        <v>9000</v>
      </c>
      <c r="AI26" s="1">
        <v>11723</v>
      </c>
      <c r="AJ26" s="1">
        <v>38951</v>
      </c>
      <c r="AK26" s="1">
        <v>50885</v>
      </c>
      <c r="AL26" s="1">
        <v>1000</v>
      </c>
      <c r="AM26" s="1" t="s">
        <v>426</v>
      </c>
      <c r="AN26" s="1">
        <v>8986</v>
      </c>
      <c r="AO26" s="1">
        <v>52996</v>
      </c>
      <c r="AP26" s="1">
        <v>88182</v>
      </c>
      <c r="AQ26" s="1">
        <v>106000</v>
      </c>
      <c r="AR26" s="1" t="s">
        <v>427</v>
      </c>
      <c r="AS26" s="1">
        <v>20000</v>
      </c>
      <c r="AT26" s="1">
        <v>6421</v>
      </c>
      <c r="AU26" s="1">
        <v>67000</v>
      </c>
      <c r="AV26" s="1">
        <v>16000</v>
      </c>
      <c r="AW26" s="1">
        <v>2000</v>
      </c>
      <c r="AX26" s="1">
        <v>31000</v>
      </c>
      <c r="AY26" s="1" t="s">
        <v>3</v>
      </c>
      <c r="AZ26" s="1" t="s">
        <v>3</v>
      </c>
      <c r="BA26" s="1">
        <v>42000</v>
      </c>
      <c r="BB26" s="1">
        <v>22000</v>
      </c>
      <c r="BC26" s="1">
        <v>2000</v>
      </c>
      <c r="BD26" t="s">
        <v>3</v>
      </c>
      <c r="BE26" t="s">
        <v>3</v>
      </c>
      <c r="BF26" s="1">
        <v>12000</v>
      </c>
      <c r="BG26" s="1">
        <v>51000</v>
      </c>
      <c r="BH26" s="1">
        <v>21000</v>
      </c>
      <c r="BI26" t="s">
        <v>3</v>
      </c>
      <c r="BJ26" s="1" t="s">
        <v>3</v>
      </c>
      <c r="BK26" s="1" t="s">
        <v>3</v>
      </c>
      <c r="BL26" s="1" t="s">
        <v>3</v>
      </c>
      <c r="BM26" s="1">
        <v>18000</v>
      </c>
      <c r="BN26" s="1">
        <v>12000</v>
      </c>
      <c r="BO26" s="1">
        <v>17000</v>
      </c>
      <c r="BP26" t="s">
        <v>3</v>
      </c>
      <c r="BQ26" s="1" t="s">
        <v>3</v>
      </c>
      <c r="BR26" t="s">
        <v>3</v>
      </c>
      <c r="BS26" t="s">
        <v>3</v>
      </c>
      <c r="BT26" s="1">
        <v>9000</v>
      </c>
      <c r="BU26" s="1" t="s">
        <v>3</v>
      </c>
      <c r="BV26" s="1">
        <v>26000</v>
      </c>
      <c r="BW26" s="1" t="s">
        <v>3</v>
      </c>
      <c r="BX26" s="1">
        <v>21000</v>
      </c>
      <c r="BY26" s="1">
        <v>3000</v>
      </c>
      <c r="BZ26" s="1">
        <v>7000</v>
      </c>
      <c r="CA26" s="1">
        <v>10000</v>
      </c>
      <c r="CB26" s="1">
        <v>2000</v>
      </c>
      <c r="CC26" t="s">
        <v>3</v>
      </c>
      <c r="CD26" t="s">
        <v>3</v>
      </c>
      <c r="CE26" s="1">
        <v>9000</v>
      </c>
      <c r="CF26" t="s">
        <v>3</v>
      </c>
      <c r="CG26" s="1" t="s">
        <v>3</v>
      </c>
      <c r="CH26" s="1" t="s">
        <v>428</v>
      </c>
      <c r="CI26" s="1">
        <v>4000</v>
      </c>
      <c r="CJ26" t="s">
        <v>427</v>
      </c>
      <c r="CK26" s="1">
        <v>39000</v>
      </c>
      <c r="CL26" t="s">
        <v>429</v>
      </c>
      <c r="CM26" t="s">
        <v>39</v>
      </c>
      <c r="CN26" t="s">
        <v>210</v>
      </c>
      <c r="CO26" t="s">
        <v>198</v>
      </c>
      <c r="CP26" t="s">
        <v>255</v>
      </c>
      <c r="CQ26" t="s">
        <v>430</v>
      </c>
      <c r="CR26" t="s">
        <v>356</v>
      </c>
      <c r="CS26" t="s">
        <v>431</v>
      </c>
      <c r="CT26" t="s">
        <v>432</v>
      </c>
      <c r="CU26" s="1">
        <v>1061</v>
      </c>
      <c r="CV26" s="1">
        <v>1382</v>
      </c>
      <c r="CW26" t="s">
        <v>433</v>
      </c>
      <c r="CX26" t="s">
        <v>434</v>
      </c>
      <c r="CY26" s="1">
        <v>8010</v>
      </c>
      <c r="CZ26" s="1" t="s">
        <v>346</v>
      </c>
      <c r="DA26" t="s">
        <v>388</v>
      </c>
      <c r="DB26" t="s">
        <v>435</v>
      </c>
      <c r="DC26" t="s">
        <v>436</v>
      </c>
      <c r="DD26" t="s">
        <v>141</v>
      </c>
      <c r="DE26" t="s">
        <v>437</v>
      </c>
      <c r="DF26" t="s">
        <v>137</v>
      </c>
      <c r="DG26" t="s">
        <v>438</v>
      </c>
      <c r="DH26" t="s">
        <v>439</v>
      </c>
      <c r="DI26" t="s">
        <v>306</v>
      </c>
      <c r="DJ26" t="s">
        <v>59</v>
      </c>
      <c r="DK26" t="s">
        <v>265</v>
      </c>
      <c r="DL26" t="e" vm="2">
        <f>_FV(0,"000")</f>
        <v>#VALUE!</v>
      </c>
      <c r="DM26" t="s">
        <v>440</v>
      </c>
      <c r="DN26" s="1">
        <v>66933</v>
      </c>
      <c r="DO26" t="s">
        <v>441</v>
      </c>
    </row>
    <row r="27" spans="1:119" x14ac:dyDescent="0.3">
      <c r="A27" s="1">
        <v>6000</v>
      </c>
      <c r="B27" s="1">
        <v>5740</v>
      </c>
      <c r="C27" s="1">
        <f t="shared" si="0"/>
        <v>6</v>
      </c>
      <c r="D27">
        <f t="shared" si="0"/>
        <v>5.74</v>
      </c>
      <c r="E27" s="1">
        <f t="shared" si="1"/>
        <v>6</v>
      </c>
      <c r="F27" s="2">
        <f t="shared" si="2"/>
        <v>6.7599999999999882E-2</v>
      </c>
      <c r="G27" s="1"/>
      <c r="H27" s="1">
        <f t="shared" si="3"/>
        <v>1</v>
      </c>
      <c r="I27" s="1"/>
      <c r="K27" s="1"/>
      <c r="L27" s="1"/>
      <c r="M27" s="1"/>
      <c r="N27" s="1"/>
      <c r="O27" s="1">
        <v>6000</v>
      </c>
      <c r="P27" s="1">
        <v>5834</v>
      </c>
      <c r="Q27" s="1">
        <v>691000</v>
      </c>
      <c r="R27" s="1">
        <v>120000</v>
      </c>
      <c r="S27" s="1">
        <v>114000</v>
      </c>
      <c r="T27" s="1">
        <v>21000</v>
      </c>
      <c r="U27" s="1">
        <v>3000</v>
      </c>
      <c r="V27" s="1">
        <v>4252</v>
      </c>
      <c r="W27" s="1">
        <v>6000</v>
      </c>
      <c r="X27" s="1" t="s">
        <v>3</v>
      </c>
      <c r="Y27" s="1">
        <v>6000</v>
      </c>
      <c r="Z27" s="1">
        <v>126000</v>
      </c>
      <c r="AA27" s="1">
        <v>114333</v>
      </c>
      <c r="AB27" s="1">
        <v>78000</v>
      </c>
      <c r="AC27" s="1">
        <v>59000</v>
      </c>
      <c r="AD27" s="1">
        <v>12333</v>
      </c>
      <c r="AE27" s="1">
        <v>65980</v>
      </c>
      <c r="AF27" s="1">
        <v>9025</v>
      </c>
      <c r="AG27" s="1">
        <v>7392</v>
      </c>
      <c r="AH27" s="1">
        <v>11000</v>
      </c>
      <c r="AI27" s="1">
        <v>9726</v>
      </c>
      <c r="AJ27" s="1">
        <v>37500</v>
      </c>
      <c r="AK27" s="1">
        <v>55565</v>
      </c>
      <c r="AL27" s="1">
        <v>1444</v>
      </c>
      <c r="AM27" s="1" t="s">
        <v>351</v>
      </c>
      <c r="AN27" s="1">
        <v>7120</v>
      </c>
      <c r="AO27" s="1">
        <v>39445</v>
      </c>
      <c r="AP27" s="1">
        <v>81482</v>
      </c>
      <c r="AQ27" s="1">
        <v>51000</v>
      </c>
      <c r="AR27" s="1" t="s">
        <v>442</v>
      </c>
      <c r="AS27" s="1">
        <v>17000</v>
      </c>
      <c r="AT27" s="1">
        <v>5750</v>
      </c>
      <c r="AU27" s="1">
        <v>21000</v>
      </c>
      <c r="AV27" s="1">
        <v>6000</v>
      </c>
      <c r="AW27" t="s">
        <v>3</v>
      </c>
      <c r="AX27" s="1">
        <v>5000</v>
      </c>
      <c r="AY27" s="1">
        <v>1000</v>
      </c>
      <c r="AZ27" t="s">
        <v>3</v>
      </c>
      <c r="BA27" s="1">
        <v>19000</v>
      </c>
      <c r="BB27" s="1">
        <v>15000</v>
      </c>
      <c r="BC27" t="s">
        <v>3</v>
      </c>
      <c r="BD27" t="s">
        <v>3</v>
      </c>
      <c r="BE27" t="s">
        <v>3</v>
      </c>
      <c r="BF27" s="1">
        <v>7000</v>
      </c>
      <c r="BG27" s="1">
        <v>22000</v>
      </c>
      <c r="BH27" s="1">
        <v>11000</v>
      </c>
      <c r="BI27" t="s">
        <v>3</v>
      </c>
      <c r="BJ27" s="1" t="s">
        <v>3</v>
      </c>
      <c r="BK27" t="s">
        <v>3</v>
      </c>
      <c r="BL27" s="1">
        <v>1000</v>
      </c>
      <c r="BM27" s="1">
        <v>12000</v>
      </c>
      <c r="BN27" t="s">
        <v>3</v>
      </c>
      <c r="BO27" s="1">
        <v>3000</v>
      </c>
      <c r="BP27" t="s">
        <v>3</v>
      </c>
      <c r="BQ27" s="1" t="s">
        <v>3</v>
      </c>
      <c r="BR27" t="s">
        <v>3</v>
      </c>
      <c r="BS27" t="s">
        <v>3</v>
      </c>
      <c r="BT27" s="1">
        <v>1000</v>
      </c>
      <c r="BU27" s="1" t="s">
        <v>3</v>
      </c>
      <c r="BV27" s="1">
        <v>9000</v>
      </c>
      <c r="BW27" s="1" t="s">
        <v>3</v>
      </c>
      <c r="BX27" s="1">
        <v>2000</v>
      </c>
      <c r="BY27" t="s">
        <v>3</v>
      </c>
      <c r="BZ27" s="1">
        <v>9000</v>
      </c>
      <c r="CA27" s="1">
        <v>1000</v>
      </c>
      <c r="CB27" t="s">
        <v>3</v>
      </c>
      <c r="CC27" t="s">
        <v>3</v>
      </c>
      <c r="CD27" t="s">
        <v>3</v>
      </c>
      <c r="CE27" s="1">
        <v>4000</v>
      </c>
      <c r="CF27" t="s">
        <v>3</v>
      </c>
      <c r="CG27" t="s">
        <v>3</v>
      </c>
      <c r="CH27" s="1" t="s">
        <v>443</v>
      </c>
      <c r="CI27" s="1">
        <v>4000</v>
      </c>
      <c r="CJ27" t="s">
        <v>225</v>
      </c>
      <c r="CK27" s="1">
        <v>38000</v>
      </c>
      <c r="CL27" t="e" vm="24">
        <f>_FV(0,"076")</f>
        <v>#VALUE!</v>
      </c>
      <c r="CM27" t="s">
        <v>185</v>
      </c>
      <c r="CN27" t="s">
        <v>444</v>
      </c>
      <c r="CO27" t="s">
        <v>83</v>
      </c>
      <c r="CP27" t="s">
        <v>445</v>
      </c>
      <c r="CQ27" t="s">
        <v>446</v>
      </c>
      <c r="CR27" t="s">
        <v>447</v>
      </c>
      <c r="CS27" t="s">
        <v>448</v>
      </c>
      <c r="CT27" t="s">
        <v>188</v>
      </c>
      <c r="CU27" t="s">
        <v>154</v>
      </c>
      <c r="CV27" s="1">
        <v>1020</v>
      </c>
      <c r="CW27" t="s">
        <v>364</v>
      </c>
      <c r="CX27" t="s">
        <v>449</v>
      </c>
      <c r="CY27" s="1">
        <v>3684</v>
      </c>
      <c r="CZ27" s="1" t="s">
        <v>34</v>
      </c>
      <c r="DA27" t="s">
        <v>41</v>
      </c>
      <c r="DB27" t="s">
        <v>450</v>
      </c>
      <c r="DC27" t="s">
        <v>451</v>
      </c>
      <c r="DD27" t="s">
        <v>452</v>
      </c>
      <c r="DE27" t="s">
        <v>296</v>
      </c>
      <c r="DF27" t="s">
        <v>258</v>
      </c>
      <c r="DG27" t="s">
        <v>453</v>
      </c>
      <c r="DH27" t="s">
        <v>454</v>
      </c>
      <c r="DI27" t="s">
        <v>455</v>
      </c>
      <c r="DJ27" t="s">
        <v>185</v>
      </c>
      <c r="DK27" t="s">
        <v>456</v>
      </c>
      <c r="DL27" t="s">
        <v>457</v>
      </c>
      <c r="DM27" t="s">
        <v>208</v>
      </c>
      <c r="DN27" s="1">
        <v>10967</v>
      </c>
      <c r="DO27" t="s">
        <v>189</v>
      </c>
    </row>
    <row r="28" spans="1:119" x14ac:dyDescent="0.3">
      <c r="A28" s="1">
        <v>8000</v>
      </c>
      <c r="B28" s="1">
        <v>8037</v>
      </c>
      <c r="C28" s="1">
        <f t="shared" si="0"/>
        <v>8</v>
      </c>
      <c r="D28">
        <f t="shared" si="0"/>
        <v>8.0370000000000008</v>
      </c>
      <c r="E28" s="1">
        <f t="shared" si="1"/>
        <v>8</v>
      </c>
      <c r="F28" s="2">
        <f t="shared" si="2"/>
        <v>1.3690000000000598E-3</v>
      </c>
      <c r="G28" s="1"/>
      <c r="H28" s="1">
        <f t="shared" si="3"/>
        <v>1</v>
      </c>
      <c r="I28" s="1"/>
      <c r="K28" s="1"/>
      <c r="L28" s="1"/>
      <c r="M28" s="1"/>
      <c r="N28" s="1"/>
      <c r="O28" s="1">
        <v>8000</v>
      </c>
      <c r="P28" s="1">
        <v>7853</v>
      </c>
      <c r="Q28" s="1">
        <v>1652000</v>
      </c>
      <c r="R28" s="1">
        <v>304000</v>
      </c>
      <c r="S28" s="1">
        <v>307000</v>
      </c>
      <c r="T28" s="1">
        <v>49000</v>
      </c>
      <c r="U28" s="1">
        <v>4000</v>
      </c>
      <c r="V28" s="1">
        <v>3801</v>
      </c>
      <c r="W28" s="1">
        <v>22000</v>
      </c>
      <c r="X28" s="1" t="s">
        <v>3</v>
      </c>
      <c r="Y28" s="1">
        <v>22000</v>
      </c>
      <c r="Z28" s="1">
        <v>54000</v>
      </c>
      <c r="AA28" s="1">
        <v>74136</v>
      </c>
      <c r="AB28" s="1">
        <v>153000</v>
      </c>
      <c r="AC28" s="1">
        <v>143000</v>
      </c>
      <c r="AD28" s="1">
        <v>9869</v>
      </c>
      <c r="AE28" s="1">
        <v>71197</v>
      </c>
      <c r="AF28" s="1">
        <v>6762</v>
      </c>
      <c r="AG28" s="1">
        <v>8166</v>
      </c>
      <c r="AH28" s="1">
        <v>6000</v>
      </c>
      <c r="AI28" s="1">
        <v>10335</v>
      </c>
      <c r="AJ28" s="1">
        <v>29937</v>
      </c>
      <c r="AK28" s="1">
        <v>50408</v>
      </c>
      <c r="AL28" s="1">
        <v>1160</v>
      </c>
      <c r="AM28" s="1" t="s">
        <v>223</v>
      </c>
      <c r="AN28" s="1">
        <v>8775</v>
      </c>
      <c r="AO28" s="1">
        <v>58818</v>
      </c>
      <c r="AP28" s="1">
        <v>90772</v>
      </c>
      <c r="AQ28" s="1">
        <v>94000</v>
      </c>
      <c r="AR28" s="1" t="s">
        <v>458</v>
      </c>
      <c r="AS28" s="1">
        <v>24000</v>
      </c>
      <c r="AT28" s="1">
        <v>4913</v>
      </c>
      <c r="AU28" s="1">
        <v>70000</v>
      </c>
      <c r="AV28" s="1">
        <v>12000</v>
      </c>
      <c r="AW28" t="s">
        <v>3</v>
      </c>
      <c r="AX28" s="1">
        <v>23000</v>
      </c>
      <c r="AY28" s="1">
        <v>1000</v>
      </c>
      <c r="AZ28" s="1" t="s">
        <v>3</v>
      </c>
      <c r="BA28" s="1">
        <v>32000</v>
      </c>
      <c r="BB28" s="1">
        <v>17000</v>
      </c>
      <c r="BC28" s="1">
        <v>2000</v>
      </c>
      <c r="BD28" s="1" t="s">
        <v>3</v>
      </c>
      <c r="BE28" t="s">
        <v>3</v>
      </c>
      <c r="BF28" s="1">
        <v>6000</v>
      </c>
      <c r="BG28" s="1">
        <v>48000</v>
      </c>
      <c r="BH28" s="1">
        <v>39000</v>
      </c>
      <c r="BI28" s="1">
        <v>4000</v>
      </c>
      <c r="BJ28" s="1" t="s">
        <v>3</v>
      </c>
      <c r="BK28" s="1" t="s">
        <v>3</v>
      </c>
      <c r="BL28" s="1" t="s">
        <v>3</v>
      </c>
      <c r="BM28" s="1">
        <v>14000</v>
      </c>
      <c r="BN28" s="1">
        <v>2000</v>
      </c>
      <c r="BO28" s="1">
        <v>19000</v>
      </c>
      <c r="BP28" s="1">
        <v>1000</v>
      </c>
      <c r="BQ28" s="1" t="s">
        <v>3</v>
      </c>
      <c r="BR28" s="1">
        <v>1000</v>
      </c>
      <c r="BS28" t="s">
        <v>3</v>
      </c>
      <c r="BT28" s="1">
        <v>15000</v>
      </c>
      <c r="BU28" s="1" t="s">
        <v>3</v>
      </c>
      <c r="BV28" s="1">
        <v>25000</v>
      </c>
      <c r="BW28" s="1">
        <v>1000</v>
      </c>
      <c r="BX28" s="1">
        <v>8000</v>
      </c>
      <c r="BY28" s="1">
        <v>2000</v>
      </c>
      <c r="BZ28" s="1">
        <v>27000</v>
      </c>
      <c r="CA28" s="1">
        <v>7000</v>
      </c>
      <c r="CB28" t="s">
        <v>3</v>
      </c>
      <c r="CC28" t="s">
        <v>3</v>
      </c>
      <c r="CD28" s="1">
        <v>3000</v>
      </c>
      <c r="CE28" s="1">
        <v>11000</v>
      </c>
      <c r="CF28" t="s">
        <v>3</v>
      </c>
      <c r="CG28" t="s">
        <v>3</v>
      </c>
      <c r="CH28" s="1" t="s">
        <v>156</v>
      </c>
      <c r="CI28" s="1">
        <v>4000</v>
      </c>
      <c r="CJ28" t="s">
        <v>459</v>
      </c>
      <c r="CK28" s="1">
        <v>36000</v>
      </c>
      <c r="CL28" t="e" vm="25">
        <f>_FV(0,"127")</f>
        <v>#VALUE!</v>
      </c>
      <c r="CM28" t="s">
        <v>425</v>
      </c>
      <c r="CN28" t="s">
        <v>3</v>
      </c>
      <c r="CO28" t="s">
        <v>460</v>
      </c>
      <c r="CP28" t="s">
        <v>3</v>
      </c>
      <c r="CQ28" t="s">
        <v>461</v>
      </c>
      <c r="CR28" t="s">
        <v>3</v>
      </c>
      <c r="CS28" t="s">
        <v>462</v>
      </c>
      <c r="CT28" t="s">
        <v>3</v>
      </c>
      <c r="CU28" t="s">
        <v>463</v>
      </c>
      <c r="CV28" s="1">
        <v>1301</v>
      </c>
      <c r="CW28" t="s">
        <v>343</v>
      </c>
      <c r="CX28" t="s">
        <v>464</v>
      </c>
      <c r="CY28" s="1">
        <v>6627</v>
      </c>
      <c r="CZ28" s="1" t="s">
        <v>465</v>
      </c>
      <c r="DA28" t="s">
        <v>330</v>
      </c>
      <c r="DB28" t="s">
        <v>466</v>
      </c>
      <c r="DC28" t="s">
        <v>242</v>
      </c>
      <c r="DD28" t="s">
        <v>361</v>
      </c>
      <c r="DE28" t="s">
        <v>121</v>
      </c>
      <c r="DF28" t="s">
        <v>467</v>
      </c>
      <c r="DG28" t="s">
        <v>405</v>
      </c>
      <c r="DH28" t="s">
        <v>104</v>
      </c>
      <c r="DI28" t="s">
        <v>459</v>
      </c>
      <c r="DJ28" t="s">
        <v>468</v>
      </c>
      <c r="DK28" t="s">
        <v>469</v>
      </c>
      <c r="DL28" t="e" vm="2">
        <f>_FV(0,"000")</f>
        <v>#VALUE!</v>
      </c>
      <c r="DM28" t="s">
        <v>291</v>
      </c>
      <c r="DN28" s="1">
        <v>56580</v>
      </c>
      <c r="DO28" t="s">
        <v>393</v>
      </c>
    </row>
    <row r="29" spans="1:119" x14ac:dyDescent="0.3">
      <c r="A29" s="1">
        <v>8000</v>
      </c>
      <c r="B29" s="1">
        <v>8619</v>
      </c>
      <c r="C29" s="1">
        <f t="shared" si="0"/>
        <v>8</v>
      </c>
      <c r="D29">
        <f t="shared" si="0"/>
        <v>8.6189999999999998</v>
      </c>
      <c r="E29" s="1">
        <f t="shared" si="1"/>
        <v>9</v>
      </c>
      <c r="F29" s="2">
        <f t="shared" si="2"/>
        <v>0.3831609999999997</v>
      </c>
      <c r="G29" s="1"/>
      <c r="H29" s="1">
        <f t="shared" si="3"/>
        <v>0</v>
      </c>
      <c r="I29" s="1"/>
      <c r="J29" s="1"/>
      <c r="K29" s="1"/>
      <c r="L29" s="1"/>
      <c r="M29" s="1"/>
      <c r="N29" s="1"/>
      <c r="O29" s="1">
        <v>8000</v>
      </c>
      <c r="P29" s="1">
        <v>9144</v>
      </c>
      <c r="Q29" s="1">
        <v>2075000</v>
      </c>
      <c r="R29" s="1">
        <v>359000</v>
      </c>
      <c r="S29" s="1">
        <v>318000</v>
      </c>
      <c r="T29" s="1">
        <v>85000</v>
      </c>
      <c r="U29" s="1">
        <v>4000</v>
      </c>
      <c r="V29" s="1">
        <v>4266</v>
      </c>
      <c r="W29" s="1">
        <v>20000</v>
      </c>
      <c r="X29" s="1">
        <v>2000</v>
      </c>
      <c r="Y29" s="1">
        <v>18000</v>
      </c>
      <c r="Z29" s="1">
        <v>79000</v>
      </c>
      <c r="AA29" s="1">
        <v>102800</v>
      </c>
      <c r="AB29" s="1">
        <v>190000</v>
      </c>
      <c r="AC29" s="1">
        <v>177000</v>
      </c>
      <c r="AD29" s="1">
        <v>13308</v>
      </c>
      <c r="AE29" s="1">
        <v>57592</v>
      </c>
      <c r="AF29" s="1">
        <v>9686</v>
      </c>
      <c r="AG29" s="1">
        <v>9233</v>
      </c>
      <c r="AH29" s="1">
        <v>10000</v>
      </c>
      <c r="AI29" s="1">
        <v>12858</v>
      </c>
      <c r="AJ29" s="1">
        <v>41627</v>
      </c>
      <c r="AK29" s="1">
        <v>57290</v>
      </c>
      <c r="AL29" s="1">
        <v>1442</v>
      </c>
      <c r="AM29" s="1" t="s">
        <v>470</v>
      </c>
      <c r="AN29" s="1">
        <v>10028</v>
      </c>
      <c r="AO29" s="1">
        <v>34770</v>
      </c>
      <c r="AP29" s="1">
        <v>119895</v>
      </c>
      <c r="AQ29" s="1">
        <v>117000</v>
      </c>
      <c r="AR29" s="1" t="s">
        <v>471</v>
      </c>
      <c r="AS29" s="1">
        <v>25000</v>
      </c>
      <c r="AT29" s="1">
        <v>5952</v>
      </c>
      <c r="AU29" s="1">
        <v>68000</v>
      </c>
      <c r="AV29" s="1">
        <v>16000</v>
      </c>
      <c r="AW29" s="1">
        <v>1000</v>
      </c>
      <c r="AX29" s="1">
        <v>28000</v>
      </c>
      <c r="AY29" s="1" t="s">
        <v>3</v>
      </c>
      <c r="AZ29" s="1" t="s">
        <v>3</v>
      </c>
      <c r="BA29" s="1">
        <v>42000</v>
      </c>
      <c r="BB29" s="1">
        <v>35000</v>
      </c>
      <c r="BC29" t="s">
        <v>3</v>
      </c>
      <c r="BD29" s="1">
        <v>2000</v>
      </c>
      <c r="BE29" t="s">
        <v>3</v>
      </c>
      <c r="BF29" s="1">
        <v>12000</v>
      </c>
      <c r="BG29" s="1">
        <v>79000</v>
      </c>
      <c r="BH29" s="1">
        <v>23000</v>
      </c>
      <c r="BI29" s="1">
        <v>6000</v>
      </c>
      <c r="BJ29" s="1" t="s">
        <v>3</v>
      </c>
      <c r="BK29" s="1">
        <v>1000</v>
      </c>
      <c r="BL29" s="1" t="s">
        <v>3</v>
      </c>
      <c r="BM29" s="1">
        <v>15000</v>
      </c>
      <c r="BN29" s="1">
        <v>10000</v>
      </c>
      <c r="BO29" s="1">
        <v>11000</v>
      </c>
      <c r="BP29" s="1" t="s">
        <v>3</v>
      </c>
      <c r="BQ29" s="1" t="s">
        <v>3</v>
      </c>
      <c r="BR29" s="1">
        <v>1000</v>
      </c>
      <c r="BS29" t="s">
        <v>3</v>
      </c>
      <c r="BT29" s="1">
        <v>11000</v>
      </c>
      <c r="BU29" s="1" t="s">
        <v>3</v>
      </c>
      <c r="BV29" s="1">
        <v>20000</v>
      </c>
      <c r="BW29" s="1">
        <v>6000</v>
      </c>
      <c r="BX29" s="1">
        <v>9000</v>
      </c>
      <c r="BY29" s="1">
        <v>3000</v>
      </c>
      <c r="BZ29" s="1">
        <v>21000</v>
      </c>
      <c r="CA29" s="1">
        <v>9000</v>
      </c>
      <c r="CB29" s="1">
        <v>4000</v>
      </c>
      <c r="CC29" t="s">
        <v>3</v>
      </c>
      <c r="CD29" s="1">
        <v>4000</v>
      </c>
      <c r="CE29" s="1">
        <v>28000</v>
      </c>
      <c r="CF29" s="1">
        <v>2000</v>
      </c>
      <c r="CG29" s="1" t="s">
        <v>3</v>
      </c>
      <c r="CH29" s="1" t="s">
        <v>186</v>
      </c>
      <c r="CI29" s="1">
        <v>5000</v>
      </c>
      <c r="CJ29" s="1" t="s">
        <v>383</v>
      </c>
      <c r="CK29" s="1">
        <v>37000</v>
      </c>
      <c r="CL29" t="e" vm="26">
        <f>_FV(0,"037")</f>
        <v>#VALUE!</v>
      </c>
      <c r="CM29" t="s">
        <v>217</v>
      </c>
      <c r="CN29" t="s">
        <v>3</v>
      </c>
      <c r="CO29" t="s">
        <v>351</v>
      </c>
      <c r="CP29" t="s">
        <v>3</v>
      </c>
      <c r="CQ29" t="s">
        <v>472</v>
      </c>
      <c r="CR29" t="s">
        <v>3</v>
      </c>
      <c r="CS29" t="s">
        <v>473</v>
      </c>
      <c r="CT29" t="s">
        <v>3</v>
      </c>
      <c r="CU29" s="1">
        <v>1117</v>
      </c>
      <c r="CV29" s="1">
        <v>1414</v>
      </c>
      <c r="CW29" t="s">
        <v>331</v>
      </c>
      <c r="CX29" s="1">
        <v>1000</v>
      </c>
      <c r="CY29" s="1">
        <v>8661</v>
      </c>
      <c r="CZ29" s="1" t="s">
        <v>231</v>
      </c>
      <c r="DA29" t="s">
        <v>96</v>
      </c>
      <c r="DB29" t="s">
        <v>373</v>
      </c>
      <c r="DC29" t="s">
        <v>474</v>
      </c>
      <c r="DD29" t="s">
        <v>475</v>
      </c>
      <c r="DE29" t="s">
        <v>476</v>
      </c>
      <c r="DF29" t="s">
        <v>86</v>
      </c>
      <c r="DG29" t="s">
        <v>477</v>
      </c>
      <c r="DH29" t="s">
        <v>478</v>
      </c>
      <c r="DI29" t="s">
        <v>479</v>
      </c>
      <c r="DJ29" t="s">
        <v>235</v>
      </c>
      <c r="DK29" t="s">
        <v>349</v>
      </c>
      <c r="DL29" t="s">
        <v>3</v>
      </c>
      <c r="DM29" t="s">
        <v>480</v>
      </c>
      <c r="DN29" s="1">
        <v>81420</v>
      </c>
      <c r="DO29" t="s">
        <v>481</v>
      </c>
    </row>
    <row r="30" spans="1:119" x14ac:dyDescent="0.3">
      <c r="A30" s="1">
        <v>9000</v>
      </c>
      <c r="B30" s="1">
        <v>9376</v>
      </c>
      <c r="C30" s="1">
        <f t="shared" si="0"/>
        <v>9</v>
      </c>
      <c r="D30">
        <f t="shared" si="0"/>
        <v>9.3759999999999994</v>
      </c>
      <c r="E30" s="1">
        <f t="shared" si="1"/>
        <v>9</v>
      </c>
      <c r="F30" s="2">
        <f t="shared" si="2"/>
        <v>0.14137599999999959</v>
      </c>
      <c r="G30" s="1"/>
      <c r="H30" s="1">
        <f t="shared" si="3"/>
        <v>1</v>
      </c>
      <c r="I30" s="1"/>
      <c r="J30" s="1"/>
      <c r="K30" s="1"/>
      <c r="L30" s="1"/>
      <c r="M30" s="1"/>
      <c r="N30" s="1"/>
      <c r="O30" s="1">
        <v>9000</v>
      </c>
      <c r="P30" s="1">
        <v>9985</v>
      </c>
      <c r="Q30" s="1">
        <v>2574000</v>
      </c>
      <c r="R30" s="1">
        <v>480000</v>
      </c>
      <c r="S30" s="1">
        <v>481000</v>
      </c>
      <c r="T30" s="1">
        <v>75000</v>
      </c>
      <c r="U30" s="1">
        <v>1000</v>
      </c>
      <c r="V30" s="1">
        <v>3781</v>
      </c>
      <c r="W30" s="1">
        <v>26000</v>
      </c>
      <c r="X30" s="1">
        <v>3000</v>
      </c>
      <c r="Y30" s="1">
        <v>23000</v>
      </c>
      <c r="Z30" s="1">
        <v>72000</v>
      </c>
      <c r="AA30" s="1">
        <v>98038</v>
      </c>
      <c r="AB30" s="1">
        <v>248000</v>
      </c>
      <c r="AC30" s="1">
        <v>233000</v>
      </c>
      <c r="AD30" s="1">
        <v>11385</v>
      </c>
      <c r="AE30" s="1">
        <v>74592</v>
      </c>
      <c r="AF30" s="1">
        <v>7442</v>
      </c>
      <c r="AG30" s="1">
        <v>8960</v>
      </c>
      <c r="AH30" s="1">
        <v>8000</v>
      </c>
      <c r="AI30" s="1">
        <v>9266</v>
      </c>
      <c r="AJ30" s="1">
        <v>34087</v>
      </c>
      <c r="AK30" s="1">
        <v>60754</v>
      </c>
      <c r="AL30" s="1">
        <v>1209</v>
      </c>
      <c r="AM30" s="1" t="s">
        <v>164</v>
      </c>
      <c r="AN30" s="1">
        <v>11320</v>
      </c>
      <c r="AO30" s="1">
        <v>37448</v>
      </c>
      <c r="AP30" s="1">
        <v>153539</v>
      </c>
      <c r="AQ30" s="1">
        <v>154000</v>
      </c>
      <c r="AR30" s="1" t="s">
        <v>178</v>
      </c>
      <c r="AS30" s="1">
        <v>25000</v>
      </c>
      <c r="AT30" s="1">
        <v>6200</v>
      </c>
      <c r="AU30" s="1">
        <v>110000</v>
      </c>
      <c r="AV30" s="1">
        <v>19000</v>
      </c>
      <c r="AW30" s="1">
        <v>4000</v>
      </c>
      <c r="AX30" s="1">
        <v>38000</v>
      </c>
      <c r="AY30" s="1">
        <v>1000</v>
      </c>
      <c r="AZ30" s="1" t="s">
        <v>3</v>
      </c>
      <c r="BA30" s="1">
        <v>44000</v>
      </c>
      <c r="BB30" s="1">
        <v>38000</v>
      </c>
      <c r="BC30" s="1">
        <v>1000</v>
      </c>
      <c r="BD30" s="1">
        <v>2000</v>
      </c>
      <c r="BE30" t="s">
        <v>3</v>
      </c>
      <c r="BF30" s="1">
        <v>7000</v>
      </c>
      <c r="BG30" s="1">
        <v>101000</v>
      </c>
      <c r="BH30" s="1">
        <v>40000</v>
      </c>
      <c r="BI30" s="1">
        <v>12000</v>
      </c>
      <c r="BJ30" s="1" t="s">
        <v>3</v>
      </c>
      <c r="BK30" s="1">
        <v>1000</v>
      </c>
      <c r="BL30" s="1" t="s">
        <v>3</v>
      </c>
      <c r="BM30" s="1">
        <v>10000</v>
      </c>
      <c r="BN30" s="1">
        <v>22000</v>
      </c>
      <c r="BO30" s="1">
        <v>21000</v>
      </c>
      <c r="BP30" s="1" t="s">
        <v>3</v>
      </c>
      <c r="BQ30" s="1" t="s">
        <v>3</v>
      </c>
      <c r="BR30" t="s">
        <v>3</v>
      </c>
      <c r="BS30" t="s">
        <v>3</v>
      </c>
      <c r="BT30" s="1">
        <v>16000</v>
      </c>
      <c r="BU30" s="1" t="s">
        <v>3</v>
      </c>
      <c r="BV30" s="1">
        <v>32000</v>
      </c>
      <c r="BW30" s="1">
        <v>29000</v>
      </c>
      <c r="BX30" s="1">
        <v>15000</v>
      </c>
      <c r="BY30" s="1">
        <v>7000</v>
      </c>
      <c r="BZ30" s="1">
        <v>20000</v>
      </c>
      <c r="CA30" s="1">
        <v>7000</v>
      </c>
      <c r="CB30" t="s">
        <v>3</v>
      </c>
      <c r="CC30" t="s">
        <v>3</v>
      </c>
      <c r="CD30" s="1">
        <v>8000</v>
      </c>
      <c r="CE30" s="1">
        <v>32000</v>
      </c>
      <c r="CF30" t="s">
        <v>3</v>
      </c>
      <c r="CG30" s="1" t="s">
        <v>3</v>
      </c>
      <c r="CH30" s="1" t="s">
        <v>278</v>
      </c>
      <c r="CI30" s="1">
        <v>4000</v>
      </c>
      <c r="CJ30" t="s">
        <v>482</v>
      </c>
      <c r="CK30" s="1">
        <v>40000</v>
      </c>
      <c r="CL30" t="s">
        <v>483</v>
      </c>
      <c r="CM30" t="s">
        <v>273</v>
      </c>
      <c r="CN30" t="s">
        <v>3</v>
      </c>
      <c r="CO30" t="s">
        <v>421</v>
      </c>
      <c r="CP30" t="s">
        <v>3</v>
      </c>
      <c r="CQ30" t="s">
        <v>484</v>
      </c>
      <c r="CR30" t="s">
        <v>3</v>
      </c>
      <c r="CS30" t="s">
        <v>219</v>
      </c>
      <c r="CT30" t="s">
        <v>3</v>
      </c>
      <c r="CU30" s="1">
        <v>1169</v>
      </c>
      <c r="CV30" s="1">
        <v>1412</v>
      </c>
      <c r="CW30" t="s">
        <v>303</v>
      </c>
      <c r="CX30" t="s">
        <v>485</v>
      </c>
      <c r="CY30" s="1">
        <v>9597</v>
      </c>
      <c r="CZ30" s="1" t="s">
        <v>57</v>
      </c>
      <c r="DA30" t="s">
        <v>309</v>
      </c>
      <c r="DB30" t="s">
        <v>486</v>
      </c>
      <c r="DC30" t="s">
        <v>487</v>
      </c>
      <c r="DD30" t="s">
        <v>488</v>
      </c>
      <c r="DE30" t="s">
        <v>195</v>
      </c>
      <c r="DF30" t="s">
        <v>480</v>
      </c>
      <c r="DG30" t="s">
        <v>489</v>
      </c>
      <c r="DH30" t="s">
        <v>490</v>
      </c>
      <c r="DI30" t="s">
        <v>440</v>
      </c>
      <c r="DJ30" t="s">
        <v>464</v>
      </c>
      <c r="DK30" t="s">
        <v>283</v>
      </c>
      <c r="DL30" t="e" vm="2">
        <f>_FV(0,"000")</f>
        <v>#VALUE!</v>
      </c>
      <c r="DM30" t="s">
        <v>256</v>
      </c>
      <c r="DN30" s="1">
        <v>105298</v>
      </c>
      <c r="DO30" t="s">
        <v>491</v>
      </c>
    </row>
    <row r="31" spans="1:119" x14ac:dyDescent="0.3">
      <c r="A31" s="1">
        <v>8000</v>
      </c>
      <c r="B31" s="1">
        <v>7274</v>
      </c>
      <c r="C31" s="1">
        <f t="shared" si="0"/>
        <v>8</v>
      </c>
      <c r="D31">
        <f t="shared" si="0"/>
        <v>7.274</v>
      </c>
      <c r="E31" s="1">
        <f t="shared" si="1"/>
        <v>7</v>
      </c>
      <c r="F31" s="2">
        <f t="shared" si="2"/>
        <v>0.52707599999999999</v>
      </c>
      <c r="G31" s="1"/>
      <c r="H31" s="1">
        <f t="shared" si="3"/>
        <v>0</v>
      </c>
      <c r="I31" s="1"/>
      <c r="J31" s="1"/>
      <c r="K31" s="1"/>
      <c r="L31" s="1"/>
      <c r="M31" s="1"/>
      <c r="N31" s="1"/>
      <c r="O31" s="1">
        <v>8000</v>
      </c>
      <c r="P31" s="1">
        <v>7038</v>
      </c>
      <c r="Q31" s="1">
        <v>1075000</v>
      </c>
      <c r="R31" s="1">
        <v>190000</v>
      </c>
      <c r="S31" s="1">
        <v>177000</v>
      </c>
      <c r="T31" s="1">
        <v>42000</v>
      </c>
      <c r="U31" s="1">
        <v>3000</v>
      </c>
      <c r="V31" s="1">
        <v>4050</v>
      </c>
      <c r="W31" s="1">
        <v>10000</v>
      </c>
      <c r="X31" s="1">
        <v>2000</v>
      </c>
      <c r="Y31" s="1">
        <v>8000</v>
      </c>
      <c r="Z31" s="1">
        <v>81000</v>
      </c>
      <c r="AA31" s="1">
        <v>106600</v>
      </c>
      <c r="AB31" s="1">
        <v>116000</v>
      </c>
      <c r="AC31" s="1">
        <v>92000</v>
      </c>
      <c r="AD31" s="1">
        <v>12442</v>
      </c>
      <c r="AE31" s="1">
        <v>59759</v>
      </c>
      <c r="AF31" s="1">
        <v>9644</v>
      </c>
      <c r="AG31" s="1">
        <v>9150</v>
      </c>
      <c r="AH31" s="1">
        <v>10000</v>
      </c>
      <c r="AI31" s="1">
        <v>11979</v>
      </c>
      <c r="AJ31" s="1">
        <v>41105</v>
      </c>
      <c r="AK31" s="1">
        <v>58379</v>
      </c>
      <c r="AL31" s="1">
        <v>1154</v>
      </c>
      <c r="AM31" s="1" t="s">
        <v>492</v>
      </c>
      <c r="AN31" s="1">
        <v>8416</v>
      </c>
      <c r="AO31" s="1">
        <v>36860</v>
      </c>
      <c r="AP31" s="1">
        <v>104796</v>
      </c>
      <c r="AQ31" s="1">
        <v>74000</v>
      </c>
      <c r="AR31" s="1" t="s">
        <v>493</v>
      </c>
      <c r="AS31" s="1">
        <v>19000</v>
      </c>
      <c r="AT31" s="1">
        <v>6200</v>
      </c>
      <c r="AU31" s="1">
        <v>40000</v>
      </c>
      <c r="AV31" s="1">
        <v>7000</v>
      </c>
      <c r="AW31" t="s">
        <v>3</v>
      </c>
      <c r="AX31" s="1">
        <v>19000</v>
      </c>
      <c r="AY31" s="1" t="s">
        <v>3</v>
      </c>
      <c r="AZ31" s="1" t="s">
        <v>3</v>
      </c>
      <c r="BA31" s="1">
        <v>23000</v>
      </c>
      <c r="BB31" s="1">
        <v>18000</v>
      </c>
      <c r="BC31" t="s">
        <v>3</v>
      </c>
      <c r="BD31" t="s">
        <v>3</v>
      </c>
      <c r="BE31" t="s">
        <v>3</v>
      </c>
      <c r="BF31" s="1">
        <v>6000</v>
      </c>
      <c r="BG31" s="1">
        <v>27000</v>
      </c>
      <c r="BH31" s="1">
        <v>23000</v>
      </c>
      <c r="BI31" s="1">
        <v>2000</v>
      </c>
      <c r="BJ31" s="1" t="s">
        <v>3</v>
      </c>
      <c r="BK31" t="s">
        <v>3</v>
      </c>
      <c r="BL31" s="1" t="s">
        <v>3</v>
      </c>
      <c r="BM31" s="1">
        <v>10000</v>
      </c>
      <c r="BN31" s="1">
        <v>2000</v>
      </c>
      <c r="BO31" s="1">
        <v>13000</v>
      </c>
      <c r="BP31" t="s">
        <v>3</v>
      </c>
      <c r="BQ31" s="1" t="s">
        <v>3</v>
      </c>
      <c r="BR31" t="s">
        <v>3</v>
      </c>
      <c r="BS31" t="s">
        <v>3</v>
      </c>
      <c r="BT31" s="1">
        <v>5000</v>
      </c>
      <c r="BU31" s="1" t="s">
        <v>3</v>
      </c>
      <c r="BV31" s="1">
        <v>15000</v>
      </c>
      <c r="BW31" s="1">
        <v>4000</v>
      </c>
      <c r="BX31" s="1">
        <v>4000</v>
      </c>
      <c r="BY31" t="s">
        <v>3</v>
      </c>
      <c r="BZ31" s="1">
        <v>13000</v>
      </c>
      <c r="CA31" s="1">
        <v>4000</v>
      </c>
      <c r="CB31" s="1">
        <v>1000</v>
      </c>
      <c r="CC31" t="s">
        <v>3</v>
      </c>
      <c r="CD31" t="s">
        <v>3</v>
      </c>
      <c r="CE31" s="1">
        <v>6000</v>
      </c>
      <c r="CF31" t="s">
        <v>3</v>
      </c>
      <c r="CG31" t="s">
        <v>3</v>
      </c>
      <c r="CH31" s="1" t="s">
        <v>494</v>
      </c>
      <c r="CI31" s="1">
        <v>4000</v>
      </c>
      <c r="CJ31" t="s">
        <v>290</v>
      </c>
      <c r="CK31" s="1">
        <v>36000</v>
      </c>
      <c r="CL31" t="e" vm="27">
        <f>_FV(0,"011")</f>
        <v>#VALUE!</v>
      </c>
      <c r="CM31" t="s">
        <v>480</v>
      </c>
      <c r="CN31" t="s">
        <v>495</v>
      </c>
      <c r="CO31" t="s">
        <v>496</v>
      </c>
      <c r="CP31" t="s">
        <v>497</v>
      </c>
      <c r="CQ31" t="s">
        <v>247</v>
      </c>
      <c r="CR31" t="s">
        <v>498</v>
      </c>
      <c r="CS31" t="s">
        <v>499</v>
      </c>
      <c r="CT31" t="s">
        <v>500</v>
      </c>
      <c r="CU31" t="s">
        <v>501</v>
      </c>
      <c r="CV31" s="1">
        <v>1294</v>
      </c>
      <c r="CW31" t="s">
        <v>502</v>
      </c>
      <c r="CX31" t="s">
        <v>503</v>
      </c>
      <c r="CY31" s="1">
        <v>5349</v>
      </c>
      <c r="CZ31" s="1" t="s">
        <v>297</v>
      </c>
      <c r="DA31" t="s">
        <v>504</v>
      </c>
      <c r="DB31" t="s">
        <v>505</v>
      </c>
      <c r="DC31" t="s">
        <v>272</v>
      </c>
      <c r="DD31" t="s">
        <v>115</v>
      </c>
      <c r="DE31" t="s">
        <v>506</v>
      </c>
      <c r="DF31" t="s">
        <v>493</v>
      </c>
      <c r="DG31" t="s">
        <v>507</v>
      </c>
      <c r="DH31" t="s">
        <v>252</v>
      </c>
      <c r="DI31" t="s">
        <v>5</v>
      </c>
      <c r="DJ31" t="s">
        <v>145</v>
      </c>
      <c r="DK31" t="s">
        <v>508</v>
      </c>
      <c r="DL31" t="e" vm="2">
        <f>_FV(0,"000")</f>
        <v>#VALUE!</v>
      </c>
      <c r="DM31" t="s">
        <v>509</v>
      </c>
      <c r="DN31" s="1">
        <v>24299</v>
      </c>
      <c r="DO31" t="s">
        <v>287</v>
      </c>
    </row>
    <row r="32" spans="1:119" x14ac:dyDescent="0.3">
      <c r="A32" s="1">
        <v>10000</v>
      </c>
      <c r="B32" s="1">
        <v>10435</v>
      </c>
      <c r="C32" s="1">
        <f t="shared" si="0"/>
        <v>10</v>
      </c>
      <c r="D32">
        <f t="shared" si="0"/>
        <v>10.435</v>
      </c>
      <c r="E32" s="1">
        <f t="shared" si="1"/>
        <v>10</v>
      </c>
      <c r="F32" s="2">
        <f t="shared" si="2"/>
        <v>0.18922500000000042</v>
      </c>
      <c r="G32" s="1"/>
      <c r="H32" s="1">
        <f t="shared" si="3"/>
        <v>1</v>
      </c>
      <c r="I32" s="1"/>
      <c r="K32" s="1"/>
      <c r="L32" s="1"/>
      <c r="M32" s="1"/>
      <c r="N32" s="1"/>
      <c r="O32" s="1">
        <v>10000</v>
      </c>
      <c r="P32" s="1">
        <v>11923</v>
      </c>
      <c r="Q32" s="1">
        <v>4425000</v>
      </c>
      <c r="R32" s="1">
        <v>779000</v>
      </c>
      <c r="S32" s="1">
        <v>767000</v>
      </c>
      <c r="T32" s="1">
        <v>148000</v>
      </c>
      <c r="U32" s="1">
        <v>1000</v>
      </c>
      <c r="V32" s="1">
        <v>4008</v>
      </c>
      <c r="W32" s="1">
        <v>42000</v>
      </c>
      <c r="X32" s="1" t="s">
        <v>3</v>
      </c>
      <c r="Y32" s="1">
        <v>42000</v>
      </c>
      <c r="Z32" s="1">
        <v>103000</v>
      </c>
      <c r="AA32" s="1">
        <v>104381</v>
      </c>
      <c r="AB32" s="1">
        <v>322000</v>
      </c>
      <c r="AC32" s="1">
        <v>348000</v>
      </c>
      <c r="AD32" s="1">
        <v>12143</v>
      </c>
      <c r="AE32" s="1">
        <v>63227</v>
      </c>
      <c r="AF32" s="1">
        <v>9048</v>
      </c>
      <c r="AG32" s="1">
        <v>9016</v>
      </c>
      <c r="AH32" s="1">
        <v>10000</v>
      </c>
      <c r="AI32" s="1">
        <v>11630</v>
      </c>
      <c r="AJ32" s="1">
        <v>37546</v>
      </c>
      <c r="AK32" s="1">
        <v>53437</v>
      </c>
      <c r="AL32" s="1">
        <v>1317</v>
      </c>
      <c r="AM32" s="1" t="s">
        <v>325</v>
      </c>
      <c r="AN32" s="1">
        <v>11537</v>
      </c>
      <c r="AO32" s="1">
        <v>56016</v>
      </c>
      <c r="AP32" s="1">
        <v>133244</v>
      </c>
      <c r="AQ32" s="1">
        <v>188000</v>
      </c>
      <c r="AR32" s="1" t="s">
        <v>510</v>
      </c>
      <c r="AS32" s="1">
        <v>27000</v>
      </c>
      <c r="AT32" s="1">
        <v>5913</v>
      </c>
      <c r="AU32" s="1">
        <v>159000</v>
      </c>
      <c r="AV32" s="1">
        <v>28000</v>
      </c>
      <c r="AW32" s="1">
        <v>1000</v>
      </c>
      <c r="AX32" s="1">
        <v>54000</v>
      </c>
      <c r="AY32" s="1" t="s">
        <v>3</v>
      </c>
      <c r="AZ32" s="1">
        <v>1000</v>
      </c>
      <c r="BA32" s="1">
        <v>81000</v>
      </c>
      <c r="BB32" s="1">
        <v>60000</v>
      </c>
      <c r="BC32" s="1">
        <v>6000</v>
      </c>
      <c r="BD32" s="1">
        <v>1000</v>
      </c>
      <c r="BE32" t="s">
        <v>3</v>
      </c>
      <c r="BF32" s="1">
        <v>16000</v>
      </c>
      <c r="BG32" s="1">
        <v>149000</v>
      </c>
      <c r="BH32" s="1">
        <v>90000</v>
      </c>
      <c r="BI32" s="1">
        <v>21000</v>
      </c>
      <c r="BJ32" s="1" t="s">
        <v>3</v>
      </c>
      <c r="BK32" s="1" t="s">
        <v>3</v>
      </c>
      <c r="BL32" s="1" t="s">
        <v>3</v>
      </c>
      <c r="BM32" s="1">
        <v>51000</v>
      </c>
      <c r="BN32" s="1">
        <v>14000</v>
      </c>
      <c r="BO32" s="1">
        <v>33000</v>
      </c>
      <c r="BP32" s="1">
        <v>2000</v>
      </c>
      <c r="BQ32" s="1" t="s">
        <v>3</v>
      </c>
      <c r="BR32" s="1">
        <v>2000</v>
      </c>
      <c r="BS32" t="s">
        <v>3</v>
      </c>
      <c r="BT32" s="1">
        <v>33000</v>
      </c>
      <c r="BU32" s="1" t="s">
        <v>3</v>
      </c>
      <c r="BV32" s="1">
        <v>57000</v>
      </c>
      <c r="BW32" s="1">
        <v>12000</v>
      </c>
      <c r="BX32" s="1">
        <v>13000</v>
      </c>
      <c r="BY32" s="1">
        <v>9000</v>
      </c>
      <c r="BZ32" s="1">
        <v>47000</v>
      </c>
      <c r="CA32" s="1">
        <v>21000</v>
      </c>
      <c r="CB32" s="1">
        <v>2000</v>
      </c>
      <c r="CC32" t="s">
        <v>3</v>
      </c>
      <c r="CD32" s="1">
        <v>8000</v>
      </c>
      <c r="CE32" s="1">
        <v>33000</v>
      </c>
      <c r="CF32" t="s">
        <v>3</v>
      </c>
      <c r="CG32" s="1" t="s">
        <v>3</v>
      </c>
      <c r="CH32" s="1" t="s">
        <v>46</v>
      </c>
      <c r="CI32" s="1">
        <v>4000</v>
      </c>
      <c r="CJ32" t="s">
        <v>511</v>
      </c>
      <c r="CK32" s="1">
        <v>39000</v>
      </c>
      <c r="CL32" t="s">
        <v>512</v>
      </c>
      <c r="CM32" t="s">
        <v>502</v>
      </c>
      <c r="CN32" t="s">
        <v>3</v>
      </c>
      <c r="CO32" t="s">
        <v>310</v>
      </c>
      <c r="CP32" t="s">
        <v>3</v>
      </c>
      <c r="CQ32" t="s">
        <v>513</v>
      </c>
      <c r="CR32" t="s">
        <v>3</v>
      </c>
      <c r="CS32" t="s">
        <v>514</v>
      </c>
      <c r="CT32" t="s">
        <v>3</v>
      </c>
      <c r="CU32" s="1">
        <v>1224</v>
      </c>
      <c r="CV32" s="1">
        <v>1413</v>
      </c>
      <c r="CW32" t="s">
        <v>66</v>
      </c>
      <c r="CX32" t="s">
        <v>515</v>
      </c>
      <c r="CY32" s="1">
        <v>12494</v>
      </c>
      <c r="CZ32" s="1" t="s">
        <v>516</v>
      </c>
      <c r="DA32" t="s">
        <v>272</v>
      </c>
      <c r="DB32" t="s">
        <v>165</v>
      </c>
      <c r="DC32" t="s">
        <v>148</v>
      </c>
      <c r="DD32" t="s">
        <v>517</v>
      </c>
      <c r="DE32" t="s">
        <v>85</v>
      </c>
      <c r="DF32" t="s">
        <v>518</v>
      </c>
      <c r="DG32" t="s">
        <v>412</v>
      </c>
      <c r="DH32" t="s">
        <v>519</v>
      </c>
      <c r="DI32" t="s">
        <v>520</v>
      </c>
      <c r="DJ32" t="s">
        <v>165</v>
      </c>
      <c r="DK32" t="s">
        <v>176</v>
      </c>
      <c r="DL32" t="s">
        <v>3</v>
      </c>
      <c r="DM32" t="s">
        <v>114</v>
      </c>
      <c r="DN32" s="1">
        <v>220266</v>
      </c>
      <c r="DO32" t="s">
        <v>126</v>
      </c>
    </row>
    <row r="33" spans="1:119" x14ac:dyDescent="0.3">
      <c r="A33" s="1">
        <v>8000</v>
      </c>
      <c r="B33" s="1">
        <v>8059</v>
      </c>
      <c r="C33" s="1">
        <f t="shared" si="0"/>
        <v>8</v>
      </c>
      <c r="D33">
        <f t="shared" si="0"/>
        <v>8.0589999999999993</v>
      </c>
      <c r="E33" s="1">
        <f t="shared" si="1"/>
        <v>8</v>
      </c>
      <c r="F33" s="2">
        <f t="shared" si="2"/>
        <v>3.4809999999999143E-3</v>
      </c>
      <c r="G33" s="1"/>
      <c r="H33" s="1">
        <f t="shared" si="3"/>
        <v>1</v>
      </c>
      <c r="I33" s="1"/>
      <c r="J33" s="1"/>
      <c r="K33" s="1"/>
      <c r="L33" s="1"/>
      <c r="M33" s="1"/>
      <c r="N33" s="1"/>
      <c r="O33" s="1">
        <v>8000</v>
      </c>
      <c r="P33" s="1">
        <v>8464</v>
      </c>
      <c r="Q33" s="1">
        <v>2067000</v>
      </c>
      <c r="R33" s="1">
        <v>364000</v>
      </c>
      <c r="S33" s="1">
        <v>342000</v>
      </c>
      <c r="T33" s="1">
        <v>79000</v>
      </c>
      <c r="U33" s="1">
        <v>1000</v>
      </c>
      <c r="V33" s="1">
        <v>4071</v>
      </c>
      <c r="W33" s="1">
        <v>28000</v>
      </c>
      <c r="X33" s="1">
        <v>1000</v>
      </c>
      <c r="Y33" s="1">
        <v>27000</v>
      </c>
      <c r="Z33" s="1">
        <v>43000</v>
      </c>
      <c r="AA33" s="1">
        <v>72857</v>
      </c>
      <c r="AB33" s="1">
        <v>141000</v>
      </c>
      <c r="AC33" s="1">
        <v>178000</v>
      </c>
      <c r="AD33" s="1">
        <v>11684</v>
      </c>
      <c r="AE33" s="1">
        <v>64183</v>
      </c>
      <c r="AF33" s="1">
        <v>7537</v>
      </c>
      <c r="AG33" s="1">
        <v>8576</v>
      </c>
      <c r="AH33" s="1">
        <v>7000</v>
      </c>
      <c r="AI33" s="1">
        <v>11351</v>
      </c>
      <c r="AJ33" s="1">
        <v>34703</v>
      </c>
      <c r="AK33" s="1">
        <v>39544</v>
      </c>
      <c r="AL33" s="1">
        <v>1342</v>
      </c>
      <c r="AM33" s="1" t="s">
        <v>521</v>
      </c>
      <c r="AN33" s="1">
        <v>7390</v>
      </c>
      <c r="AO33" s="1">
        <v>126804</v>
      </c>
      <c r="AP33" s="1">
        <v>51557</v>
      </c>
      <c r="AQ33" s="1">
        <v>79000</v>
      </c>
      <c r="AR33" s="1" t="s">
        <v>497</v>
      </c>
      <c r="AS33" s="1">
        <v>26000</v>
      </c>
      <c r="AT33" s="1">
        <v>5138</v>
      </c>
      <c r="AU33" s="1">
        <v>70000</v>
      </c>
      <c r="AV33" s="1">
        <v>7000</v>
      </c>
      <c r="AW33" t="s">
        <v>3</v>
      </c>
      <c r="AX33" s="1">
        <v>30000</v>
      </c>
      <c r="AY33" s="1" t="s">
        <v>3</v>
      </c>
      <c r="AZ33" s="1" t="s">
        <v>3</v>
      </c>
      <c r="BA33" s="1">
        <v>42000</v>
      </c>
      <c r="BB33" s="1">
        <v>26000</v>
      </c>
      <c r="BC33" s="1">
        <v>4000</v>
      </c>
      <c r="BD33" s="1" t="s">
        <v>3</v>
      </c>
      <c r="BE33" t="s">
        <v>3</v>
      </c>
      <c r="BF33" s="1">
        <v>9000</v>
      </c>
      <c r="BG33" s="1">
        <v>60000</v>
      </c>
      <c r="BH33" s="1">
        <v>52000</v>
      </c>
      <c r="BI33" s="1">
        <v>3000</v>
      </c>
      <c r="BJ33" s="1" t="s">
        <v>3</v>
      </c>
      <c r="BK33" s="1" t="s">
        <v>3</v>
      </c>
      <c r="BL33" s="1">
        <v>2000</v>
      </c>
      <c r="BM33" s="1">
        <v>22000</v>
      </c>
      <c r="BN33" s="1">
        <v>3000</v>
      </c>
      <c r="BO33" s="1">
        <v>19000</v>
      </c>
      <c r="BP33" s="1">
        <v>2000</v>
      </c>
      <c r="BQ33" s="1">
        <v>1000</v>
      </c>
      <c r="BR33" s="1">
        <v>2000</v>
      </c>
      <c r="BS33" t="s">
        <v>3</v>
      </c>
      <c r="BT33" s="1">
        <v>9000</v>
      </c>
      <c r="BU33" s="1" t="s">
        <v>3</v>
      </c>
      <c r="BV33" s="1">
        <v>20000</v>
      </c>
      <c r="BW33" s="1">
        <v>5000</v>
      </c>
      <c r="BX33" s="1">
        <v>4000</v>
      </c>
      <c r="BY33" s="1">
        <v>5000</v>
      </c>
      <c r="BZ33" s="1">
        <v>33000</v>
      </c>
      <c r="CA33" s="1">
        <v>3000</v>
      </c>
      <c r="CB33" s="1">
        <v>3000</v>
      </c>
      <c r="CC33" t="s">
        <v>3</v>
      </c>
      <c r="CD33" s="1">
        <v>3000</v>
      </c>
      <c r="CE33" s="1">
        <v>5000</v>
      </c>
      <c r="CF33" t="s">
        <v>3</v>
      </c>
      <c r="CG33" t="s">
        <v>3</v>
      </c>
      <c r="CH33" s="1" t="s">
        <v>413</v>
      </c>
      <c r="CI33" s="1">
        <v>4000</v>
      </c>
      <c r="CJ33" t="s">
        <v>522</v>
      </c>
      <c r="CK33" s="1">
        <v>37000</v>
      </c>
      <c r="CL33" t="e" vm="28">
        <f>_FV(0,"149")</f>
        <v>#VALUE!</v>
      </c>
      <c r="CM33" t="s">
        <v>523</v>
      </c>
      <c r="CN33" t="s">
        <v>3</v>
      </c>
      <c r="CO33" t="s">
        <v>75</v>
      </c>
      <c r="CP33" t="s">
        <v>3</v>
      </c>
      <c r="CQ33" t="s">
        <v>524</v>
      </c>
      <c r="CR33" t="s">
        <v>3</v>
      </c>
      <c r="CS33" t="s">
        <v>76</v>
      </c>
      <c r="CT33" t="s">
        <v>3</v>
      </c>
      <c r="CU33" t="s">
        <v>525</v>
      </c>
      <c r="CV33" s="1">
        <v>1291</v>
      </c>
      <c r="CW33" t="s">
        <v>526</v>
      </c>
      <c r="CX33" t="s">
        <v>527</v>
      </c>
      <c r="CY33" s="1">
        <v>8147</v>
      </c>
      <c r="CZ33" s="1" t="s">
        <v>110</v>
      </c>
      <c r="DA33" t="s">
        <v>528</v>
      </c>
      <c r="DB33" t="s">
        <v>229</v>
      </c>
      <c r="DC33" t="s">
        <v>328</v>
      </c>
      <c r="DD33" t="s">
        <v>13</v>
      </c>
      <c r="DE33" t="s">
        <v>421</v>
      </c>
      <c r="DF33" t="s">
        <v>102</v>
      </c>
      <c r="DG33" t="s">
        <v>395</v>
      </c>
      <c r="DH33" t="s">
        <v>34</v>
      </c>
      <c r="DI33" t="s">
        <v>23</v>
      </c>
      <c r="DJ33" t="s">
        <v>111</v>
      </c>
      <c r="DK33" t="s">
        <v>283</v>
      </c>
      <c r="DL33" t="s">
        <v>3</v>
      </c>
      <c r="DM33" t="s">
        <v>58</v>
      </c>
      <c r="DN33" s="1">
        <v>92183</v>
      </c>
      <c r="DO33" t="s">
        <v>264</v>
      </c>
    </row>
    <row r="34" spans="1:119" x14ac:dyDescent="0.3">
      <c r="A34" s="1">
        <v>10000</v>
      </c>
      <c r="B34" s="1">
        <v>9809</v>
      </c>
      <c r="C34" s="1">
        <f t="shared" si="0"/>
        <v>10</v>
      </c>
      <c r="D34">
        <f t="shared" si="0"/>
        <v>9.8089999999999993</v>
      </c>
      <c r="E34" s="1">
        <f t="shared" si="1"/>
        <v>10</v>
      </c>
      <c r="F34" s="2">
        <f t="shared" si="2"/>
        <v>3.6481000000000277E-2</v>
      </c>
      <c r="G34" s="1"/>
      <c r="H34" s="1">
        <f t="shared" si="3"/>
        <v>1</v>
      </c>
      <c r="I34" s="1"/>
      <c r="J34" s="1"/>
      <c r="K34" s="1"/>
      <c r="L34" s="1"/>
      <c r="M34" s="1"/>
      <c r="N34" s="1"/>
      <c r="O34" s="1">
        <v>10000</v>
      </c>
      <c r="P34" s="1">
        <v>9552</v>
      </c>
      <c r="Q34" s="1">
        <v>2337000</v>
      </c>
      <c r="R34" s="1">
        <v>424000</v>
      </c>
      <c r="S34" s="1">
        <v>465000</v>
      </c>
      <c r="T34" s="1">
        <v>60000</v>
      </c>
      <c r="U34" s="1">
        <v>1000</v>
      </c>
      <c r="V34" s="1">
        <v>3672</v>
      </c>
      <c r="W34" s="1">
        <v>28000</v>
      </c>
      <c r="X34" s="1">
        <v>6000</v>
      </c>
      <c r="Y34" s="1">
        <v>22000</v>
      </c>
      <c r="Z34" s="1">
        <v>42000</v>
      </c>
      <c r="AA34" s="1">
        <v>82500</v>
      </c>
      <c r="AB34" s="1">
        <v>229000</v>
      </c>
      <c r="AC34" s="1">
        <v>197000</v>
      </c>
      <c r="AD34" s="1">
        <v>9076</v>
      </c>
      <c r="AE34" s="1">
        <v>74541</v>
      </c>
      <c r="AF34" s="1">
        <v>6624</v>
      </c>
      <c r="AG34" s="1">
        <v>9303</v>
      </c>
      <c r="AH34" s="1">
        <v>7000</v>
      </c>
      <c r="AI34" s="1">
        <v>9331</v>
      </c>
      <c r="AJ34" s="1">
        <v>29294</v>
      </c>
      <c r="AK34" s="1">
        <v>62389</v>
      </c>
      <c r="AL34" s="1">
        <v>1054</v>
      </c>
      <c r="AM34" s="1" t="s">
        <v>529</v>
      </c>
      <c r="AN34" s="1">
        <v>11121</v>
      </c>
      <c r="AO34" s="1">
        <v>34172</v>
      </c>
      <c r="AP34" s="1">
        <v>166494</v>
      </c>
      <c r="AQ34" s="1">
        <v>144000</v>
      </c>
      <c r="AR34" s="1" t="s">
        <v>454</v>
      </c>
      <c r="AS34" s="1">
        <v>25000</v>
      </c>
      <c r="AT34" s="1">
        <v>4818</v>
      </c>
      <c r="AU34" s="1">
        <v>103000</v>
      </c>
      <c r="AV34" s="1">
        <v>14000</v>
      </c>
      <c r="AW34" s="1">
        <v>3000</v>
      </c>
      <c r="AX34" s="1">
        <v>24000</v>
      </c>
      <c r="AY34" s="1">
        <v>1000</v>
      </c>
      <c r="AZ34" s="1" t="s">
        <v>3</v>
      </c>
      <c r="BA34" s="1">
        <v>45000</v>
      </c>
      <c r="BB34" s="1">
        <v>42000</v>
      </c>
      <c r="BC34" s="1">
        <v>1000</v>
      </c>
      <c r="BD34" s="1" t="s">
        <v>3</v>
      </c>
      <c r="BE34" t="s">
        <v>3</v>
      </c>
      <c r="BF34" s="1">
        <v>8000</v>
      </c>
      <c r="BG34" s="1">
        <v>95000</v>
      </c>
      <c r="BH34" s="1">
        <v>23000</v>
      </c>
      <c r="BI34" s="1">
        <v>14000</v>
      </c>
      <c r="BJ34" s="1" t="s">
        <v>3</v>
      </c>
      <c r="BK34" s="1" t="s">
        <v>3</v>
      </c>
      <c r="BL34" s="1">
        <v>4000</v>
      </c>
      <c r="BM34" s="1">
        <v>23000</v>
      </c>
      <c r="BN34" s="1">
        <v>18000</v>
      </c>
      <c r="BO34" s="1">
        <v>24000</v>
      </c>
      <c r="BP34" t="s">
        <v>3</v>
      </c>
      <c r="BQ34" s="1" t="s">
        <v>3</v>
      </c>
      <c r="BR34" s="1">
        <v>5000</v>
      </c>
      <c r="BS34" t="s">
        <v>3</v>
      </c>
      <c r="BT34" s="1">
        <v>10000</v>
      </c>
      <c r="BU34" s="1" t="s">
        <v>3</v>
      </c>
      <c r="BV34" s="1">
        <v>28000</v>
      </c>
      <c r="BW34" s="1">
        <v>3000</v>
      </c>
      <c r="BX34" s="1">
        <v>25000</v>
      </c>
      <c r="BY34" s="1">
        <v>9000</v>
      </c>
      <c r="BZ34" s="1">
        <v>20000</v>
      </c>
      <c r="CA34" s="1">
        <v>18000</v>
      </c>
      <c r="CB34" s="1">
        <v>3000</v>
      </c>
      <c r="CC34" t="s">
        <v>3</v>
      </c>
      <c r="CD34" t="s">
        <v>3</v>
      </c>
      <c r="CE34" s="1">
        <v>31000</v>
      </c>
      <c r="CF34" s="1">
        <v>3000</v>
      </c>
      <c r="CG34" s="1" t="s">
        <v>3</v>
      </c>
      <c r="CH34" s="1" t="s">
        <v>89</v>
      </c>
      <c r="CI34" s="1">
        <v>4000</v>
      </c>
      <c r="CJ34" s="1" t="s">
        <v>368</v>
      </c>
      <c r="CK34" s="1">
        <v>39000</v>
      </c>
      <c r="CL34" t="e" vm="29">
        <f>_FV(0,"039")</f>
        <v>#VALUE!</v>
      </c>
      <c r="CM34" t="s">
        <v>268</v>
      </c>
      <c r="CN34" t="s">
        <v>3</v>
      </c>
      <c r="CO34" t="s">
        <v>339</v>
      </c>
      <c r="CP34" t="s">
        <v>3</v>
      </c>
      <c r="CQ34" t="s">
        <v>324</v>
      </c>
      <c r="CR34" t="s">
        <v>3</v>
      </c>
      <c r="CS34" t="s">
        <v>63</v>
      </c>
      <c r="CT34" t="s">
        <v>3</v>
      </c>
      <c r="CU34" s="1">
        <v>1158</v>
      </c>
      <c r="CV34" s="1">
        <v>1414</v>
      </c>
      <c r="CW34" t="s">
        <v>530</v>
      </c>
      <c r="CX34" s="1">
        <v>1000</v>
      </c>
      <c r="CY34" s="1">
        <v>8318</v>
      </c>
      <c r="CZ34" s="1" t="s">
        <v>300</v>
      </c>
      <c r="DA34" t="s">
        <v>236</v>
      </c>
      <c r="DB34" t="s">
        <v>531</v>
      </c>
      <c r="DC34" t="s">
        <v>202</v>
      </c>
      <c r="DD34" t="s">
        <v>15</v>
      </c>
      <c r="DE34" t="s">
        <v>532</v>
      </c>
      <c r="DF34" t="s">
        <v>403</v>
      </c>
      <c r="DG34" t="s">
        <v>346</v>
      </c>
      <c r="DH34" t="s">
        <v>492</v>
      </c>
      <c r="DI34" t="s">
        <v>533</v>
      </c>
      <c r="DJ34" t="s">
        <v>376</v>
      </c>
      <c r="DK34" t="s">
        <v>24</v>
      </c>
      <c r="DL34" t="e" vm="2">
        <f>_FV(0,"000")</f>
        <v>#VALUE!</v>
      </c>
      <c r="DM34" t="s">
        <v>64</v>
      </c>
      <c r="DN34" s="1">
        <v>88418</v>
      </c>
      <c r="DO34" t="s">
        <v>534</v>
      </c>
    </row>
    <row r="35" spans="1:119" x14ac:dyDescent="0.3">
      <c r="A35" s="1">
        <v>8000</v>
      </c>
      <c r="B35" s="1">
        <v>7821</v>
      </c>
      <c r="C35" s="1">
        <f t="shared" si="0"/>
        <v>8</v>
      </c>
      <c r="D35">
        <f t="shared" si="0"/>
        <v>7.8209999999999997</v>
      </c>
      <c r="E35" s="1">
        <f t="shared" si="1"/>
        <v>8</v>
      </c>
      <c r="F35" s="2">
        <f t="shared" si="2"/>
        <v>3.2041000000000097E-2</v>
      </c>
      <c r="G35" s="1"/>
      <c r="H35" s="1">
        <f t="shared" si="3"/>
        <v>1</v>
      </c>
      <c r="I35" s="1"/>
      <c r="J35" s="1"/>
      <c r="K35" s="1"/>
      <c r="L35" s="1"/>
      <c r="M35" s="1"/>
      <c r="N35" s="1"/>
      <c r="O35" s="1">
        <v>8000</v>
      </c>
      <c r="P35" s="1">
        <v>7534</v>
      </c>
      <c r="Q35" s="1">
        <v>1282000</v>
      </c>
      <c r="R35" s="1">
        <v>244000</v>
      </c>
      <c r="S35" s="1">
        <v>235000</v>
      </c>
      <c r="T35" s="1">
        <v>31000</v>
      </c>
      <c r="U35" s="1">
        <v>4000</v>
      </c>
      <c r="V35" s="1">
        <v>3921</v>
      </c>
      <c r="W35" s="1">
        <v>10000</v>
      </c>
      <c r="X35" s="1">
        <v>1000</v>
      </c>
      <c r="Y35" s="1">
        <v>9000</v>
      </c>
      <c r="Z35" s="1">
        <v>145000</v>
      </c>
      <c r="AA35" s="1">
        <v>127300</v>
      </c>
      <c r="AB35" s="1">
        <v>142000</v>
      </c>
      <c r="AC35" s="1">
        <v>123000</v>
      </c>
      <c r="AD35" s="1">
        <v>13039</v>
      </c>
      <c r="AE35" s="1">
        <v>67651</v>
      </c>
      <c r="AF35" s="1">
        <v>9885</v>
      </c>
      <c r="AG35" s="1">
        <v>8730</v>
      </c>
      <c r="AH35" s="1">
        <v>11000</v>
      </c>
      <c r="AI35" s="1">
        <v>10578</v>
      </c>
      <c r="AJ35" s="1">
        <v>37105</v>
      </c>
      <c r="AK35" s="1">
        <v>58528</v>
      </c>
      <c r="AL35" s="1">
        <v>1400</v>
      </c>
      <c r="AM35" s="1" t="s">
        <v>535</v>
      </c>
      <c r="AN35" s="1">
        <v>9091</v>
      </c>
      <c r="AO35" s="1">
        <v>42853</v>
      </c>
      <c r="AP35" s="1">
        <v>107755</v>
      </c>
      <c r="AQ35" s="1">
        <v>89000</v>
      </c>
      <c r="AR35" s="1" t="s">
        <v>536</v>
      </c>
      <c r="AS35" s="1">
        <v>26000</v>
      </c>
      <c r="AT35" s="1">
        <v>6545</v>
      </c>
      <c r="AU35" s="1">
        <v>44000</v>
      </c>
      <c r="AV35" s="1">
        <v>17000</v>
      </c>
      <c r="AW35" t="s">
        <v>3</v>
      </c>
      <c r="AX35" s="1">
        <v>25000</v>
      </c>
      <c r="AY35" s="1">
        <v>1000</v>
      </c>
      <c r="AZ35" s="1" t="s">
        <v>3</v>
      </c>
      <c r="BA35" s="1">
        <v>30000</v>
      </c>
      <c r="BB35" s="1">
        <v>28000</v>
      </c>
      <c r="BC35" s="1">
        <v>2000</v>
      </c>
      <c r="BD35" s="1">
        <v>2000</v>
      </c>
      <c r="BE35" t="s">
        <v>3</v>
      </c>
      <c r="BF35" s="1">
        <v>6000</v>
      </c>
      <c r="BG35" s="1">
        <v>40000</v>
      </c>
      <c r="BH35" s="1">
        <v>19000</v>
      </c>
      <c r="BI35" s="1">
        <v>2000</v>
      </c>
      <c r="BJ35" s="1" t="s">
        <v>3</v>
      </c>
      <c r="BK35" s="1" t="s">
        <v>3</v>
      </c>
      <c r="BL35" s="1">
        <v>1000</v>
      </c>
      <c r="BM35" s="1">
        <v>9000</v>
      </c>
      <c r="BN35" s="1">
        <v>3000</v>
      </c>
      <c r="BO35" s="1">
        <v>8000</v>
      </c>
      <c r="BP35" s="1">
        <v>1000</v>
      </c>
      <c r="BQ35" s="1" t="s">
        <v>3</v>
      </c>
      <c r="BR35" s="1">
        <v>1000</v>
      </c>
      <c r="BS35" t="s">
        <v>3</v>
      </c>
      <c r="BT35" s="1">
        <v>6000</v>
      </c>
      <c r="BU35" s="1" t="s">
        <v>3</v>
      </c>
      <c r="BV35" s="1">
        <v>16000</v>
      </c>
      <c r="BW35" s="1">
        <v>1000</v>
      </c>
      <c r="BX35" s="1">
        <v>4000</v>
      </c>
      <c r="BY35" s="1">
        <v>5000</v>
      </c>
      <c r="BZ35" s="1">
        <v>16000</v>
      </c>
      <c r="CA35" s="1">
        <v>2000</v>
      </c>
      <c r="CB35" t="s">
        <v>3</v>
      </c>
      <c r="CC35" t="s">
        <v>3</v>
      </c>
      <c r="CD35" s="1">
        <v>2000</v>
      </c>
      <c r="CE35" s="1">
        <v>14000</v>
      </c>
      <c r="CF35" t="s">
        <v>3</v>
      </c>
      <c r="CG35" t="s">
        <v>3</v>
      </c>
      <c r="CH35" s="1" t="s">
        <v>537</v>
      </c>
      <c r="CI35" s="1">
        <v>4000</v>
      </c>
      <c r="CJ35" t="s">
        <v>538</v>
      </c>
      <c r="CK35" s="1">
        <v>36000</v>
      </c>
      <c r="CL35" t="e" vm="30">
        <f>_FV(0,"045")</f>
        <v>#VALUE!</v>
      </c>
      <c r="CM35" t="s">
        <v>203</v>
      </c>
      <c r="CN35" t="s">
        <v>293</v>
      </c>
      <c r="CO35" t="s">
        <v>539</v>
      </c>
      <c r="CP35" t="s">
        <v>536</v>
      </c>
      <c r="CQ35" t="s">
        <v>540</v>
      </c>
      <c r="CR35" t="s">
        <v>541</v>
      </c>
      <c r="CS35" t="s">
        <v>542</v>
      </c>
      <c r="CT35" t="s">
        <v>543</v>
      </c>
      <c r="CU35" t="s">
        <v>329</v>
      </c>
      <c r="CV35" s="1">
        <v>1381</v>
      </c>
      <c r="CW35" t="s">
        <v>70</v>
      </c>
      <c r="CX35" t="s">
        <v>400</v>
      </c>
      <c r="CY35" s="1">
        <v>6588</v>
      </c>
      <c r="CZ35" s="1" t="s">
        <v>544</v>
      </c>
      <c r="DA35" t="s">
        <v>545</v>
      </c>
      <c r="DB35" t="s">
        <v>546</v>
      </c>
      <c r="DC35" t="s">
        <v>169</v>
      </c>
      <c r="DD35" t="s">
        <v>87</v>
      </c>
      <c r="DE35" t="s">
        <v>321</v>
      </c>
      <c r="DF35" t="s">
        <v>477</v>
      </c>
      <c r="DG35" t="s">
        <v>2</v>
      </c>
      <c r="DH35" t="s">
        <v>25</v>
      </c>
      <c r="DI35" t="s">
        <v>547</v>
      </c>
      <c r="DJ35" t="s">
        <v>548</v>
      </c>
      <c r="DK35" t="s">
        <v>549</v>
      </c>
      <c r="DL35" t="s">
        <v>3</v>
      </c>
      <c r="DM35" t="s">
        <v>550</v>
      </c>
      <c r="DN35" s="1">
        <v>37427</v>
      </c>
      <c r="DO35" t="s">
        <v>551</v>
      </c>
    </row>
    <row r="36" spans="1:119" x14ac:dyDescent="0.3">
      <c r="A36" s="1">
        <v>10000</v>
      </c>
      <c r="B36" s="1">
        <v>10388</v>
      </c>
      <c r="C36" s="1">
        <f t="shared" si="0"/>
        <v>10</v>
      </c>
      <c r="D36">
        <f t="shared" si="0"/>
        <v>10.388</v>
      </c>
      <c r="E36" s="1">
        <f t="shared" si="1"/>
        <v>10</v>
      </c>
      <c r="F36" s="2">
        <f t="shared" si="2"/>
        <v>0.15054399999999993</v>
      </c>
      <c r="G36" s="1"/>
      <c r="H36" s="1">
        <f t="shared" si="3"/>
        <v>1</v>
      </c>
      <c r="I36" s="1"/>
      <c r="J36" s="1"/>
      <c r="K36" s="1"/>
      <c r="L36" s="1"/>
      <c r="M36" s="1"/>
      <c r="N36" s="1"/>
      <c r="O36" s="1">
        <v>10000</v>
      </c>
      <c r="P36" s="1">
        <v>10600</v>
      </c>
      <c r="Q36" s="1">
        <v>2992000</v>
      </c>
      <c r="R36" s="1">
        <v>526000</v>
      </c>
      <c r="S36" s="1">
        <v>522000</v>
      </c>
      <c r="T36" s="1">
        <v>100000</v>
      </c>
      <c r="U36" s="1">
        <v>1000</v>
      </c>
      <c r="V36" s="1">
        <v>3955</v>
      </c>
      <c r="W36" s="1">
        <v>38000</v>
      </c>
      <c r="X36" s="1">
        <v>3000</v>
      </c>
      <c r="Y36" s="1">
        <v>35000</v>
      </c>
      <c r="Z36" s="1">
        <v>52000</v>
      </c>
      <c r="AA36" s="1">
        <v>77763</v>
      </c>
      <c r="AB36" s="1">
        <v>271000</v>
      </c>
      <c r="AC36" s="1">
        <v>240000</v>
      </c>
      <c r="AD36" s="1">
        <v>10328</v>
      </c>
      <c r="AE36" s="1">
        <v>67654</v>
      </c>
      <c r="AF36" s="1">
        <v>7262</v>
      </c>
      <c r="AG36" s="1">
        <v>8946</v>
      </c>
      <c r="AH36" s="1">
        <v>7000</v>
      </c>
      <c r="AI36" s="1">
        <v>10367</v>
      </c>
      <c r="AJ36" s="1">
        <v>32854</v>
      </c>
      <c r="AK36" s="1">
        <v>62270</v>
      </c>
      <c r="AL36" s="1">
        <v>1103</v>
      </c>
      <c r="AM36" s="1" t="s">
        <v>552</v>
      </c>
      <c r="AN36" s="1">
        <v>11816</v>
      </c>
      <c r="AO36" s="1">
        <v>29883</v>
      </c>
      <c r="AP36" s="1">
        <v>170284</v>
      </c>
      <c r="AQ36" s="1">
        <v>166000</v>
      </c>
      <c r="AR36" s="1" t="s">
        <v>473</v>
      </c>
      <c r="AS36" s="1">
        <v>28000</v>
      </c>
      <c r="AT36" s="1">
        <v>5256</v>
      </c>
      <c r="AU36" s="1">
        <v>120000</v>
      </c>
      <c r="AV36" s="1">
        <v>20000</v>
      </c>
      <c r="AW36" s="1">
        <v>2000</v>
      </c>
      <c r="AX36" s="1">
        <v>42000</v>
      </c>
      <c r="AY36" s="1" t="s">
        <v>3</v>
      </c>
      <c r="AZ36" s="1">
        <v>1000</v>
      </c>
      <c r="BA36" s="1">
        <v>54000</v>
      </c>
      <c r="BB36" s="1">
        <v>33000</v>
      </c>
      <c r="BC36" s="1">
        <v>6000</v>
      </c>
      <c r="BD36" s="1" t="s">
        <v>3</v>
      </c>
      <c r="BE36" t="s">
        <v>3</v>
      </c>
      <c r="BF36" s="1">
        <v>13000</v>
      </c>
      <c r="BG36" s="1">
        <v>99000</v>
      </c>
      <c r="BH36" s="1">
        <v>53000</v>
      </c>
      <c r="BI36" s="1">
        <v>8000</v>
      </c>
      <c r="BJ36" s="1" t="s">
        <v>3</v>
      </c>
      <c r="BK36" s="1">
        <v>2000</v>
      </c>
      <c r="BL36" s="1">
        <v>2000</v>
      </c>
      <c r="BM36" s="1">
        <v>25000</v>
      </c>
      <c r="BN36" s="1">
        <v>20000</v>
      </c>
      <c r="BO36" s="1">
        <v>27000</v>
      </c>
      <c r="BP36" s="1">
        <v>1000</v>
      </c>
      <c r="BQ36" s="1">
        <v>1000</v>
      </c>
      <c r="BR36" s="1">
        <v>4000</v>
      </c>
      <c r="BS36" t="s">
        <v>3</v>
      </c>
      <c r="BT36" s="1">
        <v>17000</v>
      </c>
      <c r="BU36" s="1" t="s">
        <v>3</v>
      </c>
      <c r="BV36" s="1">
        <v>34000</v>
      </c>
      <c r="BW36" s="1">
        <v>12000</v>
      </c>
      <c r="BX36" s="1">
        <v>23000</v>
      </c>
      <c r="BY36" s="1">
        <v>7000</v>
      </c>
      <c r="BZ36" s="1">
        <v>36000</v>
      </c>
      <c r="CA36" s="1">
        <v>8000</v>
      </c>
      <c r="CB36" t="s">
        <v>3</v>
      </c>
      <c r="CC36" t="s">
        <v>3</v>
      </c>
      <c r="CD36" s="1">
        <v>3000</v>
      </c>
      <c r="CE36" s="1">
        <v>26000</v>
      </c>
      <c r="CF36" s="1">
        <v>1000</v>
      </c>
      <c r="CG36" s="1" t="s">
        <v>3</v>
      </c>
      <c r="CH36" s="1" t="s">
        <v>471</v>
      </c>
      <c r="CI36" s="1">
        <v>5000</v>
      </c>
      <c r="CJ36" t="s">
        <v>302</v>
      </c>
      <c r="CK36" s="1">
        <v>40000</v>
      </c>
      <c r="CL36" t="s">
        <v>498</v>
      </c>
      <c r="CM36" t="s">
        <v>114</v>
      </c>
      <c r="CN36" t="s">
        <v>3</v>
      </c>
      <c r="CO36" t="s">
        <v>111</v>
      </c>
      <c r="CP36" t="s">
        <v>3</v>
      </c>
      <c r="CQ36" t="s">
        <v>524</v>
      </c>
      <c r="CR36" t="s">
        <v>3</v>
      </c>
      <c r="CS36" t="s">
        <v>112</v>
      </c>
      <c r="CT36" t="s">
        <v>3</v>
      </c>
      <c r="CU36" s="1">
        <v>1200</v>
      </c>
      <c r="CV36" s="1">
        <v>1406</v>
      </c>
      <c r="CW36" t="s">
        <v>553</v>
      </c>
      <c r="CX36" t="s">
        <v>554</v>
      </c>
      <c r="CY36" s="1">
        <v>10921</v>
      </c>
      <c r="CZ36" s="1" t="s">
        <v>416</v>
      </c>
      <c r="DA36" t="s">
        <v>521</v>
      </c>
      <c r="DB36" t="s">
        <v>555</v>
      </c>
      <c r="DC36" t="s">
        <v>556</v>
      </c>
      <c r="DD36" t="s">
        <v>0</v>
      </c>
      <c r="DE36" t="s">
        <v>424</v>
      </c>
      <c r="DF36" t="s">
        <v>151</v>
      </c>
      <c r="DG36" t="s">
        <v>29</v>
      </c>
      <c r="DH36" t="s">
        <v>557</v>
      </c>
      <c r="DI36" t="s">
        <v>505</v>
      </c>
      <c r="DJ36" t="s">
        <v>555</v>
      </c>
      <c r="DK36" t="s">
        <v>558</v>
      </c>
      <c r="DL36" t="s">
        <v>3</v>
      </c>
      <c r="DM36" t="s">
        <v>131</v>
      </c>
      <c r="DN36" s="1">
        <v>128304</v>
      </c>
      <c r="DO36" t="s">
        <v>559</v>
      </c>
    </row>
    <row r="37" spans="1:119" x14ac:dyDescent="0.3">
      <c r="A37" s="1">
        <v>10000</v>
      </c>
      <c r="B37" s="1">
        <v>9415</v>
      </c>
      <c r="C37" s="1">
        <f t="shared" si="0"/>
        <v>10</v>
      </c>
      <c r="D37">
        <f t="shared" si="0"/>
        <v>9.4149999999999991</v>
      </c>
      <c r="E37" s="1">
        <f t="shared" si="1"/>
        <v>9</v>
      </c>
      <c r="F37" s="2">
        <f t="shared" si="2"/>
        <v>0.342225000000001</v>
      </c>
      <c r="G37" s="1"/>
      <c r="H37" s="1">
        <f t="shared" si="3"/>
        <v>0</v>
      </c>
      <c r="I37" s="1"/>
      <c r="J37" s="1"/>
      <c r="K37" s="1"/>
      <c r="L37" s="1"/>
      <c r="M37" s="1"/>
      <c r="N37" s="1"/>
      <c r="O37" s="1">
        <v>10000</v>
      </c>
      <c r="P37" s="1">
        <v>8873</v>
      </c>
      <c r="Q37" s="1">
        <v>1890000</v>
      </c>
      <c r="R37" s="1">
        <v>330000</v>
      </c>
      <c r="S37" s="1">
        <v>293000</v>
      </c>
      <c r="T37" s="1">
        <v>78000</v>
      </c>
      <c r="U37" s="1">
        <v>4000</v>
      </c>
      <c r="V37" s="1">
        <v>4213</v>
      </c>
      <c r="W37" s="1">
        <v>23000</v>
      </c>
      <c r="X37" s="1">
        <v>2000</v>
      </c>
      <c r="Y37" s="1">
        <v>21000</v>
      </c>
      <c r="Z37" s="1">
        <v>78000</v>
      </c>
      <c r="AA37" s="1">
        <v>81217</v>
      </c>
      <c r="AB37" s="1">
        <v>179000</v>
      </c>
      <c r="AC37" s="1">
        <v>164000</v>
      </c>
      <c r="AD37" s="1">
        <v>11679</v>
      </c>
      <c r="AE37" s="1">
        <v>64347</v>
      </c>
      <c r="AF37" s="1">
        <v>7849</v>
      </c>
      <c r="AG37" s="1">
        <v>9229</v>
      </c>
      <c r="AH37" s="1">
        <v>8000</v>
      </c>
      <c r="AI37" s="1">
        <v>11031</v>
      </c>
      <c r="AJ37" s="1">
        <v>37984</v>
      </c>
      <c r="AK37" s="1">
        <v>57828</v>
      </c>
      <c r="AL37" s="1">
        <v>1484</v>
      </c>
      <c r="AM37" s="1" t="s">
        <v>560</v>
      </c>
      <c r="AN37" s="1">
        <v>9854</v>
      </c>
      <c r="AO37" s="1">
        <v>32424</v>
      </c>
      <c r="AP37" s="1">
        <v>119278</v>
      </c>
      <c r="AQ37" s="1">
        <v>114000</v>
      </c>
      <c r="AR37" s="1" t="s">
        <v>9</v>
      </c>
      <c r="AS37" s="1">
        <v>26000</v>
      </c>
      <c r="AT37" s="1">
        <v>5667</v>
      </c>
      <c r="AU37" s="1">
        <v>62000</v>
      </c>
      <c r="AV37" s="1">
        <v>11000</v>
      </c>
      <c r="AW37" t="s">
        <v>3</v>
      </c>
      <c r="AX37" s="1">
        <v>33000</v>
      </c>
      <c r="AY37" s="1">
        <v>6000</v>
      </c>
      <c r="AZ37" s="1" t="s">
        <v>3</v>
      </c>
      <c r="BA37" s="1">
        <v>44000</v>
      </c>
      <c r="BB37" s="1">
        <v>28000</v>
      </c>
      <c r="BC37" s="1">
        <v>1000</v>
      </c>
      <c r="BD37" s="1">
        <v>1000</v>
      </c>
      <c r="BE37" t="s">
        <v>3</v>
      </c>
      <c r="BF37" s="1">
        <v>6000</v>
      </c>
      <c r="BG37" s="1">
        <v>54000</v>
      </c>
      <c r="BH37" s="1">
        <v>39000</v>
      </c>
      <c r="BI37" s="1">
        <v>1000</v>
      </c>
      <c r="BJ37" s="1" t="s">
        <v>3</v>
      </c>
      <c r="BK37" s="1" t="s">
        <v>3</v>
      </c>
      <c r="BL37" s="1">
        <v>1000</v>
      </c>
      <c r="BM37" s="1">
        <v>5000</v>
      </c>
      <c r="BN37" s="1">
        <v>4000</v>
      </c>
      <c r="BO37" s="1">
        <v>20000</v>
      </c>
      <c r="BP37" s="1">
        <v>1000</v>
      </c>
      <c r="BQ37" s="1">
        <v>1000</v>
      </c>
      <c r="BR37" s="1">
        <v>2000</v>
      </c>
      <c r="BS37" t="s">
        <v>3</v>
      </c>
      <c r="BT37" s="1">
        <v>9000</v>
      </c>
      <c r="BU37" s="1" t="s">
        <v>3</v>
      </c>
      <c r="BV37" s="1">
        <v>18000</v>
      </c>
      <c r="BW37" s="1" t="s">
        <v>3</v>
      </c>
      <c r="BX37" s="1">
        <v>10000</v>
      </c>
      <c r="BY37" s="1">
        <v>5000</v>
      </c>
      <c r="BZ37" s="1">
        <v>19000</v>
      </c>
      <c r="CA37" s="1">
        <v>10000</v>
      </c>
      <c r="CB37" s="1">
        <v>3000</v>
      </c>
      <c r="CC37" t="s">
        <v>3</v>
      </c>
      <c r="CD37" s="1">
        <v>1000</v>
      </c>
      <c r="CE37" s="1">
        <v>9000</v>
      </c>
      <c r="CF37" s="1">
        <v>1000</v>
      </c>
      <c r="CG37" s="1" t="s">
        <v>3</v>
      </c>
      <c r="CH37" s="1" t="s">
        <v>561</v>
      </c>
      <c r="CI37" s="1">
        <v>5000</v>
      </c>
      <c r="CJ37" t="s">
        <v>211</v>
      </c>
      <c r="CK37" s="1">
        <v>40000</v>
      </c>
      <c r="CL37" t="e" vm="31">
        <f>_FV(0,"013")</f>
        <v>#VALUE!</v>
      </c>
      <c r="CM37" t="s">
        <v>562</v>
      </c>
      <c r="CN37" t="s">
        <v>3</v>
      </c>
      <c r="CO37" t="s">
        <v>563</v>
      </c>
      <c r="CP37" t="s">
        <v>3</v>
      </c>
      <c r="CQ37" t="s">
        <v>564</v>
      </c>
      <c r="CR37" t="s">
        <v>3</v>
      </c>
      <c r="CS37" t="s">
        <v>565</v>
      </c>
      <c r="CT37" t="s">
        <v>3</v>
      </c>
      <c r="CU37" s="1">
        <v>1083</v>
      </c>
      <c r="CV37" s="1">
        <v>1401</v>
      </c>
      <c r="CW37" t="s">
        <v>566</v>
      </c>
      <c r="CX37" t="s">
        <v>567</v>
      </c>
      <c r="CY37" s="1">
        <v>8035</v>
      </c>
      <c r="CZ37" s="1" t="s">
        <v>568</v>
      </c>
      <c r="DA37" t="s">
        <v>569</v>
      </c>
      <c r="DB37" t="s">
        <v>292</v>
      </c>
      <c r="DC37" t="s">
        <v>539</v>
      </c>
      <c r="DD37" t="s">
        <v>570</v>
      </c>
      <c r="DE37" t="s">
        <v>195</v>
      </c>
      <c r="DF37" t="s">
        <v>521</v>
      </c>
      <c r="DG37" t="s">
        <v>571</v>
      </c>
      <c r="DH37" t="s">
        <v>321</v>
      </c>
      <c r="DI37" t="s">
        <v>151</v>
      </c>
      <c r="DJ37" t="s">
        <v>572</v>
      </c>
      <c r="DK37" t="s">
        <v>573</v>
      </c>
      <c r="DL37" t="e" vm="2">
        <f>_FV(0,"000")</f>
        <v>#VALUE!</v>
      </c>
      <c r="DM37" t="s">
        <v>574</v>
      </c>
      <c r="DN37" s="1">
        <v>68019</v>
      </c>
      <c r="DO37" t="s">
        <v>558</v>
      </c>
    </row>
    <row r="38" spans="1:119" x14ac:dyDescent="0.3">
      <c r="A38" s="1">
        <v>12000</v>
      </c>
      <c r="B38" s="1">
        <v>11199</v>
      </c>
      <c r="C38" s="1">
        <f t="shared" si="0"/>
        <v>12</v>
      </c>
      <c r="D38">
        <f t="shared" si="0"/>
        <v>11.199</v>
      </c>
      <c r="E38" s="1">
        <f t="shared" si="1"/>
        <v>11</v>
      </c>
      <c r="F38" s="2">
        <f t="shared" si="2"/>
        <v>0.6416010000000002</v>
      </c>
      <c r="G38" s="1"/>
      <c r="H38" s="1">
        <f t="shared" si="3"/>
        <v>0</v>
      </c>
      <c r="I38" s="1"/>
      <c r="J38" s="1"/>
      <c r="K38" s="1"/>
      <c r="L38" s="1"/>
      <c r="M38" s="1"/>
      <c r="N38" s="1"/>
      <c r="O38" s="1">
        <v>12000</v>
      </c>
      <c r="P38" s="1">
        <v>10445</v>
      </c>
      <c r="Q38" s="1">
        <v>3057000</v>
      </c>
      <c r="R38" s="1">
        <v>566000</v>
      </c>
      <c r="S38" s="1">
        <v>577000</v>
      </c>
      <c r="T38" s="1">
        <v>93000</v>
      </c>
      <c r="U38" s="1">
        <v>1000</v>
      </c>
      <c r="V38" s="1">
        <v>3743</v>
      </c>
      <c r="W38" s="1">
        <v>45000</v>
      </c>
      <c r="X38" s="1">
        <v>10000</v>
      </c>
      <c r="Y38" s="1">
        <v>35000</v>
      </c>
      <c r="Z38" s="1">
        <v>73000</v>
      </c>
      <c r="AA38" s="1">
        <v>66956</v>
      </c>
      <c r="AB38" s="1">
        <v>245000</v>
      </c>
      <c r="AC38" s="1">
        <v>287000</v>
      </c>
      <c r="AD38" s="1">
        <v>9483</v>
      </c>
      <c r="AE38" s="1">
        <v>75838</v>
      </c>
      <c r="AF38" s="1">
        <v>5806</v>
      </c>
      <c r="AG38" s="1">
        <v>8445</v>
      </c>
      <c r="AH38" s="1">
        <v>5000</v>
      </c>
      <c r="AI38" s="1">
        <v>9329</v>
      </c>
      <c r="AJ38" s="1">
        <v>29009</v>
      </c>
      <c r="AK38" s="1">
        <v>51087</v>
      </c>
      <c r="AL38" s="1">
        <v>1055</v>
      </c>
      <c r="AM38" s="1" t="s">
        <v>166</v>
      </c>
      <c r="AN38" s="1">
        <v>10298</v>
      </c>
      <c r="AO38" s="1">
        <v>54323</v>
      </c>
      <c r="AP38" s="1">
        <v>110677</v>
      </c>
      <c r="AQ38" s="1">
        <v>146000</v>
      </c>
      <c r="AR38" s="1" t="s">
        <v>109</v>
      </c>
      <c r="AS38" s="1">
        <v>28000</v>
      </c>
      <c r="AT38" s="1">
        <v>4702</v>
      </c>
      <c r="AU38" s="1">
        <v>113000</v>
      </c>
      <c r="AV38" s="1">
        <v>16000</v>
      </c>
      <c r="AW38" s="1">
        <v>3000</v>
      </c>
      <c r="AX38" s="1">
        <v>52000</v>
      </c>
      <c r="AY38" s="1" t="s">
        <v>3</v>
      </c>
      <c r="AZ38" s="1">
        <v>1000</v>
      </c>
      <c r="BA38" s="1">
        <v>60000</v>
      </c>
      <c r="BB38" s="1">
        <v>52000</v>
      </c>
      <c r="BC38" s="1">
        <v>5000</v>
      </c>
      <c r="BD38" s="1">
        <v>5000</v>
      </c>
      <c r="BE38" t="s">
        <v>3</v>
      </c>
      <c r="BF38" s="1">
        <v>14000</v>
      </c>
      <c r="BG38" s="1">
        <v>104000</v>
      </c>
      <c r="BH38" s="1">
        <v>42000</v>
      </c>
      <c r="BI38" s="1">
        <v>6000</v>
      </c>
      <c r="BJ38" s="1" t="s">
        <v>3</v>
      </c>
      <c r="BK38" s="1" t="s">
        <v>3</v>
      </c>
      <c r="BL38" s="1">
        <v>1000</v>
      </c>
      <c r="BM38" s="1">
        <v>30000</v>
      </c>
      <c r="BN38" s="1">
        <v>12000</v>
      </c>
      <c r="BO38" s="1">
        <v>44000</v>
      </c>
      <c r="BP38" s="1">
        <v>2000</v>
      </c>
      <c r="BQ38" s="1" t="s">
        <v>3</v>
      </c>
      <c r="BR38" s="1">
        <v>3000</v>
      </c>
      <c r="BS38" t="s">
        <v>3</v>
      </c>
      <c r="BT38" s="1">
        <v>15000</v>
      </c>
      <c r="BU38" s="1" t="s">
        <v>3</v>
      </c>
      <c r="BV38" s="1">
        <v>38000</v>
      </c>
      <c r="BW38" s="1">
        <v>4000</v>
      </c>
      <c r="BX38" s="1">
        <v>10000</v>
      </c>
      <c r="BY38" s="1">
        <v>7000</v>
      </c>
      <c r="BZ38" s="1">
        <v>36000</v>
      </c>
      <c r="CA38" s="1">
        <v>18000</v>
      </c>
      <c r="CB38" s="1">
        <v>1000</v>
      </c>
      <c r="CC38" t="s">
        <v>3</v>
      </c>
      <c r="CD38" s="1">
        <v>3000</v>
      </c>
      <c r="CE38" s="1">
        <v>26000</v>
      </c>
      <c r="CF38" s="1">
        <v>1000</v>
      </c>
      <c r="CG38" s="1" t="s">
        <v>3</v>
      </c>
      <c r="CH38" s="1" t="s">
        <v>547</v>
      </c>
      <c r="CI38" s="1">
        <v>4000</v>
      </c>
      <c r="CJ38" s="1" t="s">
        <v>28</v>
      </c>
      <c r="CK38" s="1">
        <v>40000</v>
      </c>
      <c r="CL38" t="e" vm="32">
        <f>_FV(0,"006")</f>
        <v>#VALUE!</v>
      </c>
      <c r="CM38" t="s">
        <v>40</v>
      </c>
      <c r="CN38" t="s">
        <v>3</v>
      </c>
      <c r="CO38" t="s">
        <v>10</v>
      </c>
      <c r="CP38" t="s">
        <v>3</v>
      </c>
      <c r="CQ38" t="s">
        <v>220</v>
      </c>
      <c r="CR38" t="s">
        <v>3</v>
      </c>
      <c r="CS38" t="s">
        <v>73</v>
      </c>
      <c r="CT38" t="s">
        <v>3</v>
      </c>
      <c r="CU38" s="1">
        <v>1191</v>
      </c>
      <c r="CV38" s="1">
        <v>1414</v>
      </c>
      <c r="CW38" t="s">
        <v>575</v>
      </c>
      <c r="CX38" s="1">
        <v>1000</v>
      </c>
      <c r="CY38" s="1">
        <v>9744</v>
      </c>
      <c r="CZ38" s="1" t="s">
        <v>275</v>
      </c>
      <c r="DA38" t="s">
        <v>576</v>
      </c>
      <c r="DB38" t="s">
        <v>577</v>
      </c>
      <c r="DC38" t="s">
        <v>578</v>
      </c>
      <c r="DD38" t="s">
        <v>80</v>
      </c>
      <c r="DE38" t="s">
        <v>579</v>
      </c>
      <c r="DF38" t="s">
        <v>580</v>
      </c>
      <c r="DG38" t="s">
        <v>46</v>
      </c>
      <c r="DH38" t="s">
        <v>505</v>
      </c>
      <c r="DI38" t="s">
        <v>198</v>
      </c>
      <c r="DJ38" t="s">
        <v>577</v>
      </c>
      <c r="DK38" t="s">
        <v>581</v>
      </c>
      <c r="DL38" t="s">
        <v>3</v>
      </c>
      <c r="DM38" t="s">
        <v>582</v>
      </c>
      <c r="DN38" s="1">
        <v>132431</v>
      </c>
      <c r="DO38" t="s">
        <v>558</v>
      </c>
    </row>
    <row r="39" spans="1:119" x14ac:dyDescent="0.3">
      <c r="A39" s="1">
        <v>8000</v>
      </c>
      <c r="B39" s="1">
        <v>8129</v>
      </c>
      <c r="C39" s="1">
        <f t="shared" si="0"/>
        <v>8</v>
      </c>
      <c r="D39">
        <f t="shared" si="0"/>
        <v>8.1289999999999996</v>
      </c>
      <c r="E39" s="1">
        <f t="shared" si="1"/>
        <v>8</v>
      </c>
      <c r="F39" s="2">
        <f t="shared" si="2"/>
        <v>1.6640999999999885E-2</v>
      </c>
      <c r="G39" s="1"/>
      <c r="H39" s="1">
        <f t="shared" si="3"/>
        <v>1</v>
      </c>
      <c r="I39" s="1"/>
      <c r="J39" s="1"/>
      <c r="K39" s="1"/>
      <c r="L39" s="1"/>
      <c r="M39" s="1"/>
      <c r="N39" s="1"/>
      <c r="O39" s="1">
        <v>8000</v>
      </c>
      <c r="P39" s="1">
        <v>8499</v>
      </c>
      <c r="Q39" s="1">
        <v>1941000</v>
      </c>
      <c r="R39" s="1">
        <v>358000</v>
      </c>
      <c r="S39" s="1">
        <v>368000</v>
      </c>
      <c r="T39" s="1">
        <v>50000</v>
      </c>
      <c r="U39" s="1">
        <v>4000</v>
      </c>
      <c r="V39" s="1">
        <v>3768</v>
      </c>
      <c r="W39" s="1">
        <v>21000</v>
      </c>
      <c r="X39" s="1">
        <v>2000</v>
      </c>
      <c r="Y39" s="1">
        <v>19000</v>
      </c>
      <c r="Z39" s="1">
        <v>84000</v>
      </c>
      <c r="AA39" s="1">
        <v>91476</v>
      </c>
      <c r="AB39" s="1">
        <v>174000</v>
      </c>
      <c r="AC39" s="1">
        <v>195000</v>
      </c>
      <c r="AD39" s="1">
        <v>9836</v>
      </c>
      <c r="AE39" s="1">
        <v>76574</v>
      </c>
      <c r="AF39" s="1">
        <v>6814</v>
      </c>
      <c r="AG39" s="1">
        <v>8319</v>
      </c>
      <c r="AH39" s="1">
        <v>8000</v>
      </c>
      <c r="AI39" s="1">
        <v>9607</v>
      </c>
      <c r="AJ39" s="1">
        <v>31014</v>
      </c>
      <c r="AK39" s="1">
        <v>50814</v>
      </c>
      <c r="AL39" t="s">
        <v>534</v>
      </c>
      <c r="AM39" s="1" t="s">
        <v>106</v>
      </c>
      <c r="AN39" s="1">
        <v>9196</v>
      </c>
      <c r="AO39" s="1">
        <v>57557</v>
      </c>
      <c r="AP39" s="1">
        <v>96060</v>
      </c>
      <c r="AQ39" s="1">
        <v>102000</v>
      </c>
      <c r="AR39" s="1" t="s">
        <v>510</v>
      </c>
      <c r="AS39" s="1">
        <v>24000</v>
      </c>
      <c r="AT39" s="1">
        <v>5250</v>
      </c>
      <c r="AU39" s="1">
        <v>79000</v>
      </c>
      <c r="AV39" s="1">
        <v>19000</v>
      </c>
      <c r="AW39" s="1">
        <v>1000</v>
      </c>
      <c r="AX39" s="1">
        <v>18000</v>
      </c>
      <c r="AY39" s="1" t="s">
        <v>3</v>
      </c>
      <c r="AZ39" s="1" t="s">
        <v>3</v>
      </c>
      <c r="BA39" s="1">
        <v>39000</v>
      </c>
      <c r="BB39" s="1">
        <v>29000</v>
      </c>
      <c r="BC39" s="1">
        <v>1000</v>
      </c>
      <c r="BD39" s="1" t="s">
        <v>3</v>
      </c>
      <c r="BE39" t="s">
        <v>3</v>
      </c>
      <c r="BF39" s="1">
        <v>7000</v>
      </c>
      <c r="BG39" s="1">
        <v>52000</v>
      </c>
      <c r="BH39" s="1">
        <v>37000</v>
      </c>
      <c r="BI39" s="1">
        <v>7000</v>
      </c>
      <c r="BJ39" s="1" t="s">
        <v>3</v>
      </c>
      <c r="BK39" s="1" t="s">
        <v>3</v>
      </c>
      <c r="BL39" s="1">
        <v>1000</v>
      </c>
      <c r="BM39" s="1">
        <v>26000</v>
      </c>
      <c r="BN39" s="1">
        <v>19000</v>
      </c>
      <c r="BO39" s="1">
        <v>21000</v>
      </c>
      <c r="BP39" s="1" t="s">
        <v>3</v>
      </c>
      <c r="BQ39" s="1" t="s">
        <v>3</v>
      </c>
      <c r="BR39" s="1">
        <v>4000</v>
      </c>
      <c r="BS39" t="s">
        <v>3</v>
      </c>
      <c r="BT39" s="1">
        <v>13000</v>
      </c>
      <c r="BU39" s="1" t="s">
        <v>3</v>
      </c>
      <c r="BV39" s="1">
        <v>20000</v>
      </c>
      <c r="BW39" s="1">
        <v>5000</v>
      </c>
      <c r="BX39" s="1">
        <v>10000</v>
      </c>
      <c r="BY39" s="1">
        <v>5000</v>
      </c>
      <c r="BZ39" s="1">
        <v>33000</v>
      </c>
      <c r="CA39" s="1">
        <v>6000</v>
      </c>
      <c r="CB39" t="s">
        <v>3</v>
      </c>
      <c r="CC39" t="s">
        <v>3</v>
      </c>
      <c r="CD39" s="1">
        <v>3000</v>
      </c>
      <c r="CE39" s="1">
        <v>22000</v>
      </c>
      <c r="CF39" s="1">
        <v>2000</v>
      </c>
      <c r="CG39" s="1" t="s">
        <v>3</v>
      </c>
      <c r="CH39" s="1" t="s">
        <v>458</v>
      </c>
      <c r="CI39" s="1">
        <v>4000</v>
      </c>
      <c r="CJ39" t="s">
        <v>510</v>
      </c>
      <c r="CK39" s="1">
        <v>37000</v>
      </c>
      <c r="CL39" t="e" vm="15">
        <f>_FV(0,"057")</f>
        <v>#VALUE!</v>
      </c>
      <c r="CM39" t="s">
        <v>583</v>
      </c>
      <c r="CN39" t="s">
        <v>3</v>
      </c>
      <c r="CO39" t="s">
        <v>549</v>
      </c>
      <c r="CP39" t="s">
        <v>3</v>
      </c>
      <c r="CQ39" t="s">
        <v>53</v>
      </c>
      <c r="CR39" t="s">
        <v>3</v>
      </c>
      <c r="CS39" t="s">
        <v>584</v>
      </c>
      <c r="CT39" t="s">
        <v>3</v>
      </c>
      <c r="CU39" s="1">
        <v>1083</v>
      </c>
      <c r="CV39" s="1">
        <v>1394</v>
      </c>
      <c r="CW39" t="s">
        <v>401</v>
      </c>
      <c r="CX39" t="s">
        <v>585</v>
      </c>
      <c r="CY39" s="1">
        <v>7683</v>
      </c>
      <c r="CZ39" s="1" t="s">
        <v>193</v>
      </c>
      <c r="DA39" t="s">
        <v>480</v>
      </c>
      <c r="DB39" t="s">
        <v>292</v>
      </c>
      <c r="DC39" t="s">
        <v>586</v>
      </c>
      <c r="DD39" t="s">
        <v>234</v>
      </c>
      <c r="DE39" t="s">
        <v>587</v>
      </c>
      <c r="DF39" t="s">
        <v>588</v>
      </c>
      <c r="DG39" t="s">
        <v>327</v>
      </c>
      <c r="DH39" t="s">
        <v>433</v>
      </c>
      <c r="DI39" t="s">
        <v>1</v>
      </c>
      <c r="DJ39" t="s">
        <v>589</v>
      </c>
      <c r="DK39" t="s">
        <v>238</v>
      </c>
      <c r="DL39" t="s">
        <v>3</v>
      </c>
      <c r="DM39" t="s">
        <v>256</v>
      </c>
      <c r="DN39" s="1">
        <v>73240</v>
      </c>
      <c r="DO39" t="s">
        <v>590</v>
      </c>
    </row>
    <row r="40" spans="1:119" x14ac:dyDescent="0.3">
      <c r="A40" s="1">
        <v>8000</v>
      </c>
      <c r="B40" s="1">
        <v>8075</v>
      </c>
      <c r="C40" s="1">
        <f t="shared" si="0"/>
        <v>8</v>
      </c>
      <c r="D40">
        <f t="shared" si="0"/>
        <v>8.0749999999999993</v>
      </c>
      <c r="E40" s="1">
        <f t="shared" si="1"/>
        <v>8</v>
      </c>
      <c r="F40" s="2">
        <f t="shared" si="2"/>
        <v>5.6249999999998931E-3</v>
      </c>
      <c r="G40" s="1"/>
      <c r="H40" s="1">
        <f t="shared" si="3"/>
        <v>1</v>
      </c>
      <c r="I40" s="1"/>
      <c r="J40" s="1"/>
      <c r="K40" s="1"/>
      <c r="L40" s="1"/>
      <c r="M40" s="1"/>
      <c r="N40" s="1"/>
      <c r="O40" s="1">
        <v>8000</v>
      </c>
      <c r="P40" s="1">
        <v>8204</v>
      </c>
      <c r="Q40" s="1">
        <v>1785000</v>
      </c>
      <c r="R40" s="1">
        <v>344000</v>
      </c>
      <c r="S40" s="1">
        <v>337000</v>
      </c>
      <c r="T40" s="1">
        <v>44000</v>
      </c>
      <c r="U40" s="1">
        <v>3000</v>
      </c>
      <c r="V40" s="1">
        <v>3803</v>
      </c>
      <c r="W40" s="1">
        <v>17000</v>
      </c>
      <c r="X40" s="1">
        <v>1000</v>
      </c>
      <c r="Y40" s="1">
        <v>16000</v>
      </c>
      <c r="Z40" s="1">
        <v>74000</v>
      </c>
      <c r="AA40" s="1">
        <v>104059</v>
      </c>
      <c r="AB40" s="1">
        <v>159000</v>
      </c>
      <c r="AC40" s="1">
        <v>179000</v>
      </c>
      <c r="AD40" s="1">
        <v>10652</v>
      </c>
      <c r="AE40" s="1">
        <v>77595</v>
      </c>
      <c r="AF40" s="1">
        <v>7463</v>
      </c>
      <c r="AG40" s="1">
        <v>7945</v>
      </c>
      <c r="AH40" s="1">
        <v>9000</v>
      </c>
      <c r="AI40" s="1">
        <v>9478</v>
      </c>
      <c r="AJ40" s="1">
        <v>33026</v>
      </c>
      <c r="AK40" s="1">
        <v>47063</v>
      </c>
      <c r="AL40" s="1">
        <v>1063</v>
      </c>
      <c r="AM40" s="1" t="s">
        <v>74</v>
      </c>
      <c r="AN40" s="1">
        <v>8573</v>
      </c>
      <c r="AO40" s="1">
        <v>74043</v>
      </c>
      <c r="AP40" s="1">
        <v>75676</v>
      </c>
      <c r="AQ40" s="1">
        <v>92000</v>
      </c>
      <c r="AR40" s="1" t="s">
        <v>591</v>
      </c>
      <c r="AS40" s="1">
        <v>23000</v>
      </c>
      <c r="AT40" s="1">
        <v>4778</v>
      </c>
      <c r="AU40" s="1">
        <v>61000</v>
      </c>
      <c r="AV40" s="1">
        <v>15000</v>
      </c>
      <c r="AW40" s="1">
        <v>1000</v>
      </c>
      <c r="AX40" s="1">
        <v>36000</v>
      </c>
      <c r="AY40" s="1">
        <v>4000</v>
      </c>
      <c r="AZ40" s="1" t="s">
        <v>3</v>
      </c>
      <c r="BA40" s="1">
        <v>37000</v>
      </c>
      <c r="BB40" s="1">
        <v>33000</v>
      </c>
      <c r="BC40" s="1">
        <v>2000</v>
      </c>
      <c r="BD40" t="s">
        <v>3</v>
      </c>
      <c r="BE40" t="s">
        <v>3</v>
      </c>
      <c r="BF40" s="1">
        <v>13000</v>
      </c>
      <c r="BG40" s="1">
        <v>58000</v>
      </c>
      <c r="BH40" s="1">
        <v>20000</v>
      </c>
      <c r="BI40" s="1">
        <v>3000</v>
      </c>
      <c r="BJ40" s="1" t="s">
        <v>3</v>
      </c>
      <c r="BK40" s="1" t="s">
        <v>3</v>
      </c>
      <c r="BL40" s="1">
        <v>1000</v>
      </c>
      <c r="BM40" s="1">
        <v>22000</v>
      </c>
      <c r="BN40" s="1">
        <v>7000</v>
      </c>
      <c r="BO40" s="1">
        <v>21000</v>
      </c>
      <c r="BP40" t="s">
        <v>3</v>
      </c>
      <c r="BQ40" s="1" t="s">
        <v>3</v>
      </c>
      <c r="BR40" s="1" t="s">
        <v>3</v>
      </c>
      <c r="BS40" t="s">
        <v>3</v>
      </c>
      <c r="BT40" s="1">
        <v>17000</v>
      </c>
      <c r="BU40" s="1" t="s">
        <v>3</v>
      </c>
      <c r="BV40" s="1">
        <v>29000</v>
      </c>
      <c r="BW40" s="1">
        <v>1000</v>
      </c>
      <c r="BX40" s="1">
        <v>7000</v>
      </c>
      <c r="BY40" s="1">
        <v>2000</v>
      </c>
      <c r="BZ40" s="1">
        <v>16000</v>
      </c>
      <c r="CA40" s="1">
        <v>6000</v>
      </c>
      <c r="CB40" t="s">
        <v>3</v>
      </c>
      <c r="CC40" t="s">
        <v>3</v>
      </c>
      <c r="CD40" t="s">
        <v>3</v>
      </c>
      <c r="CE40" s="1">
        <v>11000</v>
      </c>
      <c r="CF40" s="1">
        <v>2000</v>
      </c>
      <c r="CG40" s="1" t="s">
        <v>3</v>
      </c>
      <c r="CH40" s="1" t="s">
        <v>592</v>
      </c>
      <c r="CI40" s="1">
        <v>5000</v>
      </c>
      <c r="CJ40" t="s">
        <v>178</v>
      </c>
      <c r="CK40" s="1">
        <v>39000</v>
      </c>
      <c r="CL40" t="e" vm="33">
        <f>_FV(0,"007")</f>
        <v>#VALUE!</v>
      </c>
      <c r="CM40" t="s">
        <v>46</v>
      </c>
      <c r="CN40" t="s">
        <v>3</v>
      </c>
      <c r="CO40" t="s">
        <v>14</v>
      </c>
      <c r="CP40" t="s">
        <v>3</v>
      </c>
      <c r="CQ40" t="s">
        <v>190</v>
      </c>
      <c r="CR40" t="s">
        <v>3</v>
      </c>
      <c r="CS40" t="s">
        <v>593</v>
      </c>
      <c r="CT40" t="s">
        <v>3</v>
      </c>
      <c r="CU40" s="1">
        <v>1041</v>
      </c>
      <c r="CV40" s="1">
        <v>1370</v>
      </c>
      <c r="CW40" t="s">
        <v>594</v>
      </c>
      <c r="CX40" t="s">
        <v>595</v>
      </c>
      <c r="CY40" s="1">
        <v>7522</v>
      </c>
      <c r="CZ40" s="1" t="s">
        <v>596</v>
      </c>
      <c r="DA40" t="s">
        <v>119</v>
      </c>
      <c r="DB40" t="s">
        <v>487</v>
      </c>
      <c r="DC40" t="s">
        <v>135</v>
      </c>
      <c r="DD40" t="s">
        <v>597</v>
      </c>
      <c r="DE40" t="s">
        <v>598</v>
      </c>
      <c r="DF40" t="s">
        <v>599</v>
      </c>
      <c r="DG40" t="s">
        <v>5</v>
      </c>
      <c r="DH40" t="s">
        <v>520</v>
      </c>
      <c r="DI40" t="s">
        <v>516</v>
      </c>
      <c r="DJ40" t="s">
        <v>600</v>
      </c>
      <c r="DK40" t="s">
        <v>317</v>
      </c>
      <c r="DL40" t="s">
        <v>3</v>
      </c>
      <c r="DM40" t="s">
        <v>343</v>
      </c>
      <c r="DN40" s="1">
        <v>65837</v>
      </c>
      <c r="DO40" t="s">
        <v>239</v>
      </c>
    </row>
    <row r="41" spans="1:119" x14ac:dyDescent="0.3">
      <c r="A41" s="1">
        <v>12000</v>
      </c>
      <c r="B41" s="1">
        <v>11167</v>
      </c>
      <c r="C41" s="1">
        <f t="shared" si="0"/>
        <v>12</v>
      </c>
      <c r="D41">
        <f t="shared" si="0"/>
        <v>11.167</v>
      </c>
      <c r="E41" s="1">
        <f t="shared" si="1"/>
        <v>11</v>
      </c>
      <c r="F41" s="2">
        <f t="shared" si="2"/>
        <v>0.69388900000000031</v>
      </c>
      <c r="G41" s="1"/>
      <c r="H41" s="1">
        <f t="shared" si="3"/>
        <v>0</v>
      </c>
      <c r="I41" s="1"/>
      <c r="J41" s="1"/>
      <c r="K41" s="1"/>
      <c r="L41" s="1"/>
      <c r="M41" s="1"/>
      <c r="N41" s="1"/>
      <c r="O41" s="1">
        <v>12000</v>
      </c>
      <c r="P41" s="1">
        <v>10809</v>
      </c>
      <c r="Q41" s="1">
        <v>2998000</v>
      </c>
      <c r="R41" s="1">
        <v>486000</v>
      </c>
      <c r="S41" s="1">
        <v>480000</v>
      </c>
      <c r="T41" s="1">
        <v>117000</v>
      </c>
      <c r="U41" s="1">
        <v>1000</v>
      </c>
      <c r="V41" s="1">
        <v>4228</v>
      </c>
      <c r="W41" s="1">
        <v>33000</v>
      </c>
      <c r="X41" s="1">
        <v>5000</v>
      </c>
      <c r="Y41" s="1">
        <v>28000</v>
      </c>
      <c r="Z41" s="1">
        <v>92000</v>
      </c>
      <c r="AA41" s="1">
        <v>89879</v>
      </c>
      <c r="AB41" s="1">
        <v>257000</v>
      </c>
      <c r="AC41" s="1">
        <v>177000</v>
      </c>
      <c r="AD41" s="1">
        <v>12722</v>
      </c>
      <c r="AE41" s="1">
        <v>58372</v>
      </c>
      <c r="AF41" s="1">
        <v>8776</v>
      </c>
      <c r="AG41" s="1">
        <v>10735</v>
      </c>
      <c r="AH41" s="1">
        <v>10000</v>
      </c>
      <c r="AI41" s="1">
        <v>11390</v>
      </c>
      <c r="AJ41" s="1">
        <v>38801</v>
      </c>
      <c r="AK41" s="1">
        <v>63107</v>
      </c>
      <c r="AL41" s="1">
        <v>1527</v>
      </c>
      <c r="AM41" s="1" t="s">
        <v>470</v>
      </c>
      <c r="AN41" s="1">
        <v>11658</v>
      </c>
      <c r="AO41" s="1">
        <v>34834</v>
      </c>
      <c r="AP41" s="1">
        <v>177149</v>
      </c>
      <c r="AQ41" s="1">
        <v>159000</v>
      </c>
      <c r="AR41" s="1" t="s">
        <v>542</v>
      </c>
      <c r="AS41" s="1">
        <v>24000</v>
      </c>
      <c r="AT41" s="1">
        <v>5088</v>
      </c>
      <c r="AU41" s="1">
        <v>106000</v>
      </c>
      <c r="AV41" s="1">
        <v>22000</v>
      </c>
      <c r="AW41" s="1" t="s">
        <v>3</v>
      </c>
      <c r="AX41" s="1">
        <v>38000</v>
      </c>
      <c r="AY41" s="1">
        <v>1000</v>
      </c>
      <c r="AZ41" s="1">
        <v>1000</v>
      </c>
      <c r="BA41" s="1">
        <v>35000</v>
      </c>
      <c r="BB41" s="1">
        <v>46000</v>
      </c>
      <c r="BC41" s="1">
        <v>5000</v>
      </c>
      <c r="BD41" t="s">
        <v>3</v>
      </c>
      <c r="BE41" t="s">
        <v>3</v>
      </c>
      <c r="BF41" s="1">
        <v>16000</v>
      </c>
      <c r="BG41" s="1">
        <v>106000</v>
      </c>
      <c r="BH41" s="1">
        <v>60000</v>
      </c>
      <c r="BI41" s="1">
        <v>28000</v>
      </c>
      <c r="BJ41" s="1" t="s">
        <v>3</v>
      </c>
      <c r="BK41" s="1">
        <v>1000</v>
      </c>
      <c r="BL41" s="1">
        <v>4000</v>
      </c>
      <c r="BM41" s="1">
        <v>15000</v>
      </c>
      <c r="BN41" s="1">
        <v>12000</v>
      </c>
      <c r="BO41" s="1">
        <v>17000</v>
      </c>
      <c r="BP41" s="1" t="s">
        <v>3</v>
      </c>
      <c r="BQ41" s="1" t="s">
        <v>3</v>
      </c>
      <c r="BR41" s="1" t="s">
        <v>3</v>
      </c>
      <c r="BS41" t="s">
        <v>3</v>
      </c>
      <c r="BT41" s="1">
        <v>14000</v>
      </c>
      <c r="BU41" s="1" t="s">
        <v>3</v>
      </c>
      <c r="BV41" s="1">
        <v>30000</v>
      </c>
      <c r="BW41" s="1">
        <v>15000</v>
      </c>
      <c r="BX41" s="1">
        <v>7000</v>
      </c>
      <c r="BY41" s="1">
        <v>9000</v>
      </c>
      <c r="BZ41" s="1">
        <v>30000</v>
      </c>
      <c r="CA41" s="1">
        <v>15000</v>
      </c>
      <c r="CB41" t="s">
        <v>3</v>
      </c>
      <c r="CC41" t="s">
        <v>3</v>
      </c>
      <c r="CD41" s="1">
        <v>4000</v>
      </c>
      <c r="CE41" s="1">
        <v>29000</v>
      </c>
      <c r="CF41" s="1">
        <v>1000</v>
      </c>
      <c r="CG41" s="1" t="s">
        <v>3</v>
      </c>
      <c r="CH41" s="1" t="s">
        <v>601</v>
      </c>
      <c r="CI41" s="1">
        <v>4000</v>
      </c>
      <c r="CJ41" t="s">
        <v>130</v>
      </c>
      <c r="CK41" s="1">
        <v>40000</v>
      </c>
      <c r="CL41" t="s">
        <v>602</v>
      </c>
      <c r="CM41" t="s">
        <v>138</v>
      </c>
      <c r="CN41" t="s">
        <v>3</v>
      </c>
      <c r="CO41" t="s">
        <v>177</v>
      </c>
      <c r="CP41" t="s">
        <v>3</v>
      </c>
      <c r="CQ41" t="s">
        <v>524</v>
      </c>
      <c r="CR41" t="s">
        <v>3</v>
      </c>
      <c r="CS41" t="s">
        <v>603</v>
      </c>
      <c r="CT41" t="s">
        <v>3</v>
      </c>
      <c r="CU41" s="1">
        <v>1188</v>
      </c>
      <c r="CV41" s="1">
        <v>1411</v>
      </c>
      <c r="CW41" t="s">
        <v>604</v>
      </c>
      <c r="CX41" t="s">
        <v>605</v>
      </c>
      <c r="CY41" s="1">
        <v>11295</v>
      </c>
      <c r="CZ41" s="1" t="s">
        <v>297</v>
      </c>
      <c r="DA41" t="s">
        <v>272</v>
      </c>
      <c r="DB41" t="s">
        <v>606</v>
      </c>
      <c r="DC41" t="s">
        <v>132</v>
      </c>
      <c r="DD41" t="s">
        <v>525</v>
      </c>
      <c r="DE41" t="s">
        <v>607</v>
      </c>
      <c r="DF41" t="s">
        <v>149</v>
      </c>
      <c r="DG41" t="s">
        <v>146</v>
      </c>
      <c r="DH41" t="s">
        <v>608</v>
      </c>
      <c r="DI41" t="s">
        <v>321</v>
      </c>
      <c r="DJ41" t="s">
        <v>606</v>
      </c>
      <c r="DK41" t="s">
        <v>609</v>
      </c>
      <c r="DL41" t="e" vm="2">
        <f>_FV(0,"000")</f>
        <v>#VALUE!</v>
      </c>
      <c r="DM41" t="s">
        <v>288</v>
      </c>
      <c r="DN41" s="1">
        <v>140592</v>
      </c>
      <c r="DO41" t="s">
        <v>45</v>
      </c>
    </row>
    <row r="42" spans="1:119" x14ac:dyDescent="0.3">
      <c r="A42" s="1">
        <v>8000</v>
      </c>
      <c r="B42" s="1">
        <v>8739</v>
      </c>
      <c r="C42" s="1">
        <f t="shared" si="0"/>
        <v>8</v>
      </c>
      <c r="D42">
        <f t="shared" si="0"/>
        <v>8.7390000000000008</v>
      </c>
      <c r="E42" s="1">
        <f t="shared" si="1"/>
        <v>9</v>
      </c>
      <c r="F42" s="2">
        <f t="shared" si="2"/>
        <v>0.54612100000000119</v>
      </c>
      <c r="G42" s="1"/>
      <c r="H42" s="1">
        <f t="shared" si="3"/>
        <v>0</v>
      </c>
      <c r="I42" s="1"/>
      <c r="J42" s="1"/>
      <c r="K42" s="1"/>
      <c r="L42" s="1"/>
      <c r="M42" s="1"/>
      <c r="N42" s="1"/>
      <c r="O42" s="1">
        <v>8000</v>
      </c>
      <c r="P42" s="1">
        <v>8743</v>
      </c>
      <c r="Q42" s="1">
        <v>2222000</v>
      </c>
      <c r="R42" s="1">
        <v>408000</v>
      </c>
      <c r="S42" s="1">
        <v>396000</v>
      </c>
      <c r="T42" s="1">
        <v>76000</v>
      </c>
      <c r="U42" s="1">
        <v>4000</v>
      </c>
      <c r="V42" s="1">
        <v>3852</v>
      </c>
      <c r="W42" s="1">
        <v>24000</v>
      </c>
      <c r="X42" s="1">
        <v>1000</v>
      </c>
      <c r="Y42" s="1">
        <v>23000</v>
      </c>
      <c r="Z42" s="1">
        <v>62000</v>
      </c>
      <c r="AA42" s="1">
        <v>91625</v>
      </c>
      <c r="AB42" s="1">
        <v>176000</v>
      </c>
      <c r="AC42" s="1">
        <v>210000</v>
      </c>
      <c r="AD42" s="1">
        <v>11114</v>
      </c>
      <c r="AE42" s="1">
        <v>70145</v>
      </c>
      <c r="AF42" s="1">
        <v>7699</v>
      </c>
      <c r="AG42" s="1">
        <v>8272</v>
      </c>
      <c r="AH42" s="1">
        <v>8000</v>
      </c>
      <c r="AI42" s="1">
        <v>10864</v>
      </c>
      <c r="AJ42" s="1">
        <v>35627</v>
      </c>
      <c r="AK42" s="1">
        <v>45918</v>
      </c>
      <c r="AL42" s="1">
        <v>1222</v>
      </c>
      <c r="AM42" s="1" t="s">
        <v>523</v>
      </c>
      <c r="AN42" s="1">
        <v>8713</v>
      </c>
      <c r="AO42" s="1">
        <v>74973</v>
      </c>
      <c r="AP42" s="1">
        <v>77231</v>
      </c>
      <c r="AQ42" s="1">
        <v>97000</v>
      </c>
      <c r="AR42" s="1" t="s">
        <v>274</v>
      </c>
      <c r="AS42" s="1">
        <v>25000</v>
      </c>
      <c r="AT42" s="1">
        <v>5800</v>
      </c>
      <c r="AU42" s="1">
        <v>81000</v>
      </c>
      <c r="AV42" s="1">
        <v>14000</v>
      </c>
      <c r="AW42" s="1" t="s">
        <v>3</v>
      </c>
      <c r="AX42" s="1">
        <v>35000</v>
      </c>
      <c r="AY42" s="1" t="s">
        <v>3</v>
      </c>
      <c r="AZ42" s="1">
        <v>1000</v>
      </c>
      <c r="BA42" s="1">
        <v>58000</v>
      </c>
      <c r="BB42" s="1">
        <v>32000</v>
      </c>
      <c r="BC42" s="1">
        <v>5000</v>
      </c>
      <c r="BD42" s="1" t="s">
        <v>3</v>
      </c>
      <c r="BE42" t="s">
        <v>3</v>
      </c>
      <c r="BF42" s="1">
        <v>7000</v>
      </c>
      <c r="BG42" s="1">
        <v>67000</v>
      </c>
      <c r="BH42" s="1">
        <v>34000</v>
      </c>
      <c r="BI42" s="1">
        <v>6000</v>
      </c>
      <c r="BJ42" s="1" t="s">
        <v>3</v>
      </c>
      <c r="BK42" s="1">
        <v>1000</v>
      </c>
      <c r="BL42" s="1" t="s">
        <v>3</v>
      </c>
      <c r="BM42" s="1">
        <v>27000</v>
      </c>
      <c r="BN42" s="1">
        <v>6000</v>
      </c>
      <c r="BO42" s="1">
        <v>21000</v>
      </c>
      <c r="BP42" s="1" t="s">
        <v>3</v>
      </c>
      <c r="BQ42" s="1" t="s">
        <v>3</v>
      </c>
      <c r="BR42" s="1">
        <v>3000</v>
      </c>
      <c r="BS42" t="s">
        <v>3</v>
      </c>
      <c r="BT42" s="1">
        <v>18000</v>
      </c>
      <c r="BU42" s="1" t="s">
        <v>3</v>
      </c>
      <c r="BV42" s="1">
        <v>29000</v>
      </c>
      <c r="BW42" s="1">
        <v>1000</v>
      </c>
      <c r="BX42" s="1">
        <v>14000</v>
      </c>
      <c r="BY42" s="1">
        <v>3000</v>
      </c>
      <c r="BZ42" s="1">
        <v>26000</v>
      </c>
      <c r="CA42" s="1">
        <v>8000</v>
      </c>
      <c r="CB42" s="1">
        <v>1000</v>
      </c>
      <c r="CC42" t="s">
        <v>3</v>
      </c>
      <c r="CD42" s="1">
        <v>1000</v>
      </c>
      <c r="CE42" s="1">
        <v>10000</v>
      </c>
      <c r="CF42" t="s">
        <v>3</v>
      </c>
      <c r="CG42" s="1" t="s">
        <v>3</v>
      </c>
      <c r="CH42" s="1" t="s">
        <v>610</v>
      </c>
      <c r="CI42" s="1">
        <v>4000</v>
      </c>
      <c r="CJ42" t="s">
        <v>611</v>
      </c>
      <c r="CK42" s="1">
        <v>38000</v>
      </c>
      <c r="CL42" t="e" vm="34">
        <f>_FV(0,"128")</f>
        <v>#VALUE!</v>
      </c>
      <c r="CM42" t="s">
        <v>388</v>
      </c>
      <c r="CN42" t="s">
        <v>3</v>
      </c>
      <c r="CO42" t="s">
        <v>246</v>
      </c>
      <c r="CP42" t="s">
        <v>3</v>
      </c>
      <c r="CQ42" t="s">
        <v>612</v>
      </c>
      <c r="CR42" t="s">
        <v>3</v>
      </c>
      <c r="CS42" t="s">
        <v>248</v>
      </c>
      <c r="CT42" t="s">
        <v>3</v>
      </c>
      <c r="CU42" s="1">
        <v>1106</v>
      </c>
      <c r="CV42" s="1">
        <v>1382</v>
      </c>
      <c r="CW42" t="s">
        <v>519</v>
      </c>
      <c r="CX42" t="s">
        <v>613</v>
      </c>
      <c r="CY42" s="1">
        <v>8118</v>
      </c>
      <c r="CZ42" s="1" t="s">
        <v>173</v>
      </c>
      <c r="DA42" t="s">
        <v>614</v>
      </c>
      <c r="DB42" t="s">
        <v>182</v>
      </c>
      <c r="DC42" t="s">
        <v>615</v>
      </c>
      <c r="DD42" t="s">
        <v>167</v>
      </c>
      <c r="DE42" t="s">
        <v>116</v>
      </c>
      <c r="DF42" t="s">
        <v>335</v>
      </c>
      <c r="DG42" t="s">
        <v>407</v>
      </c>
      <c r="DH42" t="s">
        <v>616</v>
      </c>
      <c r="DI42" t="s">
        <v>617</v>
      </c>
      <c r="DJ42" t="s">
        <v>265</v>
      </c>
      <c r="DK42" t="s">
        <v>618</v>
      </c>
      <c r="DL42" t="e" vm="2">
        <f>_FV(0,"000")</f>
        <v>#VALUE!</v>
      </c>
      <c r="DM42" t="s">
        <v>619</v>
      </c>
      <c r="DN42" s="1">
        <v>91478</v>
      </c>
      <c r="DO42" t="s">
        <v>380</v>
      </c>
    </row>
    <row r="43" spans="1:119" x14ac:dyDescent="0.3">
      <c r="A43" s="1">
        <v>5000</v>
      </c>
      <c r="B43" s="1">
        <v>5049</v>
      </c>
      <c r="C43" s="1">
        <f t="shared" si="0"/>
        <v>5</v>
      </c>
      <c r="D43">
        <f t="shared" si="0"/>
        <v>5.0490000000000004</v>
      </c>
      <c r="E43" s="1">
        <f t="shared" si="1"/>
        <v>5</v>
      </c>
      <c r="F43" s="2">
        <f t="shared" si="2"/>
        <v>2.4010000000000368E-3</v>
      </c>
      <c r="G43" s="1"/>
      <c r="H43" s="1">
        <f t="shared" si="3"/>
        <v>1</v>
      </c>
      <c r="I43" s="1"/>
      <c r="J43" s="1"/>
      <c r="K43" s="1"/>
      <c r="L43" s="1"/>
      <c r="M43" s="1"/>
      <c r="N43" s="1"/>
      <c r="O43" s="1">
        <v>5000</v>
      </c>
      <c r="P43" s="1">
        <v>4758</v>
      </c>
      <c r="Q43" s="1">
        <v>542000</v>
      </c>
      <c r="R43" s="1">
        <v>100000</v>
      </c>
      <c r="S43" s="1">
        <v>97000</v>
      </c>
      <c r="T43" s="1">
        <v>14000</v>
      </c>
      <c r="U43" s="1">
        <v>4000</v>
      </c>
      <c r="V43" s="1">
        <v>3991</v>
      </c>
      <c r="W43" s="1">
        <v>6000</v>
      </c>
      <c r="X43" s="1">
        <v>2000</v>
      </c>
      <c r="Y43" s="1">
        <v>4000</v>
      </c>
      <c r="Z43" s="1">
        <v>139000</v>
      </c>
      <c r="AA43" s="1">
        <v>89500</v>
      </c>
      <c r="AB43" s="1">
        <v>62000</v>
      </c>
      <c r="AC43" s="1">
        <v>42000</v>
      </c>
      <c r="AD43" s="1">
        <v>9867</v>
      </c>
      <c r="AE43" s="1">
        <v>70632</v>
      </c>
      <c r="AF43" s="1">
        <v>7548</v>
      </c>
      <c r="AG43" s="1">
        <v>8884</v>
      </c>
      <c r="AH43" s="1">
        <v>8000</v>
      </c>
      <c r="AI43" s="1">
        <v>9300</v>
      </c>
      <c r="AJ43" s="1">
        <v>30667</v>
      </c>
      <c r="AK43" s="1">
        <v>46629</v>
      </c>
      <c r="AL43" s="1">
        <v>1760</v>
      </c>
      <c r="AM43" s="1" t="s">
        <v>269</v>
      </c>
      <c r="AN43" s="1">
        <v>6200</v>
      </c>
      <c r="AO43" s="1">
        <v>51997</v>
      </c>
      <c r="AP43" s="1">
        <v>56143</v>
      </c>
      <c r="AQ43" s="1">
        <v>37000</v>
      </c>
      <c r="AR43" s="1" t="s">
        <v>514</v>
      </c>
      <c r="AS43" s="1">
        <v>17000</v>
      </c>
      <c r="AT43" s="1">
        <v>6333</v>
      </c>
      <c r="AU43" s="1">
        <v>18000</v>
      </c>
      <c r="AV43" s="1">
        <v>3000</v>
      </c>
      <c r="AW43" t="s">
        <v>3</v>
      </c>
      <c r="AX43" s="1">
        <v>4000</v>
      </c>
      <c r="AY43" s="1" t="s">
        <v>3</v>
      </c>
      <c r="AZ43" t="s">
        <v>3</v>
      </c>
      <c r="BA43" s="1">
        <v>14000</v>
      </c>
      <c r="BB43" s="1">
        <v>16000</v>
      </c>
      <c r="BC43" t="s">
        <v>3</v>
      </c>
      <c r="BD43" t="s">
        <v>3</v>
      </c>
      <c r="BE43" t="s">
        <v>3</v>
      </c>
      <c r="BF43" s="1">
        <v>4000</v>
      </c>
      <c r="BG43" s="1">
        <v>18000</v>
      </c>
      <c r="BH43" s="1">
        <v>10000</v>
      </c>
      <c r="BI43" s="1">
        <v>2000</v>
      </c>
      <c r="BJ43" s="1" t="s">
        <v>3</v>
      </c>
      <c r="BK43" t="s">
        <v>3</v>
      </c>
      <c r="BL43" s="1" t="s">
        <v>3</v>
      </c>
      <c r="BM43" s="1">
        <v>5000</v>
      </c>
      <c r="BN43" s="1" t="s">
        <v>3</v>
      </c>
      <c r="BO43" s="1">
        <v>2000</v>
      </c>
      <c r="BP43" t="s">
        <v>3</v>
      </c>
      <c r="BQ43" s="1" t="s">
        <v>3</v>
      </c>
      <c r="BR43" t="s">
        <v>3</v>
      </c>
      <c r="BS43" t="s">
        <v>3</v>
      </c>
      <c r="BT43" s="1">
        <v>5000</v>
      </c>
      <c r="BU43" s="1" t="s">
        <v>3</v>
      </c>
      <c r="BV43" s="1">
        <v>8000</v>
      </c>
      <c r="BW43" s="1">
        <v>1000</v>
      </c>
      <c r="BX43" s="1">
        <v>4000</v>
      </c>
      <c r="BY43" t="s">
        <v>3</v>
      </c>
      <c r="BZ43" s="1">
        <v>3000</v>
      </c>
      <c r="CA43" s="1">
        <v>2000</v>
      </c>
      <c r="CB43" s="1">
        <v>1000</v>
      </c>
      <c r="CC43" t="s">
        <v>3</v>
      </c>
      <c r="CD43" t="s">
        <v>3</v>
      </c>
      <c r="CE43" s="1">
        <v>8000</v>
      </c>
      <c r="CF43" t="s">
        <v>3</v>
      </c>
      <c r="CG43" t="s">
        <v>3</v>
      </c>
      <c r="CH43" t="s">
        <v>620</v>
      </c>
      <c r="CI43" s="1">
        <v>5000</v>
      </c>
      <c r="CJ43" t="s">
        <v>561</v>
      </c>
      <c r="CK43" s="1">
        <v>36000</v>
      </c>
      <c r="CL43" t="e" vm="35">
        <f>_FV(0,"111")</f>
        <v>#VALUE!</v>
      </c>
      <c r="CM43" t="s">
        <v>467</v>
      </c>
      <c r="CN43" t="s">
        <v>621</v>
      </c>
      <c r="CO43" t="s">
        <v>622</v>
      </c>
      <c r="CP43" t="s">
        <v>111</v>
      </c>
      <c r="CQ43" t="s">
        <v>623</v>
      </c>
      <c r="CR43" t="s">
        <v>624</v>
      </c>
      <c r="CS43" t="s">
        <v>453</v>
      </c>
      <c r="CT43" t="s">
        <v>185</v>
      </c>
      <c r="CU43" t="s">
        <v>387</v>
      </c>
      <c r="CV43" t="s">
        <v>413</v>
      </c>
      <c r="CW43" t="s">
        <v>453</v>
      </c>
      <c r="CX43" t="s">
        <v>625</v>
      </c>
      <c r="CY43" t="s">
        <v>87</v>
      </c>
      <c r="CZ43" s="1" t="s">
        <v>49</v>
      </c>
      <c r="DA43" t="s">
        <v>216</v>
      </c>
      <c r="DB43" t="s">
        <v>72</v>
      </c>
      <c r="DC43" t="s">
        <v>626</v>
      </c>
      <c r="DD43" t="s">
        <v>471</v>
      </c>
      <c r="DE43" t="s">
        <v>535</v>
      </c>
      <c r="DF43" t="s">
        <v>627</v>
      </c>
      <c r="DG43" t="s">
        <v>541</v>
      </c>
      <c r="DH43" t="s">
        <v>624</v>
      </c>
      <c r="DI43" t="s">
        <v>628</v>
      </c>
      <c r="DJ43" t="s">
        <v>382</v>
      </c>
      <c r="DK43" t="s">
        <v>629</v>
      </c>
      <c r="DL43" t="s">
        <v>630</v>
      </c>
      <c r="DM43" t="e" vm="36">
        <f>_FV(0,"667")</f>
        <v>#VALUE!</v>
      </c>
      <c r="DN43" s="1">
        <v>3205</v>
      </c>
      <c r="DO43" t="s">
        <v>505</v>
      </c>
    </row>
    <row r="44" spans="1:119" x14ac:dyDescent="0.3">
      <c r="A44" s="1">
        <v>8000</v>
      </c>
      <c r="B44" s="1">
        <v>8309</v>
      </c>
      <c r="C44" s="1">
        <f t="shared" si="0"/>
        <v>8</v>
      </c>
      <c r="D44">
        <f t="shared" si="0"/>
        <v>8.3089999999999993</v>
      </c>
      <c r="E44" s="1">
        <f t="shared" si="1"/>
        <v>8</v>
      </c>
      <c r="F44" s="2">
        <f t="shared" si="2"/>
        <v>9.5480999999999552E-2</v>
      </c>
      <c r="G44" s="1"/>
      <c r="H44" s="1">
        <f t="shared" si="3"/>
        <v>1</v>
      </c>
      <c r="I44" s="1"/>
      <c r="J44" s="1"/>
      <c r="K44" s="1"/>
      <c r="L44" s="1"/>
      <c r="M44" s="1"/>
      <c r="N44" s="1"/>
      <c r="O44" s="1">
        <v>8000</v>
      </c>
      <c r="P44" s="1">
        <v>9009</v>
      </c>
      <c r="Q44" s="1">
        <v>2036000</v>
      </c>
      <c r="R44" s="1">
        <v>373000</v>
      </c>
      <c r="S44" s="1">
        <v>366000</v>
      </c>
      <c r="T44" s="1">
        <v>58000</v>
      </c>
      <c r="U44" s="1">
        <v>3000</v>
      </c>
      <c r="V44" s="1">
        <v>3958</v>
      </c>
      <c r="W44" s="1">
        <v>30000</v>
      </c>
      <c r="X44" s="1">
        <v>5000</v>
      </c>
      <c r="Y44" s="1">
        <v>25000</v>
      </c>
      <c r="Z44" s="1">
        <v>59000</v>
      </c>
      <c r="AA44" s="1">
        <v>66900</v>
      </c>
      <c r="AB44" s="1">
        <v>196000</v>
      </c>
      <c r="AC44" s="1">
        <v>165000</v>
      </c>
      <c r="AD44" s="1">
        <v>9906</v>
      </c>
      <c r="AE44" s="1">
        <v>72418</v>
      </c>
      <c r="AF44" s="1">
        <v>6247</v>
      </c>
      <c r="AG44" s="1">
        <v>8444</v>
      </c>
      <c r="AH44" s="1">
        <v>6000</v>
      </c>
      <c r="AI44" s="1">
        <v>9969</v>
      </c>
      <c r="AJ44" s="1">
        <v>27983</v>
      </c>
      <c r="AK44" s="1">
        <v>57404</v>
      </c>
      <c r="AL44" s="1">
        <v>1168</v>
      </c>
      <c r="AM44" s="1" t="s">
        <v>631</v>
      </c>
      <c r="AN44" s="1">
        <v>10148</v>
      </c>
      <c r="AO44" s="1">
        <v>38465</v>
      </c>
      <c r="AP44" s="1">
        <v>123358</v>
      </c>
      <c r="AQ44" s="1">
        <v>131000</v>
      </c>
      <c r="AR44" s="1" t="s">
        <v>382</v>
      </c>
      <c r="AS44" s="1">
        <v>24000</v>
      </c>
      <c r="AT44" s="1">
        <v>5067</v>
      </c>
      <c r="AU44" s="1">
        <v>86000</v>
      </c>
      <c r="AV44" s="1">
        <v>7000</v>
      </c>
      <c r="AW44" s="1">
        <v>3000</v>
      </c>
      <c r="AX44" s="1">
        <v>33000</v>
      </c>
      <c r="AY44" s="1">
        <v>1000</v>
      </c>
      <c r="AZ44" s="1" t="s">
        <v>3</v>
      </c>
      <c r="BA44" s="1">
        <v>33000</v>
      </c>
      <c r="BB44" s="1">
        <v>32000</v>
      </c>
      <c r="BC44" s="1">
        <v>1000</v>
      </c>
      <c r="BD44" s="1">
        <v>1000</v>
      </c>
      <c r="BE44" t="s">
        <v>3</v>
      </c>
      <c r="BF44" s="1">
        <v>4000</v>
      </c>
      <c r="BG44" s="1">
        <v>85000</v>
      </c>
      <c r="BH44" s="1">
        <v>33000</v>
      </c>
      <c r="BI44" s="1">
        <v>2000</v>
      </c>
      <c r="BJ44" s="1" t="s">
        <v>3</v>
      </c>
      <c r="BK44" s="1" t="s">
        <v>3</v>
      </c>
      <c r="BL44" s="1" t="s">
        <v>3</v>
      </c>
      <c r="BM44" s="1">
        <v>16000</v>
      </c>
      <c r="BN44" s="1">
        <v>10000</v>
      </c>
      <c r="BO44" s="1">
        <v>18000</v>
      </c>
      <c r="BP44" s="1">
        <v>1000</v>
      </c>
      <c r="BQ44" s="1" t="s">
        <v>3</v>
      </c>
      <c r="BR44" s="1">
        <v>3000</v>
      </c>
      <c r="BS44" t="s">
        <v>3</v>
      </c>
      <c r="BT44" s="1">
        <v>12000</v>
      </c>
      <c r="BU44" s="1" t="s">
        <v>3</v>
      </c>
      <c r="BV44" s="1">
        <v>19000</v>
      </c>
      <c r="BW44" s="1">
        <v>5000</v>
      </c>
      <c r="BX44" s="1">
        <v>10000</v>
      </c>
      <c r="BY44" s="1">
        <v>6000</v>
      </c>
      <c r="BZ44" s="1">
        <v>31000</v>
      </c>
      <c r="CA44" s="1">
        <v>15000</v>
      </c>
      <c r="CB44" t="s">
        <v>3</v>
      </c>
      <c r="CC44" t="s">
        <v>3</v>
      </c>
      <c r="CD44" t="s">
        <v>3</v>
      </c>
      <c r="CE44" s="1">
        <v>19000</v>
      </c>
      <c r="CF44" t="s">
        <v>3</v>
      </c>
      <c r="CG44" s="1" t="s">
        <v>3</v>
      </c>
      <c r="CH44" s="1" t="s">
        <v>314</v>
      </c>
      <c r="CI44" s="1">
        <v>4000</v>
      </c>
      <c r="CJ44" t="s">
        <v>178</v>
      </c>
      <c r="CK44" s="1">
        <v>40000</v>
      </c>
      <c r="CL44" t="s">
        <v>632</v>
      </c>
      <c r="CM44" t="s">
        <v>528</v>
      </c>
      <c r="CN44" t="s">
        <v>3</v>
      </c>
      <c r="CO44" t="s">
        <v>633</v>
      </c>
      <c r="CP44" t="s">
        <v>3</v>
      </c>
      <c r="CQ44" t="s">
        <v>340</v>
      </c>
      <c r="CR44" t="s">
        <v>3</v>
      </c>
      <c r="CS44" t="s">
        <v>63</v>
      </c>
      <c r="CT44" t="s">
        <v>3</v>
      </c>
      <c r="CU44" s="1">
        <v>1076</v>
      </c>
      <c r="CV44" s="1">
        <v>1396</v>
      </c>
      <c r="CW44" t="s">
        <v>103</v>
      </c>
      <c r="CX44" t="s">
        <v>94</v>
      </c>
      <c r="CY44" s="1">
        <v>7563</v>
      </c>
      <c r="CZ44" s="1" t="s">
        <v>162</v>
      </c>
      <c r="DA44" t="s">
        <v>634</v>
      </c>
      <c r="DB44" t="s">
        <v>469</v>
      </c>
      <c r="DC44" t="s">
        <v>478</v>
      </c>
      <c r="DD44" t="s">
        <v>415</v>
      </c>
      <c r="DE44" t="s">
        <v>575</v>
      </c>
      <c r="DF44" t="s">
        <v>528</v>
      </c>
      <c r="DG44" t="s">
        <v>49</v>
      </c>
      <c r="DH44" t="s">
        <v>635</v>
      </c>
      <c r="DI44" t="s">
        <v>23</v>
      </c>
      <c r="DJ44" t="s">
        <v>317</v>
      </c>
      <c r="DK44" t="s">
        <v>85</v>
      </c>
      <c r="DL44" t="e" vm="2">
        <f>_FV(0,"000")</f>
        <v>#VALUE!</v>
      </c>
      <c r="DM44" t="s">
        <v>164</v>
      </c>
      <c r="DN44" s="1">
        <v>73168</v>
      </c>
      <c r="DO44" t="s">
        <v>636</v>
      </c>
    </row>
    <row r="45" spans="1:119" x14ac:dyDescent="0.3">
      <c r="A45" s="1">
        <v>9000</v>
      </c>
      <c r="B45" s="1">
        <v>9009</v>
      </c>
      <c r="C45" s="1">
        <f t="shared" si="0"/>
        <v>9</v>
      </c>
      <c r="D45">
        <f t="shared" si="0"/>
        <v>9.0090000000000003</v>
      </c>
      <c r="E45" s="1">
        <f t="shared" si="1"/>
        <v>9</v>
      </c>
      <c r="F45" s="2">
        <f t="shared" si="2"/>
        <v>8.1000000000006143E-5</v>
      </c>
      <c r="G45" s="1"/>
      <c r="H45" s="1">
        <f t="shared" si="3"/>
        <v>1</v>
      </c>
      <c r="I45" s="1"/>
      <c r="J45" s="1"/>
      <c r="K45" s="1"/>
      <c r="L45" s="1"/>
      <c r="M45" s="1"/>
      <c r="N45" s="1"/>
      <c r="O45" s="1">
        <v>9000</v>
      </c>
      <c r="P45" s="1">
        <v>9065</v>
      </c>
      <c r="Q45" s="1">
        <v>2324000</v>
      </c>
      <c r="R45" s="1">
        <v>419000</v>
      </c>
      <c r="S45" s="1">
        <v>382000</v>
      </c>
      <c r="T45" s="1">
        <v>94000</v>
      </c>
      <c r="U45" s="1">
        <v>2000</v>
      </c>
      <c r="V45" s="1">
        <v>4017</v>
      </c>
      <c r="W45" s="1">
        <v>25000</v>
      </c>
      <c r="X45" s="1">
        <v>2000</v>
      </c>
      <c r="Y45" s="1">
        <v>23000</v>
      </c>
      <c r="Z45" s="1">
        <v>69000</v>
      </c>
      <c r="AA45" s="1">
        <v>92000</v>
      </c>
      <c r="AB45" s="1">
        <v>183000</v>
      </c>
      <c r="AC45" s="1">
        <v>202000</v>
      </c>
      <c r="AD45" s="1">
        <v>12623</v>
      </c>
      <c r="AE45" s="1">
        <v>69688</v>
      </c>
      <c r="AF45" s="1">
        <v>7703</v>
      </c>
      <c r="AG45" s="1">
        <v>8462</v>
      </c>
      <c r="AH45" s="1">
        <v>8000</v>
      </c>
      <c r="AI45" s="1">
        <v>10264</v>
      </c>
      <c r="AJ45" s="1">
        <v>39194</v>
      </c>
      <c r="AK45" s="1">
        <v>46963</v>
      </c>
      <c r="AL45" t="s">
        <v>637</v>
      </c>
      <c r="AM45" s="1" t="s">
        <v>638</v>
      </c>
      <c r="AN45" s="1">
        <v>8940</v>
      </c>
      <c r="AO45" s="1">
        <v>65104</v>
      </c>
      <c r="AP45" s="1">
        <v>80603</v>
      </c>
      <c r="AQ45" s="1">
        <v>106000</v>
      </c>
      <c r="AR45" s="1" t="s">
        <v>259</v>
      </c>
      <c r="AS45" s="1">
        <v>26000</v>
      </c>
      <c r="AT45" s="1">
        <v>5964</v>
      </c>
      <c r="AU45" s="1">
        <v>93000</v>
      </c>
      <c r="AV45" s="1">
        <v>8000</v>
      </c>
      <c r="AW45" s="1">
        <v>2000</v>
      </c>
      <c r="AX45" s="1">
        <v>21000</v>
      </c>
      <c r="AY45" s="1" t="s">
        <v>3</v>
      </c>
      <c r="AZ45" s="1" t="s">
        <v>3</v>
      </c>
      <c r="BA45" s="1">
        <v>53000</v>
      </c>
      <c r="BB45" s="1">
        <v>20000</v>
      </c>
      <c r="BC45" t="s">
        <v>3</v>
      </c>
      <c r="BD45" s="1">
        <v>1000</v>
      </c>
      <c r="BE45" t="s">
        <v>3</v>
      </c>
      <c r="BF45" s="1">
        <v>13000</v>
      </c>
      <c r="BG45" s="1">
        <v>63000</v>
      </c>
      <c r="BH45" s="1">
        <v>31000</v>
      </c>
      <c r="BI45" s="1">
        <v>6000</v>
      </c>
      <c r="BJ45" s="1" t="s">
        <v>3</v>
      </c>
      <c r="BK45" s="1" t="s">
        <v>3</v>
      </c>
      <c r="BL45" s="1">
        <v>1000</v>
      </c>
      <c r="BM45" s="1">
        <v>47000</v>
      </c>
      <c r="BN45" s="1">
        <v>11000</v>
      </c>
      <c r="BO45" s="1">
        <v>30000</v>
      </c>
      <c r="BP45" s="1">
        <v>2000</v>
      </c>
      <c r="BQ45" s="1" t="s">
        <v>3</v>
      </c>
      <c r="BR45" s="1">
        <v>5000</v>
      </c>
      <c r="BS45" t="s">
        <v>3</v>
      </c>
      <c r="BT45" s="1">
        <v>19000</v>
      </c>
      <c r="BU45" s="1" t="s">
        <v>3</v>
      </c>
      <c r="BV45" s="1">
        <v>41000</v>
      </c>
      <c r="BW45" s="1">
        <v>8000</v>
      </c>
      <c r="BX45" s="1">
        <v>13000</v>
      </c>
      <c r="BY45" s="1">
        <v>4000</v>
      </c>
      <c r="BZ45" s="1">
        <v>21000</v>
      </c>
      <c r="CA45" s="1">
        <v>6000</v>
      </c>
      <c r="CB45" s="1">
        <v>1000</v>
      </c>
      <c r="CC45" t="s">
        <v>3</v>
      </c>
      <c r="CD45" s="1">
        <v>2000</v>
      </c>
      <c r="CE45" s="1">
        <v>8000</v>
      </c>
      <c r="CF45" s="1">
        <v>2000</v>
      </c>
      <c r="CG45" s="1" t="s">
        <v>3</v>
      </c>
      <c r="CH45" s="1" t="s">
        <v>639</v>
      </c>
      <c r="CI45" s="1">
        <v>3000</v>
      </c>
      <c r="CJ45" t="s">
        <v>438</v>
      </c>
      <c r="CK45" s="1">
        <v>37000</v>
      </c>
      <c r="CL45" t="e" vm="6">
        <f>_FV(0,"008")</f>
        <v>#VALUE!</v>
      </c>
      <c r="CM45" t="s">
        <v>640</v>
      </c>
      <c r="CN45" t="s">
        <v>3</v>
      </c>
      <c r="CO45" t="s">
        <v>641</v>
      </c>
      <c r="CP45" t="s">
        <v>3</v>
      </c>
      <c r="CQ45" t="s">
        <v>642</v>
      </c>
      <c r="CR45" t="s">
        <v>3</v>
      </c>
      <c r="CS45" t="s">
        <v>643</v>
      </c>
      <c r="CT45" t="s">
        <v>3</v>
      </c>
      <c r="CU45" s="1">
        <v>1092</v>
      </c>
      <c r="CV45" s="1">
        <v>1355</v>
      </c>
      <c r="CW45" t="s">
        <v>270</v>
      </c>
      <c r="CX45" t="s">
        <v>415</v>
      </c>
      <c r="CY45" s="1">
        <v>9577</v>
      </c>
      <c r="CZ45" s="1" t="s">
        <v>644</v>
      </c>
      <c r="DA45" t="s">
        <v>504</v>
      </c>
      <c r="DB45" t="s">
        <v>317</v>
      </c>
      <c r="DC45" t="s">
        <v>548</v>
      </c>
      <c r="DD45" t="s">
        <v>0</v>
      </c>
      <c r="DE45" t="s">
        <v>575</v>
      </c>
      <c r="DF45" t="s">
        <v>521</v>
      </c>
      <c r="DG45" t="s">
        <v>645</v>
      </c>
      <c r="DH45" t="s">
        <v>646</v>
      </c>
      <c r="DI45" t="s">
        <v>131</v>
      </c>
      <c r="DJ45" t="s">
        <v>572</v>
      </c>
      <c r="DK45" t="s">
        <v>647</v>
      </c>
      <c r="DL45" t="e" vm="2">
        <f>_FV(0,"000")</f>
        <v>#VALUE!</v>
      </c>
      <c r="DM45" t="s">
        <v>58</v>
      </c>
      <c r="DN45" s="1">
        <v>104885</v>
      </c>
      <c r="DO45" t="s">
        <v>60</v>
      </c>
    </row>
    <row r="46" spans="1:119" x14ac:dyDescent="0.3">
      <c r="A46" s="1">
        <v>8000</v>
      </c>
      <c r="B46" s="1">
        <v>7933</v>
      </c>
      <c r="C46" s="1">
        <f t="shared" si="0"/>
        <v>8</v>
      </c>
      <c r="D46">
        <f t="shared" si="0"/>
        <v>7.9329999999999998</v>
      </c>
      <c r="E46" s="1">
        <f t="shared" si="1"/>
        <v>8</v>
      </c>
      <c r="F46" s="2">
        <f t="shared" si="2"/>
        <v>4.4890000000000225E-3</v>
      </c>
      <c r="G46" s="1"/>
      <c r="H46" s="1">
        <f t="shared" si="3"/>
        <v>1</v>
      </c>
      <c r="I46" s="1"/>
      <c r="K46" s="1"/>
      <c r="L46" s="1"/>
      <c r="M46" s="1"/>
      <c r="N46" s="1"/>
      <c r="O46" s="1">
        <v>8000</v>
      </c>
      <c r="P46" s="1">
        <v>7889</v>
      </c>
      <c r="Q46" s="1">
        <v>2549000</v>
      </c>
      <c r="R46" s="1">
        <v>475000</v>
      </c>
      <c r="S46" s="1">
        <v>456000</v>
      </c>
      <c r="T46" s="1">
        <v>68000</v>
      </c>
      <c r="U46" s="1">
        <v>3000</v>
      </c>
      <c r="V46" s="1">
        <v>3968</v>
      </c>
      <c r="W46" s="1">
        <v>12000</v>
      </c>
      <c r="X46" s="1" t="s">
        <v>3</v>
      </c>
      <c r="Y46" s="1">
        <v>12000</v>
      </c>
      <c r="Z46" s="1">
        <v>349000</v>
      </c>
      <c r="AA46" s="1">
        <v>211500</v>
      </c>
      <c r="AB46" s="1">
        <v>134000</v>
      </c>
      <c r="AC46" s="1">
        <v>250000</v>
      </c>
      <c r="AD46" s="1">
        <v>19286</v>
      </c>
      <c r="AE46" s="1">
        <v>54273</v>
      </c>
      <c r="AF46" s="1">
        <v>15523</v>
      </c>
      <c r="AG46" s="1">
        <v>8625</v>
      </c>
      <c r="AH46" s="1">
        <v>19000</v>
      </c>
      <c r="AI46" s="1">
        <v>13024</v>
      </c>
      <c r="AJ46" s="1">
        <v>53899</v>
      </c>
      <c r="AK46" s="1">
        <v>33003</v>
      </c>
      <c r="AL46" s="1">
        <v>1187</v>
      </c>
      <c r="AM46" s="1" t="s">
        <v>648</v>
      </c>
      <c r="AN46" s="1">
        <v>6148</v>
      </c>
      <c r="AO46" s="1">
        <v>267772</v>
      </c>
      <c r="AP46" s="1">
        <v>29044</v>
      </c>
      <c r="AQ46" s="1">
        <v>63000</v>
      </c>
      <c r="AR46" s="1" t="s">
        <v>447</v>
      </c>
      <c r="AS46" s="1">
        <v>22000</v>
      </c>
      <c r="AT46" s="1">
        <v>7833</v>
      </c>
      <c r="AU46" s="1">
        <v>80000</v>
      </c>
      <c r="AV46" s="1">
        <v>16000</v>
      </c>
      <c r="AW46" s="1">
        <v>3000</v>
      </c>
      <c r="AX46" s="1">
        <v>43000</v>
      </c>
      <c r="AY46" s="1" t="s">
        <v>3</v>
      </c>
      <c r="AZ46" s="1">
        <v>1000</v>
      </c>
      <c r="BA46" s="1">
        <v>52000</v>
      </c>
      <c r="BB46" s="1">
        <v>35000</v>
      </c>
      <c r="BC46" s="1">
        <v>5000</v>
      </c>
      <c r="BD46" s="1" t="s">
        <v>3</v>
      </c>
      <c r="BE46" t="s">
        <v>3</v>
      </c>
      <c r="BF46" s="1">
        <v>12000</v>
      </c>
      <c r="BG46" s="1">
        <v>85000</v>
      </c>
      <c r="BH46" s="1">
        <v>41000</v>
      </c>
      <c r="BI46" s="1">
        <v>6000</v>
      </c>
      <c r="BJ46" s="1" t="s">
        <v>3</v>
      </c>
      <c r="BK46" t="s">
        <v>3</v>
      </c>
      <c r="BL46" s="1" t="s">
        <v>3</v>
      </c>
      <c r="BM46" s="1">
        <v>18000</v>
      </c>
      <c r="BN46" s="1">
        <v>28000</v>
      </c>
      <c r="BO46" s="1">
        <v>29000</v>
      </c>
      <c r="BP46" s="1" t="s">
        <v>3</v>
      </c>
      <c r="BQ46" s="1" t="s">
        <v>3</v>
      </c>
      <c r="BR46" s="1">
        <v>3000</v>
      </c>
      <c r="BS46" t="s">
        <v>3</v>
      </c>
      <c r="BT46" s="1">
        <v>15000</v>
      </c>
      <c r="BU46" s="1" t="s">
        <v>3</v>
      </c>
      <c r="BV46" s="1">
        <v>30000</v>
      </c>
      <c r="BW46" s="1">
        <v>1000</v>
      </c>
      <c r="BX46" s="1">
        <v>5000</v>
      </c>
      <c r="BY46" t="s">
        <v>3</v>
      </c>
      <c r="BZ46" s="1">
        <v>29000</v>
      </c>
      <c r="CA46" s="1">
        <v>15000</v>
      </c>
      <c r="CB46" t="s">
        <v>3</v>
      </c>
      <c r="CC46" t="s">
        <v>3</v>
      </c>
      <c r="CD46" s="1">
        <v>14000</v>
      </c>
      <c r="CE46" s="1">
        <v>7000</v>
      </c>
      <c r="CF46" t="s">
        <v>3</v>
      </c>
      <c r="CG46" t="s">
        <v>3</v>
      </c>
      <c r="CH46" s="1" t="s">
        <v>593</v>
      </c>
      <c r="CI46" s="1">
        <v>4000</v>
      </c>
      <c r="CJ46" t="s">
        <v>649</v>
      </c>
      <c r="CK46" s="1">
        <v>20000</v>
      </c>
      <c r="CL46" t="e" vm="37">
        <f>_FV(0,"348")</f>
        <v>#VALUE!</v>
      </c>
      <c r="CM46" t="s">
        <v>125</v>
      </c>
      <c r="CN46" t="s">
        <v>3</v>
      </c>
      <c r="CO46" t="s">
        <v>650</v>
      </c>
      <c r="CP46" t="s">
        <v>3</v>
      </c>
      <c r="CQ46" t="s">
        <v>561</v>
      </c>
      <c r="CR46" t="s">
        <v>3</v>
      </c>
      <c r="CS46" t="s">
        <v>645</v>
      </c>
      <c r="CT46" t="s">
        <v>3</v>
      </c>
      <c r="CU46" t="s">
        <v>567</v>
      </c>
      <c r="CV46" s="1">
        <v>1316</v>
      </c>
      <c r="CW46" t="s">
        <v>218</v>
      </c>
      <c r="CX46" t="s">
        <v>501</v>
      </c>
      <c r="CY46" s="1">
        <v>9126</v>
      </c>
      <c r="CZ46" s="1" t="s">
        <v>134</v>
      </c>
      <c r="DA46" t="s">
        <v>23</v>
      </c>
      <c r="DB46" t="s">
        <v>111</v>
      </c>
      <c r="DC46" t="s">
        <v>651</v>
      </c>
      <c r="DD46" t="s">
        <v>389</v>
      </c>
      <c r="DE46" t="s">
        <v>445</v>
      </c>
      <c r="DF46" t="s">
        <v>652</v>
      </c>
      <c r="DG46" t="s">
        <v>4</v>
      </c>
      <c r="DH46" t="s">
        <v>194</v>
      </c>
      <c r="DI46" t="s">
        <v>628</v>
      </c>
      <c r="DJ46" t="s">
        <v>530</v>
      </c>
      <c r="DK46" t="s">
        <v>238</v>
      </c>
      <c r="DL46" t="s">
        <v>3</v>
      </c>
      <c r="DM46" t="s">
        <v>653</v>
      </c>
      <c r="DN46" s="1">
        <v>126300</v>
      </c>
      <c r="DO46" t="s">
        <v>124</v>
      </c>
    </row>
    <row r="47" spans="1:119" x14ac:dyDescent="0.3">
      <c r="A47" s="1">
        <v>9000</v>
      </c>
      <c r="B47" s="1">
        <v>8522</v>
      </c>
      <c r="C47" s="1">
        <f t="shared" si="0"/>
        <v>9</v>
      </c>
      <c r="D47">
        <f t="shared" si="0"/>
        <v>8.5220000000000002</v>
      </c>
      <c r="E47" s="1">
        <f t="shared" si="1"/>
        <v>9</v>
      </c>
      <c r="F47" s="2">
        <f t="shared" si="2"/>
        <v>0.22848399999999977</v>
      </c>
      <c r="G47" s="1"/>
      <c r="H47" s="1">
        <f t="shared" si="3"/>
        <v>1</v>
      </c>
      <c r="I47" s="1"/>
      <c r="J47" s="1"/>
      <c r="K47" s="1"/>
      <c r="L47" s="1"/>
      <c r="M47" s="1"/>
      <c r="N47" s="1"/>
      <c r="O47" s="1">
        <v>9000</v>
      </c>
      <c r="P47" s="1">
        <v>8048</v>
      </c>
      <c r="Q47" s="1">
        <v>1656000</v>
      </c>
      <c r="R47" s="1">
        <v>286000</v>
      </c>
      <c r="S47" s="1">
        <v>266000</v>
      </c>
      <c r="T47" s="1">
        <v>61000</v>
      </c>
      <c r="U47" s="1">
        <v>4000</v>
      </c>
      <c r="V47" s="1">
        <v>4193</v>
      </c>
      <c r="W47" s="1">
        <v>20000</v>
      </c>
      <c r="X47" s="1">
        <v>2000</v>
      </c>
      <c r="Y47" s="1">
        <v>18000</v>
      </c>
      <c r="Z47" s="1">
        <v>53000</v>
      </c>
      <c r="AA47" s="1">
        <v>81850</v>
      </c>
      <c r="AB47" s="1">
        <v>149000</v>
      </c>
      <c r="AC47" s="1">
        <v>135000</v>
      </c>
      <c r="AD47" s="1">
        <v>11175</v>
      </c>
      <c r="AE47" s="1">
        <v>65421</v>
      </c>
      <c r="AF47" s="1">
        <v>7687</v>
      </c>
      <c r="AG47" s="1">
        <v>8431</v>
      </c>
      <c r="AH47" s="1">
        <v>8000</v>
      </c>
      <c r="AI47" s="1">
        <v>10794</v>
      </c>
      <c r="AJ47" s="1">
        <v>35629</v>
      </c>
      <c r="AK47" s="1">
        <v>51838</v>
      </c>
      <c r="AL47" s="1">
        <v>1038</v>
      </c>
      <c r="AM47" s="1" t="s">
        <v>654</v>
      </c>
      <c r="AN47" s="1">
        <v>8811</v>
      </c>
      <c r="AO47" s="1">
        <v>50347</v>
      </c>
      <c r="AP47" s="1">
        <v>92641</v>
      </c>
      <c r="AQ47" s="1">
        <v>93000</v>
      </c>
      <c r="AR47" s="1" t="s">
        <v>655</v>
      </c>
      <c r="AS47" s="1">
        <v>23000</v>
      </c>
      <c r="AT47" s="1">
        <v>5050</v>
      </c>
      <c r="AU47" s="1">
        <v>66000</v>
      </c>
      <c r="AV47" s="1">
        <v>12000</v>
      </c>
      <c r="AW47" t="s">
        <v>3</v>
      </c>
      <c r="AX47" s="1">
        <v>12000</v>
      </c>
      <c r="AY47" s="1">
        <v>1000</v>
      </c>
      <c r="AZ47" s="1" t="s">
        <v>3</v>
      </c>
      <c r="BA47" s="1">
        <v>34000</v>
      </c>
      <c r="BB47" s="1">
        <v>26000</v>
      </c>
      <c r="BC47" s="1">
        <v>2000</v>
      </c>
      <c r="BD47" s="1" t="s">
        <v>3</v>
      </c>
      <c r="BE47" t="s">
        <v>3</v>
      </c>
      <c r="BF47" s="1">
        <v>3000</v>
      </c>
      <c r="BG47" s="1">
        <v>42000</v>
      </c>
      <c r="BH47" s="1">
        <v>33000</v>
      </c>
      <c r="BI47" s="1" t="s">
        <v>3</v>
      </c>
      <c r="BJ47" s="1" t="s">
        <v>3</v>
      </c>
      <c r="BK47" s="1" t="s">
        <v>3</v>
      </c>
      <c r="BL47" s="1" t="s">
        <v>3</v>
      </c>
      <c r="BM47" s="1">
        <v>10000</v>
      </c>
      <c r="BN47" s="1">
        <v>3000</v>
      </c>
      <c r="BO47" s="1">
        <v>22000</v>
      </c>
      <c r="BP47" s="1">
        <v>4000</v>
      </c>
      <c r="BQ47" s="1" t="s">
        <v>3</v>
      </c>
      <c r="BR47" s="1">
        <v>2000</v>
      </c>
      <c r="BS47" t="s">
        <v>3</v>
      </c>
      <c r="BT47" s="1">
        <v>11000</v>
      </c>
      <c r="BU47" s="1" t="s">
        <v>3</v>
      </c>
      <c r="BV47" s="1">
        <v>14000</v>
      </c>
      <c r="BW47" s="1">
        <v>1000</v>
      </c>
      <c r="BX47" s="1">
        <v>24000</v>
      </c>
      <c r="BY47" s="1">
        <v>3000</v>
      </c>
      <c r="BZ47" s="1">
        <v>21000</v>
      </c>
      <c r="CA47" s="1">
        <v>3000</v>
      </c>
      <c r="CB47" t="s">
        <v>3</v>
      </c>
      <c r="CC47" t="s">
        <v>3</v>
      </c>
      <c r="CD47" s="1">
        <v>4000</v>
      </c>
      <c r="CE47" s="1">
        <v>12000</v>
      </c>
      <c r="CF47" s="1">
        <v>1000</v>
      </c>
      <c r="CG47" s="1" t="s">
        <v>3</v>
      </c>
      <c r="CH47" s="1" t="s">
        <v>656</v>
      </c>
      <c r="CI47" s="1">
        <v>4000</v>
      </c>
      <c r="CJ47" t="s">
        <v>601</v>
      </c>
      <c r="CK47" s="1">
        <v>36000</v>
      </c>
      <c r="CL47" t="e" vm="30">
        <f>_FV(0,"045")</f>
        <v>#VALUE!</v>
      </c>
      <c r="CM47" t="s">
        <v>65</v>
      </c>
      <c r="CN47" t="s">
        <v>513</v>
      </c>
      <c r="CO47" t="s">
        <v>399</v>
      </c>
      <c r="CP47" t="s">
        <v>368</v>
      </c>
      <c r="CQ47" t="s">
        <v>53</v>
      </c>
      <c r="CR47" t="s">
        <v>498</v>
      </c>
      <c r="CS47" t="s">
        <v>327</v>
      </c>
      <c r="CT47" t="s">
        <v>657</v>
      </c>
      <c r="CU47" s="1">
        <v>1001</v>
      </c>
      <c r="CV47" s="1">
        <v>1359</v>
      </c>
      <c r="CW47" t="s">
        <v>560</v>
      </c>
      <c r="CX47" t="s">
        <v>636</v>
      </c>
      <c r="CY47" s="1">
        <v>6588</v>
      </c>
      <c r="CZ47" s="1" t="s">
        <v>658</v>
      </c>
      <c r="DA47" t="s">
        <v>659</v>
      </c>
      <c r="DB47" t="s">
        <v>660</v>
      </c>
      <c r="DC47" t="s">
        <v>661</v>
      </c>
      <c r="DD47" t="s">
        <v>334</v>
      </c>
      <c r="DE47" t="s">
        <v>362</v>
      </c>
      <c r="DF47" t="s">
        <v>134</v>
      </c>
      <c r="DG47" t="s">
        <v>662</v>
      </c>
      <c r="DH47" t="s">
        <v>449</v>
      </c>
      <c r="DI47" t="s">
        <v>663</v>
      </c>
      <c r="DJ47" t="s">
        <v>664</v>
      </c>
      <c r="DK47" t="s">
        <v>148</v>
      </c>
      <c r="DL47" t="s">
        <v>3</v>
      </c>
      <c r="DM47" t="s">
        <v>582</v>
      </c>
      <c r="DN47" s="1">
        <v>54543</v>
      </c>
      <c r="DO47" t="s">
        <v>24</v>
      </c>
    </row>
    <row r="48" spans="1:119" x14ac:dyDescent="0.3">
      <c r="A48" s="1">
        <v>10000</v>
      </c>
      <c r="B48" s="1">
        <v>9588</v>
      </c>
      <c r="C48" s="1">
        <f t="shared" si="0"/>
        <v>10</v>
      </c>
      <c r="D48">
        <f t="shared" si="0"/>
        <v>9.5879999999999992</v>
      </c>
      <c r="E48" s="1">
        <f t="shared" si="1"/>
        <v>10</v>
      </c>
      <c r="F48" s="2">
        <f t="shared" si="2"/>
        <v>0.16974400000000067</v>
      </c>
      <c r="G48" s="1"/>
      <c r="H48" s="1">
        <f t="shared" si="3"/>
        <v>1</v>
      </c>
      <c r="I48" s="1"/>
      <c r="J48" s="1"/>
      <c r="K48" s="1"/>
      <c r="L48" s="1"/>
      <c r="M48" s="1"/>
      <c r="N48" s="1"/>
      <c r="O48" s="1">
        <v>10000</v>
      </c>
      <c r="P48" s="1">
        <v>9037</v>
      </c>
      <c r="Q48" s="1">
        <v>2062000</v>
      </c>
      <c r="R48" s="1">
        <v>353000</v>
      </c>
      <c r="S48" s="1">
        <v>353000</v>
      </c>
      <c r="T48" s="1">
        <v>67000</v>
      </c>
      <c r="U48" s="1">
        <v>1000</v>
      </c>
      <c r="V48" s="1">
        <v>4093</v>
      </c>
      <c r="W48" s="1">
        <v>22000</v>
      </c>
      <c r="X48" s="1">
        <v>3000</v>
      </c>
      <c r="Y48" s="1">
        <v>19000</v>
      </c>
      <c r="Z48" s="1">
        <v>73000</v>
      </c>
      <c r="AA48" s="1">
        <v>92773</v>
      </c>
      <c r="AB48" s="1">
        <v>197000</v>
      </c>
      <c r="AC48" s="1">
        <v>164000</v>
      </c>
      <c r="AD48" s="1">
        <v>11064</v>
      </c>
      <c r="AE48" s="1">
        <v>64008</v>
      </c>
      <c r="AF48" s="1">
        <v>8318</v>
      </c>
      <c r="AG48" s="1">
        <v>8503</v>
      </c>
      <c r="AH48" s="1">
        <v>9000</v>
      </c>
      <c r="AI48" s="1">
        <v>10538</v>
      </c>
      <c r="AJ48" s="1">
        <v>35026</v>
      </c>
      <c r="AK48" s="1">
        <v>61892</v>
      </c>
      <c r="AL48" s="1">
        <v>1373</v>
      </c>
      <c r="AM48" s="1" t="s">
        <v>665</v>
      </c>
      <c r="AN48" s="1">
        <v>10485</v>
      </c>
      <c r="AO48" s="1">
        <v>31249</v>
      </c>
      <c r="AP48" s="1">
        <v>147997</v>
      </c>
      <c r="AQ48" s="1">
        <v>128000</v>
      </c>
      <c r="AR48" s="1" t="s">
        <v>601</v>
      </c>
      <c r="AS48" s="1">
        <v>26000</v>
      </c>
      <c r="AT48" s="1">
        <v>5500</v>
      </c>
      <c r="AU48" s="1">
        <v>69000</v>
      </c>
      <c r="AV48" s="1">
        <v>12000</v>
      </c>
      <c r="AW48" s="1">
        <v>1000</v>
      </c>
      <c r="AX48" s="1">
        <v>30000</v>
      </c>
      <c r="AY48" s="1">
        <v>1000</v>
      </c>
      <c r="AZ48" s="1" t="s">
        <v>3</v>
      </c>
      <c r="BA48" s="1">
        <v>41000</v>
      </c>
      <c r="BB48" s="1">
        <v>24000</v>
      </c>
      <c r="BC48" s="1">
        <v>3000</v>
      </c>
      <c r="BD48" s="1">
        <v>2000</v>
      </c>
      <c r="BE48" t="s">
        <v>3</v>
      </c>
      <c r="BF48" s="1">
        <v>10000</v>
      </c>
      <c r="BG48" s="1">
        <v>66000</v>
      </c>
      <c r="BH48" s="1">
        <v>40000</v>
      </c>
      <c r="BI48" s="1">
        <v>4000</v>
      </c>
      <c r="BJ48" s="1" t="s">
        <v>3</v>
      </c>
      <c r="BK48" s="1" t="s">
        <v>3</v>
      </c>
      <c r="BL48" s="1">
        <v>1000</v>
      </c>
      <c r="BM48" s="1">
        <v>12000</v>
      </c>
      <c r="BN48" s="1">
        <v>7000</v>
      </c>
      <c r="BO48" s="1">
        <v>22000</v>
      </c>
      <c r="BP48" s="1" t="s">
        <v>3</v>
      </c>
      <c r="BQ48" s="1" t="s">
        <v>3</v>
      </c>
      <c r="BR48" s="1">
        <v>1000</v>
      </c>
      <c r="BS48" t="s">
        <v>3</v>
      </c>
      <c r="BT48" s="1">
        <v>5000</v>
      </c>
      <c r="BU48" s="1" t="s">
        <v>3</v>
      </c>
      <c r="BV48" s="1">
        <v>24000</v>
      </c>
      <c r="BW48" s="1" t="s">
        <v>3</v>
      </c>
      <c r="BX48" s="1">
        <v>6000</v>
      </c>
      <c r="BY48" s="1">
        <v>7000</v>
      </c>
      <c r="BZ48" s="1">
        <v>27000</v>
      </c>
      <c r="CA48" s="1">
        <v>5000</v>
      </c>
      <c r="CB48" s="1">
        <v>3000</v>
      </c>
      <c r="CC48" t="s">
        <v>3</v>
      </c>
      <c r="CD48" s="1">
        <v>3000</v>
      </c>
      <c r="CE48" s="1">
        <v>11000</v>
      </c>
      <c r="CF48" t="s">
        <v>3</v>
      </c>
      <c r="CG48" s="1" t="s">
        <v>3</v>
      </c>
      <c r="CH48" s="1" t="s">
        <v>514</v>
      </c>
      <c r="CI48" s="1">
        <v>4000</v>
      </c>
      <c r="CJ48" t="s">
        <v>276</v>
      </c>
      <c r="CK48" s="1">
        <v>36000</v>
      </c>
      <c r="CL48" t="e" vm="38">
        <f>_FV(0,"059")</f>
        <v>#VALUE!</v>
      </c>
      <c r="CM48" t="s">
        <v>583</v>
      </c>
      <c r="CN48" t="s">
        <v>3</v>
      </c>
      <c r="CO48" t="s">
        <v>666</v>
      </c>
      <c r="CP48" t="s">
        <v>3</v>
      </c>
      <c r="CQ48" t="s">
        <v>484</v>
      </c>
      <c r="CR48" t="s">
        <v>3</v>
      </c>
      <c r="CS48" t="s">
        <v>667</v>
      </c>
      <c r="CT48" t="s">
        <v>3</v>
      </c>
      <c r="CU48" s="1">
        <v>1100</v>
      </c>
      <c r="CV48" s="1">
        <v>1403</v>
      </c>
      <c r="CW48" t="s">
        <v>668</v>
      </c>
      <c r="CX48" t="s">
        <v>669</v>
      </c>
      <c r="CY48" s="1">
        <v>8125</v>
      </c>
      <c r="CZ48" s="1" t="s">
        <v>670</v>
      </c>
      <c r="DA48" t="s">
        <v>34</v>
      </c>
      <c r="DB48" t="s">
        <v>132</v>
      </c>
      <c r="DC48" t="s">
        <v>539</v>
      </c>
      <c r="DD48" t="s">
        <v>671</v>
      </c>
      <c r="DE48" t="s">
        <v>664</v>
      </c>
      <c r="DF48" t="s">
        <v>502</v>
      </c>
      <c r="DG48" t="s">
        <v>302</v>
      </c>
      <c r="DH48" t="s">
        <v>672</v>
      </c>
      <c r="DI48" t="s">
        <v>138</v>
      </c>
      <c r="DJ48" t="s">
        <v>673</v>
      </c>
      <c r="DK48" t="s">
        <v>637</v>
      </c>
      <c r="DL48" t="e" vm="2">
        <f>_FV(0,"000")</f>
        <v>#VALUE!</v>
      </c>
      <c r="DM48" t="s">
        <v>674</v>
      </c>
      <c r="DN48" s="1">
        <v>82674</v>
      </c>
      <c r="DO48" t="s">
        <v>80</v>
      </c>
    </row>
    <row r="49" spans="1:119" x14ac:dyDescent="0.3">
      <c r="A49" s="1">
        <v>8000</v>
      </c>
      <c r="B49" s="1">
        <v>8465</v>
      </c>
      <c r="C49" s="1">
        <f t="shared" si="0"/>
        <v>8</v>
      </c>
      <c r="D49">
        <f t="shared" si="0"/>
        <v>8.4649999999999999</v>
      </c>
      <c r="E49" s="1">
        <f t="shared" si="1"/>
        <v>8</v>
      </c>
      <c r="F49" s="2">
        <f t="shared" si="2"/>
        <v>0.21622499999999986</v>
      </c>
      <c r="G49" s="1"/>
      <c r="H49" s="1">
        <f t="shared" si="3"/>
        <v>1</v>
      </c>
      <c r="I49" s="1"/>
      <c r="J49" s="1"/>
      <c r="K49" s="1"/>
      <c r="L49" s="1"/>
      <c r="M49" s="1"/>
      <c r="N49" s="1"/>
      <c r="O49" s="1">
        <v>8000</v>
      </c>
      <c r="P49" s="1">
        <v>8938</v>
      </c>
      <c r="Q49" s="1">
        <v>2011000</v>
      </c>
      <c r="R49" s="1">
        <v>376000</v>
      </c>
      <c r="S49" s="1">
        <v>374000</v>
      </c>
      <c r="T49" s="1">
        <v>57000</v>
      </c>
      <c r="U49" s="1">
        <v>4000</v>
      </c>
      <c r="V49" s="1">
        <v>3805</v>
      </c>
      <c r="W49" s="1">
        <v>26000</v>
      </c>
      <c r="X49" s="1">
        <v>4000</v>
      </c>
      <c r="Y49" s="1">
        <v>22000</v>
      </c>
      <c r="Z49" s="1">
        <v>75000</v>
      </c>
      <c r="AA49" s="1">
        <v>76385</v>
      </c>
      <c r="AB49" s="1">
        <v>206000</v>
      </c>
      <c r="AC49" s="1">
        <v>192000</v>
      </c>
      <c r="AD49" s="1">
        <v>10146</v>
      </c>
      <c r="AE49" s="1">
        <v>78982</v>
      </c>
      <c r="AF49" s="1">
        <v>5836</v>
      </c>
      <c r="AG49" s="1">
        <v>8763</v>
      </c>
      <c r="AH49" s="1">
        <v>6000</v>
      </c>
      <c r="AI49" s="1">
        <v>9367</v>
      </c>
      <c r="AJ49" s="1">
        <v>29621</v>
      </c>
      <c r="AK49" s="1">
        <v>61350</v>
      </c>
      <c r="AL49" s="1">
        <v>1205</v>
      </c>
      <c r="AM49" s="1" t="s">
        <v>675</v>
      </c>
      <c r="AN49" s="1">
        <v>10624</v>
      </c>
      <c r="AO49" s="1">
        <v>36079</v>
      </c>
      <c r="AP49" s="1">
        <v>143069</v>
      </c>
      <c r="AQ49" s="1">
        <v>130000</v>
      </c>
      <c r="AR49" s="1" t="s">
        <v>676</v>
      </c>
      <c r="AS49" s="1">
        <v>29000</v>
      </c>
      <c r="AT49" s="1">
        <v>4963</v>
      </c>
      <c r="AU49" s="1">
        <v>76000</v>
      </c>
      <c r="AV49" s="1">
        <v>13000</v>
      </c>
      <c r="AW49" s="1">
        <v>2000</v>
      </c>
      <c r="AX49" s="1">
        <v>35000</v>
      </c>
      <c r="AY49" s="1">
        <v>1000</v>
      </c>
      <c r="AZ49" s="1" t="s">
        <v>3</v>
      </c>
      <c r="BA49" s="1">
        <v>49000</v>
      </c>
      <c r="BB49" s="1">
        <v>26000</v>
      </c>
      <c r="BC49" s="1">
        <v>3000</v>
      </c>
      <c r="BD49" s="1">
        <v>2000</v>
      </c>
      <c r="BE49" s="1" t="s">
        <v>3</v>
      </c>
      <c r="BF49" s="1">
        <v>7000</v>
      </c>
      <c r="BG49" s="1">
        <v>63000</v>
      </c>
      <c r="BH49" s="1">
        <v>36000</v>
      </c>
      <c r="BI49" s="1">
        <v>5000</v>
      </c>
      <c r="BJ49" s="1" t="s">
        <v>3</v>
      </c>
      <c r="BK49" s="1">
        <v>2000</v>
      </c>
      <c r="BL49" s="1" t="s">
        <v>3</v>
      </c>
      <c r="BM49" s="1">
        <v>22000</v>
      </c>
      <c r="BN49" s="1">
        <v>5000</v>
      </c>
      <c r="BO49" s="1">
        <v>21000</v>
      </c>
      <c r="BP49" s="1">
        <v>2000</v>
      </c>
      <c r="BQ49" s="1">
        <v>1000</v>
      </c>
      <c r="BR49" s="1">
        <v>4000</v>
      </c>
      <c r="BS49" s="1">
        <v>1000</v>
      </c>
      <c r="BT49" s="1">
        <v>8000</v>
      </c>
      <c r="BU49" s="1" t="s">
        <v>3</v>
      </c>
      <c r="BV49" s="1">
        <v>26000</v>
      </c>
      <c r="BW49" s="1">
        <v>10000</v>
      </c>
      <c r="BX49" s="1">
        <v>5000</v>
      </c>
      <c r="BY49" s="1">
        <v>3000</v>
      </c>
      <c r="BZ49" s="1">
        <v>27000</v>
      </c>
      <c r="CA49" s="1">
        <v>5000</v>
      </c>
      <c r="CB49" s="1">
        <v>1000</v>
      </c>
      <c r="CC49" t="s">
        <v>3</v>
      </c>
      <c r="CD49" t="s">
        <v>3</v>
      </c>
      <c r="CE49" s="1">
        <v>29000</v>
      </c>
      <c r="CF49" t="s">
        <v>3</v>
      </c>
      <c r="CG49" s="1" t="s">
        <v>3</v>
      </c>
      <c r="CH49" s="1" t="s">
        <v>677</v>
      </c>
      <c r="CI49" s="1">
        <v>3000</v>
      </c>
      <c r="CJ49" t="s">
        <v>678</v>
      </c>
      <c r="CK49" s="1">
        <v>35000</v>
      </c>
      <c r="CL49" t="e" vm="9">
        <f>_FV(0,"035")</f>
        <v>#VALUE!</v>
      </c>
      <c r="CM49" t="s">
        <v>138</v>
      </c>
      <c r="CN49" t="s">
        <v>3</v>
      </c>
      <c r="CO49" t="s">
        <v>304</v>
      </c>
      <c r="CP49" t="s">
        <v>3</v>
      </c>
      <c r="CQ49" t="s">
        <v>472</v>
      </c>
      <c r="CR49" t="s">
        <v>3</v>
      </c>
      <c r="CS49" t="s">
        <v>215</v>
      </c>
      <c r="CT49" t="s">
        <v>3</v>
      </c>
      <c r="CU49" s="1">
        <v>1092</v>
      </c>
      <c r="CV49" s="1">
        <v>1382</v>
      </c>
      <c r="CW49" t="s">
        <v>200</v>
      </c>
      <c r="CX49" t="s">
        <v>434</v>
      </c>
      <c r="CY49" s="1">
        <v>8271</v>
      </c>
      <c r="CZ49" s="1" t="s">
        <v>679</v>
      </c>
      <c r="DA49" t="s">
        <v>34</v>
      </c>
      <c r="DB49" t="s">
        <v>549</v>
      </c>
      <c r="DC49" t="s">
        <v>310</v>
      </c>
      <c r="DD49" t="s">
        <v>99</v>
      </c>
      <c r="DE49" t="s">
        <v>61</v>
      </c>
      <c r="DF49" t="s">
        <v>40</v>
      </c>
      <c r="DG49" t="s">
        <v>680</v>
      </c>
      <c r="DH49" t="s">
        <v>681</v>
      </c>
      <c r="DI49" t="s">
        <v>523</v>
      </c>
      <c r="DJ49" t="s">
        <v>118</v>
      </c>
      <c r="DK49" t="s">
        <v>527</v>
      </c>
      <c r="DL49" t="s">
        <v>3</v>
      </c>
      <c r="DM49" t="s">
        <v>337</v>
      </c>
      <c r="DN49" s="1">
        <v>71971</v>
      </c>
      <c r="DO49" t="s">
        <v>558</v>
      </c>
    </row>
    <row r="50" spans="1:119" x14ac:dyDescent="0.3">
      <c r="A50" s="1">
        <v>10000</v>
      </c>
      <c r="B50" s="1">
        <v>10324</v>
      </c>
      <c r="C50" s="1">
        <f t="shared" si="0"/>
        <v>10</v>
      </c>
      <c r="D50">
        <f t="shared" si="0"/>
        <v>10.324</v>
      </c>
      <c r="E50" s="1">
        <f t="shared" si="1"/>
        <v>10</v>
      </c>
      <c r="F50" s="2">
        <f t="shared" si="2"/>
        <v>0.1049759999999999</v>
      </c>
      <c r="G50" s="1"/>
      <c r="H50" s="1">
        <f t="shared" si="3"/>
        <v>1</v>
      </c>
      <c r="I50" s="1"/>
      <c r="J50" s="1"/>
      <c r="K50" s="1"/>
      <c r="L50" s="1"/>
      <c r="M50" s="1"/>
      <c r="N50" s="1"/>
      <c r="O50" s="1">
        <v>10000</v>
      </c>
      <c r="P50" s="1">
        <v>10445</v>
      </c>
      <c r="Q50" s="1">
        <v>3096000</v>
      </c>
      <c r="R50" s="1">
        <v>508000</v>
      </c>
      <c r="S50" s="1">
        <v>516000</v>
      </c>
      <c r="T50" s="1">
        <v>118000</v>
      </c>
      <c r="U50" s="1">
        <v>1000</v>
      </c>
      <c r="V50" s="1">
        <v>4098</v>
      </c>
      <c r="W50" s="1">
        <v>33000</v>
      </c>
      <c r="X50" s="1">
        <v>3000</v>
      </c>
      <c r="Y50" s="1">
        <v>30000</v>
      </c>
      <c r="Z50" s="1">
        <v>66000</v>
      </c>
      <c r="AA50" s="1">
        <v>92848</v>
      </c>
      <c r="AB50" s="1">
        <v>247000</v>
      </c>
      <c r="AC50" s="1">
        <v>219000</v>
      </c>
      <c r="AD50" s="1">
        <v>12378</v>
      </c>
      <c r="AE50" s="1">
        <v>60313</v>
      </c>
      <c r="AF50" s="1">
        <v>8671</v>
      </c>
      <c r="AG50" s="1">
        <v>9404</v>
      </c>
      <c r="AH50" s="1">
        <v>10000</v>
      </c>
      <c r="AI50" s="1">
        <v>11684</v>
      </c>
      <c r="AJ50" s="1">
        <v>38622</v>
      </c>
      <c r="AK50" s="1">
        <v>56892</v>
      </c>
      <c r="AL50" s="1">
        <v>1251</v>
      </c>
      <c r="AM50" s="1" t="s">
        <v>106</v>
      </c>
      <c r="AN50" s="1">
        <v>10959</v>
      </c>
      <c r="AO50" s="1">
        <v>41473</v>
      </c>
      <c r="AP50" s="1">
        <v>145864</v>
      </c>
      <c r="AQ50" s="1">
        <v>153000</v>
      </c>
      <c r="AR50" s="1" t="s">
        <v>620</v>
      </c>
      <c r="AS50" s="1">
        <v>29000</v>
      </c>
      <c r="AT50" s="1">
        <v>5125</v>
      </c>
      <c r="AU50" s="1">
        <v>104000</v>
      </c>
      <c r="AV50" s="1">
        <v>22000</v>
      </c>
      <c r="AW50" s="1">
        <v>1000</v>
      </c>
      <c r="AX50" s="1">
        <v>44000</v>
      </c>
      <c r="AY50" s="1">
        <v>1000</v>
      </c>
      <c r="AZ50" s="1">
        <v>2000</v>
      </c>
      <c r="BA50" s="1">
        <v>50000</v>
      </c>
      <c r="BB50" s="1">
        <v>57000</v>
      </c>
      <c r="BC50" s="1" t="s">
        <v>3</v>
      </c>
      <c r="BD50" s="1" t="s">
        <v>3</v>
      </c>
      <c r="BE50" t="s">
        <v>3</v>
      </c>
      <c r="BF50" s="1">
        <v>9000</v>
      </c>
      <c r="BG50" s="1">
        <v>115000</v>
      </c>
      <c r="BH50" s="1">
        <v>38000</v>
      </c>
      <c r="BI50" s="1">
        <v>16000</v>
      </c>
      <c r="BJ50" s="1" t="s">
        <v>3</v>
      </c>
      <c r="BK50" s="1">
        <v>2000</v>
      </c>
      <c r="BL50" s="1">
        <v>1000</v>
      </c>
      <c r="BM50" s="1">
        <v>15000</v>
      </c>
      <c r="BN50" s="1">
        <v>9000</v>
      </c>
      <c r="BO50" s="1">
        <v>44000</v>
      </c>
      <c r="BP50" s="1">
        <v>2000</v>
      </c>
      <c r="BQ50" s="1">
        <v>1000</v>
      </c>
      <c r="BR50" s="1">
        <v>2000</v>
      </c>
      <c r="BS50" t="s">
        <v>3</v>
      </c>
      <c r="BT50" s="1">
        <v>11000</v>
      </c>
      <c r="BU50" s="1" t="s">
        <v>3</v>
      </c>
      <c r="BV50" s="1">
        <v>27000</v>
      </c>
      <c r="BW50" s="1">
        <v>3000</v>
      </c>
      <c r="BX50" s="1">
        <v>24000</v>
      </c>
      <c r="BY50" s="1">
        <v>3000</v>
      </c>
      <c r="BZ50" s="1">
        <v>23000</v>
      </c>
      <c r="CA50" s="1">
        <v>24000</v>
      </c>
      <c r="CB50" s="1">
        <v>2000</v>
      </c>
      <c r="CC50" t="s">
        <v>3</v>
      </c>
      <c r="CD50" s="1">
        <v>3000</v>
      </c>
      <c r="CE50" s="1">
        <v>20000</v>
      </c>
      <c r="CF50" s="1">
        <v>2000</v>
      </c>
      <c r="CG50" s="1" t="s">
        <v>3</v>
      </c>
      <c r="CH50" s="1" t="s">
        <v>133</v>
      </c>
      <c r="CI50" s="1">
        <v>4000</v>
      </c>
      <c r="CJ50" t="s">
        <v>9</v>
      </c>
      <c r="CK50" s="1">
        <v>36000</v>
      </c>
      <c r="CL50" t="e" vm="39">
        <f>_FV(0,"051")</f>
        <v>#VALUE!</v>
      </c>
      <c r="CM50" t="s">
        <v>166</v>
      </c>
      <c r="CN50" t="s">
        <v>3</v>
      </c>
      <c r="CO50" t="s">
        <v>111</v>
      </c>
      <c r="CP50" t="s">
        <v>3</v>
      </c>
      <c r="CQ50" t="s">
        <v>682</v>
      </c>
      <c r="CR50" t="s">
        <v>3</v>
      </c>
      <c r="CS50" t="s">
        <v>112</v>
      </c>
      <c r="CT50" t="s">
        <v>3</v>
      </c>
      <c r="CU50" s="1">
        <v>1189</v>
      </c>
      <c r="CV50" s="1">
        <v>1402</v>
      </c>
      <c r="CW50" t="s">
        <v>604</v>
      </c>
      <c r="CX50" t="s">
        <v>230</v>
      </c>
      <c r="CY50" s="1">
        <v>10808</v>
      </c>
      <c r="CZ50" s="1" t="s">
        <v>628</v>
      </c>
      <c r="DA50" t="s">
        <v>315</v>
      </c>
      <c r="DB50" t="s">
        <v>606</v>
      </c>
      <c r="DC50" t="s">
        <v>456</v>
      </c>
      <c r="DD50" t="s">
        <v>534</v>
      </c>
      <c r="DE50" t="s">
        <v>266</v>
      </c>
      <c r="DF50" t="s">
        <v>106</v>
      </c>
      <c r="DG50" t="s">
        <v>58</v>
      </c>
      <c r="DH50" t="s">
        <v>646</v>
      </c>
      <c r="DI50" t="s">
        <v>196</v>
      </c>
      <c r="DJ50" t="s">
        <v>332</v>
      </c>
      <c r="DK50" t="s">
        <v>241</v>
      </c>
      <c r="DL50" t="s">
        <v>3</v>
      </c>
      <c r="DM50" t="s">
        <v>65</v>
      </c>
      <c r="DN50" s="1">
        <v>148081</v>
      </c>
      <c r="DO50" t="s">
        <v>559</v>
      </c>
    </row>
    <row r="51" spans="1:119" x14ac:dyDescent="0.3">
      <c r="A51" s="1">
        <v>8000</v>
      </c>
      <c r="B51" s="1">
        <v>8238</v>
      </c>
      <c r="C51" s="1">
        <f t="shared" si="0"/>
        <v>8</v>
      </c>
      <c r="D51">
        <f t="shared" si="0"/>
        <v>8.2379999999999995</v>
      </c>
      <c r="E51" s="1">
        <f t="shared" si="1"/>
        <v>8</v>
      </c>
      <c r="F51" s="2">
        <f t="shared" si="2"/>
        <v>5.6643999999999785E-2</v>
      </c>
      <c r="G51" s="1"/>
      <c r="H51" s="1">
        <f t="shared" si="3"/>
        <v>1</v>
      </c>
      <c r="I51" s="1"/>
      <c r="J51" s="1"/>
      <c r="K51" s="1"/>
      <c r="L51" s="1"/>
      <c r="M51" s="1"/>
      <c r="N51" s="1"/>
      <c r="O51" s="1">
        <v>8000</v>
      </c>
      <c r="P51" s="1">
        <v>8359</v>
      </c>
      <c r="Q51" s="1">
        <v>1718000</v>
      </c>
      <c r="R51" s="1">
        <v>328000</v>
      </c>
      <c r="S51" s="1">
        <v>335000</v>
      </c>
      <c r="T51" s="1">
        <v>42000</v>
      </c>
      <c r="U51" s="1">
        <v>4000</v>
      </c>
      <c r="V51" s="1">
        <v>3711</v>
      </c>
      <c r="W51" s="1">
        <v>18000</v>
      </c>
      <c r="X51" s="1">
        <v>4000</v>
      </c>
      <c r="Y51" s="1">
        <v>14000</v>
      </c>
      <c r="Z51" s="1">
        <v>98000</v>
      </c>
      <c r="AA51" s="1">
        <v>94500</v>
      </c>
      <c r="AB51" s="1">
        <v>179000</v>
      </c>
      <c r="AC51" s="1">
        <v>166000</v>
      </c>
      <c r="AD51" s="1">
        <v>10582</v>
      </c>
      <c r="AE51" s="1">
        <v>72014</v>
      </c>
      <c r="AF51" s="1">
        <v>7742</v>
      </c>
      <c r="AG51" s="1">
        <v>7910</v>
      </c>
      <c r="AH51" s="1">
        <v>8000</v>
      </c>
      <c r="AI51" s="1">
        <v>10626</v>
      </c>
      <c r="AJ51" s="1">
        <v>31027</v>
      </c>
      <c r="AK51" s="1">
        <v>58260</v>
      </c>
      <c r="AL51" s="1">
        <v>1000</v>
      </c>
      <c r="AM51" s="1" t="s">
        <v>683</v>
      </c>
      <c r="AN51" s="1">
        <v>9884</v>
      </c>
      <c r="AO51" s="1">
        <v>46613</v>
      </c>
      <c r="AP51" s="1">
        <v>123583</v>
      </c>
      <c r="AQ51" s="1">
        <v>114000</v>
      </c>
      <c r="AR51" s="1" t="s">
        <v>684</v>
      </c>
      <c r="AS51" s="1">
        <v>27000</v>
      </c>
      <c r="AT51" s="1">
        <v>5944</v>
      </c>
      <c r="AU51" s="1">
        <v>60000</v>
      </c>
      <c r="AV51" s="1">
        <v>12000</v>
      </c>
      <c r="AW51" s="1">
        <v>1000</v>
      </c>
      <c r="AX51" s="1">
        <v>31000</v>
      </c>
      <c r="AY51" s="1">
        <v>2000</v>
      </c>
      <c r="AZ51" s="1">
        <v>1000</v>
      </c>
      <c r="BA51" s="1">
        <v>34000</v>
      </c>
      <c r="BB51" s="1">
        <v>19000</v>
      </c>
      <c r="BC51" s="1">
        <v>2000</v>
      </c>
      <c r="BD51" t="s">
        <v>3</v>
      </c>
      <c r="BE51" t="s">
        <v>3</v>
      </c>
      <c r="BF51" s="1">
        <v>5000</v>
      </c>
      <c r="BG51" s="1">
        <v>62000</v>
      </c>
      <c r="BH51" s="1">
        <v>16000</v>
      </c>
      <c r="BI51" s="1">
        <v>4000</v>
      </c>
      <c r="BJ51" s="1" t="s">
        <v>3</v>
      </c>
      <c r="BK51" s="1">
        <v>1000</v>
      </c>
      <c r="BL51" s="1">
        <v>1000</v>
      </c>
      <c r="BM51" s="1">
        <v>25000</v>
      </c>
      <c r="BN51" s="1">
        <v>6000</v>
      </c>
      <c r="BO51" s="1">
        <v>25000</v>
      </c>
      <c r="BP51" s="1" t="s">
        <v>3</v>
      </c>
      <c r="BQ51" s="1" t="s">
        <v>3</v>
      </c>
      <c r="BR51" t="s">
        <v>3</v>
      </c>
      <c r="BS51" t="s">
        <v>3</v>
      </c>
      <c r="BT51" s="1">
        <v>17000</v>
      </c>
      <c r="BU51" s="1" t="s">
        <v>3</v>
      </c>
      <c r="BV51" s="1">
        <v>20000</v>
      </c>
      <c r="BW51" s="1">
        <v>1000</v>
      </c>
      <c r="BX51" s="1">
        <v>5000</v>
      </c>
      <c r="BY51" s="1">
        <v>3000</v>
      </c>
      <c r="BZ51" s="1">
        <v>22000</v>
      </c>
      <c r="CA51" s="1">
        <v>9000</v>
      </c>
      <c r="CB51" s="1">
        <v>2000</v>
      </c>
      <c r="CC51" t="s">
        <v>3</v>
      </c>
      <c r="CD51" s="1">
        <v>5000</v>
      </c>
      <c r="CE51" s="1">
        <v>15000</v>
      </c>
      <c r="CF51" t="s">
        <v>3</v>
      </c>
      <c r="CG51" s="1" t="s">
        <v>3</v>
      </c>
      <c r="CH51" s="1" t="s">
        <v>300</v>
      </c>
      <c r="CI51" s="1">
        <v>4000</v>
      </c>
      <c r="CJ51" s="1" t="s">
        <v>178</v>
      </c>
      <c r="CK51" s="1">
        <v>40000</v>
      </c>
      <c r="CL51" t="e" vm="40">
        <f>_FV(0,"089")</f>
        <v>#VALUE!</v>
      </c>
      <c r="CM51" t="s">
        <v>398</v>
      </c>
      <c r="CN51" t="s">
        <v>3</v>
      </c>
      <c r="CO51" t="s">
        <v>575</v>
      </c>
      <c r="CP51" t="s">
        <v>3</v>
      </c>
      <c r="CQ51" t="s">
        <v>190</v>
      </c>
      <c r="CR51" t="s">
        <v>3</v>
      </c>
      <c r="CS51" t="s">
        <v>685</v>
      </c>
      <c r="CT51" t="s">
        <v>3</v>
      </c>
      <c r="CU51" s="1">
        <v>1076</v>
      </c>
      <c r="CV51" s="1">
        <v>1414</v>
      </c>
      <c r="CW51" t="s">
        <v>520</v>
      </c>
      <c r="CX51" s="1">
        <v>1000</v>
      </c>
      <c r="CY51" s="1">
        <v>7373</v>
      </c>
      <c r="CZ51" s="1" t="s">
        <v>596</v>
      </c>
      <c r="DA51" t="s">
        <v>298</v>
      </c>
      <c r="DB51" t="s">
        <v>161</v>
      </c>
      <c r="DC51" t="s">
        <v>686</v>
      </c>
      <c r="DD51" t="s">
        <v>687</v>
      </c>
      <c r="DE51" t="s">
        <v>530</v>
      </c>
      <c r="DF51" t="s">
        <v>688</v>
      </c>
      <c r="DG51" t="s">
        <v>407</v>
      </c>
      <c r="DH51" t="s">
        <v>401</v>
      </c>
      <c r="DI51" t="s">
        <v>188</v>
      </c>
      <c r="DJ51" t="s">
        <v>469</v>
      </c>
      <c r="DK51" t="s">
        <v>578</v>
      </c>
      <c r="DL51" t="s">
        <v>3</v>
      </c>
      <c r="DM51" t="s">
        <v>529</v>
      </c>
      <c r="DN51" s="1">
        <v>55698</v>
      </c>
      <c r="DO51" t="s">
        <v>334</v>
      </c>
    </row>
    <row r="52" spans="1:119" x14ac:dyDescent="0.3">
      <c r="A52" s="1">
        <v>10000</v>
      </c>
      <c r="B52" s="1">
        <v>9548</v>
      </c>
      <c r="C52" s="1">
        <f t="shared" si="0"/>
        <v>10</v>
      </c>
      <c r="D52">
        <f t="shared" si="0"/>
        <v>9.548</v>
      </c>
      <c r="E52" s="1">
        <f t="shared" si="1"/>
        <v>10</v>
      </c>
      <c r="F52" s="2">
        <f t="shared" si="2"/>
        <v>0.20430399999999996</v>
      </c>
      <c r="G52" s="1"/>
      <c r="H52" s="1">
        <f t="shared" si="3"/>
        <v>1</v>
      </c>
      <c r="I52" s="1"/>
      <c r="K52" s="1"/>
      <c r="L52" s="1"/>
      <c r="M52" s="1"/>
      <c r="N52" s="1"/>
      <c r="O52" s="1">
        <v>10000</v>
      </c>
      <c r="P52" s="1">
        <v>9603</v>
      </c>
      <c r="Q52" s="1">
        <v>2443000</v>
      </c>
      <c r="R52" s="1">
        <v>416000</v>
      </c>
      <c r="S52" s="1">
        <v>399000</v>
      </c>
      <c r="T52" s="1">
        <v>85000</v>
      </c>
      <c r="U52" s="1">
        <v>4000</v>
      </c>
      <c r="V52" s="1">
        <v>4215</v>
      </c>
      <c r="W52" s="1">
        <v>23000</v>
      </c>
      <c r="X52" s="1" t="s">
        <v>3</v>
      </c>
      <c r="Y52" s="1">
        <v>23000</v>
      </c>
      <c r="Z52" s="1">
        <v>75000</v>
      </c>
      <c r="AA52" s="1">
        <v>105261</v>
      </c>
      <c r="AB52" s="1">
        <v>204000</v>
      </c>
      <c r="AC52" s="1">
        <v>189000</v>
      </c>
      <c r="AD52" s="1">
        <v>13196</v>
      </c>
      <c r="AE52" s="1">
        <v>54662</v>
      </c>
      <c r="AF52" s="1">
        <v>10128</v>
      </c>
      <c r="AG52" s="1">
        <v>9164</v>
      </c>
      <c r="AH52" s="1">
        <v>10000</v>
      </c>
      <c r="AI52" s="1">
        <v>12733</v>
      </c>
      <c r="AJ52" s="1">
        <v>38520</v>
      </c>
      <c r="AK52" s="1">
        <v>53999</v>
      </c>
      <c r="AL52" s="1">
        <v>1560</v>
      </c>
      <c r="AM52" s="1" t="s">
        <v>363</v>
      </c>
      <c r="AN52" s="1">
        <v>10002</v>
      </c>
      <c r="AO52" s="1">
        <v>51432</v>
      </c>
      <c r="AP52" s="1">
        <v>114195</v>
      </c>
      <c r="AQ52" s="1">
        <v>126000</v>
      </c>
      <c r="AR52" s="1" t="s">
        <v>689</v>
      </c>
      <c r="AS52" s="1">
        <v>25000</v>
      </c>
      <c r="AT52" s="1">
        <v>6130</v>
      </c>
      <c r="AU52" s="1">
        <v>72000</v>
      </c>
      <c r="AV52" s="1">
        <v>13000</v>
      </c>
      <c r="AW52" s="1" t="s">
        <v>3</v>
      </c>
      <c r="AX52" s="1">
        <v>33000</v>
      </c>
      <c r="AY52" s="1" t="s">
        <v>3</v>
      </c>
      <c r="AZ52" s="1" t="s">
        <v>3</v>
      </c>
      <c r="BA52" s="1">
        <v>43000</v>
      </c>
      <c r="BB52" s="1">
        <v>37000</v>
      </c>
      <c r="BC52" s="1">
        <v>4000</v>
      </c>
      <c r="BD52" s="1">
        <v>1000</v>
      </c>
      <c r="BE52" t="s">
        <v>3</v>
      </c>
      <c r="BF52" s="1">
        <v>4000</v>
      </c>
      <c r="BG52" s="1">
        <v>91000</v>
      </c>
      <c r="BH52" s="1">
        <v>47000</v>
      </c>
      <c r="BI52" s="1">
        <v>14000</v>
      </c>
      <c r="BJ52" s="1" t="s">
        <v>3</v>
      </c>
      <c r="BK52" s="1">
        <v>1000</v>
      </c>
      <c r="BL52" s="1">
        <v>1000</v>
      </c>
      <c r="BM52" s="1">
        <v>17000</v>
      </c>
      <c r="BN52" s="1">
        <v>13000</v>
      </c>
      <c r="BO52" s="1">
        <v>22000</v>
      </c>
      <c r="BP52" s="1">
        <v>1000</v>
      </c>
      <c r="BQ52" s="1" t="s">
        <v>3</v>
      </c>
      <c r="BR52" t="s">
        <v>3</v>
      </c>
      <c r="BS52" t="s">
        <v>3</v>
      </c>
      <c r="BT52" s="1">
        <v>16000</v>
      </c>
      <c r="BU52" s="1" t="s">
        <v>3</v>
      </c>
      <c r="BV52" s="1">
        <v>20000</v>
      </c>
      <c r="BW52" s="1">
        <v>3000</v>
      </c>
      <c r="BX52" s="1">
        <v>7000</v>
      </c>
      <c r="BY52" s="1">
        <v>3000</v>
      </c>
      <c r="BZ52" s="1">
        <v>28000</v>
      </c>
      <c r="CA52" s="1">
        <v>11000</v>
      </c>
      <c r="CB52" t="s">
        <v>3</v>
      </c>
      <c r="CC52" t="s">
        <v>3</v>
      </c>
      <c r="CD52" s="1">
        <v>3000</v>
      </c>
      <c r="CE52" s="1">
        <v>23000</v>
      </c>
      <c r="CF52" t="s">
        <v>3</v>
      </c>
      <c r="CG52" s="1" t="s">
        <v>3</v>
      </c>
      <c r="CH52" s="1" t="s">
        <v>282</v>
      </c>
      <c r="CI52" s="1">
        <v>4000</v>
      </c>
      <c r="CJ52" t="s">
        <v>690</v>
      </c>
      <c r="CK52" s="1">
        <v>39000</v>
      </c>
      <c r="CL52" t="s">
        <v>657</v>
      </c>
      <c r="CM52" t="s">
        <v>288</v>
      </c>
      <c r="CN52" t="s">
        <v>3</v>
      </c>
      <c r="CO52" t="s">
        <v>399</v>
      </c>
      <c r="CP52" t="s">
        <v>3</v>
      </c>
      <c r="CQ52" t="s">
        <v>155</v>
      </c>
      <c r="CR52" t="s">
        <v>3</v>
      </c>
      <c r="CS52" t="s">
        <v>327</v>
      </c>
      <c r="CT52" t="s">
        <v>3</v>
      </c>
      <c r="CU52" s="1">
        <v>1111</v>
      </c>
      <c r="CV52" s="1">
        <v>1376</v>
      </c>
      <c r="CW52" t="s">
        <v>351</v>
      </c>
      <c r="CX52" t="s">
        <v>517</v>
      </c>
      <c r="CY52" s="1">
        <v>9509</v>
      </c>
      <c r="CZ52" s="1" t="s">
        <v>95</v>
      </c>
      <c r="DA52" t="s">
        <v>315</v>
      </c>
      <c r="DB52" t="s">
        <v>84</v>
      </c>
      <c r="DC52" t="s">
        <v>159</v>
      </c>
      <c r="DD52" t="s">
        <v>24</v>
      </c>
      <c r="DE52" t="s">
        <v>97</v>
      </c>
      <c r="DF52" t="s">
        <v>388</v>
      </c>
      <c r="DG52" t="s">
        <v>300</v>
      </c>
      <c r="DH52" t="s">
        <v>691</v>
      </c>
      <c r="DI52" t="s">
        <v>692</v>
      </c>
      <c r="DJ52" t="s">
        <v>182</v>
      </c>
      <c r="DK52" t="s">
        <v>239</v>
      </c>
      <c r="DL52" t="e" vm="2">
        <f>_FV(0,"000")</f>
        <v>#VALUE!</v>
      </c>
      <c r="DM52" t="s">
        <v>659</v>
      </c>
      <c r="DN52" s="1">
        <v>105255</v>
      </c>
      <c r="DO52" t="s">
        <v>491</v>
      </c>
    </row>
    <row r="53" spans="1:119" x14ac:dyDescent="0.3">
      <c r="A53" s="1">
        <v>9000</v>
      </c>
      <c r="B53" s="1">
        <v>9006</v>
      </c>
      <c r="C53" s="1">
        <f t="shared" si="0"/>
        <v>9</v>
      </c>
      <c r="D53">
        <f t="shared" si="0"/>
        <v>9.0060000000000002</v>
      </c>
      <c r="E53" s="1">
        <f t="shared" si="1"/>
        <v>9</v>
      </c>
      <c r="F53" s="2">
        <f t="shared" si="2"/>
        <v>3.6000000000002732E-5</v>
      </c>
      <c r="G53" s="1"/>
      <c r="H53" s="1">
        <f t="shared" si="3"/>
        <v>1</v>
      </c>
      <c r="I53" s="1"/>
      <c r="J53" s="1"/>
      <c r="K53" s="1"/>
      <c r="L53" s="1"/>
      <c r="M53" s="1"/>
      <c r="N53" s="1"/>
      <c r="O53" s="1">
        <v>9000</v>
      </c>
      <c r="P53" s="1">
        <v>8876</v>
      </c>
      <c r="Q53" s="1">
        <v>2031000</v>
      </c>
      <c r="R53" s="1">
        <v>371000</v>
      </c>
      <c r="S53" s="1">
        <v>340000</v>
      </c>
      <c r="T53" s="1">
        <v>71000</v>
      </c>
      <c r="U53" s="1">
        <v>4000</v>
      </c>
      <c r="V53" s="1">
        <v>4046</v>
      </c>
      <c r="W53" s="1">
        <v>18000</v>
      </c>
      <c r="X53" s="1">
        <v>1000</v>
      </c>
      <c r="Y53" s="1">
        <v>17000</v>
      </c>
      <c r="Z53" s="1">
        <v>117000</v>
      </c>
      <c r="AA53" s="1">
        <v>111889</v>
      </c>
      <c r="AB53" s="1">
        <v>181000</v>
      </c>
      <c r="AC53" s="1">
        <v>183000</v>
      </c>
      <c r="AD53" s="1">
        <v>12665</v>
      </c>
      <c r="AE53" s="1">
        <v>64830</v>
      </c>
      <c r="AF53" s="1">
        <v>9337</v>
      </c>
      <c r="AG53" s="1">
        <v>8872</v>
      </c>
      <c r="AH53" s="1">
        <v>10000</v>
      </c>
      <c r="AI53" s="1">
        <v>11959</v>
      </c>
      <c r="AJ53" s="1">
        <v>39749</v>
      </c>
      <c r="AK53" s="1">
        <v>51670</v>
      </c>
      <c r="AL53" s="1">
        <v>1350</v>
      </c>
      <c r="AM53" s="1" t="s">
        <v>282</v>
      </c>
      <c r="AN53" s="1">
        <v>9397</v>
      </c>
      <c r="AO53" s="1">
        <v>45836</v>
      </c>
      <c r="AP53" s="1">
        <v>95508</v>
      </c>
      <c r="AQ53" s="1">
        <v>116000</v>
      </c>
      <c r="AR53" s="1" t="s">
        <v>71</v>
      </c>
      <c r="AS53" s="1">
        <v>24000</v>
      </c>
      <c r="AT53" s="1">
        <v>6737</v>
      </c>
      <c r="AU53" s="1">
        <v>75000</v>
      </c>
      <c r="AV53" s="1">
        <v>11000</v>
      </c>
      <c r="AW53" s="1" t="s">
        <v>3</v>
      </c>
      <c r="AX53" s="1">
        <v>33000</v>
      </c>
      <c r="AY53" s="1">
        <v>2000</v>
      </c>
      <c r="AZ53" s="1" t="s">
        <v>3</v>
      </c>
      <c r="BA53" s="1">
        <v>51000</v>
      </c>
      <c r="BB53" s="1">
        <v>24000</v>
      </c>
      <c r="BC53" s="1">
        <v>1000</v>
      </c>
      <c r="BD53" s="1" t="s">
        <v>3</v>
      </c>
      <c r="BE53" t="s">
        <v>3</v>
      </c>
      <c r="BF53" s="1">
        <v>4000</v>
      </c>
      <c r="BG53" s="1">
        <v>69000</v>
      </c>
      <c r="BH53" s="1">
        <v>32000</v>
      </c>
      <c r="BI53" s="1">
        <v>10000</v>
      </c>
      <c r="BJ53" s="1" t="s">
        <v>3</v>
      </c>
      <c r="BK53" s="1">
        <v>2000</v>
      </c>
      <c r="BL53" s="1" t="s">
        <v>3</v>
      </c>
      <c r="BM53" s="1">
        <v>15000</v>
      </c>
      <c r="BN53" s="1">
        <v>13000</v>
      </c>
      <c r="BO53" s="1">
        <v>17000</v>
      </c>
      <c r="BP53" s="1" t="s">
        <v>3</v>
      </c>
      <c r="BQ53" s="1" t="s">
        <v>3</v>
      </c>
      <c r="BR53" s="1">
        <v>5000</v>
      </c>
      <c r="BS53" t="s">
        <v>3</v>
      </c>
      <c r="BT53" s="1">
        <v>11000</v>
      </c>
      <c r="BU53" s="1" t="s">
        <v>3</v>
      </c>
      <c r="BV53" s="1">
        <v>23000</v>
      </c>
      <c r="BW53" s="1">
        <v>10000</v>
      </c>
      <c r="BX53" s="1">
        <v>7000</v>
      </c>
      <c r="BY53" s="1">
        <v>3000</v>
      </c>
      <c r="BZ53" s="1">
        <v>22000</v>
      </c>
      <c r="CA53" s="1">
        <v>10000</v>
      </c>
      <c r="CB53" s="1">
        <v>2000</v>
      </c>
      <c r="CC53" t="s">
        <v>3</v>
      </c>
      <c r="CD53" s="1">
        <v>6000</v>
      </c>
      <c r="CE53" s="1">
        <v>16000</v>
      </c>
      <c r="CF53" t="s">
        <v>3</v>
      </c>
      <c r="CG53" s="1" t="s">
        <v>3</v>
      </c>
      <c r="CH53" s="1" t="s">
        <v>417</v>
      </c>
      <c r="CI53" s="1">
        <v>4000</v>
      </c>
      <c r="CJ53" t="s">
        <v>260</v>
      </c>
      <c r="CK53" s="1">
        <v>36000</v>
      </c>
      <c r="CL53" t="e" vm="39">
        <f>_FV(0,"051")</f>
        <v>#VALUE!</v>
      </c>
      <c r="CM53" t="s">
        <v>693</v>
      </c>
      <c r="CN53" t="s">
        <v>3</v>
      </c>
      <c r="CO53" t="s">
        <v>530</v>
      </c>
      <c r="CP53" t="s">
        <v>3</v>
      </c>
      <c r="CQ53" t="s">
        <v>591</v>
      </c>
      <c r="CR53" t="s">
        <v>3</v>
      </c>
      <c r="CS53" t="s">
        <v>694</v>
      </c>
      <c r="CT53" t="s">
        <v>3</v>
      </c>
      <c r="CU53" s="1">
        <v>1101</v>
      </c>
      <c r="CV53" s="1">
        <v>1409</v>
      </c>
      <c r="CW53" t="s">
        <v>695</v>
      </c>
      <c r="CX53" t="s">
        <v>168</v>
      </c>
      <c r="CY53" s="1">
        <v>8424</v>
      </c>
      <c r="CZ53" s="1" t="s">
        <v>306</v>
      </c>
      <c r="DA53" t="s">
        <v>653</v>
      </c>
      <c r="DB53" t="s">
        <v>696</v>
      </c>
      <c r="DC53" t="s">
        <v>666</v>
      </c>
      <c r="DD53" t="s">
        <v>264</v>
      </c>
      <c r="DE53" t="s">
        <v>84</v>
      </c>
      <c r="DF53" t="s">
        <v>367</v>
      </c>
      <c r="DG53" t="s">
        <v>645</v>
      </c>
      <c r="DH53" t="s">
        <v>449</v>
      </c>
      <c r="DI53" t="s">
        <v>697</v>
      </c>
      <c r="DJ53" t="s">
        <v>79</v>
      </c>
      <c r="DK53" t="s">
        <v>559</v>
      </c>
      <c r="DL53" t="s">
        <v>3</v>
      </c>
      <c r="DM53" t="s">
        <v>693</v>
      </c>
      <c r="DN53" s="1">
        <v>82382</v>
      </c>
      <c r="DO53" t="s">
        <v>441</v>
      </c>
    </row>
    <row r="54" spans="1:119" x14ac:dyDescent="0.3">
      <c r="A54" s="1">
        <v>9000</v>
      </c>
      <c r="B54" s="1">
        <v>8997</v>
      </c>
      <c r="C54" s="1">
        <f t="shared" si="0"/>
        <v>9</v>
      </c>
      <c r="D54">
        <f t="shared" si="0"/>
        <v>8.9969999999999999</v>
      </c>
      <c r="E54" s="1">
        <f t="shared" si="1"/>
        <v>9</v>
      </c>
      <c r="F54" s="2">
        <f t="shared" si="2"/>
        <v>9.0000000000006829E-6</v>
      </c>
      <c r="G54" s="1"/>
      <c r="H54" s="1">
        <f t="shared" si="3"/>
        <v>1</v>
      </c>
      <c r="I54" s="1"/>
      <c r="K54" s="1"/>
      <c r="L54" s="1"/>
      <c r="M54" s="1"/>
      <c r="N54" s="1"/>
      <c r="O54" s="1">
        <v>9000</v>
      </c>
      <c r="P54" s="1">
        <v>8580</v>
      </c>
      <c r="Q54" s="1">
        <v>2102000</v>
      </c>
      <c r="R54" s="1">
        <v>399000</v>
      </c>
      <c r="S54" s="1">
        <v>383000</v>
      </c>
      <c r="T54" s="1">
        <v>56000</v>
      </c>
      <c r="U54" s="1">
        <v>4000</v>
      </c>
      <c r="V54" s="1">
        <v>3902</v>
      </c>
      <c r="W54" s="1">
        <v>19000</v>
      </c>
      <c r="X54" t="s">
        <v>3</v>
      </c>
      <c r="Y54" s="1">
        <v>19000</v>
      </c>
      <c r="Z54" s="1">
        <v>61000</v>
      </c>
      <c r="AA54" s="1">
        <v>109684</v>
      </c>
      <c r="AB54" s="1">
        <v>187000</v>
      </c>
      <c r="AC54" s="1">
        <v>199000</v>
      </c>
      <c r="AD54" s="1">
        <v>11408</v>
      </c>
      <c r="AE54" s="1">
        <v>68691</v>
      </c>
      <c r="AF54" s="1">
        <v>8895</v>
      </c>
      <c r="AG54" s="1">
        <v>8121</v>
      </c>
      <c r="AH54" s="1">
        <v>9000</v>
      </c>
      <c r="AI54" s="1">
        <v>9939</v>
      </c>
      <c r="AJ54" s="1">
        <v>35035</v>
      </c>
      <c r="AK54" s="1">
        <v>50263</v>
      </c>
      <c r="AL54" t="s">
        <v>126</v>
      </c>
      <c r="AM54" s="1" t="s">
        <v>440</v>
      </c>
      <c r="AN54" s="1">
        <v>9362</v>
      </c>
      <c r="AO54" s="1">
        <v>60216</v>
      </c>
      <c r="AP54" s="1">
        <v>90742</v>
      </c>
      <c r="AQ54" s="1">
        <v>114000</v>
      </c>
      <c r="AR54" s="1" t="s">
        <v>88</v>
      </c>
      <c r="AS54" s="1">
        <v>26000</v>
      </c>
      <c r="AT54" s="1">
        <v>5913</v>
      </c>
      <c r="AU54" s="1">
        <v>89000</v>
      </c>
      <c r="AV54" s="1">
        <v>17000</v>
      </c>
      <c r="AW54" s="1">
        <v>2000</v>
      </c>
      <c r="AX54" s="1">
        <v>22000</v>
      </c>
      <c r="AY54" s="1" t="s">
        <v>3</v>
      </c>
      <c r="AZ54" s="1" t="s">
        <v>3</v>
      </c>
      <c r="BA54" s="1">
        <v>42000</v>
      </c>
      <c r="BB54" s="1">
        <v>25000</v>
      </c>
      <c r="BC54" s="1">
        <v>2000</v>
      </c>
      <c r="BD54" s="1" t="s">
        <v>3</v>
      </c>
      <c r="BE54" s="1" t="s">
        <v>3</v>
      </c>
      <c r="BF54" s="1">
        <v>8000</v>
      </c>
      <c r="BG54" s="1">
        <v>73000</v>
      </c>
      <c r="BH54" s="1">
        <v>24000</v>
      </c>
      <c r="BI54" s="1">
        <v>2000</v>
      </c>
      <c r="BJ54" s="1" t="s">
        <v>3</v>
      </c>
      <c r="BK54" s="1" t="s">
        <v>3</v>
      </c>
      <c r="BL54" s="1" t="s">
        <v>3</v>
      </c>
      <c r="BM54" s="1">
        <v>32000</v>
      </c>
      <c r="BN54" s="1">
        <v>10000</v>
      </c>
      <c r="BO54" s="1">
        <v>24000</v>
      </c>
      <c r="BP54" s="1">
        <v>2000</v>
      </c>
      <c r="BQ54" s="1" t="s">
        <v>3</v>
      </c>
      <c r="BR54" s="1">
        <v>3000</v>
      </c>
      <c r="BS54" s="1">
        <v>1000</v>
      </c>
      <c r="BT54" s="1">
        <v>20000</v>
      </c>
      <c r="BU54" s="1" t="s">
        <v>3</v>
      </c>
      <c r="BV54" s="1">
        <v>34000</v>
      </c>
      <c r="BW54" s="1">
        <v>8000</v>
      </c>
      <c r="BX54" s="1">
        <v>12000</v>
      </c>
      <c r="BY54" s="1">
        <v>1000</v>
      </c>
      <c r="BZ54" s="1">
        <v>29000</v>
      </c>
      <c r="CA54" s="1">
        <v>5000</v>
      </c>
      <c r="CB54" s="1">
        <v>1000</v>
      </c>
      <c r="CC54" t="s">
        <v>3</v>
      </c>
      <c r="CD54" s="1">
        <v>4000</v>
      </c>
      <c r="CE54" s="1">
        <v>26000</v>
      </c>
      <c r="CF54" t="s">
        <v>3</v>
      </c>
      <c r="CG54" s="1" t="s">
        <v>3</v>
      </c>
      <c r="CH54" s="1" t="s">
        <v>698</v>
      </c>
      <c r="CI54" s="1">
        <v>4000</v>
      </c>
      <c r="CJ54" t="s">
        <v>170</v>
      </c>
      <c r="CK54" s="1">
        <v>27000</v>
      </c>
      <c r="CL54" t="e" vm="41">
        <f>_FV(0,"179")</f>
        <v>#VALUE!</v>
      </c>
      <c r="CM54" t="s">
        <v>6</v>
      </c>
      <c r="CN54" t="s">
        <v>3</v>
      </c>
      <c r="CO54" t="s">
        <v>303</v>
      </c>
      <c r="CP54" t="s">
        <v>3</v>
      </c>
      <c r="CQ54" t="s">
        <v>311</v>
      </c>
      <c r="CR54" t="s">
        <v>3</v>
      </c>
      <c r="CS54" t="s">
        <v>245</v>
      </c>
      <c r="CT54" t="s">
        <v>3</v>
      </c>
      <c r="CU54" s="1">
        <v>1096</v>
      </c>
      <c r="CV54" s="1">
        <v>1384</v>
      </c>
      <c r="CW54" t="s">
        <v>699</v>
      </c>
      <c r="CX54" t="s">
        <v>671</v>
      </c>
      <c r="CY54" s="1">
        <v>8073</v>
      </c>
      <c r="CZ54" s="1" t="s">
        <v>622</v>
      </c>
      <c r="DA54" t="s">
        <v>65</v>
      </c>
      <c r="DB54" t="s">
        <v>132</v>
      </c>
      <c r="DC54" t="s">
        <v>474</v>
      </c>
      <c r="DD54" t="s">
        <v>69</v>
      </c>
      <c r="DE54" t="s">
        <v>292</v>
      </c>
      <c r="DF54" t="s">
        <v>315</v>
      </c>
      <c r="DG54" t="s">
        <v>522</v>
      </c>
      <c r="DH54" t="s">
        <v>700</v>
      </c>
      <c r="DI54" t="s">
        <v>701</v>
      </c>
      <c r="DJ54" t="s">
        <v>702</v>
      </c>
      <c r="DK54" t="s">
        <v>579</v>
      </c>
      <c r="DL54" t="s">
        <v>3</v>
      </c>
      <c r="DM54" t="s">
        <v>363</v>
      </c>
      <c r="DN54" s="1">
        <v>80291</v>
      </c>
      <c r="DO54" t="s">
        <v>703</v>
      </c>
    </row>
    <row r="55" spans="1:119" x14ac:dyDescent="0.3">
      <c r="A55" s="1">
        <v>11000</v>
      </c>
      <c r="B55" s="1">
        <v>10759</v>
      </c>
      <c r="C55" s="1">
        <f t="shared" si="0"/>
        <v>11</v>
      </c>
      <c r="D55">
        <f t="shared" si="0"/>
        <v>10.759</v>
      </c>
      <c r="E55" s="1">
        <f t="shared" si="1"/>
        <v>11</v>
      </c>
      <c r="F55" s="2">
        <f t="shared" si="2"/>
        <v>5.8080999999999834E-2</v>
      </c>
      <c r="G55" s="1"/>
      <c r="H55" s="1">
        <f t="shared" si="3"/>
        <v>1</v>
      </c>
      <c r="I55" s="1"/>
      <c r="J55" s="1"/>
      <c r="K55" s="1"/>
      <c r="L55" s="1"/>
      <c r="M55" s="1"/>
      <c r="N55" s="1"/>
      <c r="O55" s="1">
        <v>11000</v>
      </c>
      <c r="P55" s="1">
        <v>10107</v>
      </c>
      <c r="Q55" s="1">
        <v>3228000</v>
      </c>
      <c r="R55" s="1">
        <v>616000</v>
      </c>
      <c r="S55" s="1">
        <v>612000</v>
      </c>
      <c r="T55" s="1">
        <v>90000</v>
      </c>
      <c r="U55" s="1">
        <v>3000</v>
      </c>
      <c r="V55" s="1">
        <v>3739</v>
      </c>
      <c r="W55" s="1">
        <v>30000</v>
      </c>
      <c r="X55" s="1">
        <v>1000</v>
      </c>
      <c r="Y55" s="1">
        <v>29000</v>
      </c>
      <c r="Z55" s="1">
        <v>106000</v>
      </c>
      <c r="AA55" s="1">
        <v>106633</v>
      </c>
      <c r="AB55" s="1">
        <v>229000</v>
      </c>
      <c r="AC55" s="1">
        <v>349000</v>
      </c>
      <c r="AD55" s="1">
        <v>11720</v>
      </c>
      <c r="AE55" s="1">
        <v>70081</v>
      </c>
      <c r="AF55" s="1">
        <v>8586</v>
      </c>
      <c r="AG55" s="1">
        <v>7680</v>
      </c>
      <c r="AH55" s="1">
        <v>9000</v>
      </c>
      <c r="AI55" s="1">
        <v>10578</v>
      </c>
      <c r="AJ55" s="1">
        <v>35144</v>
      </c>
      <c r="AK55" s="1">
        <v>44830</v>
      </c>
      <c r="AL55" t="s">
        <v>165</v>
      </c>
      <c r="AM55" s="1" t="s">
        <v>704</v>
      </c>
      <c r="AN55" s="1">
        <v>9227</v>
      </c>
      <c r="AO55" s="1">
        <v>105907</v>
      </c>
      <c r="AP55" s="1">
        <v>77212</v>
      </c>
      <c r="AQ55" s="1">
        <v>120000</v>
      </c>
      <c r="AR55" s="1" t="s">
        <v>53</v>
      </c>
      <c r="AS55" s="1">
        <v>25000</v>
      </c>
      <c r="AT55" s="1">
        <v>5967</v>
      </c>
      <c r="AU55" s="1">
        <v>126000</v>
      </c>
      <c r="AV55" s="1">
        <v>31000</v>
      </c>
      <c r="AW55" t="s">
        <v>3</v>
      </c>
      <c r="AX55" s="1">
        <v>57000</v>
      </c>
      <c r="AY55" s="1">
        <v>1000</v>
      </c>
      <c r="AZ55" s="1" t="s">
        <v>3</v>
      </c>
      <c r="BA55" s="1">
        <v>69000</v>
      </c>
      <c r="BB55" s="1">
        <v>25000</v>
      </c>
      <c r="BC55" s="1">
        <v>3000</v>
      </c>
      <c r="BD55" s="1" t="s">
        <v>3</v>
      </c>
      <c r="BE55" t="s">
        <v>3</v>
      </c>
      <c r="BF55" s="1">
        <v>13000</v>
      </c>
      <c r="BG55" s="1">
        <v>92000</v>
      </c>
      <c r="BH55" s="1">
        <v>42000</v>
      </c>
      <c r="BI55" s="1">
        <v>7000</v>
      </c>
      <c r="BJ55" s="1" t="s">
        <v>3</v>
      </c>
      <c r="BK55" s="1" t="s">
        <v>3</v>
      </c>
      <c r="BL55" s="1" t="s">
        <v>3</v>
      </c>
      <c r="BM55" s="1">
        <v>64000</v>
      </c>
      <c r="BN55" s="1">
        <v>11000</v>
      </c>
      <c r="BO55" s="1">
        <v>37000</v>
      </c>
      <c r="BP55" s="1">
        <v>1000</v>
      </c>
      <c r="BQ55" s="1" t="s">
        <v>3</v>
      </c>
      <c r="BR55" s="1">
        <v>2000</v>
      </c>
      <c r="BS55" t="s">
        <v>3</v>
      </c>
      <c r="BT55" s="1">
        <v>32000</v>
      </c>
      <c r="BU55" s="1" t="s">
        <v>3</v>
      </c>
      <c r="BV55" s="1">
        <v>51000</v>
      </c>
      <c r="BW55" s="1">
        <v>18000</v>
      </c>
      <c r="BX55" s="1">
        <v>12000</v>
      </c>
      <c r="BY55" s="1">
        <v>3000</v>
      </c>
      <c r="BZ55" s="1">
        <v>36000</v>
      </c>
      <c r="CA55" s="1">
        <v>6000</v>
      </c>
      <c r="CB55" s="1">
        <v>2000</v>
      </c>
      <c r="CC55" t="s">
        <v>3</v>
      </c>
      <c r="CD55" s="1">
        <v>7000</v>
      </c>
      <c r="CE55" s="1">
        <v>13000</v>
      </c>
      <c r="CF55" t="s">
        <v>3</v>
      </c>
      <c r="CG55" s="1" t="s">
        <v>3</v>
      </c>
      <c r="CH55" s="1" t="s">
        <v>451</v>
      </c>
      <c r="CI55" s="1">
        <v>4000</v>
      </c>
      <c r="CJ55" t="s">
        <v>685</v>
      </c>
      <c r="CK55" s="1">
        <v>39000</v>
      </c>
      <c r="CL55" t="e" vm="42">
        <f>_FV(0,"087")</f>
        <v>#VALUE!</v>
      </c>
      <c r="CM55" t="s">
        <v>583</v>
      </c>
      <c r="CN55" t="s">
        <v>3</v>
      </c>
      <c r="CO55" t="s">
        <v>705</v>
      </c>
      <c r="CP55" t="s">
        <v>3</v>
      </c>
      <c r="CQ55" t="s">
        <v>155</v>
      </c>
      <c r="CR55" t="s">
        <v>3</v>
      </c>
      <c r="CS55" t="s">
        <v>364</v>
      </c>
      <c r="CT55" t="s">
        <v>3</v>
      </c>
      <c r="CU55" s="1">
        <v>1200</v>
      </c>
      <c r="CV55" s="1">
        <v>1409</v>
      </c>
      <c r="CW55" t="s">
        <v>304</v>
      </c>
      <c r="CX55" t="s">
        <v>168</v>
      </c>
      <c r="CY55" s="1">
        <v>10721</v>
      </c>
      <c r="CZ55" s="1" t="s">
        <v>670</v>
      </c>
      <c r="DA55" t="s">
        <v>479</v>
      </c>
      <c r="DB55" t="s">
        <v>573</v>
      </c>
      <c r="DC55" t="s">
        <v>373</v>
      </c>
      <c r="DD55" t="s">
        <v>176</v>
      </c>
      <c r="DE55" t="s">
        <v>361</v>
      </c>
      <c r="DF55" t="s">
        <v>426</v>
      </c>
      <c r="DG55" t="s">
        <v>6</v>
      </c>
      <c r="DH55" t="s">
        <v>175</v>
      </c>
      <c r="DI55" t="s">
        <v>216</v>
      </c>
      <c r="DJ55" t="s">
        <v>555</v>
      </c>
      <c r="DK55" t="s">
        <v>249</v>
      </c>
      <c r="DL55" t="s">
        <v>3</v>
      </c>
      <c r="DM55" t="s">
        <v>706</v>
      </c>
      <c r="DN55" s="1">
        <v>155361</v>
      </c>
      <c r="DO55" t="s">
        <v>107</v>
      </c>
    </row>
    <row r="56" spans="1:119" x14ac:dyDescent="0.3">
      <c r="A56" s="1">
        <v>5000</v>
      </c>
      <c r="B56" s="1">
        <v>5226</v>
      </c>
      <c r="C56" s="1">
        <f t="shared" si="0"/>
        <v>5</v>
      </c>
      <c r="D56">
        <f t="shared" si="0"/>
        <v>5.226</v>
      </c>
      <c r="E56" s="1">
        <f t="shared" si="1"/>
        <v>5</v>
      </c>
      <c r="F56" s="2">
        <f t="shared" si="2"/>
        <v>5.1075999999999989E-2</v>
      </c>
      <c r="G56" s="1"/>
      <c r="H56" s="1">
        <f t="shared" si="3"/>
        <v>1</v>
      </c>
      <c r="I56" s="1"/>
      <c r="K56" s="1"/>
      <c r="L56" s="1"/>
      <c r="M56" s="1"/>
      <c r="N56" s="1"/>
      <c r="O56" s="1">
        <v>5000</v>
      </c>
      <c r="P56" s="1">
        <v>5057</v>
      </c>
      <c r="Q56" s="1">
        <v>632000</v>
      </c>
      <c r="R56" s="1">
        <v>116000</v>
      </c>
      <c r="S56" s="1">
        <v>105000</v>
      </c>
      <c r="T56" s="1">
        <v>18000</v>
      </c>
      <c r="U56" s="1">
        <v>5000</v>
      </c>
      <c r="V56" s="1">
        <v>4203</v>
      </c>
      <c r="W56" s="1">
        <v>4000</v>
      </c>
      <c r="X56" s="1" t="s">
        <v>3</v>
      </c>
      <c r="Y56" s="1">
        <v>4000</v>
      </c>
      <c r="Z56" s="1">
        <v>157000</v>
      </c>
      <c r="AA56" s="1">
        <v>157250</v>
      </c>
      <c r="AB56" s="1">
        <v>75000</v>
      </c>
      <c r="AC56" s="1">
        <v>57000</v>
      </c>
      <c r="AD56" s="1">
        <v>14014</v>
      </c>
      <c r="AE56" s="1">
        <v>65086</v>
      </c>
      <c r="AF56" s="1">
        <v>11386</v>
      </c>
      <c r="AG56" s="1">
        <v>8478</v>
      </c>
      <c r="AH56" s="1">
        <v>14000</v>
      </c>
      <c r="AI56" s="1">
        <v>11208</v>
      </c>
      <c r="AJ56" s="1">
        <v>44517</v>
      </c>
      <c r="AK56" s="1">
        <v>54157</v>
      </c>
      <c r="AL56" s="1">
        <v>1250</v>
      </c>
      <c r="AM56" s="1" t="s">
        <v>695</v>
      </c>
      <c r="AN56" s="1">
        <v>6964</v>
      </c>
      <c r="AO56" s="1">
        <v>41281</v>
      </c>
      <c r="AP56" s="1">
        <v>72737</v>
      </c>
      <c r="AQ56" s="1">
        <v>49000</v>
      </c>
      <c r="AR56" s="1" t="s">
        <v>639</v>
      </c>
      <c r="AS56" s="1">
        <v>16000</v>
      </c>
      <c r="AT56" s="1">
        <v>6750</v>
      </c>
      <c r="AU56" s="1">
        <v>22000</v>
      </c>
      <c r="AV56" s="1">
        <v>5000</v>
      </c>
      <c r="AW56" t="s">
        <v>3</v>
      </c>
      <c r="AX56" s="1">
        <v>11000</v>
      </c>
      <c r="AY56" s="1">
        <v>3000</v>
      </c>
      <c r="AZ56" s="1" t="s">
        <v>3</v>
      </c>
      <c r="BA56" s="1">
        <v>16000</v>
      </c>
      <c r="BB56" s="1">
        <v>5000</v>
      </c>
      <c r="BC56" t="s">
        <v>3</v>
      </c>
      <c r="BD56" t="s">
        <v>3</v>
      </c>
      <c r="BE56" t="s">
        <v>3</v>
      </c>
      <c r="BF56" s="1">
        <v>2000</v>
      </c>
      <c r="BG56" s="1">
        <v>23000</v>
      </c>
      <c r="BH56" s="1">
        <v>11000</v>
      </c>
      <c r="BI56" t="s">
        <v>3</v>
      </c>
      <c r="BJ56" s="1" t="s">
        <v>3</v>
      </c>
      <c r="BK56" t="s">
        <v>3</v>
      </c>
      <c r="BL56" s="1" t="s">
        <v>3</v>
      </c>
      <c r="BM56" s="1">
        <v>3000</v>
      </c>
      <c r="BN56" s="1">
        <v>2000</v>
      </c>
      <c r="BO56" s="1">
        <v>13000</v>
      </c>
      <c r="BP56" s="1" t="s">
        <v>3</v>
      </c>
      <c r="BQ56" s="1" t="s">
        <v>3</v>
      </c>
      <c r="BR56" t="s">
        <v>3</v>
      </c>
      <c r="BS56" t="s">
        <v>3</v>
      </c>
      <c r="BT56" s="1">
        <v>2000</v>
      </c>
      <c r="BU56" s="1" t="s">
        <v>3</v>
      </c>
      <c r="BV56" s="1">
        <v>7000</v>
      </c>
      <c r="BW56" s="1" t="s">
        <v>3</v>
      </c>
      <c r="BX56" s="1">
        <v>5000</v>
      </c>
      <c r="BY56" t="s">
        <v>3</v>
      </c>
      <c r="BZ56" s="1">
        <v>10000</v>
      </c>
      <c r="CA56" t="s">
        <v>3</v>
      </c>
      <c r="CB56" t="s">
        <v>3</v>
      </c>
      <c r="CC56" t="s">
        <v>3</v>
      </c>
      <c r="CD56" s="1">
        <v>1000</v>
      </c>
      <c r="CE56" s="1">
        <v>6000</v>
      </c>
      <c r="CF56" t="s">
        <v>3</v>
      </c>
      <c r="CG56" t="s">
        <v>3</v>
      </c>
      <c r="CH56" t="s">
        <v>205</v>
      </c>
      <c r="CI56" s="1">
        <v>4000</v>
      </c>
      <c r="CJ56" t="s">
        <v>601</v>
      </c>
      <c r="CK56" s="1">
        <v>36000</v>
      </c>
      <c r="CL56" t="e" vm="43">
        <f>_FV(0,"120")</f>
        <v>#VALUE!</v>
      </c>
      <c r="CM56" t="s">
        <v>367</v>
      </c>
      <c r="CN56" t="s">
        <v>591</v>
      </c>
      <c r="CO56" t="s">
        <v>296</v>
      </c>
      <c r="CP56" t="s">
        <v>473</v>
      </c>
      <c r="CQ56" t="s">
        <v>220</v>
      </c>
      <c r="CR56" t="s">
        <v>707</v>
      </c>
      <c r="CS56" t="s">
        <v>417</v>
      </c>
      <c r="CT56" t="s">
        <v>632</v>
      </c>
      <c r="CU56" t="s">
        <v>574</v>
      </c>
      <c r="CV56" t="s">
        <v>708</v>
      </c>
      <c r="CW56" t="s">
        <v>540</v>
      </c>
      <c r="CX56" t="s">
        <v>678</v>
      </c>
      <c r="CY56" s="1">
        <v>2186</v>
      </c>
      <c r="CZ56" s="1" t="s">
        <v>709</v>
      </c>
      <c r="DA56" t="s">
        <v>655</v>
      </c>
      <c r="DB56" t="s">
        <v>451</v>
      </c>
      <c r="DC56" t="s">
        <v>369</v>
      </c>
      <c r="DD56" t="s">
        <v>288</v>
      </c>
      <c r="DE56" t="s">
        <v>640</v>
      </c>
      <c r="DF56" t="s">
        <v>710</v>
      </c>
      <c r="DG56" t="s">
        <v>711</v>
      </c>
      <c r="DH56" t="s">
        <v>326</v>
      </c>
      <c r="DI56" t="s">
        <v>207</v>
      </c>
      <c r="DJ56" t="s">
        <v>712</v>
      </c>
      <c r="DK56" t="s">
        <v>713</v>
      </c>
      <c r="DL56" t="s">
        <v>457</v>
      </c>
      <c r="DM56" t="s">
        <v>252</v>
      </c>
      <c r="DN56" s="1">
        <v>6024</v>
      </c>
      <c r="DO56" t="s">
        <v>103</v>
      </c>
    </row>
    <row r="57" spans="1:119" x14ac:dyDescent="0.3">
      <c r="A57" s="1">
        <v>10000</v>
      </c>
      <c r="B57" s="1">
        <v>9796</v>
      </c>
      <c r="C57" s="1">
        <f t="shared" si="0"/>
        <v>10</v>
      </c>
      <c r="D57">
        <f t="shared" si="0"/>
        <v>9.7959999999999994</v>
      </c>
      <c r="E57" s="1">
        <f t="shared" si="1"/>
        <v>10</v>
      </c>
      <c r="F57" s="2">
        <f t="shared" si="2"/>
        <v>4.1616000000000257E-2</v>
      </c>
      <c r="G57" s="1"/>
      <c r="H57" s="1">
        <f t="shared" si="3"/>
        <v>1</v>
      </c>
      <c r="I57" s="1"/>
      <c r="J57" s="1"/>
      <c r="K57" s="1"/>
      <c r="L57" s="1"/>
      <c r="M57" s="1"/>
      <c r="N57" s="1"/>
      <c r="O57" s="1">
        <v>10000</v>
      </c>
      <c r="P57" s="1">
        <v>9672</v>
      </c>
      <c r="Q57" s="1">
        <v>2419000</v>
      </c>
      <c r="R57" s="1">
        <v>459000</v>
      </c>
      <c r="S57" s="1">
        <v>486000</v>
      </c>
      <c r="T57" s="1">
        <v>64000</v>
      </c>
      <c r="U57" s="1">
        <v>1000</v>
      </c>
      <c r="V57" s="1">
        <v>3604</v>
      </c>
      <c r="W57" s="1">
        <v>31000</v>
      </c>
      <c r="X57" s="1">
        <v>6000</v>
      </c>
      <c r="Y57" s="1">
        <v>25000</v>
      </c>
      <c r="Z57" s="1">
        <v>68000</v>
      </c>
      <c r="AA57" s="1">
        <v>77065</v>
      </c>
      <c r="AB57" s="1">
        <v>230000</v>
      </c>
      <c r="AC57" s="1">
        <v>218000</v>
      </c>
      <c r="AD57" s="1">
        <v>9844</v>
      </c>
      <c r="AE57" s="1">
        <v>78638</v>
      </c>
      <c r="AF57" s="1">
        <v>5969</v>
      </c>
      <c r="AG57" s="1">
        <v>8843</v>
      </c>
      <c r="AH57" s="1">
        <v>6000</v>
      </c>
      <c r="AI57" s="1">
        <v>9370</v>
      </c>
      <c r="AJ57" s="1">
        <v>28750</v>
      </c>
      <c r="AK57" s="1">
        <v>57376</v>
      </c>
      <c r="AL57" s="1">
        <v>1273</v>
      </c>
      <c r="AM57" s="1" t="s">
        <v>714</v>
      </c>
      <c r="AN57" s="1">
        <v>10735</v>
      </c>
      <c r="AO57" s="1">
        <v>36679</v>
      </c>
      <c r="AP57" s="1">
        <v>138401</v>
      </c>
      <c r="AQ57" s="1">
        <v>141000</v>
      </c>
      <c r="AR57" s="1" t="s">
        <v>305</v>
      </c>
      <c r="AS57" s="1">
        <v>27000</v>
      </c>
      <c r="AT57" s="1">
        <v>5118</v>
      </c>
      <c r="AU57" s="1">
        <v>91000</v>
      </c>
      <c r="AV57" s="1">
        <v>21000</v>
      </c>
      <c r="AW57" s="1">
        <v>2000</v>
      </c>
      <c r="AX57" s="1">
        <v>29000</v>
      </c>
      <c r="AY57" s="1">
        <v>2000</v>
      </c>
      <c r="AZ57" s="1" t="s">
        <v>3</v>
      </c>
      <c r="BA57" s="1">
        <v>45000</v>
      </c>
      <c r="BB57" s="1">
        <v>43000</v>
      </c>
      <c r="BC57" s="1">
        <v>4000</v>
      </c>
      <c r="BD57" s="1">
        <v>1000</v>
      </c>
      <c r="BE57" t="s">
        <v>3</v>
      </c>
      <c r="BF57" s="1">
        <v>12000</v>
      </c>
      <c r="BG57" s="1">
        <v>97000</v>
      </c>
      <c r="BH57" s="1">
        <v>37000</v>
      </c>
      <c r="BI57" s="1">
        <v>17000</v>
      </c>
      <c r="BJ57" s="1" t="s">
        <v>3</v>
      </c>
      <c r="BK57" s="1">
        <v>2000</v>
      </c>
      <c r="BL57" s="1">
        <v>3000</v>
      </c>
      <c r="BM57" s="1">
        <v>22000</v>
      </c>
      <c r="BN57" s="1">
        <v>7000</v>
      </c>
      <c r="BO57" s="1">
        <v>34000</v>
      </c>
      <c r="BP57" t="s">
        <v>3</v>
      </c>
      <c r="BQ57" s="1" t="s">
        <v>3</v>
      </c>
      <c r="BR57" s="1">
        <v>3000</v>
      </c>
      <c r="BS57" t="s">
        <v>3</v>
      </c>
      <c r="BT57" s="1">
        <v>15000</v>
      </c>
      <c r="BU57" s="1" t="s">
        <v>3</v>
      </c>
      <c r="BV57" s="1">
        <v>29000</v>
      </c>
      <c r="BW57" s="1">
        <v>4000</v>
      </c>
      <c r="BX57" s="1">
        <v>8000</v>
      </c>
      <c r="BY57" s="1">
        <v>2000</v>
      </c>
      <c r="BZ57" s="1">
        <v>40000</v>
      </c>
      <c r="CA57" s="1">
        <v>8000</v>
      </c>
      <c r="CB57" s="1">
        <v>3000</v>
      </c>
      <c r="CC57" t="s">
        <v>3</v>
      </c>
      <c r="CD57" t="s">
        <v>3</v>
      </c>
      <c r="CE57" s="1">
        <v>37000</v>
      </c>
      <c r="CF57" t="s">
        <v>3</v>
      </c>
      <c r="CG57" s="1" t="s">
        <v>3</v>
      </c>
      <c r="CH57" s="1" t="s">
        <v>461</v>
      </c>
      <c r="CI57" s="1">
        <v>5000</v>
      </c>
      <c r="CJ57" s="1" t="s">
        <v>205</v>
      </c>
      <c r="CK57" s="1">
        <v>40000</v>
      </c>
      <c r="CL57" t="e" vm="44">
        <f>_FV(0,"009")</f>
        <v>#VALUE!</v>
      </c>
      <c r="CM57" t="s">
        <v>576</v>
      </c>
      <c r="CN57" t="s">
        <v>3</v>
      </c>
      <c r="CO57" t="s">
        <v>202</v>
      </c>
      <c r="CP57" t="s">
        <v>3</v>
      </c>
      <c r="CQ57" t="s">
        <v>461</v>
      </c>
      <c r="CR57" t="s">
        <v>3</v>
      </c>
      <c r="CS57" t="s">
        <v>522</v>
      </c>
      <c r="CT57" t="s">
        <v>3</v>
      </c>
      <c r="CU57" s="1">
        <v>1166</v>
      </c>
      <c r="CV57" s="1">
        <v>1414</v>
      </c>
      <c r="CW57" t="s">
        <v>474</v>
      </c>
      <c r="CX57" s="1">
        <v>1000</v>
      </c>
      <c r="CY57" s="1">
        <v>9292</v>
      </c>
      <c r="CZ57" s="1" t="s">
        <v>489</v>
      </c>
      <c r="DA57" t="s">
        <v>523</v>
      </c>
      <c r="DB57" t="s">
        <v>715</v>
      </c>
      <c r="DC57" t="s">
        <v>600</v>
      </c>
      <c r="DD57" t="s">
        <v>716</v>
      </c>
      <c r="DE57" t="s">
        <v>717</v>
      </c>
      <c r="DF57" t="s">
        <v>240</v>
      </c>
      <c r="DG57" t="s">
        <v>95</v>
      </c>
      <c r="DH57" t="s">
        <v>229</v>
      </c>
      <c r="DI57" t="s">
        <v>718</v>
      </c>
      <c r="DJ57" t="s">
        <v>402</v>
      </c>
      <c r="DK57" t="s">
        <v>606</v>
      </c>
      <c r="DL57" t="s">
        <v>3</v>
      </c>
      <c r="DM57" t="s">
        <v>106</v>
      </c>
      <c r="DN57" s="1">
        <v>100038</v>
      </c>
      <c r="DO57" t="s">
        <v>345</v>
      </c>
    </row>
    <row r="58" spans="1:119" x14ac:dyDescent="0.3">
      <c r="A58" s="1">
        <v>9000</v>
      </c>
      <c r="B58" s="1">
        <v>9557</v>
      </c>
      <c r="C58" s="1">
        <f t="shared" si="0"/>
        <v>9</v>
      </c>
      <c r="D58">
        <f t="shared" si="0"/>
        <v>9.5570000000000004</v>
      </c>
      <c r="E58" s="1">
        <f t="shared" si="1"/>
        <v>10</v>
      </c>
      <c r="F58" s="2">
        <f t="shared" si="2"/>
        <v>0.31024900000000044</v>
      </c>
      <c r="G58" s="1"/>
      <c r="H58" s="1">
        <f t="shared" si="3"/>
        <v>0</v>
      </c>
      <c r="I58" s="1"/>
      <c r="K58" s="1"/>
      <c r="L58" s="1"/>
      <c r="M58" s="1"/>
      <c r="N58" s="1"/>
      <c r="O58" s="1">
        <v>9000</v>
      </c>
      <c r="P58" s="1">
        <v>10119</v>
      </c>
      <c r="Q58" s="1">
        <v>2777000</v>
      </c>
      <c r="R58" s="1">
        <v>470000</v>
      </c>
      <c r="S58" s="1">
        <v>466000</v>
      </c>
      <c r="T58" s="1">
        <v>90000</v>
      </c>
      <c r="U58" s="1">
        <v>1000</v>
      </c>
      <c r="V58" s="1">
        <v>4164</v>
      </c>
      <c r="W58" s="1">
        <v>27000</v>
      </c>
      <c r="X58" s="1" t="s">
        <v>3</v>
      </c>
      <c r="Y58" s="1">
        <v>27000</v>
      </c>
      <c r="Z58" s="1">
        <v>91000</v>
      </c>
      <c r="AA58" s="1">
        <v>101889</v>
      </c>
      <c r="AB58" s="1">
        <v>233000</v>
      </c>
      <c r="AC58" s="1">
        <v>210000</v>
      </c>
      <c r="AD58" s="1">
        <v>12495</v>
      </c>
      <c r="AE58" s="1">
        <v>58846</v>
      </c>
      <c r="AF58" s="1">
        <v>9376</v>
      </c>
      <c r="AG58" s="1">
        <v>9136</v>
      </c>
      <c r="AH58" s="1">
        <v>10000</v>
      </c>
      <c r="AI58" s="1">
        <v>11057</v>
      </c>
      <c r="AJ58" s="1">
        <v>36556</v>
      </c>
      <c r="AK58" s="1">
        <v>56971</v>
      </c>
      <c r="AL58" s="1">
        <v>1196</v>
      </c>
      <c r="AM58" s="1" t="s">
        <v>394</v>
      </c>
      <c r="AN58" s="1">
        <v>10747</v>
      </c>
      <c r="AO58" s="1">
        <v>38638</v>
      </c>
      <c r="AP58" s="1">
        <v>135491</v>
      </c>
      <c r="AQ58" s="1">
        <v>142000</v>
      </c>
      <c r="AR58" s="1" t="s">
        <v>382</v>
      </c>
      <c r="AS58" s="1">
        <v>27000</v>
      </c>
      <c r="AT58" s="1">
        <v>5065</v>
      </c>
      <c r="AU58" s="1">
        <v>100000</v>
      </c>
      <c r="AV58" s="1">
        <v>15000</v>
      </c>
      <c r="AW58" s="1">
        <v>4000</v>
      </c>
      <c r="AX58" s="1">
        <v>44000</v>
      </c>
      <c r="AY58" s="1">
        <v>2000</v>
      </c>
      <c r="AZ58" s="1" t="s">
        <v>3</v>
      </c>
      <c r="BA58" s="1">
        <v>36000</v>
      </c>
      <c r="BB58" s="1">
        <v>43000</v>
      </c>
      <c r="BC58" t="s">
        <v>3</v>
      </c>
      <c r="BD58" s="1">
        <v>2000</v>
      </c>
      <c r="BE58" t="s">
        <v>3</v>
      </c>
      <c r="BF58" s="1">
        <v>11000</v>
      </c>
      <c r="BG58" s="1">
        <v>89000</v>
      </c>
      <c r="BH58" s="1">
        <v>45000</v>
      </c>
      <c r="BI58" s="1">
        <v>25000</v>
      </c>
      <c r="BJ58" s="1" t="s">
        <v>3</v>
      </c>
      <c r="BK58" s="1">
        <v>3000</v>
      </c>
      <c r="BL58" s="1" t="s">
        <v>3</v>
      </c>
      <c r="BM58" s="1">
        <v>30000</v>
      </c>
      <c r="BN58" s="1">
        <v>7000</v>
      </c>
      <c r="BO58" s="1">
        <v>25000</v>
      </c>
      <c r="BP58" s="1">
        <v>1000</v>
      </c>
      <c r="BQ58" s="1" t="s">
        <v>3</v>
      </c>
      <c r="BR58" s="1">
        <v>4000</v>
      </c>
      <c r="BS58" t="s">
        <v>3</v>
      </c>
      <c r="BT58" s="1">
        <v>13000</v>
      </c>
      <c r="BU58" s="1" t="s">
        <v>3</v>
      </c>
      <c r="BV58" s="1">
        <v>28000</v>
      </c>
      <c r="BW58" s="1">
        <v>23000</v>
      </c>
      <c r="BX58" s="1">
        <v>7000</v>
      </c>
      <c r="BY58" s="1">
        <v>8000</v>
      </c>
      <c r="BZ58" s="1">
        <v>24000</v>
      </c>
      <c r="CA58" s="1">
        <v>10000</v>
      </c>
      <c r="CB58" s="1">
        <v>3000</v>
      </c>
      <c r="CC58" t="s">
        <v>3</v>
      </c>
      <c r="CD58" s="1">
        <v>3000</v>
      </c>
      <c r="CE58" s="1">
        <v>27000</v>
      </c>
      <c r="CF58" s="1">
        <v>6000</v>
      </c>
      <c r="CG58" s="1" t="s">
        <v>3</v>
      </c>
      <c r="CH58" s="1" t="s">
        <v>482</v>
      </c>
      <c r="CI58" s="1">
        <v>3000</v>
      </c>
      <c r="CJ58" t="s">
        <v>676</v>
      </c>
      <c r="CK58" s="1">
        <v>40000</v>
      </c>
      <c r="CL58" t="s">
        <v>500</v>
      </c>
      <c r="CM58" t="s">
        <v>34</v>
      </c>
      <c r="CN58" t="s">
        <v>3</v>
      </c>
      <c r="CO58" t="s">
        <v>686</v>
      </c>
      <c r="CP58" t="s">
        <v>3</v>
      </c>
      <c r="CQ58" t="s">
        <v>326</v>
      </c>
      <c r="CR58" t="s">
        <v>3</v>
      </c>
      <c r="CS58" t="s">
        <v>719</v>
      </c>
      <c r="CT58" t="s">
        <v>3</v>
      </c>
      <c r="CU58" s="1">
        <v>1174</v>
      </c>
      <c r="CV58" s="1">
        <v>1403</v>
      </c>
      <c r="CW58" t="s">
        <v>423</v>
      </c>
      <c r="CX58" t="s">
        <v>669</v>
      </c>
      <c r="CY58" s="1">
        <v>9986</v>
      </c>
      <c r="CZ58" s="1" t="s">
        <v>489</v>
      </c>
      <c r="DA58" t="s">
        <v>46</v>
      </c>
      <c r="DB58" t="s">
        <v>105</v>
      </c>
      <c r="DC58" t="s">
        <v>81</v>
      </c>
      <c r="DD58" t="s">
        <v>517</v>
      </c>
      <c r="DE58" t="s">
        <v>720</v>
      </c>
      <c r="DF58" t="s">
        <v>360</v>
      </c>
      <c r="DG58" t="s">
        <v>721</v>
      </c>
      <c r="DH58" t="s">
        <v>722</v>
      </c>
      <c r="DI58" t="s">
        <v>723</v>
      </c>
      <c r="DJ58" t="s">
        <v>316</v>
      </c>
      <c r="DK58" t="s">
        <v>703</v>
      </c>
      <c r="DL58" t="s">
        <v>3</v>
      </c>
      <c r="DM58" t="s">
        <v>403</v>
      </c>
      <c r="DN58" s="1">
        <v>121844</v>
      </c>
      <c r="DO58" t="s">
        <v>570</v>
      </c>
    </row>
    <row r="59" spans="1:119" x14ac:dyDescent="0.3">
      <c r="A59" s="1">
        <v>10000</v>
      </c>
      <c r="B59" s="1">
        <v>9688</v>
      </c>
      <c r="C59" s="1">
        <f t="shared" si="0"/>
        <v>10</v>
      </c>
      <c r="D59">
        <f t="shared" si="0"/>
        <v>9.6880000000000006</v>
      </c>
      <c r="E59" s="1">
        <f t="shared" si="1"/>
        <v>10</v>
      </c>
      <c r="F59" s="2">
        <f t="shared" si="2"/>
        <v>9.7343999999999625E-2</v>
      </c>
      <c r="G59" s="1"/>
      <c r="H59" s="1">
        <f t="shared" si="3"/>
        <v>1</v>
      </c>
      <c r="I59" s="1"/>
      <c r="J59" s="1"/>
      <c r="K59" s="1"/>
      <c r="L59" s="1"/>
      <c r="M59" s="1"/>
      <c r="N59" s="1"/>
      <c r="O59" s="1">
        <v>10000</v>
      </c>
      <c r="P59" s="1">
        <v>9152</v>
      </c>
      <c r="Q59" s="1">
        <v>2399000</v>
      </c>
      <c r="R59" s="1">
        <v>476000</v>
      </c>
      <c r="S59" s="1">
        <v>488000</v>
      </c>
      <c r="T59" s="1">
        <v>54000</v>
      </c>
      <c r="U59" s="1">
        <v>4000</v>
      </c>
      <c r="V59" s="1">
        <v>3590</v>
      </c>
      <c r="W59" s="1">
        <v>24000</v>
      </c>
      <c r="X59" s="1">
        <v>2000</v>
      </c>
      <c r="Y59" s="1">
        <v>22000</v>
      </c>
      <c r="Z59" s="1">
        <v>124000</v>
      </c>
      <c r="AA59" s="1">
        <v>99042</v>
      </c>
      <c r="AB59" s="1">
        <v>204000</v>
      </c>
      <c r="AC59" s="1">
        <v>251000</v>
      </c>
      <c r="AD59" s="1">
        <v>11127</v>
      </c>
      <c r="AE59" s="1">
        <v>76155</v>
      </c>
      <c r="AF59" s="1">
        <v>7564</v>
      </c>
      <c r="AG59" s="1">
        <v>7971</v>
      </c>
      <c r="AH59" s="1">
        <v>8000</v>
      </c>
      <c r="AI59" s="1">
        <v>9929</v>
      </c>
      <c r="AJ59" s="1">
        <v>31178</v>
      </c>
      <c r="AK59" s="1">
        <v>47880</v>
      </c>
      <c r="AL59" s="1">
        <v>1100</v>
      </c>
      <c r="AM59" s="1" t="s">
        <v>614</v>
      </c>
      <c r="AN59" s="1">
        <v>9350</v>
      </c>
      <c r="AO59" s="1">
        <v>64468</v>
      </c>
      <c r="AP59" s="1">
        <v>87107</v>
      </c>
      <c r="AQ59" s="1">
        <v>119000</v>
      </c>
      <c r="AR59" s="1" t="s">
        <v>564</v>
      </c>
      <c r="AS59" s="1">
        <v>25000</v>
      </c>
      <c r="AT59" s="1">
        <v>5741</v>
      </c>
      <c r="AU59" s="1">
        <v>96000</v>
      </c>
      <c r="AV59" s="1">
        <v>13000</v>
      </c>
      <c r="AW59" s="1">
        <v>6000</v>
      </c>
      <c r="AX59" s="1">
        <v>41000</v>
      </c>
      <c r="AY59" s="1" t="s">
        <v>3</v>
      </c>
      <c r="AZ59" s="1" t="s">
        <v>3</v>
      </c>
      <c r="BA59" s="1">
        <v>56000</v>
      </c>
      <c r="BB59" s="1">
        <v>33000</v>
      </c>
      <c r="BC59" s="1">
        <v>3000</v>
      </c>
      <c r="BD59" s="1" t="s">
        <v>3</v>
      </c>
      <c r="BE59" t="s">
        <v>3</v>
      </c>
      <c r="BF59" s="1">
        <v>6000</v>
      </c>
      <c r="BG59" s="1">
        <v>103000</v>
      </c>
      <c r="BH59" s="1">
        <v>22000</v>
      </c>
      <c r="BI59" s="1">
        <v>6000</v>
      </c>
      <c r="BJ59" s="1" t="s">
        <v>3</v>
      </c>
      <c r="BK59" s="1">
        <v>1000</v>
      </c>
      <c r="BL59" s="1">
        <v>12000</v>
      </c>
      <c r="BM59" s="1">
        <v>27000</v>
      </c>
      <c r="BN59" s="1">
        <v>14000</v>
      </c>
      <c r="BO59" s="1">
        <v>33000</v>
      </c>
      <c r="BP59" s="1" t="s">
        <v>3</v>
      </c>
      <c r="BQ59" s="1" t="s">
        <v>3</v>
      </c>
      <c r="BR59" s="1">
        <v>1000</v>
      </c>
      <c r="BS59" t="s">
        <v>3</v>
      </c>
      <c r="BT59" s="1">
        <v>13000</v>
      </c>
      <c r="BU59" s="1" t="s">
        <v>3</v>
      </c>
      <c r="BV59" s="1">
        <v>31000</v>
      </c>
      <c r="BW59" s="1">
        <v>11000</v>
      </c>
      <c r="BX59" s="1">
        <v>8000</v>
      </c>
      <c r="BY59" s="1">
        <v>8000</v>
      </c>
      <c r="BZ59" s="1">
        <v>26000</v>
      </c>
      <c r="CA59" s="1">
        <v>12000</v>
      </c>
      <c r="CB59" t="s">
        <v>3</v>
      </c>
      <c r="CC59" t="s">
        <v>3</v>
      </c>
      <c r="CD59" s="1">
        <v>4000</v>
      </c>
      <c r="CE59" s="1">
        <v>15000</v>
      </c>
      <c r="CF59" t="s">
        <v>3</v>
      </c>
      <c r="CG59" s="1" t="s">
        <v>3</v>
      </c>
      <c r="CH59" s="1" t="s">
        <v>364</v>
      </c>
      <c r="CI59" s="1">
        <v>3000</v>
      </c>
      <c r="CJ59" t="s">
        <v>676</v>
      </c>
      <c r="CK59" s="1">
        <v>36000</v>
      </c>
      <c r="CL59" t="e" vm="45">
        <f>_FV(0,"070")</f>
        <v>#VALUE!</v>
      </c>
      <c r="CM59" t="s">
        <v>101</v>
      </c>
      <c r="CN59" t="s">
        <v>3</v>
      </c>
      <c r="CO59" t="s">
        <v>724</v>
      </c>
      <c r="CP59" t="s">
        <v>3</v>
      </c>
      <c r="CQ59" t="s">
        <v>171</v>
      </c>
      <c r="CR59" t="s">
        <v>3</v>
      </c>
      <c r="CS59" t="s">
        <v>719</v>
      </c>
      <c r="CT59" t="s">
        <v>3</v>
      </c>
      <c r="CU59" s="1">
        <v>1117</v>
      </c>
      <c r="CV59" s="1">
        <v>1392</v>
      </c>
      <c r="CW59" t="s">
        <v>196</v>
      </c>
      <c r="CX59" t="s">
        <v>318</v>
      </c>
      <c r="CY59" s="1">
        <v>8479</v>
      </c>
      <c r="CZ59" s="1" t="s">
        <v>82</v>
      </c>
      <c r="DA59" t="s">
        <v>725</v>
      </c>
      <c r="DB59" t="s">
        <v>16</v>
      </c>
      <c r="DC59" t="s">
        <v>726</v>
      </c>
      <c r="DD59" t="s">
        <v>241</v>
      </c>
      <c r="DE59" t="s">
        <v>118</v>
      </c>
      <c r="DF59" t="s">
        <v>272</v>
      </c>
      <c r="DG59" t="s">
        <v>294</v>
      </c>
      <c r="DH59" t="s">
        <v>727</v>
      </c>
      <c r="DI59" t="s">
        <v>122</v>
      </c>
      <c r="DJ59" t="s">
        <v>556</v>
      </c>
      <c r="DK59" t="s">
        <v>609</v>
      </c>
      <c r="DL59" t="s">
        <v>3</v>
      </c>
      <c r="DM59" t="s">
        <v>409</v>
      </c>
      <c r="DN59" s="1">
        <v>98873</v>
      </c>
      <c r="DO59" t="s">
        <v>703</v>
      </c>
    </row>
    <row r="60" spans="1:119" x14ac:dyDescent="0.3">
      <c r="A60" s="1">
        <v>8000</v>
      </c>
      <c r="B60" s="1">
        <v>8067</v>
      </c>
      <c r="C60" s="1">
        <f t="shared" si="0"/>
        <v>8</v>
      </c>
      <c r="D60">
        <f t="shared" si="0"/>
        <v>8.0670000000000002</v>
      </c>
      <c r="E60" s="1">
        <f t="shared" si="1"/>
        <v>8</v>
      </c>
      <c r="F60" s="2">
        <f t="shared" si="2"/>
        <v>4.4890000000000225E-3</v>
      </c>
      <c r="G60" s="1"/>
      <c r="H60" s="1">
        <f t="shared" si="3"/>
        <v>1</v>
      </c>
      <c r="I60" s="1"/>
      <c r="J60" s="1"/>
      <c r="K60" s="1"/>
      <c r="L60" s="1"/>
      <c r="M60" s="1"/>
      <c r="N60" s="1"/>
      <c r="O60" s="1">
        <v>8000</v>
      </c>
      <c r="P60" s="1">
        <v>8552</v>
      </c>
      <c r="Q60" s="1">
        <v>1851000</v>
      </c>
      <c r="R60" s="1">
        <v>333000</v>
      </c>
      <c r="S60" s="1">
        <v>309000</v>
      </c>
      <c r="T60" s="1">
        <v>69000</v>
      </c>
      <c r="U60" s="1">
        <v>2000</v>
      </c>
      <c r="V60" s="1">
        <v>4024</v>
      </c>
      <c r="W60" s="1">
        <v>23000</v>
      </c>
      <c r="X60" s="1">
        <v>3000</v>
      </c>
      <c r="Y60" s="1">
        <v>20000</v>
      </c>
      <c r="Z60" s="1">
        <v>73000</v>
      </c>
      <c r="AA60" s="1">
        <v>79522</v>
      </c>
      <c r="AB60" s="1">
        <v>171000</v>
      </c>
      <c r="AC60" s="1">
        <v>171000</v>
      </c>
      <c r="AD60" s="1">
        <v>11677</v>
      </c>
      <c r="AE60" s="1">
        <v>69940</v>
      </c>
      <c r="AF60" s="1">
        <v>7101</v>
      </c>
      <c r="AG60" s="1">
        <v>8622</v>
      </c>
      <c r="AH60" s="1">
        <v>7000</v>
      </c>
      <c r="AI60" s="1">
        <v>10756</v>
      </c>
      <c r="AJ60" s="1">
        <v>35199</v>
      </c>
      <c r="AK60" s="1">
        <v>53468</v>
      </c>
      <c r="AL60" s="1">
        <v>1188</v>
      </c>
      <c r="AM60" s="1" t="s">
        <v>64</v>
      </c>
      <c r="AN60" s="1">
        <v>9371</v>
      </c>
      <c r="AO60" s="1">
        <v>40992</v>
      </c>
      <c r="AP60" s="1">
        <v>102446</v>
      </c>
      <c r="AQ60" s="1">
        <v>105000</v>
      </c>
      <c r="AR60" s="1" t="s">
        <v>620</v>
      </c>
      <c r="AS60" s="1">
        <v>24000</v>
      </c>
      <c r="AT60" s="1">
        <v>5375</v>
      </c>
      <c r="AU60" s="1">
        <v>67000</v>
      </c>
      <c r="AV60" s="1">
        <v>13000</v>
      </c>
      <c r="AW60" t="s">
        <v>3</v>
      </c>
      <c r="AX60" s="1">
        <v>21000</v>
      </c>
      <c r="AY60" s="1">
        <v>1000</v>
      </c>
      <c r="AZ60" s="1" t="s">
        <v>3</v>
      </c>
      <c r="BA60" s="1">
        <v>38000</v>
      </c>
      <c r="BB60" s="1">
        <v>19000</v>
      </c>
      <c r="BC60" s="1">
        <v>3000</v>
      </c>
      <c r="BD60" s="1" t="s">
        <v>3</v>
      </c>
      <c r="BE60" t="s">
        <v>3</v>
      </c>
      <c r="BF60" s="1">
        <v>11000</v>
      </c>
      <c r="BG60" s="1">
        <v>54000</v>
      </c>
      <c r="BH60" s="1">
        <v>40000</v>
      </c>
      <c r="BI60" s="1">
        <v>1000</v>
      </c>
      <c r="BJ60" s="1" t="s">
        <v>3</v>
      </c>
      <c r="BK60" s="1" t="s">
        <v>3</v>
      </c>
      <c r="BL60" s="1" t="s">
        <v>3</v>
      </c>
      <c r="BM60" s="1">
        <v>15000</v>
      </c>
      <c r="BN60" s="1">
        <v>9000</v>
      </c>
      <c r="BO60" s="1">
        <v>19000</v>
      </c>
      <c r="BP60" s="1">
        <v>2000</v>
      </c>
      <c r="BQ60" s="1" t="s">
        <v>3</v>
      </c>
      <c r="BR60" s="1">
        <v>3000</v>
      </c>
      <c r="BS60" t="s">
        <v>3</v>
      </c>
      <c r="BT60" s="1">
        <v>10000</v>
      </c>
      <c r="BU60" s="1" t="s">
        <v>3</v>
      </c>
      <c r="BV60" s="1">
        <v>26000</v>
      </c>
      <c r="BW60" s="1" t="s">
        <v>3</v>
      </c>
      <c r="BX60" s="1">
        <v>7000</v>
      </c>
      <c r="BY60" s="1">
        <v>2000</v>
      </c>
      <c r="BZ60" s="1">
        <v>28000</v>
      </c>
      <c r="CA60" s="1">
        <v>4000</v>
      </c>
      <c r="CB60" s="1">
        <v>2000</v>
      </c>
      <c r="CC60" t="s">
        <v>3</v>
      </c>
      <c r="CD60" s="1">
        <v>3000</v>
      </c>
      <c r="CE60" s="1">
        <v>12000</v>
      </c>
      <c r="CF60" t="s">
        <v>3</v>
      </c>
      <c r="CG60" s="1" t="s">
        <v>3</v>
      </c>
      <c r="CH60" s="1" t="s">
        <v>248</v>
      </c>
      <c r="CI60" s="1">
        <v>5000</v>
      </c>
      <c r="CJ60" t="s">
        <v>728</v>
      </c>
      <c r="CK60" s="1">
        <v>36000</v>
      </c>
      <c r="CL60" t="e" vm="46">
        <f>_FV(0,"090")</f>
        <v>#VALUE!</v>
      </c>
      <c r="CM60" t="s">
        <v>125</v>
      </c>
      <c r="CN60" t="s">
        <v>3</v>
      </c>
      <c r="CO60" t="s">
        <v>460</v>
      </c>
      <c r="CP60" t="s">
        <v>3</v>
      </c>
      <c r="CQ60" t="s">
        <v>370</v>
      </c>
      <c r="CR60" t="s">
        <v>3</v>
      </c>
      <c r="CS60" t="s">
        <v>307</v>
      </c>
      <c r="CT60" t="s">
        <v>3</v>
      </c>
      <c r="CU60" s="1">
        <v>1053</v>
      </c>
      <c r="CV60" s="1">
        <v>1389</v>
      </c>
      <c r="CW60" t="s">
        <v>83</v>
      </c>
      <c r="CX60" t="s">
        <v>371</v>
      </c>
      <c r="CY60" s="1">
        <v>7775</v>
      </c>
      <c r="CZ60" s="1" t="s">
        <v>729</v>
      </c>
      <c r="DA60" t="s">
        <v>17</v>
      </c>
      <c r="DB60" t="s">
        <v>730</v>
      </c>
      <c r="DC60" t="s">
        <v>77</v>
      </c>
      <c r="DD60" t="s">
        <v>731</v>
      </c>
      <c r="DE60" t="s">
        <v>466</v>
      </c>
      <c r="DF60" t="s">
        <v>732</v>
      </c>
      <c r="DG60" t="s">
        <v>621</v>
      </c>
      <c r="DH60" t="s">
        <v>328</v>
      </c>
      <c r="DI60" t="s">
        <v>208</v>
      </c>
      <c r="DJ60" t="s">
        <v>733</v>
      </c>
      <c r="DK60" t="s">
        <v>734</v>
      </c>
      <c r="DL60" t="e" vm="2">
        <f>_FV(0,"000")</f>
        <v>#VALUE!</v>
      </c>
      <c r="DM60" t="s">
        <v>213</v>
      </c>
      <c r="DN60" s="1">
        <v>69669</v>
      </c>
      <c r="DO60" t="s">
        <v>37</v>
      </c>
    </row>
    <row r="61" spans="1:119" x14ac:dyDescent="0.3">
      <c r="A61" s="1">
        <v>8000</v>
      </c>
      <c r="B61" s="1">
        <v>8642</v>
      </c>
      <c r="C61" s="1">
        <f t="shared" si="0"/>
        <v>8</v>
      </c>
      <c r="D61">
        <f t="shared" si="0"/>
        <v>8.6419999999999995</v>
      </c>
      <c r="E61" s="1">
        <f t="shared" si="1"/>
        <v>9</v>
      </c>
      <c r="F61" s="2">
        <f t="shared" si="2"/>
        <v>0.41216399999999931</v>
      </c>
      <c r="G61" s="1"/>
      <c r="H61" s="1">
        <f t="shared" si="3"/>
        <v>0</v>
      </c>
      <c r="I61" s="1"/>
      <c r="J61" s="1"/>
      <c r="K61" s="1"/>
      <c r="L61" s="1"/>
      <c r="M61" s="1"/>
      <c r="N61" s="1"/>
      <c r="O61" s="1">
        <v>8000</v>
      </c>
      <c r="P61" s="1">
        <v>9217</v>
      </c>
      <c r="Q61" s="1">
        <v>2590000</v>
      </c>
      <c r="R61" s="1">
        <v>508000</v>
      </c>
      <c r="S61" s="1">
        <v>497000</v>
      </c>
      <c r="T61" s="1">
        <v>59000</v>
      </c>
      <c r="U61" s="1">
        <v>4000</v>
      </c>
      <c r="V61" s="1">
        <v>3766</v>
      </c>
      <c r="W61" s="1">
        <v>21000</v>
      </c>
      <c r="X61" s="1">
        <v>2000</v>
      </c>
      <c r="Y61" s="1">
        <v>19000</v>
      </c>
      <c r="Z61" s="1">
        <v>117000</v>
      </c>
      <c r="AA61" s="1">
        <v>122381</v>
      </c>
      <c r="AB61" s="1">
        <v>216000</v>
      </c>
      <c r="AC61" s="1">
        <v>260000</v>
      </c>
      <c r="AD61" s="1">
        <v>11802</v>
      </c>
      <c r="AE61" s="1">
        <v>73367</v>
      </c>
      <c r="AF61" s="1">
        <v>9036</v>
      </c>
      <c r="AG61" s="1">
        <v>8473</v>
      </c>
      <c r="AH61" s="1">
        <v>10000</v>
      </c>
      <c r="AI61" s="1">
        <v>8842</v>
      </c>
      <c r="AJ61" s="1">
        <v>35805</v>
      </c>
      <c r="AK61" s="1">
        <v>48440</v>
      </c>
      <c r="AL61" t="s">
        <v>735</v>
      </c>
      <c r="AM61" s="1" t="s">
        <v>398</v>
      </c>
      <c r="AN61" s="1">
        <v>9583</v>
      </c>
      <c r="AO61" s="1">
        <v>61656</v>
      </c>
      <c r="AP61" s="1">
        <v>87439</v>
      </c>
      <c r="AQ61" s="1">
        <v>118000</v>
      </c>
      <c r="AR61" s="1" t="s">
        <v>258</v>
      </c>
      <c r="AS61" s="1">
        <v>28000</v>
      </c>
      <c r="AT61" s="1">
        <v>6280</v>
      </c>
      <c r="AU61" s="1">
        <v>110000</v>
      </c>
      <c r="AV61" s="1">
        <v>17000</v>
      </c>
      <c r="AW61" s="1">
        <v>3000</v>
      </c>
      <c r="AX61" s="1">
        <v>33000</v>
      </c>
      <c r="AY61" s="1">
        <v>2000</v>
      </c>
      <c r="AZ61" s="1" t="s">
        <v>3</v>
      </c>
      <c r="BA61" s="1">
        <v>63000</v>
      </c>
      <c r="BB61" s="1">
        <v>45000</v>
      </c>
      <c r="BC61" s="1">
        <v>2000</v>
      </c>
      <c r="BD61" s="1">
        <v>1000</v>
      </c>
      <c r="BE61" t="s">
        <v>3</v>
      </c>
      <c r="BF61" s="1">
        <v>9000</v>
      </c>
      <c r="BG61" s="1">
        <v>87000</v>
      </c>
      <c r="BH61" s="1">
        <v>26000</v>
      </c>
      <c r="BI61" s="1">
        <v>5000</v>
      </c>
      <c r="BJ61" s="1" t="s">
        <v>3</v>
      </c>
      <c r="BK61" s="1" t="s">
        <v>3</v>
      </c>
      <c r="BL61" s="1">
        <v>1000</v>
      </c>
      <c r="BM61" s="1">
        <v>41000</v>
      </c>
      <c r="BN61" s="1">
        <v>12000</v>
      </c>
      <c r="BO61" s="1">
        <v>33000</v>
      </c>
      <c r="BP61" s="1" t="s">
        <v>3</v>
      </c>
      <c r="BQ61" s="1">
        <v>1000</v>
      </c>
      <c r="BR61" s="1">
        <v>3000</v>
      </c>
      <c r="BS61" t="s">
        <v>3</v>
      </c>
      <c r="BT61" s="1">
        <v>14000</v>
      </c>
      <c r="BU61" s="1" t="s">
        <v>3</v>
      </c>
      <c r="BV61" s="1">
        <v>36000</v>
      </c>
      <c r="BW61" s="1">
        <v>4000</v>
      </c>
      <c r="BX61" s="1">
        <v>9000</v>
      </c>
      <c r="BY61" s="1">
        <v>4000</v>
      </c>
      <c r="BZ61" s="1">
        <v>26000</v>
      </c>
      <c r="CA61" s="1">
        <v>31000</v>
      </c>
      <c r="CB61" s="1">
        <v>1000</v>
      </c>
      <c r="CC61" t="s">
        <v>3</v>
      </c>
      <c r="CD61" s="1">
        <v>5000</v>
      </c>
      <c r="CE61" s="1">
        <v>18000</v>
      </c>
      <c r="CF61" t="s">
        <v>3</v>
      </c>
      <c r="CG61" s="1" t="s">
        <v>3</v>
      </c>
      <c r="CH61" s="1" t="s">
        <v>513</v>
      </c>
      <c r="CI61" s="1">
        <v>5000</v>
      </c>
      <c r="CJ61" t="s">
        <v>736</v>
      </c>
      <c r="CK61" s="1">
        <v>37000</v>
      </c>
      <c r="CL61" t="e" vm="27">
        <f>_FV(0,"011")</f>
        <v>#VALUE!</v>
      </c>
      <c r="CM61" t="s">
        <v>688</v>
      </c>
      <c r="CN61" t="s">
        <v>3</v>
      </c>
      <c r="CO61" t="s">
        <v>466</v>
      </c>
      <c r="CP61" t="s">
        <v>3</v>
      </c>
      <c r="CQ61" t="s">
        <v>737</v>
      </c>
      <c r="CR61" t="s">
        <v>3</v>
      </c>
      <c r="CS61" t="s">
        <v>656</v>
      </c>
      <c r="CT61" t="s">
        <v>3</v>
      </c>
      <c r="CU61" s="1">
        <v>1144</v>
      </c>
      <c r="CV61" s="1">
        <v>1404</v>
      </c>
      <c r="CW61" t="s">
        <v>738</v>
      </c>
      <c r="CX61" t="s">
        <v>488</v>
      </c>
      <c r="CY61" s="1">
        <v>8412</v>
      </c>
      <c r="CZ61" s="1" t="s">
        <v>739</v>
      </c>
      <c r="DA61" t="s">
        <v>298</v>
      </c>
      <c r="DB61" t="s">
        <v>740</v>
      </c>
      <c r="DC61" t="s">
        <v>14</v>
      </c>
      <c r="DD61" t="s">
        <v>481</v>
      </c>
      <c r="DE61" t="s">
        <v>123</v>
      </c>
      <c r="DF61" t="s">
        <v>217</v>
      </c>
      <c r="DG61" t="s">
        <v>628</v>
      </c>
      <c r="DH61" t="s">
        <v>163</v>
      </c>
      <c r="DI61" t="s">
        <v>741</v>
      </c>
      <c r="DJ61" t="s">
        <v>742</v>
      </c>
      <c r="DK61" t="s">
        <v>334</v>
      </c>
      <c r="DL61" t="s">
        <v>3</v>
      </c>
      <c r="DM61" t="s">
        <v>718</v>
      </c>
      <c r="DN61" s="1">
        <v>107363</v>
      </c>
      <c r="DO61" t="s">
        <v>441</v>
      </c>
    </row>
    <row r="62" spans="1:119" x14ac:dyDescent="0.3">
      <c r="A62" s="1">
        <v>7000</v>
      </c>
      <c r="B62" s="1">
        <v>7336</v>
      </c>
      <c r="C62" s="1">
        <f t="shared" si="0"/>
        <v>7</v>
      </c>
      <c r="D62">
        <f t="shared" si="0"/>
        <v>7.3360000000000003</v>
      </c>
      <c r="E62" s="1">
        <f t="shared" si="1"/>
        <v>7</v>
      </c>
      <c r="F62" s="2">
        <f t="shared" si="2"/>
        <v>0.1128960000000002</v>
      </c>
      <c r="G62" s="1"/>
      <c r="H62" s="1">
        <f t="shared" si="3"/>
        <v>1</v>
      </c>
      <c r="I62" s="1"/>
      <c r="J62" s="1"/>
      <c r="K62" s="1"/>
      <c r="L62" s="1"/>
      <c r="M62" s="1"/>
      <c r="N62" s="1"/>
      <c r="O62" s="1">
        <v>7000</v>
      </c>
      <c r="P62" s="1">
        <v>6907</v>
      </c>
      <c r="Q62" s="1">
        <v>1091000</v>
      </c>
      <c r="R62" s="1">
        <v>215000</v>
      </c>
      <c r="S62" s="1">
        <v>216000</v>
      </c>
      <c r="T62" s="1">
        <v>33000</v>
      </c>
      <c r="U62" s="1">
        <v>1000</v>
      </c>
      <c r="V62" s="1">
        <v>3582</v>
      </c>
      <c r="W62" s="1">
        <v>18000</v>
      </c>
      <c r="X62" s="1">
        <v>5000</v>
      </c>
      <c r="Y62" s="1">
        <v>13000</v>
      </c>
      <c r="Z62" s="1">
        <v>64000</v>
      </c>
      <c r="AA62" s="1">
        <v>59667</v>
      </c>
      <c r="AB62" s="1">
        <v>113000</v>
      </c>
      <c r="AC62" s="1">
        <v>118000</v>
      </c>
      <c r="AD62" s="1">
        <v>9243</v>
      </c>
      <c r="AE62" s="1">
        <v>84535</v>
      </c>
      <c r="AF62" s="1">
        <v>4436</v>
      </c>
      <c r="AG62" s="1">
        <v>8489</v>
      </c>
      <c r="AH62" s="1">
        <v>4000</v>
      </c>
      <c r="AI62" s="1">
        <v>8515</v>
      </c>
      <c r="AJ62" s="1">
        <v>27293</v>
      </c>
      <c r="AK62" s="1">
        <v>47475</v>
      </c>
      <c r="AL62" s="1">
        <v>1391</v>
      </c>
      <c r="AM62" s="1" t="s">
        <v>743</v>
      </c>
      <c r="AN62" s="1">
        <v>7707</v>
      </c>
      <c r="AO62" s="1">
        <v>56056</v>
      </c>
      <c r="AP62" s="1">
        <v>72492</v>
      </c>
      <c r="AQ62" s="1">
        <v>65000</v>
      </c>
      <c r="AR62" s="1" t="s">
        <v>109</v>
      </c>
      <c r="AS62" s="1">
        <v>19000</v>
      </c>
      <c r="AT62" s="1">
        <v>4522</v>
      </c>
      <c r="AU62" s="1">
        <v>45000</v>
      </c>
      <c r="AV62" s="1">
        <v>9000</v>
      </c>
      <c r="AW62" s="1">
        <v>1000</v>
      </c>
      <c r="AX62" s="1">
        <v>18000</v>
      </c>
      <c r="AY62" s="1">
        <v>4000</v>
      </c>
      <c r="AZ62" t="s">
        <v>3</v>
      </c>
      <c r="BA62" s="1">
        <v>29000</v>
      </c>
      <c r="BB62" s="1">
        <v>13000</v>
      </c>
      <c r="BC62" t="s">
        <v>3</v>
      </c>
      <c r="BD62" t="s">
        <v>3</v>
      </c>
      <c r="BE62" t="s">
        <v>3</v>
      </c>
      <c r="BF62" s="1">
        <v>3000</v>
      </c>
      <c r="BG62" s="1">
        <v>41000</v>
      </c>
      <c r="BH62" s="1">
        <v>19000</v>
      </c>
      <c r="BI62" t="s">
        <v>3</v>
      </c>
      <c r="BJ62" s="1" t="s">
        <v>3</v>
      </c>
      <c r="BK62" s="1" t="s">
        <v>3</v>
      </c>
      <c r="BL62" s="1">
        <v>1000</v>
      </c>
      <c r="BM62" s="1">
        <v>13000</v>
      </c>
      <c r="BN62" t="s">
        <v>3</v>
      </c>
      <c r="BO62" s="1">
        <v>6000</v>
      </c>
      <c r="BP62" t="s">
        <v>3</v>
      </c>
      <c r="BQ62" s="1" t="s">
        <v>3</v>
      </c>
      <c r="BR62" s="1" t="s">
        <v>3</v>
      </c>
      <c r="BS62" t="s">
        <v>3</v>
      </c>
      <c r="BT62" s="1">
        <v>12000</v>
      </c>
      <c r="BU62" s="1" t="s">
        <v>3</v>
      </c>
      <c r="BV62" s="1">
        <v>19000</v>
      </c>
      <c r="BW62" s="1" t="s">
        <v>3</v>
      </c>
      <c r="BX62" s="1">
        <v>2000</v>
      </c>
      <c r="BY62" s="1">
        <v>2000</v>
      </c>
      <c r="BZ62" s="1">
        <v>17000</v>
      </c>
      <c r="CA62" s="1">
        <v>5000</v>
      </c>
      <c r="CB62" t="s">
        <v>3</v>
      </c>
      <c r="CC62" t="s">
        <v>3</v>
      </c>
      <c r="CD62" t="s">
        <v>3</v>
      </c>
      <c r="CE62" s="1">
        <v>9000</v>
      </c>
      <c r="CF62" s="1">
        <v>1000</v>
      </c>
      <c r="CG62" t="s">
        <v>3</v>
      </c>
      <c r="CH62" s="1" t="s">
        <v>737</v>
      </c>
      <c r="CI62" s="1">
        <v>4000</v>
      </c>
      <c r="CJ62" t="s">
        <v>72</v>
      </c>
      <c r="CK62" s="1">
        <v>36000</v>
      </c>
      <c r="CL62" t="e" vm="47">
        <f>_FV(0,"136")</f>
        <v>#VALUE!</v>
      </c>
      <c r="CM62" t="s">
        <v>183</v>
      </c>
      <c r="CN62" t="s">
        <v>3</v>
      </c>
      <c r="CO62" t="s">
        <v>486</v>
      </c>
      <c r="CP62" t="s">
        <v>3</v>
      </c>
      <c r="CQ62" t="s">
        <v>405</v>
      </c>
      <c r="CR62" t="s">
        <v>3</v>
      </c>
      <c r="CS62" t="s">
        <v>297</v>
      </c>
      <c r="CT62" t="s">
        <v>3</v>
      </c>
      <c r="CU62" t="s">
        <v>581</v>
      </c>
      <c r="CV62" s="1">
        <v>1291</v>
      </c>
      <c r="CW62" t="s">
        <v>39</v>
      </c>
      <c r="CX62" t="s">
        <v>744</v>
      </c>
      <c r="CY62" s="1">
        <v>6009</v>
      </c>
      <c r="CZ62" s="1" t="s">
        <v>528</v>
      </c>
      <c r="DA62" t="s">
        <v>101</v>
      </c>
      <c r="DB62" t="s">
        <v>331</v>
      </c>
      <c r="DC62" t="s">
        <v>574</v>
      </c>
      <c r="DD62" t="s">
        <v>316</v>
      </c>
      <c r="DE62" t="s">
        <v>745</v>
      </c>
      <c r="DF62" t="s">
        <v>746</v>
      </c>
      <c r="DG62" t="s">
        <v>278</v>
      </c>
      <c r="DH62" t="s">
        <v>569</v>
      </c>
      <c r="DI62" t="s">
        <v>462</v>
      </c>
      <c r="DJ62" t="s">
        <v>113</v>
      </c>
      <c r="DK62" t="s">
        <v>317</v>
      </c>
      <c r="DL62" t="e" vm="2">
        <f>_FV(0,"000")</f>
        <v>#VALUE!</v>
      </c>
      <c r="DM62" t="s">
        <v>363</v>
      </c>
      <c r="DN62" s="1">
        <v>30200</v>
      </c>
      <c r="DO62" t="s">
        <v>376</v>
      </c>
    </row>
    <row r="63" spans="1:119" x14ac:dyDescent="0.3">
      <c r="A63" s="1">
        <v>8000</v>
      </c>
      <c r="B63" s="1">
        <v>7837</v>
      </c>
      <c r="C63" s="1">
        <f t="shared" si="0"/>
        <v>8</v>
      </c>
      <c r="D63">
        <f t="shared" si="0"/>
        <v>7.8369999999999997</v>
      </c>
      <c r="E63" s="1">
        <f t="shared" si="1"/>
        <v>8</v>
      </c>
      <c r="F63" s="2">
        <f t="shared" si="2"/>
        <v>2.6569000000000082E-2</v>
      </c>
      <c r="G63" s="1"/>
      <c r="H63" s="1">
        <f t="shared" si="3"/>
        <v>1</v>
      </c>
      <c r="I63" s="1"/>
      <c r="J63" s="1"/>
      <c r="K63" s="1"/>
      <c r="L63" s="1"/>
      <c r="M63" s="1"/>
      <c r="N63" s="1"/>
      <c r="O63" s="1">
        <v>8000</v>
      </c>
      <c r="P63" s="1">
        <v>7353</v>
      </c>
      <c r="Q63" s="1">
        <v>1642000</v>
      </c>
      <c r="R63" s="1">
        <v>296000</v>
      </c>
      <c r="S63" s="1">
        <v>265000</v>
      </c>
      <c r="T63" s="1">
        <v>54000</v>
      </c>
      <c r="U63" s="1">
        <v>3000</v>
      </c>
      <c r="V63" s="1">
        <v>4238</v>
      </c>
      <c r="W63" s="1">
        <v>18000</v>
      </c>
      <c r="X63" s="1">
        <v>1000</v>
      </c>
      <c r="Y63" s="1">
        <v>17000</v>
      </c>
      <c r="Z63" s="1">
        <v>50000</v>
      </c>
      <c r="AA63" s="1">
        <v>90278</v>
      </c>
      <c r="AB63" s="1">
        <v>101000</v>
      </c>
      <c r="AC63" s="1">
        <v>166000</v>
      </c>
      <c r="AD63" s="1">
        <v>11983</v>
      </c>
      <c r="AE63" s="1">
        <v>73247</v>
      </c>
      <c r="AF63" s="1">
        <v>7128</v>
      </c>
      <c r="AG63" s="1">
        <v>7813</v>
      </c>
      <c r="AH63" s="1">
        <v>8000</v>
      </c>
      <c r="AI63" s="1">
        <v>10380</v>
      </c>
      <c r="AJ63" s="1">
        <v>34688</v>
      </c>
      <c r="AK63" s="1">
        <v>32878</v>
      </c>
      <c r="AL63" s="1">
        <v>1240</v>
      </c>
      <c r="AM63" s="1" t="s">
        <v>747</v>
      </c>
      <c r="AN63" s="1">
        <v>5871</v>
      </c>
      <c r="AO63" s="1">
        <v>173962</v>
      </c>
      <c r="AP63" s="1">
        <v>28189</v>
      </c>
      <c r="AQ63" s="1">
        <v>46000</v>
      </c>
      <c r="AR63" s="1" t="s">
        <v>677</v>
      </c>
      <c r="AS63" s="1">
        <v>19000</v>
      </c>
      <c r="AT63" s="1">
        <v>5889</v>
      </c>
      <c r="AU63" s="1">
        <v>56000</v>
      </c>
      <c r="AV63" s="1">
        <v>15000</v>
      </c>
      <c r="AW63" t="s">
        <v>3</v>
      </c>
      <c r="AX63" s="1">
        <v>25000</v>
      </c>
      <c r="AY63" s="1" t="s">
        <v>3</v>
      </c>
      <c r="AZ63" s="1" t="s">
        <v>3</v>
      </c>
      <c r="BA63" s="1">
        <v>36000</v>
      </c>
      <c r="BB63" s="1">
        <v>11000</v>
      </c>
      <c r="BC63" s="1">
        <v>5000</v>
      </c>
      <c r="BD63" t="s">
        <v>3</v>
      </c>
      <c r="BE63" t="s">
        <v>3</v>
      </c>
      <c r="BF63" s="1">
        <v>10000</v>
      </c>
      <c r="BG63" s="1">
        <v>40000</v>
      </c>
      <c r="BH63" s="1">
        <v>43000</v>
      </c>
      <c r="BI63" t="s">
        <v>3</v>
      </c>
      <c r="BJ63" s="1" t="s">
        <v>3</v>
      </c>
      <c r="BK63" s="1" t="s">
        <v>3</v>
      </c>
      <c r="BL63" s="1" t="s">
        <v>3</v>
      </c>
      <c r="BM63" s="1">
        <v>14000</v>
      </c>
      <c r="BN63" s="1">
        <v>18000</v>
      </c>
      <c r="BO63" s="1">
        <v>8000</v>
      </c>
      <c r="BP63" s="1" t="s">
        <v>3</v>
      </c>
      <c r="BQ63" s="1" t="s">
        <v>3</v>
      </c>
      <c r="BR63" t="s">
        <v>3</v>
      </c>
      <c r="BS63" t="s">
        <v>3</v>
      </c>
      <c r="BT63" s="1">
        <v>11000</v>
      </c>
      <c r="BU63" s="1" t="s">
        <v>3</v>
      </c>
      <c r="BV63" s="1">
        <v>25000</v>
      </c>
      <c r="BW63" s="1" t="s">
        <v>3</v>
      </c>
      <c r="BX63" s="1">
        <v>5000</v>
      </c>
      <c r="BY63" s="1">
        <v>4000</v>
      </c>
      <c r="BZ63" s="1">
        <v>20000</v>
      </c>
      <c r="CA63" s="1">
        <v>2000</v>
      </c>
      <c r="CB63" s="1">
        <v>1000</v>
      </c>
      <c r="CC63" t="s">
        <v>3</v>
      </c>
      <c r="CD63" s="1">
        <v>3000</v>
      </c>
      <c r="CE63" s="1">
        <v>4000</v>
      </c>
      <c r="CF63" t="s">
        <v>3</v>
      </c>
      <c r="CG63" t="s">
        <v>3</v>
      </c>
      <c r="CH63" s="1" t="s">
        <v>617</v>
      </c>
      <c r="CI63" s="1">
        <v>4000</v>
      </c>
      <c r="CJ63" t="s">
        <v>648</v>
      </c>
      <c r="CK63" s="1">
        <v>37000</v>
      </c>
      <c r="CL63" t="e" vm="48">
        <f>_FV(0,"124")</f>
        <v>#VALUE!</v>
      </c>
      <c r="CM63" t="s">
        <v>217</v>
      </c>
      <c r="CN63" t="s">
        <v>3</v>
      </c>
      <c r="CO63" t="s">
        <v>159</v>
      </c>
      <c r="CP63" t="s">
        <v>3</v>
      </c>
      <c r="CQ63" t="s">
        <v>591</v>
      </c>
      <c r="CR63" t="s">
        <v>3</v>
      </c>
      <c r="CS63" t="s">
        <v>748</v>
      </c>
      <c r="CT63" t="s">
        <v>3</v>
      </c>
      <c r="CU63" t="s">
        <v>105</v>
      </c>
      <c r="CV63" s="1">
        <v>1205</v>
      </c>
      <c r="CW63" t="s">
        <v>444</v>
      </c>
      <c r="CX63" t="s">
        <v>61</v>
      </c>
      <c r="CY63" s="1">
        <v>6706</v>
      </c>
      <c r="CZ63" s="1" t="s">
        <v>622</v>
      </c>
      <c r="DA63" t="s">
        <v>406</v>
      </c>
      <c r="DB63" t="s">
        <v>749</v>
      </c>
      <c r="DC63" t="s">
        <v>562</v>
      </c>
      <c r="DD63" t="s">
        <v>373</v>
      </c>
      <c r="DE63" t="s">
        <v>509</v>
      </c>
      <c r="DF63" t="s">
        <v>276</v>
      </c>
      <c r="DG63" t="s">
        <v>311</v>
      </c>
      <c r="DH63" t="s">
        <v>268</v>
      </c>
      <c r="DI63" t="s">
        <v>144</v>
      </c>
      <c r="DJ63" t="s">
        <v>750</v>
      </c>
      <c r="DK63" t="s">
        <v>189</v>
      </c>
      <c r="DL63" t="s">
        <v>3</v>
      </c>
      <c r="DM63" t="s">
        <v>78</v>
      </c>
      <c r="DN63" s="1">
        <v>69536</v>
      </c>
      <c r="DO63" t="s">
        <v>87</v>
      </c>
    </row>
    <row r="64" spans="1:119" x14ac:dyDescent="0.3">
      <c r="A64" s="1">
        <v>2000</v>
      </c>
      <c r="B64" s="1">
        <v>4426</v>
      </c>
      <c r="C64" s="1">
        <f t="shared" si="0"/>
        <v>2</v>
      </c>
      <c r="D64">
        <f t="shared" si="0"/>
        <v>4.4260000000000002</v>
      </c>
      <c r="E64" s="1">
        <f t="shared" si="1"/>
        <v>4</v>
      </c>
      <c r="F64" s="2">
        <f t="shared" si="2"/>
        <v>5.8854760000000006</v>
      </c>
      <c r="G64" s="1"/>
      <c r="H64" s="1">
        <f t="shared" si="3"/>
        <v>0</v>
      </c>
      <c r="I64" s="1"/>
      <c r="K64" s="1"/>
      <c r="L64" s="1"/>
      <c r="M64" s="1"/>
      <c r="N64" s="1"/>
      <c r="O64" s="1">
        <v>2000</v>
      </c>
      <c r="P64" s="1">
        <v>3645</v>
      </c>
      <c r="Q64" s="1">
        <v>71000</v>
      </c>
      <c r="R64" s="1">
        <v>15000</v>
      </c>
      <c r="S64" s="1">
        <v>14000</v>
      </c>
      <c r="T64" s="1">
        <v>2000</v>
      </c>
      <c r="U64" s="1">
        <v>3000</v>
      </c>
      <c r="V64" s="1">
        <v>3562</v>
      </c>
      <c r="W64" s="1">
        <v>1000</v>
      </c>
      <c r="X64" s="1" t="s">
        <v>3</v>
      </c>
      <c r="Y64" s="1">
        <v>1000</v>
      </c>
      <c r="Z64" s="1">
        <v>71000</v>
      </c>
      <c r="AA64" s="1">
        <v>71000</v>
      </c>
      <c r="AB64" s="1">
        <v>15000</v>
      </c>
      <c r="AC64" s="1">
        <v>7000</v>
      </c>
      <c r="AD64" s="1">
        <v>8667</v>
      </c>
      <c r="AE64" s="1">
        <v>90090</v>
      </c>
      <c r="AF64" s="1">
        <v>4420</v>
      </c>
      <c r="AG64" s="1">
        <v>6486</v>
      </c>
      <c r="AH64" s="1">
        <v>4000</v>
      </c>
      <c r="AI64" s="1">
        <v>8842</v>
      </c>
      <c r="AJ64" s="1">
        <v>28333</v>
      </c>
      <c r="AK64" s="1">
        <v>1000</v>
      </c>
      <c r="AL64" s="1">
        <v>1000</v>
      </c>
      <c r="AM64" s="1">
        <v>1000</v>
      </c>
      <c r="AN64" s="1">
        <v>3873</v>
      </c>
      <c r="AO64" s="1">
        <v>15306</v>
      </c>
      <c r="AP64" t="s">
        <v>3</v>
      </c>
      <c r="AQ64" s="1">
        <v>13000</v>
      </c>
      <c r="AR64" t="s">
        <v>751</v>
      </c>
      <c r="AS64" s="1">
        <v>10000</v>
      </c>
      <c r="AT64" s="1">
        <v>4000</v>
      </c>
      <c r="AU64" s="1">
        <v>2000</v>
      </c>
      <c r="AV64" s="1">
        <v>1000</v>
      </c>
      <c r="AW64" t="s">
        <v>3</v>
      </c>
      <c r="AX64" s="1">
        <v>1000</v>
      </c>
      <c r="AY64" t="s">
        <v>3</v>
      </c>
      <c r="AZ64" s="1" t="s">
        <v>3</v>
      </c>
      <c r="BA64" s="1">
        <v>1000</v>
      </c>
      <c r="BB64" s="1">
        <v>5000</v>
      </c>
      <c r="BC64" t="s">
        <v>3</v>
      </c>
      <c r="BD64" t="s">
        <v>3</v>
      </c>
      <c r="BE64" t="s">
        <v>3</v>
      </c>
      <c r="BF64" s="1" t="s">
        <v>3</v>
      </c>
      <c r="BG64" s="1">
        <v>1000</v>
      </c>
      <c r="BH64" s="1">
        <v>1000</v>
      </c>
      <c r="BI64" t="s">
        <v>3</v>
      </c>
      <c r="BJ64" t="s">
        <v>3</v>
      </c>
      <c r="BK64" t="s">
        <v>3</v>
      </c>
      <c r="BL64" s="1" t="s">
        <v>3</v>
      </c>
      <c r="BM64" t="s">
        <v>3</v>
      </c>
      <c r="BN64" s="1">
        <v>1000</v>
      </c>
      <c r="BO64" t="s">
        <v>3</v>
      </c>
      <c r="BP64" t="s">
        <v>3</v>
      </c>
      <c r="BQ64" t="s">
        <v>3</v>
      </c>
      <c r="BR64" t="s">
        <v>3</v>
      </c>
      <c r="BS64" t="s">
        <v>3</v>
      </c>
      <c r="BT64" s="1">
        <v>2000</v>
      </c>
      <c r="BU64" s="1" t="s">
        <v>3</v>
      </c>
      <c r="BV64" s="1">
        <v>1000</v>
      </c>
      <c r="BW64" s="1" t="s">
        <v>3</v>
      </c>
      <c r="BX64" t="s">
        <v>3</v>
      </c>
      <c r="BY64" t="s">
        <v>3</v>
      </c>
      <c r="BZ64" s="1">
        <v>1000</v>
      </c>
      <c r="CA64" t="s">
        <v>3</v>
      </c>
      <c r="CB64" t="s">
        <v>3</v>
      </c>
      <c r="CC64" t="s">
        <v>3</v>
      </c>
      <c r="CD64" t="s">
        <v>3</v>
      </c>
      <c r="CE64" t="s">
        <v>3</v>
      </c>
      <c r="CF64" t="s">
        <v>3</v>
      </c>
      <c r="CG64" t="s">
        <v>3</v>
      </c>
      <c r="CH64" t="s">
        <v>752</v>
      </c>
      <c r="CI64" s="1">
        <v>4000</v>
      </c>
      <c r="CJ64" t="s">
        <v>53</v>
      </c>
      <c r="CK64" s="1">
        <v>31000</v>
      </c>
      <c r="CL64" t="e" vm="49">
        <f>_FV(0,"053")</f>
        <v>#VALUE!</v>
      </c>
      <c r="CM64" t="s">
        <v>3</v>
      </c>
      <c r="CN64" t="s">
        <v>3</v>
      </c>
      <c r="CO64" t="s">
        <v>3</v>
      </c>
      <c r="CP64" t="s">
        <v>753</v>
      </c>
      <c r="CQ64" t="s">
        <v>3</v>
      </c>
      <c r="CR64" t="s">
        <v>3</v>
      </c>
      <c r="CS64" t="s">
        <v>3</v>
      </c>
      <c r="CT64" t="s">
        <v>753</v>
      </c>
      <c r="CU64" t="s">
        <v>3</v>
      </c>
      <c r="CV64" t="s">
        <v>3</v>
      </c>
      <c r="CW64" t="s">
        <v>3</v>
      </c>
      <c r="CX64" t="s">
        <v>3</v>
      </c>
      <c r="CY64" t="s">
        <v>3</v>
      </c>
      <c r="CZ64" t="s">
        <v>3</v>
      </c>
      <c r="DA64" t="s">
        <v>3</v>
      </c>
      <c r="DB64" t="s">
        <v>3</v>
      </c>
      <c r="DC64" t="s">
        <v>3</v>
      </c>
      <c r="DD64" t="s">
        <v>3</v>
      </c>
      <c r="DE64" t="s">
        <v>753</v>
      </c>
      <c r="DF64" t="s">
        <v>3</v>
      </c>
      <c r="DG64" t="s">
        <v>3</v>
      </c>
      <c r="DH64" t="s">
        <v>3</v>
      </c>
      <c r="DI64" t="s">
        <v>753</v>
      </c>
      <c r="DJ64" t="s">
        <v>3</v>
      </c>
      <c r="DK64" t="s">
        <v>3</v>
      </c>
      <c r="DL64" t="s">
        <v>3</v>
      </c>
      <c r="DM64" t="s">
        <v>3</v>
      </c>
      <c r="DN64" t="s">
        <v>3</v>
      </c>
      <c r="DO64" t="s">
        <v>3</v>
      </c>
    </row>
    <row r="65" spans="1:119" x14ac:dyDescent="0.3">
      <c r="A65" s="1">
        <v>7000</v>
      </c>
      <c r="B65" s="1">
        <v>6982</v>
      </c>
      <c r="C65" s="1">
        <f t="shared" si="0"/>
        <v>7</v>
      </c>
      <c r="D65">
        <f t="shared" si="0"/>
        <v>6.9820000000000002</v>
      </c>
      <c r="E65" s="1">
        <f t="shared" si="1"/>
        <v>7</v>
      </c>
      <c r="F65" s="2">
        <f t="shared" si="2"/>
        <v>3.2399999999999259E-4</v>
      </c>
      <c r="G65" s="1"/>
      <c r="H65" s="1">
        <f t="shared" si="3"/>
        <v>1</v>
      </c>
      <c r="I65" s="1"/>
      <c r="J65" s="1"/>
      <c r="K65" s="1"/>
      <c r="L65" s="1"/>
      <c r="M65" s="1"/>
      <c r="N65" s="1"/>
      <c r="O65" s="1">
        <v>7000</v>
      </c>
      <c r="P65" s="1">
        <v>6691</v>
      </c>
      <c r="Q65" s="1">
        <v>1118000</v>
      </c>
      <c r="R65" s="1">
        <v>217000</v>
      </c>
      <c r="S65" s="1">
        <v>205000</v>
      </c>
      <c r="T65" s="1">
        <v>33000</v>
      </c>
      <c r="U65" s="1">
        <v>3000</v>
      </c>
      <c r="V65" s="1">
        <v>3803</v>
      </c>
      <c r="W65" s="1">
        <v>18000</v>
      </c>
      <c r="X65" s="1">
        <v>4000</v>
      </c>
      <c r="Y65" s="1">
        <v>14000</v>
      </c>
      <c r="Z65" s="1">
        <v>41000</v>
      </c>
      <c r="AA65" s="1">
        <v>61167</v>
      </c>
      <c r="AB65" s="1">
        <v>123000</v>
      </c>
      <c r="AC65" s="1">
        <v>106000</v>
      </c>
      <c r="AD65" s="1">
        <v>9431</v>
      </c>
      <c r="AE65" s="1">
        <v>76081</v>
      </c>
      <c r="AF65" s="1">
        <v>5643</v>
      </c>
      <c r="AG65" s="1">
        <v>7873</v>
      </c>
      <c r="AH65" s="1">
        <v>4000</v>
      </c>
      <c r="AI65" s="1">
        <v>9862</v>
      </c>
      <c r="AJ65" s="1">
        <v>27263</v>
      </c>
      <c r="AK65" s="1">
        <v>53627</v>
      </c>
      <c r="AL65" t="s">
        <v>577</v>
      </c>
      <c r="AM65" s="1" t="s">
        <v>741</v>
      </c>
      <c r="AN65" s="1">
        <v>8350</v>
      </c>
      <c r="AO65" s="1">
        <v>42210</v>
      </c>
      <c r="AP65" s="1">
        <v>88261</v>
      </c>
      <c r="AQ65" s="1">
        <v>84000</v>
      </c>
      <c r="AR65" s="1" t="s">
        <v>754</v>
      </c>
      <c r="AS65" s="1">
        <v>21000</v>
      </c>
      <c r="AT65" s="1">
        <v>4476</v>
      </c>
      <c r="AU65" s="1">
        <v>43000</v>
      </c>
      <c r="AV65" s="1">
        <v>14000</v>
      </c>
      <c r="AW65" s="1">
        <v>2000</v>
      </c>
      <c r="AX65" s="1">
        <v>20000</v>
      </c>
      <c r="AY65" s="1" t="s">
        <v>3</v>
      </c>
      <c r="AZ65" s="1" t="s">
        <v>3</v>
      </c>
      <c r="BA65" s="1">
        <v>16000</v>
      </c>
      <c r="BB65" s="1">
        <v>20000</v>
      </c>
      <c r="BC65" s="1">
        <v>1000</v>
      </c>
      <c r="BD65" s="1" t="s">
        <v>3</v>
      </c>
      <c r="BE65" t="s">
        <v>3</v>
      </c>
      <c r="BF65" s="1">
        <v>6000</v>
      </c>
      <c r="BG65" s="1">
        <v>37000</v>
      </c>
      <c r="BH65" s="1">
        <v>15000</v>
      </c>
      <c r="BI65" s="1" t="s">
        <v>3</v>
      </c>
      <c r="BJ65" t="s">
        <v>3</v>
      </c>
      <c r="BK65" s="1" t="s">
        <v>3</v>
      </c>
      <c r="BL65" s="1" t="s">
        <v>3</v>
      </c>
      <c r="BM65" s="1">
        <v>15000</v>
      </c>
      <c r="BN65" s="1">
        <v>5000</v>
      </c>
      <c r="BO65" s="1">
        <v>15000</v>
      </c>
      <c r="BP65" s="1">
        <v>1000</v>
      </c>
      <c r="BQ65" s="1" t="s">
        <v>3</v>
      </c>
      <c r="BR65" s="1">
        <v>1000</v>
      </c>
      <c r="BS65" t="s">
        <v>3</v>
      </c>
      <c r="BT65" s="1">
        <v>4000</v>
      </c>
      <c r="BU65" s="1" t="s">
        <v>3</v>
      </c>
      <c r="BV65" s="1">
        <v>16000</v>
      </c>
      <c r="BW65" s="1">
        <v>1000</v>
      </c>
      <c r="BX65" t="s">
        <v>3</v>
      </c>
      <c r="BY65" s="1">
        <v>2000</v>
      </c>
      <c r="BZ65" s="1">
        <v>18000</v>
      </c>
      <c r="CA65" s="1">
        <v>6000</v>
      </c>
      <c r="CB65" t="s">
        <v>3</v>
      </c>
      <c r="CC65" t="s">
        <v>3</v>
      </c>
      <c r="CD65" s="1">
        <v>2000</v>
      </c>
      <c r="CE65" s="1">
        <v>10000</v>
      </c>
      <c r="CF65" t="s">
        <v>3</v>
      </c>
      <c r="CG65" t="s">
        <v>3</v>
      </c>
      <c r="CH65" s="1" t="s">
        <v>626</v>
      </c>
      <c r="CI65" s="1">
        <v>4000</v>
      </c>
      <c r="CJ65" t="s">
        <v>226</v>
      </c>
      <c r="CK65" s="1">
        <v>23000</v>
      </c>
      <c r="CL65" t="e" vm="50">
        <f>_FV(0,"199")</f>
        <v>#VALUE!</v>
      </c>
      <c r="CM65" t="s">
        <v>280</v>
      </c>
      <c r="CN65" t="s">
        <v>3</v>
      </c>
      <c r="CO65" t="s">
        <v>755</v>
      </c>
      <c r="CP65" t="s">
        <v>3</v>
      </c>
      <c r="CQ65" t="s">
        <v>2</v>
      </c>
      <c r="CR65" t="s">
        <v>3</v>
      </c>
      <c r="CS65" t="s">
        <v>649</v>
      </c>
      <c r="CT65" t="s">
        <v>3</v>
      </c>
      <c r="CU65" t="s">
        <v>35</v>
      </c>
      <c r="CV65" s="1">
        <v>1252</v>
      </c>
      <c r="CW65" t="s">
        <v>208</v>
      </c>
      <c r="CX65" t="s">
        <v>756</v>
      </c>
      <c r="CY65" s="1">
        <v>5480</v>
      </c>
      <c r="CZ65" s="1" t="s">
        <v>180</v>
      </c>
      <c r="DA65" t="s">
        <v>306</v>
      </c>
      <c r="DB65" t="s">
        <v>301</v>
      </c>
      <c r="DC65" t="s">
        <v>406</v>
      </c>
      <c r="DD65" t="s">
        <v>123</v>
      </c>
      <c r="DE65" t="s">
        <v>363</v>
      </c>
      <c r="DF65" t="s">
        <v>305</v>
      </c>
      <c r="DG65" t="s">
        <v>447</v>
      </c>
      <c r="DH65" t="s">
        <v>504</v>
      </c>
      <c r="DI65" t="s">
        <v>128</v>
      </c>
      <c r="DJ65" t="s">
        <v>121</v>
      </c>
      <c r="DK65" t="s">
        <v>181</v>
      </c>
      <c r="DL65" t="s">
        <v>3</v>
      </c>
      <c r="DM65" t="s">
        <v>64</v>
      </c>
      <c r="DN65" s="1">
        <v>28631</v>
      </c>
      <c r="DO65" t="s">
        <v>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7ADC-32C9-4CCE-9880-C339CCA30FB8}">
  <dimension ref="A1:DA65"/>
  <sheetViews>
    <sheetView workbookViewId="0">
      <selection activeCell="C1" sqref="C1:C1048576"/>
    </sheetView>
  </sheetViews>
  <sheetFormatPr defaultRowHeight="14.4" x14ac:dyDescent="0.3"/>
  <sheetData>
    <row r="1" spans="1:105" x14ac:dyDescent="0.3">
      <c r="A1" s="1">
        <v>9000</v>
      </c>
      <c r="B1" s="1">
        <v>8950</v>
      </c>
      <c r="C1" s="1">
        <v>9086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A1" s="1"/>
      <c r="AB1" s="1"/>
      <c r="AC1" s="1"/>
      <c r="AD1" s="1"/>
      <c r="AF1" s="1"/>
      <c r="AG1" s="1"/>
      <c r="AH1" s="1"/>
      <c r="AI1" s="1"/>
      <c r="AK1" s="1"/>
      <c r="AL1" s="1"/>
      <c r="AN1" s="1"/>
      <c r="AO1" s="1"/>
      <c r="AP1" s="1"/>
      <c r="AQ1" s="1"/>
      <c r="AS1" s="1"/>
      <c r="AT1" s="1"/>
      <c r="AU1" s="1"/>
      <c r="AV1" s="1"/>
      <c r="AX1" s="1"/>
      <c r="AY1" s="1"/>
      <c r="AZ1" s="1"/>
      <c r="BA1" s="1"/>
      <c r="BB1" s="1"/>
      <c r="BD1" s="1"/>
      <c r="BE1" s="1"/>
      <c r="BG1" s="1"/>
      <c r="BI1" s="1"/>
      <c r="BJ1" s="1"/>
      <c r="BK1" s="1"/>
      <c r="BL1" s="1"/>
      <c r="BM1" s="1"/>
      <c r="BN1" s="1"/>
      <c r="BO1" s="1"/>
      <c r="BQ1" s="1"/>
      <c r="BR1" s="1"/>
      <c r="BV1" s="1"/>
      <c r="BX1" s="1"/>
      <c r="CH1" s="1"/>
      <c r="CI1" s="1"/>
      <c r="CK1" s="1"/>
      <c r="CL1" s="1"/>
      <c r="DA1" s="1"/>
    </row>
    <row r="2" spans="1:105" x14ac:dyDescent="0.3">
      <c r="A2" s="1">
        <v>10000</v>
      </c>
      <c r="B2" s="1">
        <v>9640</v>
      </c>
      <c r="C2" s="1">
        <v>9656</v>
      </c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B2" s="1"/>
      <c r="AC2" s="1"/>
      <c r="AD2" s="1"/>
      <c r="AF2" s="1"/>
      <c r="AG2" s="1"/>
      <c r="AH2" s="1"/>
      <c r="AI2" s="1"/>
      <c r="AJ2" s="1"/>
      <c r="AK2" s="1"/>
      <c r="AL2" s="1"/>
      <c r="AN2" s="1"/>
      <c r="AO2" s="1"/>
      <c r="AQ2" s="1"/>
      <c r="AS2" s="1"/>
      <c r="AT2" s="1"/>
      <c r="AU2" s="1"/>
      <c r="AV2" s="1"/>
      <c r="AY2" s="1"/>
      <c r="AZ2" s="1"/>
      <c r="BA2" s="1"/>
      <c r="BB2" s="1"/>
      <c r="BE2" s="1"/>
      <c r="BG2" s="1"/>
      <c r="BI2" s="1"/>
      <c r="BJ2" s="1"/>
      <c r="BK2" s="1"/>
      <c r="BL2" s="1"/>
      <c r="BM2" s="1"/>
      <c r="BN2" s="1"/>
      <c r="BO2" s="1"/>
      <c r="BQ2" s="1"/>
      <c r="BR2" s="1"/>
      <c r="BS2" s="1"/>
      <c r="BV2" s="1"/>
      <c r="BX2" s="1"/>
      <c r="CH2" s="1"/>
      <c r="CI2" s="1"/>
      <c r="CL2" s="1"/>
      <c r="DA2" s="1"/>
    </row>
    <row r="3" spans="1:105" x14ac:dyDescent="0.3">
      <c r="A3" s="1">
        <v>9000</v>
      </c>
      <c r="B3" s="1">
        <v>9352</v>
      </c>
      <c r="C3" s="1">
        <v>8676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A3" s="1"/>
      <c r="AB3" s="1"/>
      <c r="AC3" s="1"/>
      <c r="AD3" s="1"/>
      <c r="AF3" s="1"/>
      <c r="AG3" s="1"/>
      <c r="AH3" s="1"/>
      <c r="AI3" s="1"/>
      <c r="AJ3" s="1"/>
      <c r="AK3" s="1"/>
      <c r="AL3" s="1"/>
      <c r="AN3" s="1"/>
      <c r="AO3" s="1"/>
      <c r="AP3" s="1"/>
      <c r="AQ3" s="1"/>
      <c r="AS3" s="1"/>
      <c r="AT3" s="1"/>
      <c r="AU3" s="1"/>
      <c r="AV3" s="1"/>
      <c r="AX3" s="1"/>
      <c r="AY3" s="1"/>
      <c r="AZ3" s="1"/>
      <c r="BA3" s="1"/>
      <c r="BB3" s="1"/>
      <c r="BC3" s="1"/>
      <c r="BE3" s="1"/>
      <c r="BG3" s="1"/>
      <c r="BI3" s="1"/>
      <c r="BJ3" s="1"/>
      <c r="BK3" s="1"/>
      <c r="BL3" s="1"/>
      <c r="BM3" s="1"/>
      <c r="BN3" s="1"/>
      <c r="BQ3" s="1"/>
      <c r="BR3" s="1"/>
      <c r="BV3" s="1"/>
      <c r="BX3" s="1"/>
      <c r="CH3" s="1"/>
      <c r="CI3" s="1"/>
      <c r="CL3" s="1"/>
      <c r="DA3" s="1"/>
    </row>
    <row r="4" spans="1:105" x14ac:dyDescent="0.3">
      <c r="A4" s="1">
        <v>9000</v>
      </c>
      <c r="B4" s="1">
        <v>9452</v>
      </c>
      <c r="C4" s="1">
        <v>9310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1"/>
      <c r="AB4" s="1"/>
      <c r="AC4" s="1"/>
      <c r="AD4" s="1"/>
      <c r="AF4" s="1"/>
      <c r="AG4" s="1"/>
      <c r="AH4" s="1"/>
      <c r="AI4" s="1"/>
      <c r="AJ4" s="1"/>
      <c r="AK4" s="1"/>
      <c r="AM4" s="1"/>
      <c r="AN4" s="1"/>
      <c r="AO4" s="1"/>
      <c r="AP4" s="1"/>
      <c r="AQ4" s="1"/>
      <c r="AS4" s="1"/>
      <c r="AT4" s="1"/>
      <c r="AU4" s="1"/>
      <c r="AV4" s="1"/>
      <c r="AZ4" s="1"/>
      <c r="BA4" s="1"/>
      <c r="BB4" s="1"/>
      <c r="BE4" s="1"/>
      <c r="BG4" s="1"/>
      <c r="BI4" s="1"/>
      <c r="BJ4" s="1"/>
      <c r="BK4" s="1"/>
      <c r="BL4" s="1"/>
      <c r="BM4" s="1"/>
      <c r="BN4" s="1"/>
      <c r="BO4" s="1"/>
      <c r="BQ4" s="1"/>
      <c r="BR4" s="1"/>
      <c r="BV4" s="1"/>
      <c r="BX4" s="1"/>
      <c r="CH4" s="1"/>
      <c r="CI4" s="1"/>
      <c r="CL4" s="1"/>
      <c r="DA4" s="1"/>
    </row>
    <row r="5" spans="1:105" x14ac:dyDescent="0.3">
      <c r="A5" s="1">
        <v>10000</v>
      </c>
      <c r="B5" s="1">
        <v>9000</v>
      </c>
      <c r="C5" s="1">
        <v>8803</v>
      </c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AA5" s="1"/>
      <c r="AB5" s="1"/>
      <c r="AC5" s="1"/>
      <c r="AD5" s="1"/>
      <c r="AF5" s="1"/>
      <c r="AG5" s="1"/>
      <c r="AH5" s="1"/>
      <c r="AI5" s="1"/>
      <c r="AJ5" s="1"/>
      <c r="AK5" s="1"/>
      <c r="AL5" s="1"/>
      <c r="AN5" s="1"/>
      <c r="AO5" s="1"/>
      <c r="AP5" s="1"/>
      <c r="AQ5" s="1"/>
      <c r="AS5" s="1"/>
      <c r="AT5" s="1"/>
      <c r="AU5" s="1"/>
      <c r="AV5" s="1"/>
      <c r="AX5" s="1"/>
      <c r="AZ5" s="1"/>
      <c r="BA5" s="1"/>
      <c r="BB5" s="1"/>
      <c r="BE5" s="1"/>
      <c r="BG5" s="1"/>
      <c r="BH5" s="1"/>
      <c r="BI5" s="1"/>
      <c r="BJ5" s="1"/>
      <c r="BK5" s="1"/>
      <c r="BL5" s="1"/>
      <c r="BM5" s="1"/>
      <c r="BN5" s="1"/>
      <c r="BO5" s="1"/>
      <c r="BQ5" s="1"/>
      <c r="BR5" s="1"/>
      <c r="BV5" s="1"/>
      <c r="BX5" s="1"/>
      <c r="CH5" s="1"/>
      <c r="CI5" s="1"/>
      <c r="CL5" s="1"/>
      <c r="DA5" s="1"/>
    </row>
    <row r="6" spans="1:105" x14ac:dyDescent="0.3">
      <c r="A6" s="1">
        <v>9000</v>
      </c>
      <c r="B6" s="1">
        <v>9542</v>
      </c>
      <c r="C6" s="1">
        <v>9261</v>
      </c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1"/>
      <c r="AB6" s="1"/>
      <c r="AC6" s="1"/>
      <c r="AD6" s="1"/>
      <c r="AF6" s="1"/>
      <c r="AG6" s="1"/>
      <c r="AH6" s="1"/>
      <c r="AI6" s="1"/>
      <c r="AJ6" s="1"/>
      <c r="AK6" s="1"/>
      <c r="AL6" s="1"/>
      <c r="AN6" s="1"/>
      <c r="AO6" s="1"/>
      <c r="AP6" s="1"/>
      <c r="AQ6" s="1"/>
      <c r="AS6" s="1"/>
      <c r="AT6" s="1"/>
      <c r="AU6" s="1"/>
      <c r="AV6" s="1"/>
      <c r="AZ6" s="1"/>
      <c r="BA6" s="1"/>
      <c r="BB6" s="1"/>
      <c r="BC6" s="1"/>
      <c r="BE6" s="1"/>
      <c r="BG6" s="1"/>
      <c r="BI6" s="1"/>
      <c r="BJ6" s="1"/>
      <c r="BK6" s="1"/>
      <c r="BL6" s="1"/>
      <c r="BM6" s="1"/>
      <c r="BN6" s="1"/>
      <c r="BO6" s="1"/>
      <c r="BQ6" s="1"/>
      <c r="BR6" s="1"/>
      <c r="BV6" s="1"/>
      <c r="BX6" s="1"/>
      <c r="CH6" s="1"/>
      <c r="CI6" s="1"/>
      <c r="CL6" s="1"/>
      <c r="DA6" s="1"/>
    </row>
    <row r="7" spans="1:105" x14ac:dyDescent="0.3">
      <c r="A7" s="1">
        <v>8000</v>
      </c>
      <c r="B7" s="1">
        <v>8648</v>
      </c>
      <c r="C7" s="1">
        <v>8389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1"/>
      <c r="AB7" s="1"/>
      <c r="AC7" s="1"/>
      <c r="AD7" s="1"/>
      <c r="AF7" s="1"/>
      <c r="AG7" s="1"/>
      <c r="AH7" s="1"/>
      <c r="AI7" s="1"/>
      <c r="AJ7" s="1"/>
      <c r="AK7" s="1"/>
      <c r="AL7" s="1"/>
      <c r="AN7" s="1"/>
      <c r="AO7" s="1"/>
      <c r="AP7" s="1"/>
      <c r="AQ7" s="1"/>
      <c r="AS7" s="1"/>
      <c r="AT7" s="1"/>
      <c r="AU7" s="1"/>
      <c r="AV7" s="1"/>
      <c r="AZ7" s="1"/>
      <c r="BA7" s="1"/>
      <c r="BB7" s="1"/>
      <c r="BC7" s="1"/>
      <c r="BE7" s="1"/>
      <c r="BG7" s="1"/>
      <c r="BI7" s="1"/>
      <c r="BJ7" s="1"/>
      <c r="BK7" s="1"/>
      <c r="BL7" s="1"/>
      <c r="BM7" s="1"/>
      <c r="BN7" s="1"/>
      <c r="BO7" s="1"/>
      <c r="BQ7" s="1"/>
      <c r="BR7" s="1"/>
      <c r="BV7" s="1"/>
      <c r="BX7" s="1"/>
      <c r="CH7" s="1"/>
      <c r="CI7" s="1"/>
      <c r="CL7" s="1"/>
      <c r="DA7" s="1"/>
    </row>
    <row r="8" spans="1:105" x14ac:dyDescent="0.3">
      <c r="A8" s="1">
        <v>10000</v>
      </c>
      <c r="B8" s="1">
        <v>9352</v>
      </c>
      <c r="C8" s="1">
        <v>9147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"/>
      <c r="AB8" s="1"/>
      <c r="AC8" s="1"/>
      <c r="AD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S8" s="1"/>
      <c r="AT8" s="1"/>
      <c r="AU8" s="1"/>
      <c r="AV8" s="1"/>
      <c r="AZ8" s="1"/>
      <c r="BA8" s="1"/>
      <c r="BB8" s="1"/>
      <c r="BC8" s="1"/>
      <c r="BE8" s="1"/>
      <c r="BG8" s="1"/>
      <c r="BI8" s="1"/>
      <c r="BJ8" s="1"/>
      <c r="BK8" s="1"/>
      <c r="BL8" s="1"/>
      <c r="BM8" s="1"/>
      <c r="BN8" s="1"/>
      <c r="BO8" s="1"/>
      <c r="BQ8" s="1"/>
      <c r="BR8" s="1"/>
      <c r="BS8" s="1"/>
      <c r="BV8" s="1"/>
      <c r="BX8" s="1"/>
      <c r="CH8" s="1"/>
      <c r="CI8" s="1"/>
      <c r="CL8" s="1"/>
      <c r="DA8" s="1"/>
    </row>
    <row r="9" spans="1:105" x14ac:dyDescent="0.3">
      <c r="A9" s="1">
        <v>9000</v>
      </c>
      <c r="B9" s="1">
        <v>8264</v>
      </c>
      <c r="C9" s="1">
        <v>8061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AA9" s="1"/>
      <c r="AB9" s="1"/>
      <c r="AC9" s="1"/>
      <c r="AD9" s="1"/>
      <c r="AF9" s="1"/>
      <c r="AG9" s="1"/>
      <c r="AH9" s="1"/>
      <c r="AI9" s="1"/>
      <c r="AK9" s="1"/>
      <c r="AL9" s="1"/>
      <c r="AN9" s="1"/>
      <c r="AO9" s="1"/>
      <c r="AP9" s="1"/>
      <c r="AQ9" s="1"/>
      <c r="AS9" s="1"/>
      <c r="AT9" s="1"/>
      <c r="AU9" s="1"/>
      <c r="AV9" s="1"/>
      <c r="AX9" s="1"/>
      <c r="AY9" s="1"/>
      <c r="AZ9" s="1"/>
      <c r="BA9" s="1"/>
      <c r="BB9" s="1"/>
      <c r="BC9" s="1"/>
      <c r="BE9" s="1"/>
      <c r="BG9" s="1"/>
      <c r="BI9" s="1"/>
      <c r="BJ9" s="1"/>
      <c r="BK9" s="1"/>
      <c r="BL9" s="1"/>
      <c r="BM9" s="1"/>
      <c r="BN9" s="1"/>
      <c r="BQ9" s="1"/>
      <c r="BR9" s="1"/>
      <c r="BV9" s="1"/>
      <c r="BX9" s="1"/>
      <c r="CH9" s="1"/>
      <c r="CI9" s="1"/>
      <c r="CL9" s="1"/>
      <c r="DA9" s="1"/>
    </row>
    <row r="10" spans="1:105" x14ac:dyDescent="0.3">
      <c r="A10" s="1">
        <v>8000</v>
      </c>
      <c r="B10" s="1">
        <v>8251</v>
      </c>
      <c r="C10" s="1">
        <v>8170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AA10" s="1"/>
      <c r="AB10" s="1"/>
      <c r="AC10" s="1"/>
      <c r="AD10" s="1"/>
      <c r="AF10" s="1"/>
      <c r="AG10" s="1"/>
      <c r="AH10" s="1"/>
      <c r="AI10" s="1"/>
      <c r="AJ10" s="1"/>
      <c r="AK10" s="1"/>
      <c r="AL10" s="1"/>
      <c r="AN10" s="1"/>
      <c r="AO10" s="1"/>
      <c r="AP10" s="1"/>
      <c r="AS10" s="1"/>
      <c r="AT10" s="1"/>
      <c r="AU10" s="1"/>
      <c r="AV10" s="1"/>
      <c r="AY10" s="1"/>
      <c r="AZ10" s="1"/>
      <c r="BA10" s="1"/>
      <c r="BB10" s="1"/>
      <c r="BD10" s="1"/>
      <c r="BE10" s="1"/>
      <c r="BG10" s="1"/>
      <c r="BI10" s="1"/>
      <c r="BJ10" s="1"/>
      <c r="BK10" s="1"/>
      <c r="BL10" s="1"/>
      <c r="BM10" s="1"/>
      <c r="BN10" s="1"/>
      <c r="BO10" s="1"/>
      <c r="BQ10" s="1"/>
      <c r="BR10" s="1"/>
      <c r="BV10" s="1"/>
      <c r="BX10" s="1"/>
      <c r="CH10" s="1"/>
      <c r="CI10" s="1"/>
      <c r="CL10" s="1"/>
      <c r="DA10" s="1"/>
    </row>
    <row r="11" spans="1:105" x14ac:dyDescent="0.3">
      <c r="A11" s="1">
        <v>8000</v>
      </c>
      <c r="B11" s="1">
        <v>7092</v>
      </c>
      <c r="C11" s="1">
        <v>7201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AA11" s="1"/>
      <c r="AB11" s="1"/>
      <c r="AC11" s="1"/>
      <c r="AD11" s="1"/>
      <c r="AF11" s="1"/>
      <c r="AG11" s="1"/>
      <c r="AH11" s="1"/>
      <c r="AI11" s="1"/>
      <c r="AK11" s="1"/>
      <c r="AN11" s="1"/>
      <c r="AO11" s="1"/>
      <c r="AP11" s="1"/>
      <c r="AS11" s="1"/>
      <c r="AT11" s="1"/>
      <c r="AU11" s="1"/>
      <c r="AZ11" s="1"/>
      <c r="BA11" s="1"/>
      <c r="BB11" s="1"/>
      <c r="BG11" s="1"/>
      <c r="BI11" s="1"/>
      <c r="BJ11" s="1"/>
      <c r="BK11" s="1"/>
      <c r="BL11" s="1"/>
      <c r="BM11" s="1"/>
      <c r="BN11" s="1"/>
      <c r="BO11" s="1"/>
      <c r="BQ11" s="1"/>
      <c r="BR11" s="1"/>
      <c r="BV11" s="1"/>
      <c r="BX11" s="1"/>
      <c r="CI11" s="1"/>
      <c r="CL11" s="1"/>
      <c r="DA11" s="1"/>
    </row>
    <row r="12" spans="1:105" x14ac:dyDescent="0.3">
      <c r="A12" s="1">
        <v>9000</v>
      </c>
      <c r="B12" s="1">
        <v>9499</v>
      </c>
      <c r="C12" s="1">
        <v>9837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AA12" s="1"/>
      <c r="AB12" s="1"/>
      <c r="AC12" s="1"/>
      <c r="AD12" s="1"/>
      <c r="AF12" s="1"/>
      <c r="AG12" s="1"/>
      <c r="AH12" s="1"/>
      <c r="AI12" s="1"/>
      <c r="AJ12" s="1"/>
      <c r="AK12" s="1"/>
      <c r="AM12" s="1"/>
      <c r="AN12" s="1"/>
      <c r="AO12" s="1"/>
      <c r="AP12" s="1"/>
      <c r="AQ12" s="1"/>
      <c r="AS12" s="1"/>
      <c r="AT12" s="1"/>
      <c r="AU12" s="1"/>
      <c r="AV12" s="1"/>
      <c r="AX12" s="1"/>
      <c r="AY12" s="1"/>
      <c r="AZ12" s="1"/>
      <c r="BA12" s="1"/>
      <c r="BB12" s="1"/>
      <c r="BC12" s="1"/>
      <c r="BE12" s="1"/>
      <c r="BG12" s="1"/>
      <c r="BI12" s="1"/>
      <c r="BJ12" s="1"/>
      <c r="BK12" s="1"/>
      <c r="BL12" s="1"/>
      <c r="BM12" s="1"/>
      <c r="BN12" s="1"/>
      <c r="BQ12" s="1"/>
      <c r="BR12" s="1"/>
      <c r="BV12" s="1"/>
      <c r="BX12" s="1"/>
      <c r="CH12" s="1"/>
      <c r="CI12" s="1"/>
      <c r="CL12" s="1"/>
      <c r="DA12" s="1"/>
    </row>
    <row r="13" spans="1:105" x14ac:dyDescent="0.3">
      <c r="A13" s="1">
        <v>7000</v>
      </c>
      <c r="B13" s="1">
        <v>7517</v>
      </c>
      <c r="C13" s="1">
        <v>7550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AA13" s="1"/>
      <c r="AB13" s="1"/>
      <c r="AC13" s="1"/>
      <c r="AD13" s="1"/>
      <c r="AF13" s="1"/>
      <c r="AG13" s="1"/>
      <c r="AH13" s="1"/>
      <c r="AI13" s="1"/>
      <c r="AK13" s="1"/>
      <c r="AL13" s="1"/>
      <c r="AN13" s="1"/>
      <c r="AO13" s="1"/>
      <c r="AP13" s="1"/>
      <c r="AQ13" s="1"/>
      <c r="AS13" s="1"/>
      <c r="AT13" s="1"/>
      <c r="AU13" s="1"/>
      <c r="AV13" s="1"/>
      <c r="AX13" s="1"/>
      <c r="AY13" s="1"/>
      <c r="AZ13" s="1"/>
      <c r="BA13" s="1"/>
      <c r="BB13" s="1"/>
      <c r="BC13" s="1"/>
      <c r="BG13" s="1"/>
      <c r="BI13" s="1"/>
      <c r="BJ13" s="1"/>
      <c r="BK13" s="1"/>
      <c r="BL13" s="1"/>
      <c r="BM13" s="1"/>
      <c r="BN13" s="1"/>
      <c r="BO13" s="1"/>
      <c r="BQ13" s="1"/>
      <c r="BR13" s="1"/>
      <c r="BV13" s="1"/>
      <c r="BX13" s="1"/>
      <c r="CI13" s="1"/>
      <c r="CL13" s="1"/>
      <c r="DA13" s="1"/>
    </row>
    <row r="14" spans="1:105" x14ac:dyDescent="0.3">
      <c r="A14" s="1">
        <v>11000</v>
      </c>
      <c r="B14" s="1">
        <v>11412</v>
      </c>
      <c r="C14" s="1">
        <v>10777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s="1"/>
      <c r="AB14" s="1"/>
      <c r="AC14" s="1"/>
      <c r="AD14" s="1"/>
      <c r="AF14" s="1"/>
      <c r="AG14" s="1"/>
      <c r="AH14" s="1"/>
      <c r="AI14" s="1"/>
      <c r="AJ14" s="1"/>
      <c r="AK14" s="1"/>
      <c r="AL14" s="1"/>
      <c r="AN14" s="1"/>
      <c r="AO14" s="1"/>
      <c r="AP14" s="1"/>
      <c r="AQ14" s="1"/>
      <c r="AS14" s="1"/>
      <c r="AT14" s="1"/>
      <c r="AU14" s="1"/>
      <c r="AV14" s="1"/>
      <c r="AX14" s="1"/>
      <c r="AY14" s="1"/>
      <c r="AZ14" s="1"/>
      <c r="BA14" s="1"/>
      <c r="BB14" s="1"/>
      <c r="BE14" s="1"/>
      <c r="BG14" s="1"/>
      <c r="BI14" s="1"/>
      <c r="BJ14" s="1"/>
      <c r="BK14" s="1"/>
      <c r="BL14" s="1"/>
      <c r="BM14" s="1"/>
      <c r="BN14" s="1"/>
      <c r="BO14" s="1"/>
      <c r="BQ14" s="1"/>
      <c r="BR14" s="1"/>
      <c r="BV14" s="1"/>
      <c r="BX14" s="1"/>
      <c r="CH14" s="1"/>
      <c r="CI14" s="1"/>
      <c r="CL14" s="1"/>
      <c r="DA14" s="1"/>
    </row>
    <row r="15" spans="1:105" x14ac:dyDescent="0.3">
      <c r="A15" s="1">
        <v>8000</v>
      </c>
      <c r="B15" s="1">
        <v>7348</v>
      </c>
      <c r="C15" s="1">
        <v>7513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s="1"/>
      <c r="AB15" s="1"/>
      <c r="AC15" s="1"/>
      <c r="AD15" s="1"/>
      <c r="AF15" s="1"/>
      <c r="AG15" s="1"/>
      <c r="AH15" s="1"/>
      <c r="AI15" s="1"/>
      <c r="AJ15" s="1"/>
      <c r="AK15" s="1"/>
      <c r="AN15" s="1"/>
      <c r="AO15" s="1"/>
      <c r="AQ15" s="1"/>
      <c r="AS15" s="1"/>
      <c r="AT15" s="1"/>
      <c r="AU15" s="1"/>
      <c r="AV15" s="1"/>
      <c r="AZ15" s="1"/>
      <c r="BA15" s="1"/>
      <c r="BB15" s="1"/>
      <c r="BG15" s="1"/>
      <c r="BH15" s="1"/>
      <c r="BI15" s="1"/>
      <c r="BK15" s="1"/>
      <c r="BL15" s="1"/>
      <c r="BM15" s="1"/>
      <c r="BN15" s="1"/>
      <c r="BO15" s="1"/>
      <c r="BQ15" s="1"/>
      <c r="BR15" s="1"/>
      <c r="BV15" s="1"/>
      <c r="BX15" s="1"/>
      <c r="CI15" s="1"/>
      <c r="CL15" s="1"/>
      <c r="DA15" s="1"/>
    </row>
    <row r="16" spans="1:105" x14ac:dyDescent="0.3">
      <c r="A16" s="1">
        <v>7000</v>
      </c>
      <c r="B16" s="1">
        <v>7849</v>
      </c>
      <c r="C16" s="1">
        <v>7756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AA16" s="1"/>
      <c r="AB16" s="1"/>
      <c r="AC16" s="1"/>
      <c r="AD16" s="1"/>
      <c r="AF16" s="1"/>
      <c r="AG16" s="1"/>
      <c r="AH16" s="1"/>
      <c r="AI16" s="1"/>
      <c r="AJ16" s="1"/>
      <c r="AK16" s="1"/>
      <c r="AM16" s="1"/>
      <c r="AN16" s="1"/>
      <c r="AO16" s="1"/>
      <c r="AP16" s="1"/>
      <c r="AQ16" s="1"/>
      <c r="AS16" s="1"/>
      <c r="AT16" s="1"/>
      <c r="AU16" s="1"/>
      <c r="AV16" s="1"/>
      <c r="AZ16" s="1"/>
      <c r="BA16" s="1"/>
      <c r="BB16" s="1"/>
      <c r="BC16" s="1"/>
      <c r="BE16" s="1"/>
      <c r="BG16" s="1"/>
      <c r="BI16" s="1"/>
      <c r="BJ16" s="1"/>
      <c r="BK16" s="1"/>
      <c r="BL16" s="1"/>
      <c r="BM16" s="1"/>
      <c r="BN16" s="1"/>
      <c r="BO16" s="1"/>
      <c r="BQ16" s="1"/>
      <c r="BR16" s="1"/>
      <c r="BV16" s="1"/>
      <c r="BX16" s="1"/>
      <c r="CI16" s="1"/>
      <c r="CL16" s="1"/>
      <c r="DA16" s="1"/>
    </row>
    <row r="17" spans="1:105" x14ac:dyDescent="0.3">
      <c r="A17" s="1">
        <v>10000</v>
      </c>
      <c r="B17" s="1">
        <v>10329</v>
      </c>
      <c r="C17" s="1">
        <v>10524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AA17" s="1"/>
      <c r="AB17" s="1"/>
      <c r="AC17" s="1"/>
      <c r="AD17" s="1"/>
      <c r="AF17" s="1"/>
      <c r="AG17" s="1"/>
      <c r="AH17" s="1"/>
      <c r="AI17" s="1"/>
      <c r="AJ17" s="1"/>
      <c r="AK17" s="1"/>
      <c r="AL17" s="1"/>
      <c r="AN17" s="1"/>
      <c r="AO17" s="1"/>
      <c r="AP17" s="1"/>
      <c r="AS17" s="1"/>
      <c r="AT17" s="1"/>
      <c r="AU17" s="1"/>
      <c r="AV17" s="1"/>
      <c r="AX17" s="1"/>
      <c r="AZ17" s="1"/>
      <c r="BA17" s="1"/>
      <c r="BB17" s="1"/>
      <c r="BC17" s="1"/>
      <c r="BE17" s="1"/>
      <c r="BF17" s="1"/>
      <c r="BG17" s="1"/>
      <c r="BI17" s="1"/>
      <c r="BJ17" s="1"/>
      <c r="BK17" s="1"/>
      <c r="BL17" s="1"/>
      <c r="BM17" s="1"/>
      <c r="BN17" s="1"/>
      <c r="BO17" s="1"/>
      <c r="BQ17" s="1"/>
      <c r="BR17" s="1"/>
      <c r="BS17" s="1"/>
      <c r="BV17" s="1"/>
      <c r="BX17" s="1"/>
      <c r="CH17" s="1"/>
      <c r="CI17" s="1"/>
      <c r="CL17" s="1"/>
      <c r="DA17" s="1"/>
    </row>
    <row r="18" spans="1:105" x14ac:dyDescent="0.3">
      <c r="A18" s="1">
        <v>8000</v>
      </c>
      <c r="B18" s="1">
        <v>8318</v>
      </c>
      <c r="C18" s="1">
        <v>8327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AA18" s="1"/>
      <c r="AB18" s="1"/>
      <c r="AC18" s="1"/>
      <c r="AD18" s="1"/>
      <c r="AF18" s="1"/>
      <c r="AG18" s="1"/>
      <c r="AH18" s="1"/>
      <c r="AI18" s="1"/>
      <c r="AJ18" s="1"/>
      <c r="AK18" s="1"/>
      <c r="AL18" s="1"/>
      <c r="AN18" s="1"/>
      <c r="AO18" s="1"/>
      <c r="AP18" s="1"/>
      <c r="AS18" s="1"/>
      <c r="AT18" s="1"/>
      <c r="AU18" s="1"/>
      <c r="AZ18" s="1"/>
      <c r="BA18" s="1"/>
      <c r="BB18" s="1"/>
      <c r="BC18" s="1"/>
      <c r="BE18" s="1"/>
      <c r="BG18" s="1"/>
      <c r="BI18" s="1"/>
      <c r="BJ18" s="1"/>
      <c r="BK18" s="1"/>
      <c r="BL18" s="1"/>
      <c r="BM18" s="1"/>
      <c r="BN18" s="1"/>
      <c r="BQ18" s="1"/>
      <c r="BR18" s="1"/>
      <c r="BV18" s="1"/>
      <c r="BX18" s="1"/>
      <c r="CH18" s="1"/>
      <c r="CI18" s="1"/>
      <c r="CL18" s="1"/>
      <c r="DA18" s="1"/>
    </row>
    <row r="19" spans="1:105" x14ac:dyDescent="0.3">
      <c r="A19" s="1">
        <v>8000</v>
      </c>
      <c r="B19" s="1">
        <v>8318</v>
      </c>
      <c r="C19" s="1">
        <v>8217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A19" s="1"/>
      <c r="AB19" s="1"/>
      <c r="AC19" s="1"/>
      <c r="AD19" s="1"/>
      <c r="AF19" s="1"/>
      <c r="AG19" s="1"/>
      <c r="AH19" s="1"/>
      <c r="AI19" s="1"/>
      <c r="AJ19" s="1"/>
      <c r="AK19" s="1"/>
      <c r="AL19" s="1"/>
      <c r="AN19" s="1"/>
      <c r="AO19" s="1"/>
      <c r="AP19" s="1"/>
      <c r="AQ19" s="1"/>
      <c r="AS19" s="1"/>
      <c r="AT19" s="1"/>
      <c r="AU19" s="1"/>
      <c r="AV19" s="1"/>
      <c r="AZ19" s="1"/>
      <c r="BA19" s="1"/>
      <c r="BB19" s="1"/>
      <c r="BC19" s="1"/>
      <c r="BE19" s="1"/>
      <c r="BF19" s="1"/>
      <c r="BG19" s="1"/>
      <c r="BI19" s="1"/>
      <c r="BJ19" s="1"/>
      <c r="BK19" s="1"/>
      <c r="BM19" s="1"/>
      <c r="BN19" s="1"/>
      <c r="BQ19" s="1"/>
      <c r="BR19" s="1"/>
      <c r="BS19" s="1"/>
      <c r="BV19" s="1"/>
      <c r="BX19" s="1"/>
      <c r="CH19" s="1"/>
      <c r="CI19" s="1"/>
      <c r="CL19" s="1"/>
      <c r="DA19" s="1"/>
    </row>
    <row r="20" spans="1:105" x14ac:dyDescent="0.3">
      <c r="A20" s="1">
        <v>6000</v>
      </c>
      <c r="B20" s="1">
        <v>7400</v>
      </c>
      <c r="C20" s="1">
        <v>7228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AA20" s="1"/>
      <c r="AB20" s="1"/>
      <c r="AC20" s="1"/>
      <c r="AD20" s="1"/>
      <c r="AF20" s="1"/>
      <c r="AG20" s="1"/>
      <c r="AH20" s="1"/>
      <c r="AI20" s="1"/>
      <c r="AK20" s="1"/>
      <c r="AN20" s="1"/>
      <c r="AO20" s="1"/>
      <c r="AP20" s="1"/>
      <c r="AS20" s="1"/>
      <c r="AT20" s="1"/>
      <c r="AU20" s="1"/>
      <c r="AV20" s="1"/>
      <c r="AZ20" s="1"/>
      <c r="BA20" s="1"/>
      <c r="BB20" s="1"/>
      <c r="BD20" s="1"/>
      <c r="BE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V20" s="1"/>
      <c r="BX20" s="1"/>
      <c r="CI20" s="1"/>
      <c r="CL20" s="1"/>
      <c r="DA20" s="1"/>
    </row>
    <row r="21" spans="1:105" x14ac:dyDescent="0.3">
      <c r="A21" s="1">
        <v>9000</v>
      </c>
      <c r="B21" s="1">
        <v>8869</v>
      </c>
      <c r="C21" s="1">
        <v>8737</v>
      </c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A21" s="1"/>
      <c r="AB21" s="1"/>
      <c r="AC21" s="1"/>
      <c r="AD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S21" s="1"/>
      <c r="AT21" s="1"/>
      <c r="AU21" s="1"/>
      <c r="AV21" s="1"/>
      <c r="AX21" s="1"/>
      <c r="AY21" s="1"/>
      <c r="AZ21" s="1"/>
      <c r="BA21" s="1"/>
      <c r="BB21" s="1"/>
      <c r="BC21" s="1"/>
      <c r="BG21" s="1"/>
      <c r="BI21" s="1"/>
      <c r="BK21" s="1"/>
      <c r="BL21" s="1"/>
      <c r="BM21" s="1"/>
      <c r="BN21" s="1"/>
      <c r="BO21" s="1"/>
      <c r="BQ21" s="1"/>
      <c r="BR21" s="1"/>
      <c r="BV21" s="1"/>
      <c r="BX21" s="1"/>
      <c r="CH21" s="1"/>
      <c r="CI21" s="1"/>
      <c r="CL21" s="1"/>
      <c r="DA21" s="1"/>
    </row>
    <row r="22" spans="1:105" x14ac:dyDescent="0.3">
      <c r="A22" s="1">
        <v>11000</v>
      </c>
      <c r="B22" s="1">
        <v>9902</v>
      </c>
      <c r="C22" s="1">
        <v>9884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  <c r="AT22" s="1"/>
      <c r="AU22" s="1"/>
      <c r="AV22" s="1"/>
      <c r="AY22" s="1"/>
      <c r="AZ22" s="1"/>
      <c r="BA22" s="1"/>
      <c r="BB22" s="1"/>
      <c r="BC22" s="1"/>
      <c r="BE22" s="1"/>
      <c r="BG22" s="1"/>
      <c r="BI22" s="1"/>
      <c r="BJ22" s="1"/>
      <c r="BK22" s="1"/>
      <c r="BL22" s="1"/>
      <c r="BM22" s="1"/>
      <c r="BN22" s="1"/>
      <c r="BQ22" s="1"/>
      <c r="BR22" s="1"/>
      <c r="BV22" s="1"/>
      <c r="BX22" s="1"/>
      <c r="CH22" s="1"/>
      <c r="CI22" s="1"/>
      <c r="CL22" s="1"/>
      <c r="DA22" s="1"/>
    </row>
    <row r="23" spans="1:105" x14ac:dyDescent="0.3">
      <c r="A23" s="1">
        <v>10000</v>
      </c>
      <c r="B23" s="1">
        <v>9289</v>
      </c>
      <c r="C23" s="1">
        <v>8993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AA23" s="1"/>
      <c r="AB23" s="1"/>
      <c r="AC23" s="1"/>
      <c r="AD23" s="1"/>
      <c r="AF23" s="1"/>
      <c r="AG23" s="1"/>
      <c r="AH23" s="1"/>
      <c r="AI23" s="1"/>
      <c r="AK23" s="1"/>
      <c r="AL23" s="1"/>
      <c r="AN23" s="1"/>
      <c r="AO23" s="1"/>
      <c r="AP23" s="1"/>
      <c r="AS23" s="1"/>
      <c r="AT23" s="1"/>
      <c r="AU23" s="1"/>
      <c r="AV23" s="1"/>
      <c r="AZ23" s="1"/>
      <c r="BA23" s="1"/>
      <c r="BB23" s="1"/>
      <c r="BC23" s="1"/>
      <c r="BE23" s="1"/>
      <c r="BG23" s="1"/>
      <c r="BI23" s="1"/>
      <c r="BK23" s="1"/>
      <c r="BL23" s="1"/>
      <c r="BM23" s="1"/>
      <c r="BN23" s="1"/>
      <c r="BO23" s="1"/>
      <c r="BQ23" s="1"/>
      <c r="BR23" s="1"/>
      <c r="BS23" s="1"/>
      <c r="BV23" s="1"/>
      <c r="BX23" s="1"/>
      <c r="CH23" s="1"/>
      <c r="CI23" s="1"/>
      <c r="CL23" s="1"/>
      <c r="DA23" s="1"/>
    </row>
    <row r="24" spans="1:105" x14ac:dyDescent="0.3">
      <c r="A24" s="1">
        <v>10000</v>
      </c>
      <c r="B24" s="1">
        <v>8464</v>
      </c>
      <c r="C24" s="1">
        <v>8301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AA24" s="1"/>
      <c r="AB24" s="1"/>
      <c r="AC24" s="1"/>
      <c r="AD24" s="1"/>
      <c r="AF24" s="1"/>
      <c r="AG24" s="1"/>
      <c r="AH24" s="1"/>
      <c r="AI24" s="1"/>
      <c r="AJ24" s="1"/>
      <c r="AK24" s="1"/>
      <c r="AL24" s="1"/>
      <c r="AN24" s="1"/>
      <c r="AO24" s="1"/>
      <c r="AP24" s="1"/>
      <c r="AQ24" s="1"/>
      <c r="AS24" s="1"/>
      <c r="AT24" s="1"/>
      <c r="AU24" s="1"/>
      <c r="AV24" s="1"/>
      <c r="AX24" s="1"/>
      <c r="AY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Q24" s="1"/>
      <c r="BR24" s="1"/>
      <c r="BV24" s="1"/>
      <c r="BX24" s="1"/>
      <c r="CH24" s="1"/>
      <c r="CI24" s="1"/>
      <c r="CK24" s="1"/>
      <c r="CL24" s="1"/>
      <c r="DA24" s="1"/>
    </row>
    <row r="25" spans="1:105" x14ac:dyDescent="0.3">
      <c r="A25" s="1">
        <v>8000</v>
      </c>
      <c r="B25" s="1">
        <v>7378</v>
      </c>
      <c r="C25" s="1">
        <v>7945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A25" s="1"/>
      <c r="AB25" s="1"/>
      <c r="AC25" s="1"/>
      <c r="AD25" s="1"/>
      <c r="AF25" s="1"/>
      <c r="AG25" s="1"/>
      <c r="AH25" s="1"/>
      <c r="AI25" s="1"/>
      <c r="AJ25" s="1"/>
      <c r="AK25" s="1"/>
      <c r="AL25" s="1"/>
      <c r="AN25" s="1"/>
      <c r="AO25" s="1"/>
      <c r="AP25" s="1"/>
      <c r="AS25" s="1"/>
      <c r="AT25" s="1"/>
      <c r="AU25" s="1"/>
      <c r="AZ25" s="1"/>
      <c r="BA25" s="1"/>
      <c r="BB25" s="1"/>
      <c r="BC25" s="1"/>
      <c r="BE25" s="1"/>
      <c r="BG25" s="1"/>
      <c r="BI25" s="1"/>
      <c r="BJ25" s="1"/>
      <c r="BK25" s="1"/>
      <c r="BL25" s="1"/>
      <c r="BM25" s="1"/>
      <c r="BN25" s="1"/>
      <c r="BQ25" s="1"/>
      <c r="BR25" s="1"/>
      <c r="BV25" s="1"/>
      <c r="BX25" s="1"/>
      <c r="CI25" s="1"/>
      <c r="CL25" s="1"/>
      <c r="DA25" s="1"/>
    </row>
    <row r="26" spans="1:105" x14ac:dyDescent="0.3">
      <c r="A26" s="1">
        <v>9000</v>
      </c>
      <c r="B26" s="1">
        <v>8445</v>
      </c>
      <c r="C26" s="1">
        <v>8301</v>
      </c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AA26" s="1"/>
      <c r="AB26" s="1"/>
      <c r="AC26" s="1"/>
      <c r="AD26" s="1"/>
      <c r="AF26" s="1"/>
      <c r="AG26" s="1"/>
      <c r="AH26" s="1"/>
      <c r="AI26" s="1"/>
      <c r="AJ26" s="1"/>
      <c r="AK26" s="1"/>
      <c r="AN26" s="1"/>
      <c r="AO26" s="1"/>
      <c r="AP26" s="1"/>
      <c r="AS26" s="1"/>
      <c r="AT26" s="1"/>
      <c r="AU26" s="1"/>
      <c r="AZ26" s="1"/>
      <c r="BA26" s="1"/>
      <c r="BB26" s="1"/>
      <c r="BG26" s="1"/>
      <c r="BI26" s="1"/>
      <c r="BK26" s="1"/>
      <c r="BL26" s="1"/>
      <c r="BM26" s="1"/>
      <c r="BN26" s="1"/>
      <c r="BO26" s="1"/>
      <c r="BR26" s="1"/>
      <c r="BV26" s="1"/>
      <c r="BX26" s="1"/>
      <c r="CH26" s="1"/>
      <c r="CI26" s="1"/>
      <c r="CL26" s="1"/>
      <c r="DA26" s="1"/>
    </row>
    <row r="27" spans="1:105" x14ac:dyDescent="0.3">
      <c r="A27" s="1">
        <v>6000</v>
      </c>
      <c r="B27" s="1">
        <v>5571</v>
      </c>
      <c r="C27" s="1">
        <v>6260</v>
      </c>
      <c r="D27" s="1"/>
      <c r="E27" s="1"/>
      <c r="F27" s="1"/>
      <c r="G27" s="1"/>
      <c r="H27" s="1"/>
      <c r="I27" s="1"/>
      <c r="J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AA27" s="1"/>
      <c r="AB27" s="1"/>
      <c r="AC27" s="1"/>
      <c r="AD27" s="1"/>
      <c r="AF27" s="1"/>
      <c r="AG27" s="1"/>
      <c r="AH27" s="1"/>
      <c r="AI27" s="1"/>
      <c r="AK27" s="1"/>
      <c r="AL27" s="1"/>
      <c r="AN27" s="1"/>
      <c r="AO27" s="1"/>
      <c r="AS27" s="1"/>
      <c r="AT27" s="1"/>
      <c r="AU27" s="1"/>
      <c r="AY27" s="1"/>
      <c r="AZ27" s="1"/>
      <c r="BB27" s="1"/>
      <c r="BG27" s="1"/>
      <c r="BI27" s="1"/>
      <c r="BK27" s="1"/>
      <c r="BM27" s="1"/>
      <c r="BN27" s="1"/>
      <c r="BR27" s="1"/>
      <c r="BV27" s="1"/>
      <c r="BX27" s="1"/>
      <c r="CI27" s="1"/>
      <c r="CL27" s="1"/>
      <c r="DA27" s="1"/>
    </row>
    <row r="28" spans="1:105" x14ac:dyDescent="0.3">
      <c r="A28" s="1">
        <v>8000</v>
      </c>
      <c r="B28" s="1">
        <v>7781</v>
      </c>
      <c r="C28" s="1">
        <v>7753</v>
      </c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AA28" s="1"/>
      <c r="AB28" s="1"/>
      <c r="AC28" s="1"/>
      <c r="AD28" s="1"/>
      <c r="AF28" s="1"/>
      <c r="AG28" s="1"/>
      <c r="AH28" s="1"/>
      <c r="AI28" s="1"/>
      <c r="AK28" s="1"/>
      <c r="AL28" s="1"/>
      <c r="AN28" s="1"/>
      <c r="AO28" s="1"/>
      <c r="AP28" s="1"/>
      <c r="AS28" s="1"/>
      <c r="AT28" s="1"/>
      <c r="AU28" s="1"/>
      <c r="AV28" s="1"/>
      <c r="AZ28" s="1"/>
      <c r="BA28" s="1"/>
      <c r="BB28" s="1"/>
      <c r="BC28" s="1"/>
      <c r="BE28" s="1"/>
      <c r="BG28" s="1"/>
      <c r="BI28" s="1"/>
      <c r="BJ28" s="1"/>
      <c r="BK28" s="1"/>
      <c r="BL28" s="1"/>
      <c r="BM28" s="1"/>
      <c r="BN28" s="1"/>
      <c r="BQ28" s="1"/>
      <c r="BR28" s="1"/>
      <c r="BV28" s="1"/>
      <c r="BX28" s="1"/>
      <c r="CI28" s="1"/>
      <c r="CL28" s="1"/>
      <c r="DA28" s="1"/>
    </row>
    <row r="29" spans="1:105" x14ac:dyDescent="0.3">
      <c r="A29" s="1">
        <v>8000</v>
      </c>
      <c r="B29" s="1">
        <v>9080</v>
      </c>
      <c r="C29" s="1">
        <v>8859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AA29" s="1"/>
      <c r="AB29" s="1"/>
      <c r="AC29" s="1"/>
      <c r="AD29" s="1"/>
      <c r="AF29" s="1"/>
      <c r="AG29" s="1"/>
      <c r="AH29" s="1"/>
      <c r="AI29" s="1"/>
      <c r="AJ29" s="1"/>
      <c r="AK29" s="1"/>
      <c r="AN29" s="1"/>
      <c r="AO29" s="1"/>
      <c r="AQ29" s="1"/>
      <c r="AS29" s="1"/>
      <c r="AT29" s="1"/>
      <c r="AU29" s="1"/>
      <c r="AV29" s="1"/>
      <c r="AX29" s="1"/>
      <c r="AZ29" s="1"/>
      <c r="BA29" s="1"/>
      <c r="BB29" s="1"/>
      <c r="BE29" s="1"/>
      <c r="BG29" s="1"/>
      <c r="BI29" s="1"/>
      <c r="BJ29" s="1"/>
      <c r="BK29" s="1"/>
      <c r="BL29" s="1"/>
      <c r="BM29" s="1"/>
      <c r="BN29" s="1"/>
      <c r="BO29" s="1"/>
      <c r="BQ29" s="1"/>
      <c r="BR29" s="1"/>
      <c r="BS29" s="1"/>
      <c r="BV29" s="1"/>
      <c r="BX29" s="1"/>
      <c r="CH29" s="1"/>
      <c r="CI29" s="1"/>
      <c r="CK29" s="1"/>
      <c r="CL29" s="1"/>
      <c r="DA29" s="1"/>
    </row>
    <row r="30" spans="1:105" x14ac:dyDescent="0.3">
      <c r="A30" s="1">
        <v>9000</v>
      </c>
      <c r="B30" s="1">
        <v>9945</v>
      </c>
      <c r="C30" s="1">
        <v>9925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AA30" s="1"/>
      <c r="AB30" s="1"/>
      <c r="AC30" s="1"/>
      <c r="AD30" s="1"/>
      <c r="AF30" s="1"/>
      <c r="AG30" s="1"/>
      <c r="AH30" s="1"/>
      <c r="AI30" s="1"/>
      <c r="AJ30" s="1"/>
      <c r="AK30" s="1"/>
      <c r="AL30" s="1"/>
      <c r="AN30" s="1"/>
      <c r="AO30" s="1"/>
      <c r="AP30" s="1"/>
      <c r="AQ30" s="1"/>
      <c r="AS30" s="1"/>
      <c r="AT30" s="1"/>
      <c r="AU30" s="1"/>
      <c r="AV30" s="1"/>
      <c r="AX30" s="1"/>
      <c r="AZ30" s="1"/>
      <c r="BA30" s="1"/>
      <c r="BB30" s="1"/>
      <c r="BG30" s="1"/>
      <c r="BI30" s="1"/>
      <c r="BJ30" s="1"/>
      <c r="BK30" s="1"/>
      <c r="BL30" s="1"/>
      <c r="BM30" s="1"/>
      <c r="BN30" s="1"/>
      <c r="BQ30" s="1"/>
      <c r="BR30" s="1"/>
      <c r="BV30" s="1"/>
      <c r="BX30" s="1"/>
      <c r="CH30" s="1"/>
      <c r="CI30" s="1"/>
      <c r="CL30" s="1"/>
      <c r="DA30" s="1"/>
    </row>
    <row r="31" spans="1:105" x14ac:dyDescent="0.3">
      <c r="A31" s="1">
        <v>8000</v>
      </c>
      <c r="B31" s="1">
        <v>6938</v>
      </c>
      <c r="C31" s="1">
        <v>6704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AA31" s="1"/>
      <c r="AB31" s="1"/>
      <c r="AC31" s="1"/>
      <c r="AD31" s="1"/>
      <c r="AF31" s="1"/>
      <c r="AG31" s="1"/>
      <c r="AH31" s="1"/>
      <c r="AI31" s="1"/>
      <c r="AK31" s="1"/>
      <c r="AN31" s="1"/>
      <c r="AO31" s="1"/>
      <c r="AS31" s="1"/>
      <c r="AT31" s="1"/>
      <c r="AU31" s="1"/>
      <c r="AV31" s="1"/>
      <c r="AZ31" s="1"/>
      <c r="BA31" s="1"/>
      <c r="BB31" s="1"/>
      <c r="BG31" s="1"/>
      <c r="BI31" s="1"/>
      <c r="BJ31" s="1"/>
      <c r="BK31" s="1"/>
      <c r="BM31" s="1"/>
      <c r="BN31" s="1"/>
      <c r="BO31" s="1"/>
      <c r="BR31" s="1"/>
      <c r="BV31" s="1"/>
      <c r="BX31" s="1"/>
      <c r="CI31" s="1"/>
      <c r="CL31" s="1"/>
      <c r="DA31" s="1"/>
    </row>
    <row r="32" spans="1:105" x14ac:dyDescent="0.3">
      <c r="A32" s="1">
        <v>10000</v>
      </c>
      <c r="B32" s="1">
        <v>11849</v>
      </c>
      <c r="C32" s="1">
        <v>10974</v>
      </c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AA32" s="1"/>
      <c r="AB32" s="1"/>
      <c r="AC32" s="1"/>
      <c r="AD32" s="1"/>
      <c r="AF32" s="1"/>
      <c r="AG32" s="1"/>
      <c r="AH32" s="1"/>
      <c r="AI32" s="1"/>
      <c r="AJ32" s="1"/>
      <c r="AK32" s="1"/>
      <c r="AM32" s="1"/>
      <c r="AN32" s="1"/>
      <c r="AO32" s="1"/>
      <c r="AP32" s="1"/>
      <c r="AQ32" s="1"/>
      <c r="AS32" s="1"/>
      <c r="AT32" s="1"/>
      <c r="AU32" s="1"/>
      <c r="AV32" s="1"/>
      <c r="AZ32" s="1"/>
      <c r="BA32" s="1"/>
      <c r="BB32" s="1"/>
      <c r="BC32" s="1"/>
      <c r="BE32" s="1"/>
      <c r="BG32" s="1"/>
      <c r="BI32" s="1"/>
      <c r="BJ32" s="1"/>
      <c r="BK32" s="1"/>
      <c r="BL32" s="1"/>
      <c r="BM32" s="1"/>
      <c r="BN32" s="1"/>
      <c r="BO32" s="1"/>
      <c r="BQ32" s="1"/>
      <c r="BR32" s="1"/>
      <c r="BV32" s="1"/>
      <c r="BX32" s="1"/>
      <c r="CH32" s="1"/>
      <c r="CI32" s="1"/>
      <c r="CL32" s="1"/>
      <c r="DA32" s="1"/>
    </row>
    <row r="33" spans="1:105" x14ac:dyDescent="0.3">
      <c r="A33" s="1">
        <v>8000</v>
      </c>
      <c r="B33" s="1">
        <v>8370</v>
      </c>
      <c r="C33" s="1">
        <v>8095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AA33" s="1"/>
      <c r="AB33" s="1"/>
      <c r="AC33" s="1"/>
      <c r="AD33" s="1"/>
      <c r="AF33" s="1"/>
      <c r="AG33" s="1"/>
      <c r="AH33" s="1"/>
      <c r="AI33" s="1"/>
      <c r="AK33" s="1"/>
      <c r="AN33" s="1"/>
      <c r="AO33" s="1"/>
      <c r="AP33" s="1"/>
      <c r="AS33" s="1"/>
      <c r="AT33" s="1"/>
      <c r="AU33" s="1"/>
      <c r="AV33" s="1"/>
      <c r="AY33" s="1"/>
      <c r="AZ33" s="1"/>
      <c r="BA33" s="1"/>
      <c r="BB33" s="1"/>
      <c r="BC33" s="1"/>
      <c r="BD33" s="1"/>
      <c r="BE33" s="1"/>
      <c r="BG33" s="1"/>
      <c r="BI33" s="1"/>
      <c r="BJ33" s="1"/>
      <c r="BK33" s="1"/>
      <c r="BL33" s="1"/>
      <c r="BM33" s="1"/>
      <c r="BN33" s="1"/>
      <c r="BO33" s="1"/>
      <c r="BQ33" s="1"/>
      <c r="BR33" s="1"/>
      <c r="BV33" s="1"/>
      <c r="BX33" s="1"/>
      <c r="CI33" s="1"/>
      <c r="CL33" s="1"/>
      <c r="DA33" s="1"/>
    </row>
    <row r="34" spans="1:105" x14ac:dyDescent="0.3">
      <c r="A34" s="1">
        <v>10000</v>
      </c>
      <c r="B34" s="1">
        <v>9549</v>
      </c>
      <c r="C34" s="1">
        <v>9687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AA34" s="1"/>
      <c r="AB34" s="1"/>
      <c r="AC34" s="1"/>
      <c r="AD34" s="1"/>
      <c r="AF34" s="1"/>
      <c r="AG34" s="1"/>
      <c r="AH34" s="1"/>
      <c r="AI34" s="1"/>
      <c r="AJ34" s="1"/>
      <c r="AK34" s="1"/>
      <c r="AL34" s="1"/>
      <c r="AN34" s="1"/>
      <c r="AO34" s="1"/>
      <c r="AP34" s="1"/>
      <c r="AS34" s="1"/>
      <c r="AT34" s="1"/>
      <c r="AU34" s="1"/>
      <c r="AV34" s="1"/>
      <c r="AY34" s="1"/>
      <c r="AZ34" s="1"/>
      <c r="BA34" s="1"/>
      <c r="BB34" s="1"/>
      <c r="BE34" s="1"/>
      <c r="BG34" s="1"/>
      <c r="BI34" s="1"/>
      <c r="BJ34" s="1"/>
      <c r="BK34" s="1"/>
      <c r="BL34" s="1"/>
      <c r="BM34" s="1"/>
      <c r="BN34" s="1"/>
      <c r="BO34" s="1"/>
      <c r="BR34" s="1"/>
      <c r="BS34" s="1"/>
      <c r="BV34" s="1"/>
      <c r="BX34" s="1"/>
      <c r="CH34" s="1"/>
      <c r="CI34" s="1"/>
      <c r="CK34" s="1"/>
      <c r="CL34" s="1"/>
      <c r="DA34" s="1"/>
    </row>
    <row r="35" spans="1:105" x14ac:dyDescent="0.3">
      <c r="A35" s="1">
        <v>8000</v>
      </c>
      <c r="B35" s="1">
        <v>7405</v>
      </c>
      <c r="C35" s="1">
        <v>7422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AA35" s="1"/>
      <c r="AB35" s="1"/>
      <c r="AC35" s="1"/>
      <c r="AD35" s="1"/>
      <c r="AF35" s="1"/>
      <c r="AG35" s="1"/>
      <c r="AH35" s="1"/>
      <c r="AI35" s="1"/>
      <c r="AK35" s="1"/>
      <c r="AL35" s="1"/>
      <c r="AN35" s="1"/>
      <c r="AO35" s="1"/>
      <c r="AP35" s="1"/>
      <c r="AQ35" s="1"/>
      <c r="AS35" s="1"/>
      <c r="AT35" s="1"/>
      <c r="AU35" s="1"/>
      <c r="AV35" s="1"/>
      <c r="AY35" s="1"/>
      <c r="AZ35" s="1"/>
      <c r="BA35" s="1"/>
      <c r="BB35" s="1"/>
      <c r="BC35" s="1"/>
      <c r="BE35" s="1"/>
      <c r="BG35" s="1"/>
      <c r="BI35" s="1"/>
      <c r="BJ35" s="1"/>
      <c r="BK35" s="1"/>
      <c r="BL35" s="1"/>
      <c r="BM35" s="1"/>
      <c r="BN35" s="1"/>
      <c r="BQ35" s="1"/>
      <c r="BR35" s="1"/>
      <c r="BV35" s="1"/>
      <c r="BX35" s="1"/>
      <c r="CI35" s="1"/>
      <c r="CL35" s="1"/>
      <c r="DA35" s="1"/>
    </row>
    <row r="36" spans="1:105" x14ac:dyDescent="0.3">
      <c r="A36" s="1">
        <v>10000</v>
      </c>
      <c r="B36" s="1">
        <v>10574</v>
      </c>
      <c r="C36" s="1">
        <v>10461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F36" s="1"/>
      <c r="AG36" s="1"/>
      <c r="AH36" s="1"/>
      <c r="AI36" s="1"/>
      <c r="AJ36" s="1"/>
      <c r="AK36" s="1"/>
      <c r="AM36" s="1"/>
      <c r="AN36" s="1"/>
      <c r="AO36" s="1"/>
      <c r="AP36" s="1"/>
      <c r="AS36" s="1"/>
      <c r="AT36" s="1"/>
      <c r="AU36" s="1"/>
      <c r="AV36" s="1"/>
      <c r="AX36" s="1"/>
      <c r="AY36" s="1"/>
      <c r="AZ36" s="1"/>
      <c r="BA36" s="1"/>
      <c r="BB36" s="1"/>
      <c r="BC36" s="1"/>
      <c r="BD36" s="1"/>
      <c r="BE36" s="1"/>
      <c r="BG36" s="1"/>
      <c r="BI36" s="1"/>
      <c r="BJ36" s="1"/>
      <c r="BK36" s="1"/>
      <c r="BL36" s="1"/>
      <c r="BM36" s="1"/>
      <c r="BN36" s="1"/>
      <c r="BQ36" s="1"/>
      <c r="BR36" s="1"/>
      <c r="BS36" s="1"/>
      <c r="BV36" s="1"/>
      <c r="BX36" s="1"/>
      <c r="CH36" s="1"/>
      <c r="CI36" s="1"/>
      <c r="CL36" s="1"/>
      <c r="DA36" s="1"/>
    </row>
    <row r="37" spans="1:105" x14ac:dyDescent="0.3">
      <c r="A37" s="1">
        <v>10000</v>
      </c>
      <c r="B37" s="1">
        <v>8820</v>
      </c>
      <c r="C37" s="1">
        <v>8564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  <c r="AC37" s="1"/>
      <c r="AD37" s="1"/>
      <c r="AF37" s="1"/>
      <c r="AG37" s="1"/>
      <c r="AH37" s="1"/>
      <c r="AI37" s="1"/>
      <c r="AK37" s="1"/>
      <c r="AL37" s="1"/>
      <c r="AN37" s="1"/>
      <c r="AO37" s="1"/>
      <c r="AP37" s="1"/>
      <c r="AQ37" s="1"/>
      <c r="AS37" s="1"/>
      <c r="AT37" s="1"/>
      <c r="AU37" s="1"/>
      <c r="AV37" s="1"/>
      <c r="AY37" s="1"/>
      <c r="AZ37" s="1"/>
      <c r="BA37" s="1"/>
      <c r="BB37" s="1"/>
      <c r="BC37" s="1"/>
      <c r="BD37" s="1"/>
      <c r="BE37" s="1"/>
      <c r="BG37" s="1"/>
      <c r="BI37" s="1"/>
      <c r="BK37" s="1"/>
      <c r="BL37" s="1"/>
      <c r="BM37" s="1"/>
      <c r="BN37" s="1"/>
      <c r="BO37" s="1"/>
      <c r="BQ37" s="1"/>
      <c r="BR37" s="1"/>
      <c r="BS37" s="1"/>
      <c r="BV37" s="1"/>
      <c r="BX37" s="1"/>
      <c r="CH37" s="1"/>
      <c r="CI37" s="1"/>
      <c r="CL37" s="1"/>
      <c r="DA37" s="1"/>
    </row>
    <row r="38" spans="1:105" x14ac:dyDescent="0.3">
      <c r="A38" s="1">
        <v>12000</v>
      </c>
      <c r="B38" s="1">
        <v>10421</v>
      </c>
      <c r="C38" s="1">
        <v>10152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AA38" s="1"/>
      <c r="AB38" s="1"/>
      <c r="AC38" s="1"/>
      <c r="AD38" s="1"/>
      <c r="AF38" s="1"/>
      <c r="AG38" s="1"/>
      <c r="AH38" s="1"/>
      <c r="AI38" s="1"/>
      <c r="AJ38" s="1"/>
      <c r="AK38" s="1"/>
      <c r="AM38" s="1"/>
      <c r="AN38" s="1"/>
      <c r="AO38" s="1"/>
      <c r="AP38" s="1"/>
      <c r="AQ38" s="1"/>
      <c r="AS38" s="1"/>
      <c r="AT38" s="1"/>
      <c r="AU38" s="1"/>
      <c r="AV38" s="1"/>
      <c r="AY38" s="1"/>
      <c r="AZ38" s="1"/>
      <c r="BA38" s="1"/>
      <c r="BB38" s="1"/>
      <c r="BC38" s="1"/>
      <c r="BE38" s="1"/>
      <c r="BG38" s="1"/>
      <c r="BI38" s="1"/>
      <c r="BJ38" s="1"/>
      <c r="BK38" s="1"/>
      <c r="BL38" s="1"/>
      <c r="BM38" s="1"/>
      <c r="BN38" s="1"/>
      <c r="BO38" s="1"/>
      <c r="BQ38" s="1"/>
      <c r="BR38" s="1"/>
      <c r="BS38" s="1"/>
      <c r="BV38" s="1"/>
      <c r="BX38" s="1"/>
      <c r="CH38" s="1"/>
      <c r="CI38" s="1"/>
      <c r="CK38" s="1"/>
      <c r="CL38" s="1"/>
      <c r="DA38" s="1"/>
    </row>
    <row r="39" spans="1:105" x14ac:dyDescent="0.3">
      <c r="A39" s="1">
        <v>8000</v>
      </c>
      <c r="B39" s="1">
        <v>8448</v>
      </c>
      <c r="C39" s="1">
        <v>8299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AA39" s="1"/>
      <c r="AB39" s="1"/>
      <c r="AC39" s="1"/>
      <c r="AD39" s="1"/>
      <c r="AF39" s="1"/>
      <c r="AG39" s="1"/>
      <c r="AH39" s="1"/>
      <c r="AI39" s="1"/>
      <c r="AJ39" s="1"/>
      <c r="AK39" s="1"/>
      <c r="AN39" s="1"/>
      <c r="AO39" s="1"/>
      <c r="AP39" s="1"/>
      <c r="AS39" s="1"/>
      <c r="AT39" s="1"/>
      <c r="AU39" s="1"/>
      <c r="AV39" s="1"/>
      <c r="AY39" s="1"/>
      <c r="AZ39" s="1"/>
      <c r="BA39" s="1"/>
      <c r="BB39" s="1"/>
      <c r="BE39" s="1"/>
      <c r="BG39" s="1"/>
      <c r="BI39" s="1"/>
      <c r="BJ39" s="1"/>
      <c r="BK39" s="1"/>
      <c r="BL39" s="1"/>
      <c r="BM39" s="1"/>
      <c r="BN39" s="1"/>
      <c r="BQ39" s="1"/>
      <c r="BR39" s="1"/>
      <c r="BS39" s="1"/>
      <c r="BV39" s="1"/>
      <c r="BX39" s="1"/>
      <c r="CH39" s="1"/>
      <c r="CI39" s="1"/>
      <c r="CL39" s="1"/>
      <c r="DA39" s="1"/>
    </row>
    <row r="40" spans="1:105" x14ac:dyDescent="0.3">
      <c r="A40" s="1">
        <v>8000</v>
      </c>
      <c r="B40" s="1">
        <v>8151</v>
      </c>
      <c r="C40" s="1">
        <v>8120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AA40" s="1"/>
      <c r="AB40" s="1"/>
      <c r="AC40" s="1"/>
      <c r="AD40" s="1"/>
      <c r="AF40" s="1"/>
      <c r="AG40" s="1"/>
      <c r="AH40" s="1"/>
      <c r="AI40" s="1"/>
      <c r="AJ40" s="1"/>
      <c r="AK40" s="1"/>
      <c r="AL40" s="1"/>
      <c r="AN40" s="1"/>
      <c r="AO40" s="1"/>
      <c r="AP40" s="1"/>
      <c r="AS40" s="1"/>
      <c r="AT40" s="1"/>
      <c r="AU40" s="1"/>
      <c r="AV40" s="1"/>
      <c r="AY40" s="1"/>
      <c r="AZ40" s="1"/>
      <c r="BA40" s="1"/>
      <c r="BB40" s="1"/>
      <c r="BG40" s="1"/>
      <c r="BI40" s="1"/>
      <c r="BJ40" s="1"/>
      <c r="BK40" s="1"/>
      <c r="BL40" s="1"/>
      <c r="BM40" s="1"/>
      <c r="BN40" s="1"/>
      <c r="BR40" s="1"/>
      <c r="BS40" s="1"/>
      <c r="BV40" s="1"/>
      <c r="BX40" s="1"/>
      <c r="CH40" s="1"/>
      <c r="CI40" s="1"/>
      <c r="CL40" s="1"/>
      <c r="DA40" s="1"/>
    </row>
    <row r="41" spans="1:105" x14ac:dyDescent="0.3">
      <c r="A41" s="1">
        <v>12000</v>
      </c>
      <c r="B41" s="1">
        <v>10752</v>
      </c>
      <c r="C41" s="1">
        <v>10562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AA41" s="1"/>
      <c r="AB41" s="1"/>
      <c r="AC41" s="1"/>
      <c r="AD41" s="1"/>
      <c r="AF41" s="1"/>
      <c r="AG41" s="1"/>
      <c r="AH41" s="1"/>
      <c r="AI41" s="1"/>
      <c r="AK41" s="1"/>
      <c r="AL41" s="1"/>
      <c r="AM41" s="1"/>
      <c r="AN41" s="1"/>
      <c r="AO41" s="1"/>
      <c r="AP41" s="1"/>
      <c r="AS41" s="1"/>
      <c r="AT41" s="1"/>
      <c r="AU41" s="1"/>
      <c r="AV41" s="1"/>
      <c r="AX41" s="1"/>
      <c r="AY41" s="1"/>
      <c r="AZ41" s="1"/>
      <c r="BA41" s="1"/>
      <c r="BB41" s="1"/>
      <c r="BG41" s="1"/>
      <c r="BI41" s="1"/>
      <c r="BJ41" s="1"/>
      <c r="BK41" s="1"/>
      <c r="BL41" s="1"/>
      <c r="BM41" s="1"/>
      <c r="BN41" s="1"/>
      <c r="BQ41" s="1"/>
      <c r="BR41" s="1"/>
      <c r="BS41" s="1"/>
      <c r="BV41" s="1"/>
      <c r="BX41" s="1"/>
      <c r="CH41" s="1"/>
      <c r="CI41" s="1"/>
      <c r="CL41" s="1"/>
      <c r="DA41" s="1"/>
    </row>
    <row r="42" spans="1:105" x14ac:dyDescent="0.3">
      <c r="A42" s="1">
        <v>8000</v>
      </c>
      <c r="B42" s="1">
        <v>8686</v>
      </c>
      <c r="C42" s="1">
        <v>8705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AA42" s="1"/>
      <c r="AB42" s="1"/>
      <c r="AC42" s="1"/>
      <c r="AD42" s="1"/>
      <c r="AF42" s="1"/>
      <c r="AG42" s="1"/>
      <c r="AH42" s="1"/>
      <c r="AI42" s="1"/>
      <c r="AK42" s="1"/>
      <c r="AM42" s="1"/>
      <c r="AN42" s="1"/>
      <c r="AO42" s="1"/>
      <c r="AP42" s="1"/>
      <c r="AS42" s="1"/>
      <c r="AT42" s="1"/>
      <c r="AU42" s="1"/>
      <c r="AV42" s="1"/>
      <c r="AX42" s="1"/>
      <c r="AZ42" s="1"/>
      <c r="BA42" s="1"/>
      <c r="BB42" s="1"/>
      <c r="BE42" s="1"/>
      <c r="BG42" s="1"/>
      <c r="BI42" s="1"/>
      <c r="BJ42" s="1"/>
      <c r="BK42" s="1"/>
      <c r="BL42" s="1"/>
      <c r="BM42" s="1"/>
      <c r="BN42" s="1"/>
      <c r="BO42" s="1"/>
      <c r="BQ42" s="1"/>
      <c r="BR42" s="1"/>
      <c r="BV42" s="1"/>
      <c r="BX42" s="1"/>
      <c r="CH42" s="1"/>
      <c r="CI42" s="1"/>
      <c r="CL42" s="1"/>
      <c r="DA42" s="1"/>
    </row>
    <row r="43" spans="1:105" x14ac:dyDescent="0.3">
      <c r="A43" s="1">
        <v>5000</v>
      </c>
      <c r="B43" s="1">
        <v>4558</v>
      </c>
      <c r="C43" s="1">
        <v>4520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AA43" s="1"/>
      <c r="AB43" s="1"/>
      <c r="AC43" s="1"/>
      <c r="AD43" s="1"/>
      <c r="AF43" s="1"/>
      <c r="AG43" s="1"/>
      <c r="AH43" s="1"/>
      <c r="AI43" s="1"/>
      <c r="AK43" s="1"/>
      <c r="AN43" s="1"/>
      <c r="AO43" s="1"/>
      <c r="AS43" s="1"/>
      <c r="AT43" s="1"/>
      <c r="AU43" s="1"/>
      <c r="AV43" s="1"/>
      <c r="AZ43" s="1"/>
      <c r="BB43" s="1"/>
      <c r="BG43" s="1"/>
      <c r="BI43" s="1"/>
      <c r="BJ43" s="1"/>
      <c r="BK43" s="1"/>
      <c r="BM43" s="1"/>
      <c r="BN43" s="1"/>
      <c r="BO43" s="1"/>
      <c r="BR43" s="1"/>
      <c r="BV43" s="1"/>
      <c r="BX43" s="1"/>
      <c r="DA43" s="1"/>
    </row>
    <row r="44" spans="1:105" x14ac:dyDescent="0.3">
      <c r="A44" s="1">
        <v>8000</v>
      </c>
      <c r="B44" s="1">
        <v>8950</v>
      </c>
      <c r="C44" s="1">
        <v>8583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A44" s="1"/>
      <c r="AB44" s="1"/>
      <c r="AC44" s="1"/>
      <c r="AD44" s="1"/>
      <c r="AF44" s="1"/>
      <c r="AG44" s="1"/>
      <c r="AH44" s="1"/>
      <c r="AI44" s="1"/>
      <c r="AJ44" s="1"/>
      <c r="AK44" s="1"/>
      <c r="AL44" s="1"/>
      <c r="AN44" s="1"/>
      <c r="AO44" s="1"/>
      <c r="AP44" s="1"/>
      <c r="AQ44" s="1"/>
      <c r="AS44" s="1"/>
      <c r="AT44" s="1"/>
      <c r="AU44" s="1"/>
      <c r="AV44" s="1"/>
      <c r="AZ44" s="1"/>
      <c r="BA44" s="1"/>
      <c r="BB44" s="1"/>
      <c r="BC44" s="1"/>
      <c r="BE44" s="1"/>
      <c r="BG44" s="1"/>
      <c r="BI44" s="1"/>
      <c r="BJ44" s="1"/>
      <c r="BK44" s="1"/>
      <c r="BL44" s="1"/>
      <c r="BM44" s="1"/>
      <c r="BN44" s="1"/>
      <c r="BR44" s="1"/>
      <c r="BV44" s="1"/>
      <c r="BX44" s="1"/>
      <c r="CH44" s="1"/>
      <c r="CI44" s="1"/>
      <c r="CL44" s="1"/>
      <c r="DA44" s="1"/>
    </row>
    <row r="45" spans="1:105" x14ac:dyDescent="0.3">
      <c r="A45" s="1">
        <v>9000</v>
      </c>
      <c r="B45" s="1">
        <v>8990</v>
      </c>
      <c r="C45" s="1">
        <v>8791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A45" s="1"/>
      <c r="AB45" s="1"/>
      <c r="AC45" s="1"/>
      <c r="AD45" s="1"/>
      <c r="AF45" s="1"/>
      <c r="AG45" s="1"/>
      <c r="AH45" s="1"/>
      <c r="AI45" s="1"/>
      <c r="AJ45" s="1"/>
      <c r="AK45" s="1"/>
      <c r="AN45" s="1"/>
      <c r="AO45" s="1"/>
      <c r="AQ45" s="1"/>
      <c r="AS45" s="1"/>
      <c r="AT45" s="1"/>
      <c r="AU45" s="1"/>
      <c r="AV45" s="1"/>
      <c r="AY45" s="1"/>
      <c r="AZ45" s="1"/>
      <c r="BA45" s="1"/>
      <c r="BB45" s="1"/>
      <c r="BC45" s="1"/>
      <c r="BE45" s="1"/>
      <c r="BG45" s="1"/>
      <c r="BI45" s="1"/>
      <c r="BJ45" s="1"/>
      <c r="BK45" s="1"/>
      <c r="BL45" s="1"/>
      <c r="BM45" s="1"/>
      <c r="BN45" s="1"/>
      <c r="BO45" s="1"/>
      <c r="BQ45" s="1"/>
      <c r="BR45" s="1"/>
      <c r="BS45" s="1"/>
      <c r="BV45" s="1"/>
      <c r="BX45" s="1"/>
      <c r="CH45" s="1"/>
      <c r="CI45" s="1"/>
      <c r="CL45" s="1"/>
      <c r="DA45" s="1"/>
    </row>
    <row r="46" spans="1:105" x14ac:dyDescent="0.3">
      <c r="A46" s="1">
        <v>8000</v>
      </c>
      <c r="B46" s="1">
        <v>7715</v>
      </c>
      <c r="C46" s="1">
        <v>8018</v>
      </c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AA46" s="1"/>
      <c r="AB46" s="1"/>
      <c r="AC46" s="1"/>
      <c r="AD46" s="1"/>
      <c r="AF46" s="1"/>
      <c r="AG46" s="1"/>
      <c r="AH46" s="1"/>
      <c r="AI46" s="1"/>
      <c r="AJ46" s="1"/>
      <c r="AK46" s="1"/>
      <c r="AM46" s="1"/>
      <c r="AN46" s="1"/>
      <c r="AO46" s="1"/>
      <c r="AP46" s="1"/>
      <c r="AS46" s="1"/>
      <c r="AT46" s="1"/>
      <c r="AU46" s="1"/>
      <c r="AV46" s="1"/>
      <c r="AZ46" s="1"/>
      <c r="BA46" s="1"/>
      <c r="BB46" s="1"/>
      <c r="BE46" s="1"/>
      <c r="BG46" s="1"/>
      <c r="BI46" s="1"/>
      <c r="BJ46" s="1"/>
      <c r="BK46" s="1"/>
      <c r="BM46" s="1"/>
      <c r="BN46" s="1"/>
      <c r="BQ46" s="1"/>
      <c r="BR46" s="1"/>
      <c r="BV46" s="1"/>
      <c r="BX46" s="1"/>
      <c r="CI46" s="1"/>
      <c r="CL46" s="1"/>
      <c r="DA46" s="1"/>
    </row>
    <row r="47" spans="1:105" x14ac:dyDescent="0.3">
      <c r="A47" s="1">
        <v>9000</v>
      </c>
      <c r="B47" s="1">
        <v>7941</v>
      </c>
      <c r="C47" s="1">
        <v>7992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AA47" s="1"/>
      <c r="AB47" s="1"/>
      <c r="AC47" s="1"/>
      <c r="AD47" s="1"/>
      <c r="AF47" s="1"/>
      <c r="AG47" s="1"/>
      <c r="AH47" s="1"/>
      <c r="AI47" s="1"/>
      <c r="AK47" s="1"/>
      <c r="AL47" s="1"/>
      <c r="AN47" s="1"/>
      <c r="AO47" s="1"/>
      <c r="AP47" s="1"/>
      <c r="AS47" s="1"/>
      <c r="AT47" s="1"/>
      <c r="AU47" s="1"/>
      <c r="AZ47" s="1"/>
      <c r="BA47" s="1"/>
      <c r="BB47" s="1"/>
      <c r="BC47" s="1"/>
      <c r="BE47" s="1"/>
      <c r="BG47" s="1"/>
      <c r="BI47" s="1"/>
      <c r="BJ47" s="1"/>
      <c r="BK47" s="1"/>
      <c r="BL47" s="1"/>
      <c r="BM47" s="1"/>
      <c r="BN47" s="1"/>
      <c r="BQ47" s="1"/>
      <c r="BR47" s="1"/>
      <c r="BS47" s="1"/>
      <c r="BV47" s="1"/>
      <c r="BX47" s="1"/>
      <c r="CH47" s="1"/>
      <c r="CI47" s="1"/>
      <c r="CL47" s="1"/>
      <c r="DA47" s="1"/>
    </row>
    <row r="48" spans="1:105" x14ac:dyDescent="0.3">
      <c r="A48" s="1">
        <v>10000</v>
      </c>
      <c r="B48" s="1">
        <v>8998</v>
      </c>
      <c r="C48" s="1">
        <v>8781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AA48" s="1"/>
      <c r="AB48" s="1"/>
      <c r="AC48" s="1"/>
      <c r="AD48" s="1"/>
      <c r="AF48" s="1"/>
      <c r="AG48" s="1"/>
      <c r="AH48" s="1"/>
      <c r="AI48" s="1"/>
      <c r="AJ48" s="1"/>
      <c r="AK48" s="1"/>
      <c r="AL48" s="1"/>
      <c r="AN48" s="1"/>
      <c r="AO48" s="1"/>
      <c r="AP48" s="1"/>
      <c r="AQ48" s="1"/>
      <c r="AS48" s="1"/>
      <c r="AT48" s="1"/>
      <c r="AU48" s="1"/>
      <c r="AV48" s="1"/>
      <c r="AY48" s="1"/>
      <c r="AZ48" s="1"/>
      <c r="BA48" s="1"/>
      <c r="BB48" s="1"/>
      <c r="BE48" s="1"/>
      <c r="BG48" s="1"/>
      <c r="BI48" s="1"/>
      <c r="BK48" s="1"/>
      <c r="BL48" s="1"/>
      <c r="BM48" s="1"/>
      <c r="BN48" s="1"/>
      <c r="BO48" s="1"/>
      <c r="BQ48" s="1"/>
      <c r="BR48" s="1"/>
      <c r="BV48" s="1"/>
      <c r="BX48" s="1"/>
      <c r="CH48" s="1"/>
      <c r="CI48" s="1"/>
      <c r="CL48" s="1"/>
      <c r="DA48" s="1"/>
    </row>
    <row r="49" spans="1:105" x14ac:dyDescent="0.3">
      <c r="A49" s="1">
        <v>8000</v>
      </c>
      <c r="B49" s="1">
        <v>8904</v>
      </c>
      <c r="C49" s="1">
        <v>8626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AA49" s="1"/>
      <c r="AB49" s="1"/>
      <c r="AC49" s="1"/>
      <c r="AD49" s="1"/>
      <c r="AF49" s="1"/>
      <c r="AG49" s="1"/>
      <c r="AH49" s="1"/>
      <c r="AI49" s="1"/>
      <c r="AJ49" s="1"/>
      <c r="AK49" s="1"/>
      <c r="AL49" s="1"/>
      <c r="AN49" s="1"/>
      <c r="AO49" s="1"/>
      <c r="AP49" s="1"/>
      <c r="AQ49" s="1"/>
      <c r="AS49" s="1"/>
      <c r="AT49" s="1"/>
      <c r="AU49" s="1"/>
      <c r="AV49" s="1"/>
      <c r="AX49" s="1"/>
      <c r="AZ49" s="1"/>
      <c r="BA49" s="1"/>
      <c r="BB49" s="1"/>
      <c r="BC49" s="1"/>
      <c r="BD49" s="1"/>
      <c r="BE49" s="1"/>
      <c r="BF49" s="1"/>
      <c r="BG49" s="1"/>
      <c r="BI49" s="1"/>
      <c r="BJ49" s="1"/>
      <c r="BK49" s="1"/>
      <c r="BL49" s="1"/>
      <c r="BM49" s="1"/>
      <c r="BN49" s="1"/>
      <c r="BO49" s="1"/>
      <c r="BR49" s="1"/>
      <c r="BV49" s="1"/>
      <c r="BX49" s="1"/>
      <c r="CH49" s="1"/>
      <c r="CI49" s="1"/>
      <c r="CL49" s="1"/>
      <c r="DA49" s="1"/>
    </row>
    <row r="50" spans="1:105" x14ac:dyDescent="0.3">
      <c r="A50" s="1">
        <v>10000</v>
      </c>
      <c r="B50" s="1">
        <v>10418</v>
      </c>
      <c r="C50" s="1">
        <v>10309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AA50" s="1"/>
      <c r="AB50" s="1"/>
      <c r="AC50" s="1"/>
      <c r="AD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S50" s="1"/>
      <c r="AT50" s="1"/>
      <c r="AU50" s="1"/>
      <c r="AV50" s="1"/>
      <c r="AX50" s="1"/>
      <c r="AY50" s="1"/>
      <c r="AZ50" s="1"/>
      <c r="BA50" s="1"/>
      <c r="BB50" s="1"/>
      <c r="BC50" s="1"/>
      <c r="BD50" s="1"/>
      <c r="BE50" s="1"/>
      <c r="BG50" s="1"/>
      <c r="BI50" s="1"/>
      <c r="BJ50" s="1"/>
      <c r="BK50" s="1"/>
      <c r="BL50" s="1"/>
      <c r="BM50" s="1"/>
      <c r="BN50" s="1"/>
      <c r="BO50" s="1"/>
      <c r="BQ50" s="1"/>
      <c r="BR50" s="1"/>
      <c r="BS50" s="1"/>
      <c r="BV50" s="1"/>
      <c r="BX50" s="1"/>
      <c r="CH50" s="1"/>
      <c r="CI50" s="1"/>
      <c r="CL50" s="1"/>
      <c r="DA50" s="1"/>
    </row>
    <row r="51" spans="1:105" x14ac:dyDescent="0.3">
      <c r="A51" s="1">
        <v>8000</v>
      </c>
      <c r="B51" s="1">
        <v>8311</v>
      </c>
      <c r="C51" s="1">
        <v>8247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A51" s="1"/>
      <c r="AB51" s="1"/>
      <c r="AC51" s="1"/>
      <c r="AD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S51" s="1"/>
      <c r="AT51" s="1"/>
      <c r="AU51" s="1"/>
      <c r="AV51" s="1"/>
      <c r="AX51" s="1"/>
      <c r="AY51" s="1"/>
      <c r="AZ51" s="1"/>
      <c r="BA51" s="1"/>
      <c r="BB51" s="1"/>
      <c r="BG51" s="1"/>
      <c r="BI51" s="1"/>
      <c r="BJ51" s="1"/>
      <c r="BK51" s="1"/>
      <c r="BL51" s="1"/>
      <c r="BM51" s="1"/>
      <c r="BN51" s="1"/>
      <c r="BO51" s="1"/>
      <c r="BQ51" s="1"/>
      <c r="BR51" s="1"/>
      <c r="BV51" s="1"/>
      <c r="BX51" s="1"/>
      <c r="CH51" s="1"/>
      <c r="CI51" s="1"/>
      <c r="CK51" s="1"/>
      <c r="CL51" s="1"/>
      <c r="DA51" s="1"/>
    </row>
    <row r="52" spans="1:105" x14ac:dyDescent="0.3">
      <c r="A52" s="1">
        <v>10000</v>
      </c>
      <c r="B52" s="1">
        <v>9518</v>
      </c>
      <c r="C52" s="1">
        <v>9211</v>
      </c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A52" s="1"/>
      <c r="AB52" s="1"/>
      <c r="AC52" s="1"/>
      <c r="AD52" s="1"/>
      <c r="AF52" s="1"/>
      <c r="AG52" s="1"/>
      <c r="AH52" s="1"/>
      <c r="AI52" s="1"/>
      <c r="AK52" s="1"/>
      <c r="AN52" s="1"/>
      <c r="AO52" s="1"/>
      <c r="AP52" s="1"/>
      <c r="AQ52" s="1"/>
      <c r="AS52" s="1"/>
      <c r="AT52" s="1"/>
      <c r="AU52" s="1"/>
      <c r="AV52" s="1"/>
      <c r="AX52" s="1"/>
      <c r="AY52" s="1"/>
      <c r="AZ52" s="1"/>
      <c r="BA52" s="1"/>
      <c r="BB52" s="1"/>
      <c r="BC52" s="1"/>
      <c r="BG52" s="1"/>
      <c r="BI52" s="1"/>
      <c r="BJ52" s="1"/>
      <c r="BK52" s="1"/>
      <c r="BL52" s="1"/>
      <c r="BM52" s="1"/>
      <c r="BN52" s="1"/>
      <c r="BQ52" s="1"/>
      <c r="BR52" s="1"/>
      <c r="BV52" s="1"/>
      <c r="BX52" s="1"/>
      <c r="CH52" s="1"/>
      <c r="CI52" s="1"/>
      <c r="CL52" s="1"/>
      <c r="DA52" s="1"/>
    </row>
    <row r="53" spans="1:105" x14ac:dyDescent="0.3">
      <c r="A53" s="1">
        <v>9000</v>
      </c>
      <c r="B53" s="1">
        <v>8798</v>
      </c>
      <c r="C53" s="1">
        <v>8687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A53" s="1"/>
      <c r="AB53" s="1"/>
      <c r="AC53" s="1"/>
      <c r="AD53" s="1"/>
      <c r="AF53" s="1"/>
      <c r="AG53" s="1"/>
      <c r="AH53" s="1"/>
      <c r="AI53" s="1"/>
      <c r="AK53" s="1"/>
      <c r="AL53" s="1"/>
      <c r="AN53" s="1"/>
      <c r="AO53" s="1"/>
      <c r="AP53" s="1"/>
      <c r="AS53" s="1"/>
      <c r="AT53" s="1"/>
      <c r="AU53" s="1"/>
      <c r="AV53" s="1"/>
      <c r="AX53" s="1"/>
      <c r="AZ53" s="1"/>
      <c r="BA53" s="1"/>
      <c r="BB53" s="1"/>
      <c r="BE53" s="1"/>
      <c r="BG53" s="1"/>
      <c r="BI53" s="1"/>
      <c r="BJ53" s="1"/>
      <c r="BK53" s="1"/>
      <c r="BL53" s="1"/>
      <c r="BM53" s="1"/>
      <c r="BN53" s="1"/>
      <c r="BO53" s="1"/>
      <c r="BQ53" s="1"/>
      <c r="BR53" s="1"/>
      <c r="BV53" s="1"/>
      <c r="BX53" s="1"/>
      <c r="CH53" s="1"/>
      <c r="CI53" s="1"/>
      <c r="CL53" s="1"/>
      <c r="DA53" s="1"/>
    </row>
    <row r="54" spans="1:105" x14ac:dyDescent="0.3">
      <c r="A54" s="1">
        <v>9000</v>
      </c>
      <c r="B54" s="1">
        <v>8500</v>
      </c>
      <c r="C54" s="1">
        <v>8584</v>
      </c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AA54" s="1"/>
      <c r="AB54" s="1"/>
      <c r="AC54" s="1"/>
      <c r="AD54" s="1"/>
      <c r="AF54" s="1"/>
      <c r="AG54" s="1"/>
      <c r="AH54" s="1"/>
      <c r="AI54" s="1"/>
      <c r="AJ54" s="1"/>
      <c r="AK54" s="1"/>
      <c r="AN54" s="1"/>
      <c r="AO54" s="1"/>
      <c r="AP54" s="1"/>
      <c r="AS54" s="1"/>
      <c r="AT54" s="1"/>
      <c r="AU54" s="1"/>
      <c r="AV54" s="1"/>
      <c r="AZ54" s="1"/>
      <c r="BA54" s="1"/>
      <c r="BB54" s="1"/>
      <c r="BC54" s="1"/>
      <c r="BE54" s="1"/>
      <c r="BF54" s="1"/>
      <c r="BG54" s="1"/>
      <c r="BI54" s="1"/>
      <c r="BJ54" s="1"/>
      <c r="BK54" s="1"/>
      <c r="BL54" s="1"/>
      <c r="BM54" s="1"/>
      <c r="BN54" s="1"/>
      <c r="BO54" s="1"/>
      <c r="BQ54" s="1"/>
      <c r="BR54" s="1"/>
      <c r="BV54" s="1"/>
      <c r="BX54" s="1"/>
      <c r="CH54" s="1"/>
      <c r="CI54" s="1"/>
      <c r="CL54" s="1"/>
      <c r="DA54" s="1"/>
    </row>
    <row r="55" spans="1:105" x14ac:dyDescent="0.3">
      <c r="A55" s="1">
        <v>11000</v>
      </c>
      <c r="B55" s="1">
        <v>10002</v>
      </c>
      <c r="C55" s="1">
        <v>9953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AA55" s="1"/>
      <c r="AB55" s="1"/>
      <c r="AC55" s="1"/>
      <c r="AD55" s="1"/>
      <c r="AF55" s="1"/>
      <c r="AG55" s="1"/>
      <c r="AH55" s="1"/>
      <c r="AI55" s="1"/>
      <c r="AK55" s="1"/>
      <c r="AL55" s="1"/>
      <c r="AN55" s="1"/>
      <c r="AO55" s="1"/>
      <c r="AP55" s="1"/>
      <c r="AS55" s="1"/>
      <c r="AT55" s="1"/>
      <c r="AU55" s="1"/>
      <c r="AV55" s="1"/>
      <c r="AZ55" s="1"/>
      <c r="BA55" s="1"/>
      <c r="BB55" s="1"/>
      <c r="BC55" s="1"/>
      <c r="BE55" s="1"/>
      <c r="BG55" s="1"/>
      <c r="BI55" s="1"/>
      <c r="BJ55" s="1"/>
      <c r="BK55" s="1"/>
      <c r="BL55" s="1"/>
      <c r="BM55" s="1"/>
      <c r="BN55" s="1"/>
      <c r="BO55" s="1"/>
      <c r="BQ55" s="1"/>
      <c r="BR55" s="1"/>
      <c r="BV55" s="1"/>
      <c r="BX55" s="1"/>
      <c r="CH55" s="1"/>
      <c r="CI55" s="1"/>
      <c r="CL55" s="1"/>
      <c r="DA55" s="1"/>
    </row>
    <row r="56" spans="1:105" x14ac:dyDescent="0.3">
      <c r="A56" s="1">
        <v>5000</v>
      </c>
      <c r="B56" s="1">
        <v>4895</v>
      </c>
      <c r="C56" s="1">
        <v>4701</v>
      </c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A56" s="1"/>
      <c r="AB56" s="1"/>
      <c r="AC56" s="1"/>
      <c r="AD56" s="1"/>
      <c r="AF56" s="1"/>
      <c r="AG56" s="1"/>
      <c r="AH56" s="1"/>
      <c r="AI56" s="1"/>
      <c r="AK56" s="1"/>
      <c r="AL56" s="1"/>
      <c r="AN56" s="1"/>
      <c r="AO56" s="1"/>
      <c r="AS56" s="1"/>
      <c r="AT56" s="1"/>
      <c r="AU56" s="1"/>
      <c r="AZ56" s="1"/>
      <c r="BA56" s="1"/>
      <c r="BB56" s="1"/>
      <c r="BG56" s="1"/>
      <c r="BI56" s="1"/>
      <c r="BK56" s="1"/>
      <c r="BM56" s="1"/>
      <c r="BQ56" s="1"/>
      <c r="BR56" s="1"/>
      <c r="BV56" s="1"/>
      <c r="BX56" s="1"/>
      <c r="CL56" s="1"/>
      <c r="DA56" s="1"/>
    </row>
    <row r="57" spans="1:105" x14ac:dyDescent="0.3">
      <c r="A57" s="1">
        <v>10000</v>
      </c>
      <c r="B57" s="1">
        <v>9657</v>
      </c>
      <c r="C57" s="1">
        <v>9672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A57" s="1"/>
      <c r="AB57" s="1"/>
      <c r="AC57" s="1"/>
      <c r="AD57" s="1"/>
      <c r="AF57" s="1"/>
      <c r="AG57" s="1"/>
      <c r="AH57" s="1"/>
      <c r="AI57" s="1"/>
      <c r="AJ57" s="1"/>
      <c r="AK57" s="1"/>
      <c r="AL57" s="1"/>
      <c r="AN57" s="1"/>
      <c r="AO57" s="1"/>
      <c r="AP57" s="1"/>
      <c r="AQ57" s="1"/>
      <c r="AS57" s="1"/>
      <c r="AT57" s="1"/>
      <c r="AU57" s="1"/>
      <c r="AV57" s="1"/>
      <c r="AX57" s="1"/>
      <c r="AY57" s="1"/>
      <c r="AZ57" s="1"/>
      <c r="BA57" s="1"/>
      <c r="BB57" s="1"/>
      <c r="BE57" s="1"/>
      <c r="BG57" s="1"/>
      <c r="BI57" s="1"/>
      <c r="BJ57" s="1"/>
      <c r="BK57" s="1"/>
      <c r="BL57" s="1"/>
      <c r="BM57" s="1"/>
      <c r="BN57" s="1"/>
      <c r="BO57" s="1"/>
      <c r="BR57" s="1"/>
      <c r="BV57" s="1"/>
      <c r="BX57" s="1"/>
      <c r="CH57" s="1"/>
      <c r="CI57" s="1"/>
      <c r="CK57" s="1"/>
      <c r="CL57" s="1"/>
      <c r="DA57" s="1"/>
    </row>
    <row r="58" spans="1:105" x14ac:dyDescent="0.3">
      <c r="A58" s="1">
        <v>9000</v>
      </c>
      <c r="B58" s="1">
        <v>10076</v>
      </c>
      <c r="C58" s="1">
        <v>10220</v>
      </c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A58" s="1"/>
      <c r="AB58" s="1"/>
      <c r="AC58" s="1"/>
      <c r="AD58" s="1"/>
      <c r="AF58" s="1"/>
      <c r="AG58" s="1"/>
      <c r="AH58" s="1"/>
      <c r="AI58" s="1"/>
      <c r="AJ58" s="1"/>
      <c r="AK58" s="1"/>
      <c r="AL58" s="1"/>
      <c r="AN58" s="1"/>
      <c r="AO58" s="1"/>
      <c r="AQ58" s="1"/>
      <c r="AS58" s="1"/>
      <c r="AT58" s="1"/>
      <c r="AU58" s="1"/>
      <c r="AV58" s="1"/>
      <c r="AX58" s="1"/>
      <c r="AZ58" s="1"/>
      <c r="BA58" s="1"/>
      <c r="BB58" s="1"/>
      <c r="BC58" s="1"/>
      <c r="BE58" s="1"/>
      <c r="BG58" s="1"/>
      <c r="BI58" s="1"/>
      <c r="BJ58" s="1"/>
      <c r="BK58" s="1"/>
      <c r="BL58" s="1"/>
      <c r="BM58" s="1"/>
      <c r="BN58" s="1"/>
      <c r="BO58" s="1"/>
      <c r="BQ58" s="1"/>
      <c r="BR58" s="1"/>
      <c r="BS58" s="1"/>
      <c r="BV58" s="1"/>
      <c r="BX58" s="1"/>
      <c r="CH58" s="1"/>
      <c r="CI58" s="1"/>
      <c r="CL58" s="1"/>
      <c r="DA58" s="1"/>
    </row>
    <row r="59" spans="1:105" x14ac:dyDescent="0.3">
      <c r="A59" s="1">
        <v>10000</v>
      </c>
      <c r="B59" s="1">
        <v>9085</v>
      </c>
      <c r="C59" s="1">
        <v>8801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A59" s="1"/>
      <c r="AB59" s="1"/>
      <c r="AC59" s="1"/>
      <c r="AD59" s="1"/>
      <c r="AF59" s="1"/>
      <c r="AG59" s="1"/>
      <c r="AH59" s="1"/>
      <c r="AI59" s="1"/>
      <c r="AJ59" s="1"/>
      <c r="AK59" s="1"/>
      <c r="AN59" s="1"/>
      <c r="AO59" s="1"/>
      <c r="AP59" s="1"/>
      <c r="AS59" s="1"/>
      <c r="AT59" s="1"/>
      <c r="AU59" s="1"/>
      <c r="AV59" s="1"/>
      <c r="AX59" s="1"/>
      <c r="AY59" s="1"/>
      <c r="AZ59" s="1"/>
      <c r="BA59" s="1"/>
      <c r="BB59" s="1"/>
      <c r="BE59" s="1"/>
      <c r="BG59" s="1"/>
      <c r="BI59" s="1"/>
      <c r="BJ59" s="1"/>
      <c r="BK59" s="1"/>
      <c r="BL59" s="1"/>
      <c r="BM59" s="1"/>
      <c r="BN59" s="1"/>
      <c r="BQ59" s="1"/>
      <c r="BR59" s="1"/>
      <c r="BV59" s="1"/>
      <c r="BX59" s="1"/>
      <c r="CH59" s="1"/>
      <c r="CI59" s="1"/>
      <c r="CL59" s="1"/>
      <c r="DA59" s="1"/>
    </row>
    <row r="60" spans="1:105" x14ac:dyDescent="0.3">
      <c r="A60" s="1">
        <v>8000</v>
      </c>
      <c r="B60" s="1">
        <v>8491</v>
      </c>
      <c r="C60" s="1">
        <v>8333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A60" s="1"/>
      <c r="AB60" s="1"/>
      <c r="AC60" s="1"/>
      <c r="AD60" s="1"/>
      <c r="AF60" s="1"/>
      <c r="AG60" s="1"/>
      <c r="AH60" s="1"/>
      <c r="AI60" s="1"/>
      <c r="AK60" s="1"/>
      <c r="AL60" s="1"/>
      <c r="AN60" s="1"/>
      <c r="AO60" s="1"/>
      <c r="AP60" s="1"/>
      <c r="AS60" s="1"/>
      <c r="AT60" s="1"/>
      <c r="AU60" s="1"/>
      <c r="AV60" s="1"/>
      <c r="AZ60" s="1"/>
      <c r="BA60" s="1"/>
      <c r="BB60" s="1"/>
      <c r="BC60" s="1"/>
      <c r="BE60" s="1"/>
      <c r="BG60" s="1"/>
      <c r="BI60" s="1"/>
      <c r="BK60" s="1"/>
      <c r="BL60" s="1"/>
      <c r="BM60" s="1"/>
      <c r="BN60" s="1"/>
      <c r="BO60" s="1"/>
      <c r="BQ60" s="1"/>
      <c r="BR60" s="1"/>
      <c r="BV60" s="1"/>
      <c r="BX60" s="1"/>
      <c r="CH60" s="1"/>
      <c r="CI60" s="1"/>
      <c r="CL60" s="1"/>
      <c r="DA60" s="1"/>
    </row>
    <row r="61" spans="1:105" x14ac:dyDescent="0.3">
      <c r="A61" s="1">
        <v>8000</v>
      </c>
      <c r="B61" s="1">
        <v>9164</v>
      </c>
      <c r="C61" s="1">
        <v>9324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A61" s="1"/>
      <c r="AB61" s="1"/>
      <c r="AC61" s="1"/>
      <c r="AD61" s="1"/>
      <c r="AF61" s="1"/>
      <c r="AG61" s="1"/>
      <c r="AH61" s="1"/>
      <c r="AI61" s="1"/>
      <c r="AJ61" s="1"/>
      <c r="AK61" s="1"/>
      <c r="AL61" s="1"/>
      <c r="AN61" s="1"/>
      <c r="AO61" s="1"/>
      <c r="AP61" s="1"/>
      <c r="AQ61" s="1"/>
      <c r="AS61" s="1"/>
      <c r="AT61" s="1"/>
      <c r="AU61" s="1"/>
      <c r="AV61" s="1"/>
      <c r="AY61" s="1"/>
      <c r="AZ61" s="1"/>
      <c r="BA61" s="1"/>
      <c r="BB61" s="1"/>
      <c r="BD61" s="1"/>
      <c r="BE61" s="1"/>
      <c r="BG61" s="1"/>
      <c r="BI61" s="1"/>
      <c r="BJ61" s="1"/>
      <c r="BK61" s="1"/>
      <c r="BL61" s="1"/>
      <c r="BM61" s="1"/>
      <c r="BN61" s="1"/>
      <c r="BO61" s="1"/>
      <c r="BQ61" s="1"/>
      <c r="BR61" s="1"/>
      <c r="BV61" s="1"/>
      <c r="BX61" s="1"/>
      <c r="CH61" s="1"/>
      <c r="CI61" s="1"/>
      <c r="CL61" s="1"/>
      <c r="DA61" s="1"/>
    </row>
    <row r="62" spans="1:105" x14ac:dyDescent="0.3">
      <c r="A62" s="1">
        <v>7000</v>
      </c>
      <c r="B62" s="1">
        <v>6869</v>
      </c>
      <c r="C62" s="1">
        <v>7023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A62" s="1"/>
      <c r="AB62" s="1"/>
      <c r="AC62" s="1"/>
      <c r="AD62" s="1"/>
      <c r="AF62" s="1"/>
      <c r="AG62" s="1"/>
      <c r="AH62" s="1"/>
      <c r="AI62" s="1"/>
      <c r="AJ62" s="1"/>
      <c r="AK62" s="1"/>
      <c r="AL62" s="1"/>
      <c r="AN62" s="1"/>
      <c r="AO62" s="1"/>
      <c r="AS62" s="1"/>
      <c r="AT62" s="1"/>
      <c r="AU62" s="1"/>
      <c r="AY62" s="1"/>
      <c r="AZ62" s="1"/>
      <c r="BB62" s="1"/>
      <c r="BG62" s="1"/>
      <c r="BI62" s="1"/>
      <c r="BK62" s="1"/>
      <c r="BL62" s="1"/>
      <c r="BM62" s="1"/>
      <c r="BN62" s="1"/>
      <c r="BR62" s="1"/>
      <c r="BS62" s="1"/>
      <c r="BV62" s="1"/>
      <c r="BX62" s="1"/>
      <c r="CI62" s="1"/>
      <c r="CL62" s="1"/>
      <c r="DA62" s="1"/>
    </row>
    <row r="63" spans="1:105" x14ac:dyDescent="0.3">
      <c r="A63" s="1">
        <v>8000</v>
      </c>
      <c r="B63" s="1">
        <v>7253</v>
      </c>
      <c r="C63" s="1">
        <v>7494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A63" s="1"/>
      <c r="AB63" s="1"/>
      <c r="AC63" s="1"/>
      <c r="AD63" s="1"/>
      <c r="AF63" s="1"/>
      <c r="AG63" s="1"/>
      <c r="AH63" s="1"/>
      <c r="AI63" s="1"/>
      <c r="AK63" s="1"/>
      <c r="AN63" s="1"/>
      <c r="AO63" s="1"/>
      <c r="AP63" s="1"/>
      <c r="AS63" s="1"/>
      <c r="AT63" s="1"/>
      <c r="AU63" s="1"/>
      <c r="AZ63" s="1"/>
      <c r="BA63" s="1"/>
      <c r="BB63" s="1"/>
      <c r="BG63" s="1"/>
      <c r="BI63" s="1"/>
      <c r="BK63" s="1"/>
      <c r="BL63" s="1"/>
      <c r="BM63" s="1"/>
      <c r="BN63" s="1"/>
      <c r="BO63" s="1"/>
      <c r="BQ63" s="1"/>
      <c r="BR63" s="1"/>
      <c r="BV63" s="1"/>
      <c r="BX63" s="1"/>
      <c r="CI63" s="1"/>
      <c r="CL63" s="1"/>
      <c r="DA63" s="1"/>
    </row>
    <row r="64" spans="1:105" x14ac:dyDescent="0.3">
      <c r="A64" s="1">
        <v>2000</v>
      </c>
      <c r="B64" s="1">
        <v>3620</v>
      </c>
      <c r="C64" s="1">
        <v>2226</v>
      </c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F64" s="1"/>
      <c r="AG64" s="1"/>
      <c r="AH64" s="1"/>
      <c r="AI64" s="1"/>
      <c r="AK64" s="1"/>
      <c r="AN64" s="1"/>
      <c r="AO64" s="1"/>
      <c r="AT64" s="1"/>
      <c r="AU64" s="1"/>
      <c r="BA64" s="1"/>
      <c r="BG64" s="1"/>
      <c r="BI64" s="1"/>
      <c r="BM64" s="1"/>
      <c r="BV64" s="1"/>
      <c r="BX64" s="1"/>
    </row>
    <row r="65" spans="1:105" x14ac:dyDescent="0.3">
      <c r="A65" s="1">
        <v>7000</v>
      </c>
      <c r="B65" s="1">
        <v>6649</v>
      </c>
      <c r="C65" s="1">
        <v>6796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AA65" s="1"/>
      <c r="AB65" s="1"/>
      <c r="AC65" s="1"/>
      <c r="AD65" s="1"/>
      <c r="AF65" s="1"/>
      <c r="AG65" s="1"/>
      <c r="AH65" s="1"/>
      <c r="AI65" s="1"/>
      <c r="AJ65" s="1"/>
      <c r="AK65" s="1"/>
      <c r="AN65" s="1"/>
      <c r="AO65" s="1"/>
      <c r="AP65" s="1"/>
      <c r="AS65" s="1"/>
      <c r="AT65" s="1"/>
      <c r="AU65" s="1"/>
      <c r="AZ65" s="1"/>
      <c r="BA65" s="1"/>
      <c r="BB65" s="1"/>
      <c r="BC65" s="1"/>
      <c r="BE65" s="1"/>
      <c r="BG65" s="1"/>
      <c r="BI65" s="1"/>
      <c r="BJ65" s="1"/>
      <c r="BL65" s="1"/>
      <c r="BM65" s="1"/>
      <c r="BN65" s="1"/>
      <c r="BQ65" s="1"/>
      <c r="BR65" s="1"/>
      <c r="BV65" s="1"/>
      <c r="BX65" s="1"/>
      <c r="CI65" s="1"/>
      <c r="CL65" s="1"/>
      <c r="DA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4605-F831-47C5-88D9-31F7C9B33B91}">
  <dimension ref="A1:N577"/>
  <sheetViews>
    <sheetView workbookViewId="0">
      <selection activeCell="E1" sqref="E1:E1048576"/>
    </sheetView>
  </sheetViews>
  <sheetFormatPr defaultRowHeight="14.4" x14ac:dyDescent="0.3"/>
  <sheetData>
    <row r="1" spans="1:14" x14ac:dyDescent="0.3">
      <c r="A1" s="1">
        <v>8992</v>
      </c>
      <c r="B1" s="1">
        <v>9239</v>
      </c>
      <c r="C1" s="1">
        <v>9000</v>
      </c>
      <c r="D1" s="1">
        <v>9094</v>
      </c>
      <c r="E1" s="1">
        <v>9086</v>
      </c>
      <c r="I1" s="1"/>
      <c r="J1" s="1"/>
      <c r="L1" s="1"/>
      <c r="M1" s="1"/>
      <c r="N1" s="1"/>
    </row>
    <row r="2" spans="1:14" x14ac:dyDescent="0.3">
      <c r="A2" s="1">
        <v>9523</v>
      </c>
      <c r="B2" s="1">
        <v>9723</v>
      </c>
      <c r="C2" s="1">
        <v>10000</v>
      </c>
      <c r="D2" s="1">
        <v>9788</v>
      </c>
      <c r="E2" s="1">
        <v>9656</v>
      </c>
      <c r="I2" s="1"/>
      <c r="J2" s="1"/>
      <c r="L2" s="1"/>
      <c r="M2" s="1"/>
      <c r="N2" s="1"/>
    </row>
    <row r="3" spans="1:14" x14ac:dyDescent="0.3">
      <c r="A3" s="1">
        <v>9167</v>
      </c>
      <c r="B3" s="1">
        <v>8837</v>
      </c>
      <c r="C3" s="1">
        <v>9000</v>
      </c>
      <c r="D3" s="1">
        <v>8755</v>
      </c>
      <c r="E3" s="1">
        <v>8676</v>
      </c>
      <c r="I3" s="1"/>
      <c r="J3" s="1"/>
      <c r="L3" s="1"/>
      <c r="M3" s="1"/>
      <c r="N3" s="1"/>
    </row>
    <row r="4" spans="1:14" x14ac:dyDescent="0.3">
      <c r="A4" s="1">
        <v>9059</v>
      </c>
      <c r="B4" s="1">
        <v>9088</v>
      </c>
      <c r="C4" s="1">
        <v>9000</v>
      </c>
      <c r="D4" s="1">
        <v>9117</v>
      </c>
      <c r="E4" s="1">
        <v>9310</v>
      </c>
      <c r="I4" s="1"/>
      <c r="J4" s="1"/>
      <c r="L4" s="1"/>
      <c r="M4" s="1"/>
      <c r="N4" s="1"/>
    </row>
    <row r="5" spans="1:14" x14ac:dyDescent="0.3">
      <c r="A5" s="1">
        <v>9209</v>
      </c>
      <c r="B5" s="1">
        <v>8934</v>
      </c>
      <c r="C5" s="1">
        <v>10000</v>
      </c>
      <c r="D5" s="1">
        <v>9427</v>
      </c>
      <c r="E5" s="1">
        <v>8803</v>
      </c>
      <c r="I5" s="1"/>
      <c r="J5" s="1"/>
      <c r="L5" s="1"/>
      <c r="M5" s="1"/>
      <c r="N5" s="1"/>
    </row>
    <row r="6" spans="1:14" x14ac:dyDescent="0.3">
      <c r="A6" s="1">
        <v>9466</v>
      </c>
      <c r="B6" s="1">
        <v>9238</v>
      </c>
      <c r="C6" s="1">
        <v>9000</v>
      </c>
      <c r="D6" s="1">
        <v>9110</v>
      </c>
      <c r="E6" s="1">
        <v>9261</v>
      </c>
      <c r="I6" s="1"/>
      <c r="J6" s="1"/>
      <c r="L6" s="1"/>
      <c r="M6" s="1"/>
      <c r="N6" s="1"/>
    </row>
    <row r="7" spans="1:14" x14ac:dyDescent="0.3">
      <c r="A7" s="1">
        <v>8503</v>
      </c>
      <c r="B7" s="1">
        <v>8553</v>
      </c>
      <c r="C7" s="1">
        <v>8000</v>
      </c>
      <c r="D7" s="1">
        <v>8109</v>
      </c>
      <c r="E7" s="1">
        <v>8389</v>
      </c>
      <c r="I7" s="1"/>
      <c r="J7" s="1"/>
      <c r="L7" s="1"/>
      <c r="M7" s="1"/>
      <c r="N7" s="1"/>
    </row>
    <row r="8" spans="1:14" x14ac:dyDescent="0.3">
      <c r="A8" s="1">
        <v>9348</v>
      </c>
      <c r="B8" s="1">
        <v>8968</v>
      </c>
      <c r="C8" s="1">
        <v>10000</v>
      </c>
      <c r="D8" s="1">
        <v>9768</v>
      </c>
      <c r="E8" s="1">
        <v>9147</v>
      </c>
      <c r="I8" s="1"/>
      <c r="J8" s="1"/>
      <c r="L8" s="1"/>
      <c r="M8" s="1"/>
      <c r="N8" s="1"/>
    </row>
    <row r="9" spans="1:14" x14ac:dyDescent="0.3">
      <c r="A9" s="1">
        <v>8462</v>
      </c>
      <c r="B9" s="1">
        <v>8328</v>
      </c>
      <c r="C9" s="1">
        <v>9000</v>
      </c>
      <c r="D9" s="1">
        <v>8642</v>
      </c>
      <c r="E9" s="1">
        <v>8061</v>
      </c>
      <c r="I9" s="1"/>
      <c r="J9" s="1"/>
      <c r="L9" s="1"/>
      <c r="M9" s="1"/>
      <c r="N9" s="1"/>
    </row>
    <row r="10" spans="1:14" x14ac:dyDescent="0.3">
      <c r="A10" s="1">
        <v>8109</v>
      </c>
      <c r="B10" s="1">
        <v>8242</v>
      </c>
      <c r="C10" s="1">
        <v>8000</v>
      </c>
      <c r="D10" s="1">
        <v>8014</v>
      </c>
      <c r="E10" s="1">
        <v>8170</v>
      </c>
      <c r="I10" s="1"/>
      <c r="J10" s="1"/>
      <c r="L10" s="1"/>
      <c r="M10" s="1"/>
      <c r="N10" s="1"/>
    </row>
    <row r="11" spans="1:14" x14ac:dyDescent="0.3">
      <c r="A11" s="1">
        <v>7401</v>
      </c>
      <c r="B11" s="1">
        <v>7255</v>
      </c>
      <c r="C11" s="1">
        <v>8000</v>
      </c>
      <c r="D11" s="1">
        <v>7785</v>
      </c>
      <c r="E11" s="1">
        <v>7201</v>
      </c>
      <c r="I11" s="1"/>
      <c r="J11" s="1"/>
      <c r="L11" s="1"/>
      <c r="M11" s="1"/>
      <c r="N11" s="1"/>
    </row>
    <row r="12" spans="1:14" x14ac:dyDescent="0.3">
      <c r="A12" s="1">
        <v>9308</v>
      </c>
      <c r="B12" s="1">
        <v>9309</v>
      </c>
      <c r="C12" s="1">
        <v>9000</v>
      </c>
      <c r="D12" s="1">
        <v>9223</v>
      </c>
      <c r="E12" s="1">
        <v>9837</v>
      </c>
      <c r="I12" s="1"/>
      <c r="J12" s="1"/>
      <c r="L12" s="1"/>
      <c r="M12" s="1"/>
      <c r="N12" s="1"/>
    </row>
    <row r="13" spans="1:14" x14ac:dyDescent="0.3">
      <c r="A13" s="1">
        <v>7597</v>
      </c>
      <c r="B13" s="1">
        <v>7538</v>
      </c>
      <c r="C13" s="1">
        <v>7000</v>
      </c>
      <c r="D13" s="1">
        <v>7529</v>
      </c>
      <c r="E13" s="1">
        <v>7550</v>
      </c>
      <c r="I13" s="1"/>
      <c r="J13" s="1"/>
      <c r="L13" s="1"/>
      <c r="M13" s="1"/>
      <c r="N13" s="1"/>
    </row>
    <row r="14" spans="1:14" x14ac:dyDescent="0.3">
      <c r="A14" s="1">
        <v>10910</v>
      </c>
      <c r="B14" s="1">
        <v>11677</v>
      </c>
      <c r="C14" s="1">
        <v>11000</v>
      </c>
      <c r="D14" s="1">
        <v>10814</v>
      </c>
      <c r="E14" s="1">
        <v>10777</v>
      </c>
      <c r="I14" s="1"/>
      <c r="J14" s="1"/>
      <c r="L14" s="1"/>
      <c r="M14" s="1"/>
      <c r="N14" s="1"/>
    </row>
    <row r="15" spans="1:14" x14ac:dyDescent="0.3">
      <c r="A15" s="1">
        <v>7790</v>
      </c>
      <c r="B15" s="1">
        <v>7579</v>
      </c>
      <c r="C15" s="1">
        <v>8000</v>
      </c>
      <c r="D15" s="1">
        <v>7835</v>
      </c>
      <c r="E15" s="1">
        <v>7513</v>
      </c>
      <c r="I15" s="1"/>
      <c r="J15" s="1"/>
      <c r="L15" s="1"/>
      <c r="M15" s="1"/>
      <c r="N15" s="1"/>
    </row>
    <row r="16" spans="1:14" x14ac:dyDescent="0.3">
      <c r="A16" s="1">
        <v>7628</v>
      </c>
      <c r="B16" s="1">
        <v>7010</v>
      </c>
      <c r="C16" s="1">
        <v>7000</v>
      </c>
      <c r="D16" s="1">
        <v>7440</v>
      </c>
      <c r="E16" s="1">
        <v>7756</v>
      </c>
      <c r="I16" s="1"/>
      <c r="J16" s="1"/>
      <c r="L16" s="1"/>
      <c r="M16" s="1"/>
      <c r="N16" s="1"/>
    </row>
    <row r="17" spans="1:14" x14ac:dyDescent="0.3">
      <c r="A17" s="1">
        <v>10008</v>
      </c>
      <c r="B17" s="1">
        <v>10298</v>
      </c>
      <c r="C17" s="1">
        <v>10000</v>
      </c>
      <c r="D17" s="1">
        <v>9965</v>
      </c>
      <c r="E17" s="1">
        <v>10524</v>
      </c>
      <c r="I17" s="1"/>
      <c r="J17" s="1"/>
      <c r="L17" s="1"/>
      <c r="M17" s="1"/>
      <c r="N17" s="1"/>
    </row>
    <row r="18" spans="1:14" x14ac:dyDescent="0.3">
      <c r="A18" s="1">
        <v>8577</v>
      </c>
      <c r="B18" s="1">
        <v>8530</v>
      </c>
      <c r="C18" s="1">
        <v>8000</v>
      </c>
      <c r="D18" s="1">
        <v>8198</v>
      </c>
      <c r="E18" s="1">
        <v>8327</v>
      </c>
      <c r="I18" s="1"/>
      <c r="J18" s="1"/>
      <c r="L18" s="1"/>
      <c r="M18" s="1"/>
      <c r="N18" s="1"/>
    </row>
    <row r="19" spans="1:14" x14ac:dyDescent="0.3">
      <c r="A19" s="1">
        <v>8405</v>
      </c>
      <c r="B19" s="1">
        <v>8595</v>
      </c>
      <c r="C19" s="1">
        <v>8000</v>
      </c>
      <c r="D19" s="1">
        <v>7992</v>
      </c>
      <c r="E19" s="1">
        <v>8217</v>
      </c>
      <c r="I19" s="1"/>
      <c r="J19" s="1"/>
      <c r="L19" s="1"/>
      <c r="M19" s="1"/>
      <c r="N19" s="1"/>
    </row>
    <row r="20" spans="1:14" x14ac:dyDescent="0.3">
      <c r="A20" s="1">
        <v>7400</v>
      </c>
      <c r="B20" s="1">
        <v>7630</v>
      </c>
      <c r="C20" s="1">
        <v>6000</v>
      </c>
      <c r="D20" s="1">
        <v>6615</v>
      </c>
      <c r="E20" s="1">
        <v>7228</v>
      </c>
      <c r="I20" s="1"/>
      <c r="J20" s="1"/>
      <c r="L20" s="1"/>
      <c r="M20" s="1"/>
      <c r="N20" s="1"/>
    </row>
    <row r="21" spans="1:14" x14ac:dyDescent="0.3">
      <c r="A21" s="1">
        <v>9207</v>
      </c>
      <c r="B21" s="1">
        <v>8909</v>
      </c>
      <c r="C21" s="1">
        <v>9000</v>
      </c>
      <c r="D21" s="1">
        <v>9062</v>
      </c>
      <c r="E21" s="1">
        <v>8737</v>
      </c>
      <c r="I21" s="1"/>
      <c r="J21" s="1"/>
      <c r="L21" s="1"/>
      <c r="M21" s="1"/>
      <c r="N21" s="1"/>
    </row>
    <row r="22" spans="1:14" x14ac:dyDescent="0.3">
      <c r="A22" s="1">
        <v>10085</v>
      </c>
      <c r="B22" s="1">
        <v>10309</v>
      </c>
      <c r="C22" s="1">
        <v>11000</v>
      </c>
      <c r="D22" s="1">
        <v>10579</v>
      </c>
      <c r="E22" s="1">
        <v>9884</v>
      </c>
      <c r="I22" s="1"/>
      <c r="J22" s="1"/>
      <c r="L22" s="1"/>
      <c r="M22" s="1"/>
      <c r="N22" s="1"/>
    </row>
    <row r="23" spans="1:14" x14ac:dyDescent="0.3">
      <c r="A23" s="1">
        <v>9369</v>
      </c>
      <c r="B23" s="1">
        <v>9194</v>
      </c>
      <c r="C23" s="1">
        <v>10000</v>
      </c>
      <c r="D23" s="1">
        <v>9680</v>
      </c>
      <c r="E23" s="1">
        <v>8993</v>
      </c>
      <c r="I23" s="1"/>
      <c r="J23" s="1"/>
      <c r="L23" s="1"/>
      <c r="M23" s="1"/>
      <c r="N23" s="1"/>
    </row>
    <row r="24" spans="1:14" x14ac:dyDescent="0.3">
      <c r="A24" s="1">
        <v>8952</v>
      </c>
      <c r="B24" s="1">
        <v>8709</v>
      </c>
      <c r="C24" s="1">
        <v>10000</v>
      </c>
      <c r="D24" s="1">
        <v>9286</v>
      </c>
      <c r="E24" s="1">
        <v>8301</v>
      </c>
      <c r="I24" s="1"/>
      <c r="J24" s="1"/>
      <c r="L24" s="1"/>
      <c r="M24" s="1"/>
      <c r="N24" s="1"/>
    </row>
    <row r="25" spans="1:14" x14ac:dyDescent="0.3">
      <c r="A25" s="1">
        <v>7998</v>
      </c>
      <c r="B25" s="1">
        <v>8134</v>
      </c>
      <c r="C25" s="1">
        <v>8000</v>
      </c>
      <c r="D25" s="1">
        <v>8020</v>
      </c>
      <c r="E25" s="1">
        <v>7945</v>
      </c>
      <c r="I25" s="1"/>
      <c r="J25" s="1"/>
      <c r="L25" s="1"/>
      <c r="M25" s="1"/>
      <c r="N25" s="1"/>
    </row>
    <row r="26" spans="1:14" x14ac:dyDescent="0.3">
      <c r="A26" s="1">
        <v>8505</v>
      </c>
      <c r="B26" s="1">
        <v>8163</v>
      </c>
      <c r="C26" s="1">
        <v>9000</v>
      </c>
      <c r="D26" s="1">
        <v>8539</v>
      </c>
      <c r="E26" s="1">
        <v>8301</v>
      </c>
      <c r="I26" s="1"/>
      <c r="J26" s="1"/>
      <c r="L26" s="1"/>
      <c r="M26" s="1"/>
      <c r="N26" s="1"/>
    </row>
    <row r="27" spans="1:14" x14ac:dyDescent="0.3">
      <c r="A27" s="1">
        <v>6069</v>
      </c>
      <c r="B27" s="1">
        <v>5935</v>
      </c>
      <c r="C27" s="1">
        <v>6000</v>
      </c>
      <c r="D27" s="1">
        <v>5740</v>
      </c>
      <c r="E27" s="1">
        <v>6260</v>
      </c>
      <c r="I27" s="1"/>
      <c r="J27" s="1"/>
      <c r="L27" s="1"/>
      <c r="M27" s="1"/>
      <c r="N27" s="1"/>
    </row>
    <row r="28" spans="1:14" x14ac:dyDescent="0.3">
      <c r="A28" s="1">
        <v>7911</v>
      </c>
      <c r="B28" s="1">
        <v>8128</v>
      </c>
      <c r="C28" s="1">
        <v>8000</v>
      </c>
      <c r="D28" s="1">
        <v>8037</v>
      </c>
      <c r="E28" s="1">
        <v>7753</v>
      </c>
      <c r="I28" s="1"/>
      <c r="J28" s="1"/>
      <c r="L28" s="1"/>
      <c r="M28" s="1"/>
      <c r="N28" s="1"/>
    </row>
    <row r="29" spans="1:14" x14ac:dyDescent="0.3">
      <c r="A29" s="1">
        <v>8917</v>
      </c>
      <c r="B29" s="1">
        <v>8649</v>
      </c>
      <c r="C29" s="1">
        <v>8000</v>
      </c>
      <c r="D29" s="1">
        <v>8619</v>
      </c>
      <c r="E29" s="1">
        <v>8859</v>
      </c>
      <c r="I29" s="1"/>
      <c r="J29" s="1"/>
      <c r="L29" s="1"/>
      <c r="M29" s="1"/>
      <c r="N29" s="1"/>
    </row>
    <row r="30" spans="1:14" x14ac:dyDescent="0.3">
      <c r="A30" s="1">
        <v>9596</v>
      </c>
      <c r="B30" s="1">
        <v>9917</v>
      </c>
      <c r="C30" s="1">
        <v>9000</v>
      </c>
      <c r="D30" s="1">
        <v>9376</v>
      </c>
      <c r="E30" s="1">
        <v>9925</v>
      </c>
      <c r="I30" s="1"/>
      <c r="J30" s="1"/>
      <c r="L30" s="1"/>
      <c r="M30" s="1"/>
      <c r="N30" s="1"/>
    </row>
    <row r="31" spans="1:14" x14ac:dyDescent="0.3">
      <c r="A31" s="1">
        <v>7073</v>
      </c>
      <c r="B31" s="1">
        <v>6965</v>
      </c>
      <c r="C31" s="1">
        <v>8000</v>
      </c>
      <c r="D31" s="1">
        <v>7274</v>
      </c>
      <c r="E31" s="1">
        <v>6704</v>
      </c>
      <c r="I31" s="1"/>
      <c r="J31" s="1"/>
      <c r="L31" s="1"/>
      <c r="M31" s="1"/>
      <c r="N31" s="1"/>
    </row>
    <row r="32" spans="1:14" x14ac:dyDescent="0.3">
      <c r="A32" s="1">
        <v>10990</v>
      </c>
      <c r="B32" s="1">
        <v>12228</v>
      </c>
      <c r="C32" s="1">
        <v>10000</v>
      </c>
      <c r="D32" s="1">
        <v>10435</v>
      </c>
      <c r="E32" s="1">
        <v>10974</v>
      </c>
      <c r="I32" s="1"/>
      <c r="J32" s="1"/>
      <c r="L32" s="1"/>
      <c r="M32" s="1"/>
      <c r="N32" s="1"/>
    </row>
    <row r="33" spans="1:14" x14ac:dyDescent="0.3">
      <c r="A33" s="1">
        <v>8422</v>
      </c>
      <c r="B33" s="1">
        <v>8439</v>
      </c>
      <c r="C33" s="1">
        <v>8000</v>
      </c>
      <c r="D33" s="1">
        <v>8059</v>
      </c>
      <c r="E33" s="1">
        <v>8095</v>
      </c>
      <c r="I33" s="1"/>
      <c r="J33" s="1"/>
      <c r="L33" s="1"/>
      <c r="M33" s="1"/>
      <c r="N33" s="1"/>
    </row>
    <row r="34" spans="1:14" x14ac:dyDescent="0.3">
      <c r="A34" s="1">
        <v>9747</v>
      </c>
      <c r="B34" s="1">
        <v>9810</v>
      </c>
      <c r="C34" s="1">
        <v>10000</v>
      </c>
      <c r="D34" s="1">
        <v>9809</v>
      </c>
      <c r="E34" s="1">
        <v>9687</v>
      </c>
      <c r="I34" s="1"/>
      <c r="J34" s="1"/>
      <c r="L34" s="1"/>
      <c r="M34" s="1"/>
      <c r="N34" s="1"/>
    </row>
    <row r="35" spans="1:14" x14ac:dyDescent="0.3">
      <c r="A35" s="1">
        <v>7642</v>
      </c>
      <c r="B35" s="1">
        <v>7191</v>
      </c>
      <c r="C35" s="1">
        <v>8000</v>
      </c>
      <c r="D35" s="1">
        <v>7821</v>
      </c>
      <c r="E35" s="1">
        <v>7422</v>
      </c>
      <c r="I35" s="1"/>
      <c r="J35" s="1"/>
      <c r="L35" s="1"/>
      <c r="M35" s="1"/>
      <c r="N35" s="1"/>
    </row>
    <row r="36" spans="1:14" x14ac:dyDescent="0.3">
      <c r="A36" s="1">
        <v>10166</v>
      </c>
      <c r="B36" s="1">
        <v>10804</v>
      </c>
      <c r="C36" s="1">
        <v>10000</v>
      </c>
      <c r="D36" s="1">
        <v>10388</v>
      </c>
      <c r="E36" s="1">
        <v>10461</v>
      </c>
      <c r="I36" s="1"/>
      <c r="J36" s="1"/>
      <c r="L36" s="1"/>
      <c r="M36" s="1"/>
      <c r="N36" s="1"/>
    </row>
    <row r="37" spans="1:14" x14ac:dyDescent="0.3">
      <c r="A37" s="1">
        <v>8900</v>
      </c>
      <c r="B37" s="1">
        <v>8599</v>
      </c>
      <c r="C37" s="1">
        <v>10000</v>
      </c>
      <c r="D37" s="1">
        <v>9415</v>
      </c>
      <c r="E37" s="1">
        <v>8564</v>
      </c>
      <c r="I37" s="1"/>
      <c r="J37" s="1"/>
      <c r="L37" s="1"/>
      <c r="M37" s="1"/>
      <c r="N37" s="1"/>
    </row>
    <row r="38" spans="1:14" x14ac:dyDescent="0.3">
      <c r="A38" s="1">
        <v>10548</v>
      </c>
      <c r="B38" s="1">
        <v>10531</v>
      </c>
      <c r="C38" s="1">
        <v>12000</v>
      </c>
      <c r="D38" s="1">
        <v>11199</v>
      </c>
      <c r="E38" s="1">
        <v>10152</v>
      </c>
      <c r="I38" s="1"/>
      <c r="J38" s="1"/>
      <c r="L38" s="1"/>
      <c r="M38" s="1"/>
      <c r="N38" s="1"/>
    </row>
    <row r="39" spans="1:14" x14ac:dyDescent="0.3">
      <c r="A39" s="1">
        <v>8447</v>
      </c>
      <c r="B39" s="1">
        <v>8455</v>
      </c>
      <c r="C39" s="1">
        <v>8000</v>
      </c>
      <c r="D39" s="1">
        <v>8129</v>
      </c>
      <c r="E39" s="1">
        <v>8299</v>
      </c>
      <c r="I39" s="1"/>
      <c r="J39" s="1"/>
      <c r="L39" s="1"/>
      <c r="M39" s="1"/>
      <c r="N39" s="1"/>
    </row>
    <row r="40" spans="1:14" x14ac:dyDescent="0.3">
      <c r="A40" s="1">
        <v>8246</v>
      </c>
      <c r="B40" s="1">
        <v>7995</v>
      </c>
      <c r="C40" s="1">
        <v>8000</v>
      </c>
      <c r="D40" s="1">
        <v>8075</v>
      </c>
      <c r="E40" s="1">
        <v>8120</v>
      </c>
      <c r="I40" s="1"/>
      <c r="J40" s="1"/>
      <c r="L40" s="1"/>
      <c r="M40" s="1"/>
      <c r="N40" s="1"/>
    </row>
    <row r="41" spans="1:14" x14ac:dyDescent="0.3">
      <c r="A41" s="1">
        <v>10486</v>
      </c>
      <c r="B41" s="1">
        <v>10495</v>
      </c>
      <c r="C41" s="1">
        <v>12000</v>
      </c>
      <c r="D41" s="1">
        <v>11167</v>
      </c>
      <c r="E41" s="1">
        <v>10562</v>
      </c>
      <c r="I41" s="1"/>
      <c r="J41" s="1"/>
      <c r="L41" s="1"/>
      <c r="M41" s="1"/>
      <c r="N41" s="1"/>
    </row>
    <row r="42" spans="1:14" x14ac:dyDescent="0.3">
      <c r="A42" s="1">
        <v>8848</v>
      </c>
      <c r="B42" s="1">
        <v>8713</v>
      </c>
      <c r="C42" s="1">
        <v>8000</v>
      </c>
      <c r="D42" s="1">
        <v>8739</v>
      </c>
      <c r="E42" s="1">
        <v>8705</v>
      </c>
      <c r="I42" s="1"/>
      <c r="J42" s="1"/>
      <c r="L42" s="1"/>
      <c r="M42" s="1"/>
      <c r="N42" s="1"/>
    </row>
    <row r="43" spans="1:14" x14ac:dyDescent="0.3">
      <c r="A43" s="1">
        <v>5068</v>
      </c>
      <c r="B43" s="1">
        <v>5733</v>
      </c>
      <c r="C43" s="1">
        <v>5000</v>
      </c>
      <c r="D43" s="1">
        <v>5049</v>
      </c>
      <c r="E43" s="1">
        <v>4520</v>
      </c>
      <c r="I43" s="1"/>
      <c r="J43" s="1"/>
      <c r="L43" s="1"/>
      <c r="M43" s="1"/>
      <c r="N43" s="1"/>
    </row>
    <row r="44" spans="1:14" x14ac:dyDescent="0.3">
      <c r="A44" s="1">
        <v>8913</v>
      </c>
      <c r="B44" s="1">
        <v>9101</v>
      </c>
      <c r="C44" s="1">
        <v>8000</v>
      </c>
      <c r="D44" s="1">
        <v>8309</v>
      </c>
      <c r="E44" s="1">
        <v>8583</v>
      </c>
      <c r="I44" s="1"/>
      <c r="J44" s="1"/>
      <c r="L44" s="1"/>
      <c r="M44" s="1"/>
      <c r="N44" s="1"/>
    </row>
    <row r="45" spans="1:14" x14ac:dyDescent="0.3">
      <c r="A45" s="1">
        <v>8811</v>
      </c>
      <c r="B45" s="1">
        <v>8699</v>
      </c>
      <c r="C45" s="1">
        <v>9000</v>
      </c>
      <c r="D45" s="1">
        <v>9009</v>
      </c>
      <c r="E45" s="1">
        <v>8791</v>
      </c>
      <c r="I45" s="1"/>
      <c r="J45" s="1"/>
      <c r="L45" s="1"/>
      <c r="M45" s="1"/>
      <c r="N45" s="1"/>
    </row>
    <row r="46" spans="1:14" x14ac:dyDescent="0.3">
      <c r="A46" s="1">
        <v>7951</v>
      </c>
      <c r="B46" s="1">
        <v>8283</v>
      </c>
      <c r="C46" s="1">
        <v>8000</v>
      </c>
      <c r="D46" s="1">
        <v>7933</v>
      </c>
      <c r="E46" s="1">
        <v>8018</v>
      </c>
      <c r="I46" s="1"/>
      <c r="J46" s="1"/>
      <c r="L46" s="1"/>
      <c r="M46" s="1"/>
      <c r="N46" s="1"/>
    </row>
    <row r="47" spans="1:14" x14ac:dyDescent="0.3">
      <c r="A47" s="1">
        <v>8227</v>
      </c>
      <c r="B47" s="1">
        <v>8060</v>
      </c>
      <c r="C47" s="1">
        <v>9000</v>
      </c>
      <c r="D47" s="1">
        <v>8522</v>
      </c>
      <c r="E47" s="1">
        <v>7992</v>
      </c>
      <c r="I47" s="1"/>
      <c r="J47" s="1"/>
      <c r="L47" s="1"/>
      <c r="M47" s="1"/>
      <c r="N47" s="1"/>
    </row>
    <row r="48" spans="1:14" x14ac:dyDescent="0.3">
      <c r="A48" s="1">
        <v>9135</v>
      </c>
      <c r="B48" s="1">
        <v>8908</v>
      </c>
      <c r="C48" s="1">
        <v>10000</v>
      </c>
      <c r="D48" s="1">
        <v>9588</v>
      </c>
      <c r="E48" s="1">
        <v>8781</v>
      </c>
      <c r="I48" s="1"/>
      <c r="J48" s="1"/>
      <c r="L48" s="1"/>
      <c r="M48" s="1"/>
      <c r="N48" s="1"/>
    </row>
    <row r="49" spans="1:14" x14ac:dyDescent="0.3">
      <c r="A49" s="1">
        <v>8706</v>
      </c>
      <c r="B49" s="1">
        <v>9170</v>
      </c>
      <c r="C49" s="1">
        <v>8000</v>
      </c>
      <c r="D49" s="1">
        <v>8465</v>
      </c>
      <c r="E49" s="1">
        <v>8626</v>
      </c>
      <c r="I49" s="1"/>
      <c r="J49" s="1"/>
      <c r="L49" s="1"/>
      <c r="M49" s="1"/>
      <c r="N49" s="1"/>
    </row>
    <row r="50" spans="1:14" x14ac:dyDescent="0.3">
      <c r="A50" s="1">
        <v>10026</v>
      </c>
      <c r="B50" s="1">
        <v>10302</v>
      </c>
      <c r="C50" s="1">
        <v>10000</v>
      </c>
      <c r="D50" s="1">
        <v>10324</v>
      </c>
      <c r="E50" s="1">
        <v>10309</v>
      </c>
      <c r="I50" s="1"/>
      <c r="J50" s="1"/>
      <c r="L50" s="1"/>
      <c r="M50" s="1"/>
      <c r="N50" s="1"/>
    </row>
    <row r="51" spans="1:14" x14ac:dyDescent="0.3">
      <c r="A51" s="1">
        <v>8495</v>
      </c>
      <c r="B51" s="1">
        <v>8432</v>
      </c>
      <c r="C51" s="1">
        <v>8000</v>
      </c>
      <c r="D51" s="1">
        <v>8238</v>
      </c>
      <c r="E51" s="1">
        <v>8247</v>
      </c>
      <c r="I51" s="1"/>
      <c r="J51" s="1"/>
      <c r="L51" s="1"/>
      <c r="M51" s="1"/>
      <c r="N51" s="1"/>
    </row>
    <row r="52" spans="1:14" x14ac:dyDescent="0.3">
      <c r="A52" s="1">
        <v>9269</v>
      </c>
      <c r="B52" s="1">
        <v>9129</v>
      </c>
      <c r="C52" s="1">
        <v>10000</v>
      </c>
      <c r="D52" s="1">
        <v>9548</v>
      </c>
      <c r="E52" s="1">
        <v>9211</v>
      </c>
      <c r="I52" s="1"/>
      <c r="J52" s="1"/>
      <c r="L52" s="1"/>
      <c r="M52" s="1"/>
      <c r="N52" s="1"/>
    </row>
    <row r="53" spans="1:14" x14ac:dyDescent="0.3">
      <c r="A53" s="1">
        <v>8768</v>
      </c>
      <c r="B53" s="1">
        <v>8279</v>
      </c>
      <c r="C53" s="1">
        <v>9000</v>
      </c>
      <c r="D53" s="1">
        <v>9006</v>
      </c>
      <c r="E53" s="1">
        <v>8687</v>
      </c>
      <c r="I53" s="1"/>
      <c r="J53" s="1"/>
      <c r="L53" s="1"/>
      <c r="M53" s="1"/>
      <c r="N53" s="1"/>
    </row>
    <row r="54" spans="1:14" x14ac:dyDescent="0.3">
      <c r="A54" s="1">
        <v>8530</v>
      </c>
      <c r="B54" s="1">
        <v>8571</v>
      </c>
      <c r="C54" s="1">
        <v>9000</v>
      </c>
      <c r="D54" s="1">
        <v>8997</v>
      </c>
      <c r="E54" s="1">
        <v>8584</v>
      </c>
      <c r="I54" s="1"/>
      <c r="J54" s="1"/>
      <c r="L54" s="1"/>
      <c r="M54" s="1"/>
      <c r="N54" s="1"/>
    </row>
    <row r="55" spans="1:14" x14ac:dyDescent="0.3">
      <c r="A55" s="1">
        <v>9873</v>
      </c>
      <c r="B55" s="1">
        <v>10114</v>
      </c>
      <c r="C55" s="1">
        <v>11000</v>
      </c>
      <c r="D55" s="1">
        <v>10759</v>
      </c>
      <c r="E55" s="1">
        <v>9953</v>
      </c>
      <c r="I55" s="1"/>
      <c r="J55" s="1"/>
      <c r="L55" s="1"/>
      <c r="M55" s="1"/>
      <c r="N55" s="1"/>
    </row>
    <row r="56" spans="1:14" x14ac:dyDescent="0.3">
      <c r="A56" s="1">
        <v>5350</v>
      </c>
      <c r="B56" s="1">
        <v>5446</v>
      </c>
      <c r="C56" s="1">
        <v>5000</v>
      </c>
      <c r="D56" s="1">
        <v>5226</v>
      </c>
      <c r="E56" s="1">
        <v>4701</v>
      </c>
      <c r="I56" s="1"/>
      <c r="J56" s="1"/>
      <c r="L56" s="1"/>
      <c r="M56" s="1"/>
      <c r="N56" s="1"/>
    </row>
    <row r="57" spans="1:14" x14ac:dyDescent="0.3">
      <c r="A57" s="1">
        <v>9845</v>
      </c>
      <c r="B57" s="1">
        <v>9636</v>
      </c>
      <c r="C57" s="1">
        <v>10000</v>
      </c>
      <c r="D57" s="1">
        <v>9796</v>
      </c>
      <c r="E57" s="1">
        <v>9672</v>
      </c>
      <c r="I57" s="1"/>
      <c r="J57" s="1"/>
      <c r="L57" s="1"/>
      <c r="M57" s="1"/>
      <c r="N57" s="1"/>
    </row>
    <row r="58" spans="1:14" x14ac:dyDescent="0.3">
      <c r="A58" s="1">
        <v>9542</v>
      </c>
      <c r="B58" s="1">
        <v>9832</v>
      </c>
      <c r="C58" s="1">
        <v>9000</v>
      </c>
      <c r="D58" s="1">
        <v>9557</v>
      </c>
      <c r="E58" s="1">
        <v>10220</v>
      </c>
      <c r="I58" s="1"/>
      <c r="J58" s="1"/>
      <c r="L58" s="1"/>
      <c r="M58" s="1"/>
      <c r="N58" s="1"/>
    </row>
    <row r="59" spans="1:14" x14ac:dyDescent="0.3">
      <c r="A59" s="1">
        <v>9494</v>
      </c>
      <c r="B59" s="1">
        <v>9064</v>
      </c>
      <c r="C59" s="1">
        <v>10000</v>
      </c>
      <c r="D59" s="1">
        <v>9688</v>
      </c>
      <c r="E59" s="1">
        <v>8801</v>
      </c>
      <c r="I59" s="1"/>
      <c r="J59" s="1"/>
      <c r="L59" s="1"/>
      <c r="M59" s="1"/>
      <c r="N59" s="1"/>
    </row>
    <row r="60" spans="1:14" x14ac:dyDescent="0.3">
      <c r="A60" s="1">
        <v>8613</v>
      </c>
      <c r="B60" s="1">
        <v>8369</v>
      </c>
      <c r="C60" s="1">
        <v>8000</v>
      </c>
      <c r="D60" s="1">
        <v>8067</v>
      </c>
      <c r="E60" s="1">
        <v>8333</v>
      </c>
      <c r="I60" s="1"/>
      <c r="J60" s="1"/>
      <c r="L60" s="1"/>
      <c r="M60" s="1"/>
      <c r="N60" s="1"/>
    </row>
    <row r="61" spans="1:14" x14ac:dyDescent="0.3">
      <c r="A61" s="1">
        <v>8981</v>
      </c>
      <c r="B61" s="1">
        <v>9183</v>
      </c>
      <c r="C61" s="1">
        <v>8000</v>
      </c>
      <c r="D61" s="1">
        <v>8642</v>
      </c>
      <c r="E61" s="1">
        <v>9324</v>
      </c>
      <c r="I61" s="1"/>
      <c r="J61" s="1"/>
      <c r="L61" s="1"/>
      <c r="M61" s="1"/>
      <c r="N61" s="1"/>
    </row>
    <row r="62" spans="1:14" x14ac:dyDescent="0.3">
      <c r="A62" s="1">
        <v>7481</v>
      </c>
      <c r="B62" s="1">
        <v>7123</v>
      </c>
      <c r="C62" s="1">
        <v>7000</v>
      </c>
      <c r="D62" s="1">
        <v>7336</v>
      </c>
      <c r="E62" s="1">
        <v>7023</v>
      </c>
      <c r="I62" s="1"/>
      <c r="J62" s="1"/>
      <c r="L62" s="1"/>
      <c r="M62" s="1"/>
      <c r="N62" s="1"/>
    </row>
    <row r="63" spans="1:14" x14ac:dyDescent="0.3">
      <c r="A63" s="1">
        <v>7452</v>
      </c>
      <c r="B63" s="1">
        <v>7626</v>
      </c>
      <c r="C63" s="1">
        <v>8000</v>
      </c>
      <c r="D63" s="1">
        <v>7837</v>
      </c>
      <c r="E63" s="1">
        <v>7494</v>
      </c>
      <c r="I63" s="1"/>
      <c r="J63" s="1"/>
      <c r="L63" s="1"/>
      <c r="M63" s="1"/>
      <c r="N63" s="1"/>
    </row>
    <row r="64" spans="1:14" x14ac:dyDescent="0.3">
      <c r="A64" s="1">
        <v>3425</v>
      </c>
      <c r="B64" s="1">
        <v>3790</v>
      </c>
      <c r="C64" s="1">
        <v>2000</v>
      </c>
      <c r="D64" s="1">
        <v>4426</v>
      </c>
      <c r="E64" s="1">
        <v>2226</v>
      </c>
      <c r="I64" s="1"/>
      <c r="J64" s="1"/>
      <c r="L64" s="1"/>
      <c r="M64" s="1"/>
      <c r="N64" s="1"/>
    </row>
    <row r="65" spans="1:14" x14ac:dyDescent="0.3">
      <c r="A65" s="1">
        <v>7012</v>
      </c>
      <c r="B65" s="1">
        <v>7309</v>
      </c>
      <c r="C65" s="1">
        <v>7000</v>
      </c>
      <c r="D65" s="1">
        <v>6982</v>
      </c>
      <c r="E65" s="1">
        <v>6796</v>
      </c>
      <c r="I65" s="1"/>
      <c r="J65" s="1"/>
      <c r="L65" s="1"/>
      <c r="M65" s="1"/>
      <c r="N65" s="1"/>
    </row>
    <row r="66" spans="1:14" x14ac:dyDescent="0.3">
      <c r="I66" s="1"/>
      <c r="J66" s="1"/>
      <c r="L66" s="1"/>
      <c r="M66" s="1"/>
      <c r="N66" s="1"/>
    </row>
    <row r="67" spans="1:14" x14ac:dyDescent="0.3">
      <c r="I67" s="1"/>
      <c r="J67" s="1"/>
      <c r="L67" s="1"/>
      <c r="M67" s="1"/>
      <c r="N67" s="1"/>
    </row>
    <row r="68" spans="1:14" x14ac:dyDescent="0.3">
      <c r="I68" s="1"/>
      <c r="J68" s="1"/>
      <c r="L68" s="1"/>
      <c r="M68" s="1"/>
      <c r="N68" s="1"/>
    </row>
    <row r="69" spans="1:14" x14ac:dyDescent="0.3">
      <c r="I69" s="1"/>
      <c r="J69" s="1"/>
      <c r="L69" s="1"/>
      <c r="M69" s="1"/>
      <c r="N69" s="1"/>
    </row>
    <row r="70" spans="1:14" x14ac:dyDescent="0.3">
      <c r="I70" s="1"/>
      <c r="J70" s="1"/>
      <c r="L70" s="1"/>
      <c r="M70" s="1"/>
      <c r="N70" s="1"/>
    </row>
    <row r="71" spans="1:14" x14ac:dyDescent="0.3">
      <c r="I71" s="1"/>
      <c r="J71" s="1"/>
      <c r="L71" s="1"/>
      <c r="M71" s="1"/>
      <c r="N71" s="1"/>
    </row>
    <row r="72" spans="1:14" x14ac:dyDescent="0.3">
      <c r="I72" s="1"/>
      <c r="J72" s="1"/>
      <c r="L72" s="1"/>
      <c r="M72" s="1"/>
      <c r="N72" s="1"/>
    </row>
    <row r="73" spans="1:14" x14ac:dyDescent="0.3">
      <c r="I73" s="1"/>
      <c r="J73" s="1"/>
      <c r="L73" s="1"/>
      <c r="M73" s="1"/>
      <c r="N73" s="1"/>
    </row>
    <row r="74" spans="1:14" x14ac:dyDescent="0.3">
      <c r="I74" s="1"/>
      <c r="J74" s="1"/>
      <c r="L74" s="1"/>
      <c r="M74" s="1"/>
      <c r="N74" s="1"/>
    </row>
    <row r="75" spans="1:14" x14ac:dyDescent="0.3">
      <c r="I75" s="1"/>
      <c r="J75" s="1"/>
      <c r="L75" s="1"/>
      <c r="M75" s="1"/>
      <c r="N75" s="1"/>
    </row>
    <row r="76" spans="1:14" x14ac:dyDescent="0.3">
      <c r="I76" s="1"/>
      <c r="J76" s="1"/>
      <c r="L76" s="1"/>
      <c r="M76" s="1"/>
      <c r="N76" s="1"/>
    </row>
    <row r="77" spans="1:14" x14ac:dyDescent="0.3">
      <c r="I77" s="1"/>
      <c r="J77" s="1"/>
      <c r="L77" s="1"/>
      <c r="M77" s="1"/>
      <c r="N77" s="1"/>
    </row>
    <row r="78" spans="1:14" x14ac:dyDescent="0.3">
      <c r="I78" s="1"/>
      <c r="J78" s="1"/>
      <c r="L78" s="1"/>
      <c r="M78" s="1"/>
      <c r="N78" s="1"/>
    </row>
    <row r="79" spans="1:14" x14ac:dyDescent="0.3">
      <c r="I79" s="1"/>
      <c r="J79" s="1"/>
      <c r="L79" s="1"/>
      <c r="M79" s="1"/>
      <c r="N79" s="1"/>
    </row>
    <row r="80" spans="1:14" x14ac:dyDescent="0.3">
      <c r="I80" s="1"/>
      <c r="J80" s="1"/>
      <c r="L80" s="1"/>
      <c r="M80" s="1"/>
      <c r="N80" s="1"/>
    </row>
    <row r="81" spans="9:14" x14ac:dyDescent="0.3">
      <c r="I81" s="1"/>
      <c r="J81" s="1"/>
      <c r="L81" s="1"/>
      <c r="M81" s="1"/>
      <c r="N81" s="1"/>
    </row>
    <row r="82" spans="9:14" x14ac:dyDescent="0.3">
      <c r="I82" s="1"/>
      <c r="J82" s="1"/>
      <c r="L82" s="1"/>
      <c r="M82" s="1"/>
      <c r="N82" s="1"/>
    </row>
    <row r="83" spans="9:14" x14ac:dyDescent="0.3">
      <c r="I83" s="1"/>
      <c r="J83" s="1"/>
      <c r="L83" s="1"/>
      <c r="M83" s="1"/>
      <c r="N83" s="1"/>
    </row>
    <row r="84" spans="9:14" x14ac:dyDescent="0.3">
      <c r="I84" s="1"/>
      <c r="J84" s="1"/>
      <c r="L84" s="1"/>
      <c r="M84" s="1"/>
      <c r="N84" s="1"/>
    </row>
    <row r="85" spans="9:14" x14ac:dyDescent="0.3">
      <c r="I85" s="1"/>
      <c r="J85" s="1"/>
      <c r="L85" s="1"/>
      <c r="M85" s="1"/>
      <c r="N85" s="1"/>
    </row>
    <row r="86" spans="9:14" x14ac:dyDescent="0.3">
      <c r="I86" s="1"/>
      <c r="J86" s="1"/>
      <c r="L86" s="1"/>
      <c r="M86" s="1"/>
      <c r="N86" s="1"/>
    </row>
    <row r="87" spans="9:14" x14ac:dyDescent="0.3">
      <c r="I87" s="1"/>
      <c r="J87" s="1"/>
      <c r="L87" s="1"/>
      <c r="M87" s="1"/>
      <c r="N87" s="1"/>
    </row>
    <row r="88" spans="9:14" x14ac:dyDescent="0.3">
      <c r="I88" s="1"/>
      <c r="J88" s="1"/>
      <c r="L88" s="1"/>
      <c r="M88" s="1"/>
      <c r="N88" s="1"/>
    </row>
    <row r="89" spans="9:14" x14ac:dyDescent="0.3">
      <c r="I89" s="1"/>
      <c r="J89" s="1"/>
      <c r="L89" s="1"/>
      <c r="M89" s="1"/>
      <c r="N89" s="1"/>
    </row>
    <row r="90" spans="9:14" x14ac:dyDescent="0.3">
      <c r="I90" s="1"/>
      <c r="J90" s="1"/>
      <c r="L90" s="1"/>
      <c r="M90" s="1"/>
      <c r="N90" s="1"/>
    </row>
    <row r="91" spans="9:14" x14ac:dyDescent="0.3">
      <c r="I91" s="1"/>
      <c r="J91" s="1"/>
      <c r="L91" s="1"/>
      <c r="M91" s="1"/>
      <c r="N91" s="1"/>
    </row>
    <row r="92" spans="9:14" x14ac:dyDescent="0.3">
      <c r="I92" s="1"/>
      <c r="J92" s="1"/>
      <c r="L92" s="1"/>
      <c r="M92" s="1"/>
      <c r="N92" s="1"/>
    </row>
    <row r="93" spans="9:14" x14ac:dyDescent="0.3">
      <c r="I93" s="1"/>
      <c r="J93" s="1"/>
      <c r="L93" s="1"/>
      <c r="M93" s="1"/>
      <c r="N93" s="1"/>
    </row>
    <row r="94" spans="9:14" x14ac:dyDescent="0.3">
      <c r="I94" s="1"/>
      <c r="J94" s="1"/>
      <c r="L94" s="1"/>
      <c r="M94" s="1"/>
      <c r="N94" s="1"/>
    </row>
    <row r="95" spans="9:14" x14ac:dyDescent="0.3">
      <c r="I95" s="1"/>
      <c r="J95" s="1"/>
      <c r="L95" s="1"/>
      <c r="M95" s="1"/>
      <c r="N95" s="1"/>
    </row>
    <row r="96" spans="9:14" x14ac:dyDescent="0.3">
      <c r="I96" s="1"/>
      <c r="J96" s="1"/>
      <c r="L96" s="1"/>
      <c r="M96" s="1"/>
      <c r="N96" s="1"/>
    </row>
    <row r="97" spans="9:14" x14ac:dyDescent="0.3">
      <c r="I97" s="1"/>
      <c r="J97" s="1"/>
      <c r="L97" s="1"/>
      <c r="M97" s="1"/>
      <c r="N97" s="1"/>
    </row>
    <row r="98" spans="9:14" x14ac:dyDescent="0.3">
      <c r="I98" s="1"/>
      <c r="J98" s="1"/>
      <c r="L98" s="1"/>
      <c r="M98" s="1"/>
      <c r="N98" s="1"/>
    </row>
    <row r="99" spans="9:14" x14ac:dyDescent="0.3">
      <c r="I99" s="1"/>
      <c r="J99" s="1"/>
      <c r="L99" s="1"/>
      <c r="M99" s="1"/>
      <c r="N99" s="1"/>
    </row>
    <row r="100" spans="9:14" x14ac:dyDescent="0.3">
      <c r="I100" s="1"/>
      <c r="J100" s="1"/>
      <c r="L100" s="1"/>
      <c r="M100" s="1"/>
      <c r="N100" s="1"/>
    </row>
    <row r="101" spans="9:14" x14ac:dyDescent="0.3">
      <c r="I101" s="1"/>
      <c r="J101" s="1"/>
      <c r="L101" s="1"/>
      <c r="M101" s="1"/>
      <c r="N101" s="1"/>
    </row>
    <row r="102" spans="9:14" x14ac:dyDescent="0.3">
      <c r="I102" s="1"/>
      <c r="J102" s="1"/>
      <c r="L102" s="1"/>
      <c r="M102" s="1"/>
      <c r="N102" s="1"/>
    </row>
    <row r="103" spans="9:14" x14ac:dyDescent="0.3">
      <c r="I103" s="1"/>
      <c r="J103" s="1"/>
      <c r="L103" s="1"/>
      <c r="M103" s="1"/>
      <c r="N103" s="1"/>
    </row>
    <row r="104" spans="9:14" x14ac:dyDescent="0.3">
      <c r="I104" s="1"/>
      <c r="J104" s="1"/>
      <c r="L104" s="1"/>
      <c r="M104" s="1"/>
      <c r="N104" s="1"/>
    </row>
    <row r="105" spans="9:14" x14ac:dyDescent="0.3">
      <c r="I105" s="1"/>
      <c r="J105" s="1"/>
      <c r="L105" s="1"/>
      <c r="M105" s="1"/>
      <c r="N105" s="1"/>
    </row>
    <row r="106" spans="9:14" x14ac:dyDescent="0.3">
      <c r="I106" s="1"/>
      <c r="J106" s="1"/>
      <c r="L106" s="1"/>
      <c r="M106" s="1"/>
      <c r="N106" s="1"/>
    </row>
    <row r="107" spans="9:14" x14ac:dyDescent="0.3">
      <c r="I107" s="1"/>
      <c r="J107" s="1"/>
      <c r="L107" s="1"/>
      <c r="M107" s="1"/>
      <c r="N107" s="1"/>
    </row>
    <row r="108" spans="9:14" x14ac:dyDescent="0.3">
      <c r="I108" s="1"/>
      <c r="J108" s="1"/>
      <c r="L108" s="1"/>
      <c r="M108" s="1"/>
      <c r="N108" s="1"/>
    </row>
    <row r="109" spans="9:14" x14ac:dyDescent="0.3">
      <c r="I109" s="1"/>
      <c r="J109" s="1"/>
      <c r="L109" s="1"/>
      <c r="M109" s="1"/>
      <c r="N109" s="1"/>
    </row>
    <row r="110" spans="9:14" x14ac:dyDescent="0.3">
      <c r="I110" s="1"/>
      <c r="J110" s="1"/>
      <c r="L110" s="1"/>
      <c r="M110" s="1"/>
      <c r="N110" s="1"/>
    </row>
    <row r="111" spans="9:14" x14ac:dyDescent="0.3">
      <c r="I111" s="1"/>
      <c r="J111" s="1"/>
      <c r="L111" s="1"/>
      <c r="M111" s="1"/>
      <c r="N111" s="1"/>
    </row>
    <row r="112" spans="9:14" x14ac:dyDescent="0.3">
      <c r="I112" s="1"/>
      <c r="J112" s="1"/>
      <c r="L112" s="1"/>
      <c r="M112" s="1"/>
      <c r="N112" s="1"/>
    </row>
    <row r="113" spans="9:14" x14ac:dyDescent="0.3">
      <c r="I113" s="1"/>
      <c r="J113" s="1"/>
      <c r="L113" s="1"/>
      <c r="M113" s="1"/>
      <c r="N113" s="1"/>
    </row>
    <row r="114" spans="9:14" x14ac:dyDescent="0.3">
      <c r="I114" s="1"/>
      <c r="J114" s="1"/>
      <c r="L114" s="1"/>
      <c r="M114" s="1"/>
      <c r="N114" s="1"/>
    </row>
    <row r="115" spans="9:14" x14ac:dyDescent="0.3">
      <c r="I115" s="1"/>
      <c r="J115" s="1"/>
      <c r="L115" s="1"/>
      <c r="M115" s="1"/>
      <c r="N115" s="1"/>
    </row>
    <row r="116" spans="9:14" x14ac:dyDescent="0.3">
      <c r="I116" s="1"/>
      <c r="J116" s="1"/>
      <c r="L116" s="1"/>
      <c r="M116" s="1"/>
      <c r="N116" s="1"/>
    </row>
    <row r="117" spans="9:14" x14ac:dyDescent="0.3">
      <c r="I117" s="1"/>
      <c r="J117" s="1"/>
      <c r="L117" s="1"/>
      <c r="M117" s="1"/>
      <c r="N117" s="1"/>
    </row>
    <row r="118" spans="9:14" x14ac:dyDescent="0.3">
      <c r="I118" s="1"/>
      <c r="J118" s="1"/>
      <c r="L118" s="1"/>
      <c r="M118" s="1"/>
      <c r="N118" s="1"/>
    </row>
    <row r="119" spans="9:14" x14ac:dyDescent="0.3">
      <c r="I119" s="1"/>
      <c r="J119" s="1"/>
      <c r="L119" s="1"/>
      <c r="M119" s="1"/>
      <c r="N119" s="1"/>
    </row>
    <row r="120" spans="9:14" x14ac:dyDescent="0.3">
      <c r="I120" s="1"/>
      <c r="J120" s="1"/>
      <c r="L120" s="1"/>
      <c r="M120" s="1"/>
      <c r="N120" s="1"/>
    </row>
    <row r="121" spans="9:14" x14ac:dyDescent="0.3">
      <c r="I121" s="1"/>
      <c r="J121" s="1"/>
      <c r="L121" s="1"/>
      <c r="M121" s="1"/>
      <c r="N121" s="1"/>
    </row>
    <row r="122" spans="9:14" x14ac:dyDescent="0.3">
      <c r="I122" s="1"/>
      <c r="J122" s="1"/>
      <c r="L122" s="1"/>
      <c r="M122" s="1"/>
      <c r="N122" s="1"/>
    </row>
    <row r="123" spans="9:14" x14ac:dyDescent="0.3">
      <c r="I123" s="1"/>
      <c r="J123" s="1"/>
      <c r="L123" s="1"/>
      <c r="M123" s="1"/>
      <c r="N123" s="1"/>
    </row>
    <row r="124" spans="9:14" x14ac:dyDescent="0.3">
      <c r="I124" s="1"/>
      <c r="J124" s="1"/>
      <c r="L124" s="1"/>
      <c r="M124" s="1"/>
      <c r="N124" s="1"/>
    </row>
    <row r="125" spans="9:14" x14ac:dyDescent="0.3">
      <c r="I125" s="1"/>
      <c r="J125" s="1"/>
      <c r="L125" s="1"/>
      <c r="M125" s="1"/>
      <c r="N125" s="1"/>
    </row>
    <row r="126" spans="9:14" x14ac:dyDescent="0.3">
      <c r="I126" s="1"/>
      <c r="J126" s="1"/>
      <c r="L126" s="1"/>
      <c r="M126" s="1"/>
      <c r="N126" s="1"/>
    </row>
    <row r="127" spans="9:14" x14ac:dyDescent="0.3">
      <c r="I127" s="1"/>
      <c r="J127" s="1"/>
      <c r="L127" s="1"/>
      <c r="M127" s="1"/>
      <c r="N127" s="1"/>
    </row>
    <row r="128" spans="9:14" x14ac:dyDescent="0.3">
      <c r="I128" s="1"/>
      <c r="J128" s="1"/>
      <c r="L128" s="1"/>
      <c r="M128" s="1"/>
      <c r="N128" s="1"/>
    </row>
    <row r="129" spans="9:14" x14ac:dyDescent="0.3">
      <c r="I129" s="1"/>
      <c r="J129" s="1"/>
      <c r="L129" s="1"/>
      <c r="M129" s="1"/>
      <c r="N129" s="1"/>
    </row>
    <row r="130" spans="9:14" x14ac:dyDescent="0.3">
      <c r="I130" s="1"/>
      <c r="J130" s="1"/>
      <c r="L130" s="1"/>
      <c r="M130" s="1"/>
      <c r="N130" s="1"/>
    </row>
    <row r="131" spans="9:14" x14ac:dyDescent="0.3">
      <c r="I131" s="1"/>
      <c r="J131" s="1"/>
      <c r="L131" s="1"/>
      <c r="M131" s="1"/>
      <c r="N131" s="1"/>
    </row>
    <row r="132" spans="9:14" x14ac:dyDescent="0.3">
      <c r="I132" s="1"/>
      <c r="J132" s="1"/>
      <c r="L132" s="1"/>
      <c r="M132" s="1"/>
      <c r="N132" s="1"/>
    </row>
    <row r="133" spans="9:14" x14ac:dyDescent="0.3">
      <c r="I133" s="1"/>
      <c r="J133" s="1"/>
      <c r="L133" s="1"/>
      <c r="M133" s="1"/>
      <c r="N133" s="1"/>
    </row>
    <row r="134" spans="9:14" x14ac:dyDescent="0.3">
      <c r="I134" s="1"/>
      <c r="J134" s="1"/>
      <c r="L134" s="1"/>
      <c r="M134" s="1"/>
      <c r="N134" s="1"/>
    </row>
    <row r="135" spans="9:14" x14ac:dyDescent="0.3">
      <c r="I135" s="1"/>
      <c r="J135" s="1"/>
      <c r="L135" s="1"/>
      <c r="M135" s="1"/>
      <c r="N135" s="1"/>
    </row>
    <row r="136" spans="9:14" x14ac:dyDescent="0.3">
      <c r="I136" s="1"/>
      <c r="J136" s="1"/>
      <c r="L136" s="1"/>
      <c r="M136" s="1"/>
      <c r="N136" s="1"/>
    </row>
    <row r="137" spans="9:14" x14ac:dyDescent="0.3">
      <c r="I137" s="1"/>
      <c r="J137" s="1"/>
      <c r="L137" s="1"/>
      <c r="M137" s="1"/>
      <c r="N137" s="1"/>
    </row>
    <row r="138" spans="9:14" x14ac:dyDescent="0.3">
      <c r="I138" s="1"/>
      <c r="J138" s="1"/>
      <c r="L138" s="1"/>
      <c r="M138" s="1"/>
      <c r="N138" s="1"/>
    </row>
    <row r="139" spans="9:14" x14ac:dyDescent="0.3">
      <c r="I139" s="1"/>
      <c r="J139" s="1"/>
      <c r="L139" s="1"/>
      <c r="M139" s="1"/>
      <c r="N139" s="1"/>
    </row>
    <row r="140" spans="9:14" x14ac:dyDescent="0.3">
      <c r="I140" s="1"/>
      <c r="J140" s="1"/>
      <c r="L140" s="1"/>
      <c r="M140" s="1"/>
      <c r="N140" s="1"/>
    </row>
    <row r="141" spans="9:14" x14ac:dyDescent="0.3">
      <c r="I141" s="1"/>
      <c r="J141" s="1"/>
      <c r="L141" s="1"/>
      <c r="M141" s="1"/>
      <c r="N141" s="1"/>
    </row>
    <row r="142" spans="9:14" x14ac:dyDescent="0.3">
      <c r="I142" s="1"/>
      <c r="J142" s="1"/>
      <c r="L142" s="1"/>
      <c r="M142" s="1"/>
      <c r="N142" s="1"/>
    </row>
    <row r="143" spans="9:14" x14ac:dyDescent="0.3">
      <c r="I143" s="1"/>
      <c r="J143" s="1"/>
      <c r="L143" s="1"/>
      <c r="M143" s="1"/>
      <c r="N143" s="1"/>
    </row>
    <row r="144" spans="9:14" x14ac:dyDescent="0.3">
      <c r="I144" s="1"/>
      <c r="J144" s="1"/>
      <c r="L144" s="1"/>
      <c r="M144" s="1"/>
      <c r="N144" s="1"/>
    </row>
    <row r="145" spans="9:14" x14ac:dyDescent="0.3">
      <c r="I145" s="1"/>
      <c r="J145" s="1"/>
      <c r="L145" s="1"/>
      <c r="M145" s="1"/>
      <c r="N145" s="1"/>
    </row>
    <row r="146" spans="9:14" x14ac:dyDescent="0.3">
      <c r="I146" s="1"/>
      <c r="J146" s="1"/>
      <c r="L146" s="1"/>
      <c r="M146" s="1"/>
      <c r="N146" s="1"/>
    </row>
    <row r="147" spans="9:14" x14ac:dyDescent="0.3">
      <c r="I147" s="1"/>
      <c r="J147" s="1"/>
      <c r="L147" s="1"/>
      <c r="M147" s="1"/>
      <c r="N147" s="1"/>
    </row>
    <row r="148" spans="9:14" x14ac:dyDescent="0.3">
      <c r="I148" s="1"/>
      <c r="J148" s="1"/>
      <c r="L148" s="1"/>
      <c r="M148" s="1"/>
      <c r="N148" s="1"/>
    </row>
    <row r="149" spans="9:14" x14ac:dyDescent="0.3">
      <c r="I149" s="1"/>
      <c r="J149" s="1"/>
      <c r="L149" s="1"/>
      <c r="M149" s="1"/>
      <c r="N149" s="1"/>
    </row>
    <row r="150" spans="9:14" x14ac:dyDescent="0.3">
      <c r="I150" s="1"/>
      <c r="J150" s="1"/>
      <c r="L150" s="1"/>
      <c r="M150" s="1"/>
      <c r="N150" s="1"/>
    </row>
    <row r="151" spans="9:14" x14ac:dyDescent="0.3">
      <c r="I151" s="1"/>
      <c r="J151" s="1"/>
      <c r="L151" s="1"/>
      <c r="M151" s="1"/>
      <c r="N151" s="1"/>
    </row>
    <row r="152" spans="9:14" x14ac:dyDescent="0.3">
      <c r="I152" s="1"/>
      <c r="J152" s="1"/>
      <c r="L152" s="1"/>
      <c r="M152" s="1"/>
      <c r="N152" s="1"/>
    </row>
    <row r="153" spans="9:14" x14ac:dyDescent="0.3">
      <c r="I153" s="1"/>
      <c r="J153" s="1"/>
      <c r="L153" s="1"/>
      <c r="M153" s="1"/>
      <c r="N153" s="1"/>
    </row>
    <row r="154" spans="9:14" x14ac:dyDescent="0.3">
      <c r="I154" s="1"/>
      <c r="J154" s="1"/>
      <c r="L154" s="1"/>
      <c r="M154" s="1"/>
      <c r="N154" s="1"/>
    </row>
    <row r="155" spans="9:14" x14ac:dyDescent="0.3">
      <c r="I155" s="1"/>
      <c r="J155" s="1"/>
      <c r="L155" s="1"/>
      <c r="M155" s="1"/>
      <c r="N155" s="1"/>
    </row>
    <row r="156" spans="9:14" x14ac:dyDescent="0.3">
      <c r="I156" s="1"/>
      <c r="J156" s="1"/>
      <c r="L156" s="1"/>
      <c r="M156" s="1"/>
      <c r="N156" s="1"/>
    </row>
    <row r="157" spans="9:14" x14ac:dyDescent="0.3">
      <c r="I157" s="1"/>
      <c r="J157" s="1"/>
      <c r="L157" s="1"/>
      <c r="M157" s="1"/>
      <c r="N157" s="1"/>
    </row>
    <row r="158" spans="9:14" x14ac:dyDescent="0.3">
      <c r="I158" s="1"/>
      <c r="J158" s="1"/>
      <c r="L158" s="1"/>
      <c r="M158" s="1"/>
      <c r="N158" s="1"/>
    </row>
    <row r="159" spans="9:14" x14ac:dyDescent="0.3">
      <c r="I159" s="1"/>
      <c r="J159" s="1"/>
      <c r="L159" s="1"/>
      <c r="M159" s="1"/>
      <c r="N159" s="1"/>
    </row>
    <row r="160" spans="9:14" x14ac:dyDescent="0.3">
      <c r="I160" s="1"/>
      <c r="J160" s="1"/>
      <c r="L160" s="1"/>
      <c r="M160" s="1"/>
      <c r="N160" s="1"/>
    </row>
    <row r="161" spans="9:14" x14ac:dyDescent="0.3">
      <c r="I161" s="1"/>
      <c r="J161" s="1"/>
      <c r="L161" s="1"/>
      <c r="M161" s="1"/>
      <c r="N161" s="1"/>
    </row>
    <row r="162" spans="9:14" x14ac:dyDescent="0.3">
      <c r="I162" s="1"/>
      <c r="J162" s="1"/>
      <c r="L162" s="1"/>
      <c r="M162" s="1"/>
      <c r="N162" s="1"/>
    </row>
    <row r="163" spans="9:14" x14ac:dyDescent="0.3">
      <c r="I163" s="1"/>
      <c r="J163" s="1"/>
      <c r="L163" s="1"/>
      <c r="M163" s="1"/>
      <c r="N163" s="1"/>
    </row>
    <row r="164" spans="9:14" x14ac:dyDescent="0.3">
      <c r="I164" s="1"/>
      <c r="J164" s="1"/>
      <c r="L164" s="1"/>
      <c r="M164" s="1"/>
      <c r="N164" s="1"/>
    </row>
    <row r="165" spans="9:14" x14ac:dyDescent="0.3">
      <c r="I165" s="1"/>
      <c r="J165" s="1"/>
      <c r="L165" s="1"/>
      <c r="M165" s="1"/>
      <c r="N165" s="1"/>
    </row>
    <row r="166" spans="9:14" x14ac:dyDescent="0.3">
      <c r="I166" s="1"/>
      <c r="J166" s="1"/>
      <c r="L166" s="1"/>
      <c r="M166" s="1"/>
      <c r="N166" s="1"/>
    </row>
    <row r="167" spans="9:14" x14ac:dyDescent="0.3">
      <c r="I167" s="1"/>
      <c r="J167" s="1"/>
      <c r="L167" s="1"/>
      <c r="M167" s="1"/>
      <c r="N167" s="1"/>
    </row>
    <row r="168" spans="9:14" x14ac:dyDescent="0.3">
      <c r="I168" s="1"/>
      <c r="J168" s="1"/>
      <c r="L168" s="1"/>
      <c r="M168" s="1"/>
      <c r="N168" s="1"/>
    </row>
    <row r="169" spans="9:14" x14ac:dyDescent="0.3">
      <c r="I169" s="1"/>
      <c r="J169" s="1"/>
      <c r="L169" s="1"/>
      <c r="M169" s="1"/>
      <c r="N169" s="1"/>
    </row>
    <row r="170" spans="9:14" x14ac:dyDescent="0.3">
      <c r="I170" s="1"/>
      <c r="J170" s="1"/>
      <c r="L170" s="1"/>
      <c r="M170" s="1"/>
      <c r="N170" s="1"/>
    </row>
    <row r="171" spans="9:14" x14ac:dyDescent="0.3">
      <c r="I171" s="1"/>
      <c r="J171" s="1"/>
      <c r="L171" s="1"/>
      <c r="M171" s="1"/>
      <c r="N171" s="1"/>
    </row>
    <row r="172" spans="9:14" x14ac:dyDescent="0.3">
      <c r="I172" s="1"/>
      <c r="J172" s="1"/>
      <c r="L172" s="1"/>
      <c r="M172" s="1"/>
      <c r="N172" s="1"/>
    </row>
    <row r="173" spans="9:14" x14ac:dyDescent="0.3">
      <c r="I173" s="1"/>
      <c r="J173" s="1"/>
      <c r="L173" s="1"/>
      <c r="M173" s="1"/>
      <c r="N173" s="1"/>
    </row>
    <row r="174" spans="9:14" x14ac:dyDescent="0.3">
      <c r="I174" s="1"/>
      <c r="J174" s="1"/>
      <c r="L174" s="1"/>
      <c r="M174" s="1"/>
      <c r="N174" s="1"/>
    </row>
    <row r="175" spans="9:14" x14ac:dyDescent="0.3">
      <c r="I175" s="1"/>
      <c r="J175" s="1"/>
      <c r="L175" s="1"/>
      <c r="M175" s="1"/>
      <c r="N175" s="1"/>
    </row>
    <row r="176" spans="9:14" x14ac:dyDescent="0.3">
      <c r="I176" s="1"/>
      <c r="J176" s="1"/>
      <c r="L176" s="1"/>
      <c r="M176" s="1"/>
      <c r="N176" s="1"/>
    </row>
    <row r="177" spans="9:14" x14ac:dyDescent="0.3">
      <c r="I177" s="1"/>
      <c r="J177" s="1"/>
      <c r="L177" s="1"/>
      <c r="M177" s="1"/>
      <c r="N177" s="1"/>
    </row>
    <row r="178" spans="9:14" x14ac:dyDescent="0.3">
      <c r="I178" s="1"/>
      <c r="J178" s="1"/>
      <c r="L178" s="1"/>
      <c r="M178" s="1"/>
      <c r="N178" s="1"/>
    </row>
    <row r="179" spans="9:14" x14ac:dyDescent="0.3">
      <c r="I179" s="1"/>
      <c r="J179" s="1"/>
      <c r="L179" s="1"/>
      <c r="M179" s="1"/>
      <c r="N179" s="1"/>
    </row>
    <row r="180" spans="9:14" x14ac:dyDescent="0.3">
      <c r="I180" s="1"/>
      <c r="J180" s="1"/>
      <c r="L180" s="1"/>
      <c r="M180" s="1"/>
      <c r="N180" s="1"/>
    </row>
    <row r="181" spans="9:14" x14ac:dyDescent="0.3">
      <c r="I181" s="1"/>
      <c r="J181" s="1"/>
      <c r="L181" s="1"/>
      <c r="M181" s="1"/>
      <c r="N181" s="1"/>
    </row>
    <row r="182" spans="9:14" x14ac:dyDescent="0.3">
      <c r="I182" s="1"/>
      <c r="J182" s="1"/>
      <c r="L182" s="1"/>
      <c r="M182" s="1"/>
      <c r="N182" s="1"/>
    </row>
    <row r="183" spans="9:14" x14ac:dyDescent="0.3">
      <c r="I183" s="1"/>
      <c r="J183" s="1"/>
      <c r="L183" s="1"/>
      <c r="M183" s="1"/>
      <c r="N183" s="1"/>
    </row>
    <row r="184" spans="9:14" x14ac:dyDescent="0.3">
      <c r="I184" s="1"/>
      <c r="J184" s="1"/>
      <c r="L184" s="1"/>
      <c r="M184" s="1"/>
      <c r="N184" s="1"/>
    </row>
    <row r="185" spans="9:14" x14ac:dyDescent="0.3">
      <c r="I185" s="1"/>
      <c r="J185" s="1"/>
      <c r="L185" s="1"/>
      <c r="M185" s="1"/>
      <c r="N185" s="1"/>
    </row>
    <row r="186" spans="9:14" x14ac:dyDescent="0.3">
      <c r="I186" s="1"/>
      <c r="J186" s="1"/>
      <c r="L186" s="1"/>
      <c r="M186" s="1"/>
      <c r="N186" s="1"/>
    </row>
    <row r="187" spans="9:14" x14ac:dyDescent="0.3">
      <c r="I187" s="1"/>
      <c r="J187" s="1"/>
      <c r="L187" s="1"/>
      <c r="M187" s="1"/>
      <c r="N187" s="1"/>
    </row>
    <row r="188" spans="9:14" x14ac:dyDescent="0.3">
      <c r="I188" s="1"/>
      <c r="J188" s="1"/>
      <c r="L188" s="1"/>
      <c r="M188" s="1"/>
      <c r="N188" s="1"/>
    </row>
    <row r="189" spans="9:14" x14ac:dyDescent="0.3">
      <c r="I189" s="1"/>
      <c r="J189" s="1"/>
      <c r="L189" s="1"/>
      <c r="M189" s="1"/>
      <c r="N189" s="1"/>
    </row>
    <row r="190" spans="9:14" x14ac:dyDescent="0.3">
      <c r="I190" s="1"/>
      <c r="J190" s="1"/>
      <c r="L190" s="1"/>
      <c r="M190" s="1"/>
      <c r="N190" s="1"/>
    </row>
    <row r="191" spans="9:14" x14ac:dyDescent="0.3">
      <c r="I191" s="1"/>
      <c r="J191" s="1"/>
      <c r="L191" s="1"/>
      <c r="M191" s="1"/>
      <c r="N191" s="1"/>
    </row>
    <row r="192" spans="9:14" x14ac:dyDescent="0.3">
      <c r="I192" s="1"/>
      <c r="J192" s="1"/>
      <c r="L192" s="1"/>
      <c r="M192" s="1"/>
      <c r="N192" s="1"/>
    </row>
    <row r="193" spans="9:14" x14ac:dyDescent="0.3">
      <c r="I193" s="1"/>
      <c r="J193" s="1"/>
      <c r="L193" s="1"/>
      <c r="M193" s="1"/>
      <c r="N193" s="1"/>
    </row>
    <row r="194" spans="9:14" x14ac:dyDescent="0.3">
      <c r="I194" s="1"/>
      <c r="J194" s="1"/>
      <c r="L194" s="1"/>
      <c r="M194" s="1"/>
      <c r="N194" s="1"/>
    </row>
    <row r="195" spans="9:14" x14ac:dyDescent="0.3">
      <c r="I195" s="1"/>
      <c r="J195" s="1"/>
      <c r="L195" s="1"/>
      <c r="M195" s="1"/>
      <c r="N195" s="1"/>
    </row>
    <row r="196" spans="9:14" x14ac:dyDescent="0.3">
      <c r="I196" s="1"/>
      <c r="J196" s="1"/>
      <c r="L196" s="1"/>
      <c r="M196" s="1"/>
      <c r="N196" s="1"/>
    </row>
    <row r="197" spans="9:14" x14ac:dyDescent="0.3">
      <c r="I197" s="1"/>
      <c r="J197" s="1"/>
      <c r="L197" s="1"/>
      <c r="M197" s="1"/>
      <c r="N197" s="1"/>
    </row>
    <row r="198" spans="9:14" x14ac:dyDescent="0.3">
      <c r="I198" s="1"/>
      <c r="J198" s="1"/>
      <c r="L198" s="1"/>
      <c r="M198" s="1"/>
      <c r="N198" s="1"/>
    </row>
    <row r="199" spans="9:14" x14ac:dyDescent="0.3">
      <c r="I199" s="1"/>
      <c r="J199" s="1"/>
      <c r="L199" s="1"/>
      <c r="M199" s="1"/>
      <c r="N199" s="1"/>
    </row>
    <row r="200" spans="9:14" x14ac:dyDescent="0.3">
      <c r="I200" s="1"/>
      <c r="J200" s="1"/>
      <c r="L200" s="1"/>
      <c r="M200" s="1"/>
      <c r="N200" s="1"/>
    </row>
    <row r="201" spans="9:14" x14ac:dyDescent="0.3">
      <c r="I201" s="1"/>
      <c r="J201" s="1"/>
      <c r="L201" s="1"/>
      <c r="M201" s="1"/>
      <c r="N201" s="1"/>
    </row>
    <row r="202" spans="9:14" x14ac:dyDescent="0.3">
      <c r="I202" s="1"/>
      <c r="J202" s="1"/>
      <c r="L202" s="1"/>
      <c r="M202" s="1"/>
      <c r="N202" s="1"/>
    </row>
    <row r="203" spans="9:14" x14ac:dyDescent="0.3">
      <c r="I203" s="1"/>
      <c r="J203" s="1"/>
      <c r="L203" s="1"/>
      <c r="M203" s="1"/>
      <c r="N203" s="1"/>
    </row>
    <row r="204" spans="9:14" x14ac:dyDescent="0.3">
      <c r="I204" s="1"/>
      <c r="J204" s="1"/>
      <c r="L204" s="1"/>
      <c r="M204" s="1"/>
      <c r="N204" s="1"/>
    </row>
    <row r="205" spans="9:14" x14ac:dyDescent="0.3">
      <c r="I205" s="1"/>
      <c r="J205" s="1"/>
      <c r="L205" s="1"/>
      <c r="M205" s="1"/>
      <c r="N205" s="1"/>
    </row>
    <row r="206" spans="9:14" x14ac:dyDescent="0.3">
      <c r="I206" s="1"/>
      <c r="J206" s="1"/>
      <c r="L206" s="1"/>
      <c r="M206" s="1"/>
      <c r="N206" s="1"/>
    </row>
    <row r="207" spans="9:14" x14ac:dyDescent="0.3">
      <c r="I207" s="1"/>
      <c r="J207" s="1"/>
      <c r="L207" s="1"/>
      <c r="M207" s="1"/>
      <c r="N207" s="1"/>
    </row>
    <row r="208" spans="9:14" x14ac:dyDescent="0.3">
      <c r="I208" s="1"/>
      <c r="J208" s="1"/>
      <c r="L208" s="1"/>
      <c r="M208" s="1"/>
      <c r="N208" s="1"/>
    </row>
    <row r="209" spans="9:14" x14ac:dyDescent="0.3">
      <c r="I209" s="1"/>
      <c r="J209" s="1"/>
      <c r="L209" s="1"/>
      <c r="M209" s="1"/>
      <c r="N209" s="1"/>
    </row>
    <row r="210" spans="9:14" x14ac:dyDescent="0.3">
      <c r="I210" s="1"/>
      <c r="J210" s="1"/>
      <c r="L210" s="1"/>
      <c r="M210" s="1"/>
      <c r="N210" s="1"/>
    </row>
    <row r="211" spans="9:14" x14ac:dyDescent="0.3">
      <c r="I211" s="1"/>
      <c r="J211" s="1"/>
      <c r="L211" s="1"/>
      <c r="M211" s="1"/>
      <c r="N211" s="1"/>
    </row>
    <row r="212" spans="9:14" x14ac:dyDescent="0.3">
      <c r="I212" s="1"/>
      <c r="J212" s="1"/>
      <c r="L212" s="1"/>
      <c r="M212" s="1"/>
      <c r="N212" s="1"/>
    </row>
    <row r="213" spans="9:14" x14ac:dyDescent="0.3">
      <c r="I213" s="1"/>
      <c r="J213" s="1"/>
      <c r="L213" s="1"/>
      <c r="M213" s="1"/>
      <c r="N213" s="1"/>
    </row>
    <row r="214" spans="9:14" x14ac:dyDescent="0.3">
      <c r="I214" s="1"/>
      <c r="J214" s="1"/>
      <c r="L214" s="1"/>
      <c r="M214" s="1"/>
      <c r="N214" s="1"/>
    </row>
    <row r="215" spans="9:14" x14ac:dyDescent="0.3">
      <c r="I215" s="1"/>
      <c r="J215" s="1"/>
      <c r="L215" s="1"/>
      <c r="M215" s="1"/>
      <c r="N215" s="1"/>
    </row>
    <row r="216" spans="9:14" x14ac:dyDescent="0.3">
      <c r="I216" s="1"/>
      <c r="J216" s="1"/>
      <c r="L216" s="1"/>
      <c r="M216" s="1"/>
      <c r="N216" s="1"/>
    </row>
    <row r="217" spans="9:14" x14ac:dyDescent="0.3">
      <c r="I217" s="1"/>
      <c r="J217" s="1"/>
      <c r="L217" s="1"/>
      <c r="M217" s="1"/>
      <c r="N217" s="1"/>
    </row>
    <row r="218" spans="9:14" x14ac:dyDescent="0.3">
      <c r="I218" s="1"/>
      <c r="J218" s="1"/>
      <c r="L218" s="1"/>
      <c r="M218" s="1"/>
      <c r="N218" s="1"/>
    </row>
    <row r="219" spans="9:14" x14ac:dyDescent="0.3">
      <c r="I219" s="1"/>
      <c r="J219" s="1"/>
      <c r="L219" s="1"/>
      <c r="M219" s="1"/>
      <c r="N219" s="1"/>
    </row>
    <row r="220" spans="9:14" x14ac:dyDescent="0.3">
      <c r="I220" s="1"/>
      <c r="J220" s="1"/>
      <c r="L220" s="1"/>
      <c r="M220" s="1"/>
      <c r="N220" s="1"/>
    </row>
    <row r="221" spans="9:14" x14ac:dyDescent="0.3">
      <c r="I221" s="1"/>
      <c r="J221" s="1"/>
      <c r="L221" s="1"/>
      <c r="M221" s="1"/>
      <c r="N221" s="1"/>
    </row>
    <row r="222" spans="9:14" x14ac:dyDescent="0.3">
      <c r="I222" s="1"/>
      <c r="J222" s="1"/>
      <c r="L222" s="1"/>
      <c r="M222" s="1"/>
      <c r="N222" s="1"/>
    </row>
    <row r="223" spans="9:14" x14ac:dyDescent="0.3">
      <c r="I223" s="1"/>
      <c r="J223" s="1"/>
      <c r="L223" s="1"/>
      <c r="M223" s="1"/>
      <c r="N223" s="1"/>
    </row>
    <row r="224" spans="9:14" x14ac:dyDescent="0.3">
      <c r="I224" s="1"/>
      <c r="J224" s="1"/>
      <c r="L224" s="1"/>
      <c r="M224" s="1"/>
      <c r="N224" s="1"/>
    </row>
    <row r="225" spans="9:14" x14ac:dyDescent="0.3">
      <c r="I225" s="1"/>
      <c r="J225" s="1"/>
      <c r="L225" s="1"/>
      <c r="M225" s="1"/>
      <c r="N225" s="1"/>
    </row>
    <row r="226" spans="9:14" x14ac:dyDescent="0.3">
      <c r="I226" s="1"/>
      <c r="J226" s="1"/>
      <c r="L226" s="1"/>
      <c r="M226" s="1"/>
      <c r="N226" s="1"/>
    </row>
    <row r="227" spans="9:14" x14ac:dyDescent="0.3">
      <c r="I227" s="1"/>
      <c r="J227" s="1"/>
      <c r="L227" s="1"/>
      <c r="M227" s="1"/>
      <c r="N227" s="1"/>
    </row>
    <row r="228" spans="9:14" x14ac:dyDescent="0.3">
      <c r="I228" s="1"/>
      <c r="J228" s="1"/>
      <c r="L228" s="1"/>
      <c r="M228" s="1"/>
      <c r="N228" s="1"/>
    </row>
    <row r="229" spans="9:14" x14ac:dyDescent="0.3">
      <c r="I229" s="1"/>
      <c r="J229" s="1"/>
      <c r="L229" s="1"/>
      <c r="M229" s="1"/>
      <c r="N229" s="1"/>
    </row>
    <row r="230" spans="9:14" x14ac:dyDescent="0.3">
      <c r="I230" s="1"/>
      <c r="J230" s="1"/>
      <c r="L230" s="1"/>
      <c r="M230" s="1"/>
      <c r="N230" s="1"/>
    </row>
    <row r="231" spans="9:14" x14ac:dyDescent="0.3">
      <c r="I231" s="1"/>
      <c r="J231" s="1"/>
      <c r="L231" s="1"/>
      <c r="M231" s="1"/>
      <c r="N231" s="1"/>
    </row>
    <row r="232" spans="9:14" x14ac:dyDescent="0.3">
      <c r="I232" s="1"/>
      <c r="J232" s="1"/>
      <c r="L232" s="1"/>
      <c r="M232" s="1"/>
      <c r="N232" s="1"/>
    </row>
    <row r="233" spans="9:14" x14ac:dyDescent="0.3">
      <c r="I233" s="1"/>
      <c r="J233" s="1"/>
      <c r="L233" s="1"/>
      <c r="M233" s="1"/>
      <c r="N233" s="1"/>
    </row>
    <row r="234" spans="9:14" x14ac:dyDescent="0.3">
      <c r="I234" s="1"/>
      <c r="J234" s="1"/>
      <c r="L234" s="1"/>
      <c r="M234" s="1"/>
      <c r="N234" s="1"/>
    </row>
    <row r="235" spans="9:14" x14ac:dyDescent="0.3">
      <c r="I235" s="1"/>
      <c r="J235" s="1"/>
      <c r="L235" s="1"/>
      <c r="M235" s="1"/>
      <c r="N235" s="1"/>
    </row>
    <row r="236" spans="9:14" x14ac:dyDescent="0.3">
      <c r="I236" s="1"/>
      <c r="J236" s="1"/>
      <c r="L236" s="1"/>
      <c r="M236" s="1"/>
      <c r="N236" s="1"/>
    </row>
    <row r="237" spans="9:14" x14ac:dyDescent="0.3">
      <c r="I237" s="1"/>
      <c r="J237" s="1"/>
      <c r="L237" s="1"/>
      <c r="M237" s="1"/>
      <c r="N237" s="1"/>
    </row>
    <row r="238" spans="9:14" x14ac:dyDescent="0.3">
      <c r="I238" s="1"/>
      <c r="J238" s="1"/>
      <c r="L238" s="1"/>
      <c r="M238" s="1"/>
      <c r="N238" s="1"/>
    </row>
    <row r="239" spans="9:14" x14ac:dyDescent="0.3">
      <c r="I239" s="1"/>
      <c r="J239" s="1"/>
      <c r="L239" s="1"/>
      <c r="M239" s="1"/>
      <c r="N239" s="1"/>
    </row>
    <row r="240" spans="9:14" x14ac:dyDescent="0.3">
      <c r="I240" s="1"/>
      <c r="J240" s="1"/>
      <c r="L240" s="1"/>
      <c r="M240" s="1"/>
      <c r="N240" s="1"/>
    </row>
    <row r="241" spans="9:14" x14ac:dyDescent="0.3">
      <c r="I241" s="1"/>
      <c r="J241" s="1"/>
      <c r="L241" s="1"/>
      <c r="M241" s="1"/>
      <c r="N241" s="1"/>
    </row>
    <row r="242" spans="9:14" x14ac:dyDescent="0.3">
      <c r="I242" s="1"/>
      <c r="J242" s="1"/>
      <c r="L242" s="1"/>
      <c r="M242" s="1"/>
      <c r="N242" s="1"/>
    </row>
    <row r="243" spans="9:14" x14ac:dyDescent="0.3">
      <c r="I243" s="1"/>
      <c r="J243" s="1"/>
      <c r="L243" s="1"/>
      <c r="M243" s="1"/>
      <c r="N243" s="1"/>
    </row>
    <row r="244" spans="9:14" x14ac:dyDescent="0.3">
      <c r="I244" s="1"/>
      <c r="J244" s="1"/>
      <c r="L244" s="1"/>
      <c r="M244" s="1"/>
      <c r="N244" s="1"/>
    </row>
    <row r="245" spans="9:14" x14ac:dyDescent="0.3">
      <c r="I245" s="1"/>
      <c r="J245" s="1"/>
      <c r="L245" s="1"/>
      <c r="M245" s="1"/>
      <c r="N245" s="1"/>
    </row>
    <row r="246" spans="9:14" x14ac:dyDescent="0.3">
      <c r="I246" s="1"/>
      <c r="J246" s="1"/>
      <c r="L246" s="1"/>
      <c r="M246" s="1"/>
      <c r="N246" s="1"/>
    </row>
    <row r="247" spans="9:14" x14ac:dyDescent="0.3">
      <c r="I247" s="1"/>
      <c r="J247" s="1"/>
      <c r="L247" s="1"/>
      <c r="M247" s="1"/>
      <c r="N247" s="1"/>
    </row>
    <row r="248" spans="9:14" x14ac:dyDescent="0.3">
      <c r="I248" s="1"/>
      <c r="J248" s="1"/>
      <c r="L248" s="1"/>
      <c r="M248" s="1"/>
      <c r="N248" s="1"/>
    </row>
    <row r="249" spans="9:14" x14ac:dyDescent="0.3">
      <c r="I249" s="1"/>
      <c r="J249" s="1"/>
      <c r="L249" s="1"/>
      <c r="M249" s="1"/>
      <c r="N249" s="1"/>
    </row>
    <row r="250" spans="9:14" x14ac:dyDescent="0.3">
      <c r="I250" s="1"/>
      <c r="J250" s="1"/>
      <c r="L250" s="1"/>
      <c r="M250" s="1"/>
      <c r="N250" s="1"/>
    </row>
    <row r="251" spans="9:14" x14ac:dyDescent="0.3">
      <c r="I251" s="1"/>
      <c r="J251" s="1"/>
      <c r="L251" s="1"/>
      <c r="M251" s="1"/>
      <c r="N251" s="1"/>
    </row>
    <row r="252" spans="9:14" x14ac:dyDescent="0.3">
      <c r="I252" s="1"/>
      <c r="J252" s="1"/>
      <c r="L252" s="1"/>
      <c r="M252" s="1"/>
      <c r="N252" s="1"/>
    </row>
    <row r="253" spans="9:14" x14ac:dyDescent="0.3">
      <c r="I253" s="1"/>
      <c r="J253" s="1"/>
      <c r="L253" s="1"/>
      <c r="M253" s="1"/>
      <c r="N253" s="1"/>
    </row>
    <row r="254" spans="9:14" x14ac:dyDescent="0.3">
      <c r="I254" s="1"/>
      <c r="J254" s="1"/>
      <c r="L254" s="1"/>
      <c r="M254" s="1"/>
      <c r="N254" s="1"/>
    </row>
    <row r="255" spans="9:14" x14ac:dyDescent="0.3">
      <c r="I255" s="1"/>
      <c r="J255" s="1"/>
      <c r="L255" s="1"/>
      <c r="M255" s="1"/>
      <c r="N255" s="1"/>
    </row>
    <row r="256" spans="9:14" x14ac:dyDescent="0.3">
      <c r="I256" s="1"/>
      <c r="J256" s="1"/>
      <c r="L256" s="1"/>
      <c r="M256" s="1"/>
      <c r="N256" s="1"/>
    </row>
    <row r="257" spans="9:14" x14ac:dyDescent="0.3">
      <c r="I257" s="1"/>
      <c r="J257" s="1"/>
      <c r="L257" s="1"/>
      <c r="M257" s="1"/>
      <c r="N257" s="1"/>
    </row>
    <row r="258" spans="9:14" x14ac:dyDescent="0.3">
      <c r="I258" s="1"/>
      <c r="J258" s="1"/>
      <c r="L258" s="1"/>
      <c r="M258" s="1"/>
      <c r="N258" s="1"/>
    </row>
    <row r="259" spans="9:14" x14ac:dyDescent="0.3">
      <c r="I259" s="1"/>
      <c r="J259" s="1"/>
      <c r="L259" s="1"/>
      <c r="M259" s="1"/>
      <c r="N259" s="1"/>
    </row>
    <row r="260" spans="9:14" x14ac:dyDescent="0.3">
      <c r="I260" s="1"/>
      <c r="J260" s="1"/>
      <c r="L260" s="1"/>
      <c r="M260" s="1"/>
      <c r="N260" s="1"/>
    </row>
    <row r="261" spans="9:14" x14ac:dyDescent="0.3">
      <c r="I261" s="1"/>
      <c r="J261" s="1"/>
      <c r="L261" s="1"/>
      <c r="M261" s="1"/>
      <c r="N261" s="1"/>
    </row>
    <row r="262" spans="9:14" x14ac:dyDescent="0.3">
      <c r="I262" s="1"/>
      <c r="J262" s="1"/>
      <c r="L262" s="1"/>
      <c r="M262" s="1"/>
      <c r="N262" s="1"/>
    </row>
    <row r="263" spans="9:14" x14ac:dyDescent="0.3">
      <c r="I263" s="1"/>
      <c r="J263" s="1"/>
      <c r="L263" s="1"/>
      <c r="M263" s="1"/>
      <c r="N263" s="1"/>
    </row>
    <row r="264" spans="9:14" x14ac:dyDescent="0.3">
      <c r="I264" s="1"/>
      <c r="J264" s="1"/>
      <c r="L264" s="1"/>
      <c r="M264" s="1"/>
      <c r="N264" s="1"/>
    </row>
    <row r="265" spans="9:14" x14ac:dyDescent="0.3">
      <c r="I265" s="1"/>
      <c r="J265" s="1"/>
      <c r="L265" s="1"/>
      <c r="M265" s="1"/>
      <c r="N265" s="1"/>
    </row>
    <row r="266" spans="9:14" x14ac:dyDescent="0.3">
      <c r="I266" s="1"/>
      <c r="J266" s="1"/>
      <c r="L266" s="1"/>
      <c r="M266" s="1"/>
      <c r="N266" s="1"/>
    </row>
    <row r="267" spans="9:14" x14ac:dyDescent="0.3">
      <c r="I267" s="1"/>
      <c r="J267" s="1"/>
      <c r="L267" s="1"/>
      <c r="M267" s="1"/>
      <c r="N267" s="1"/>
    </row>
    <row r="268" spans="9:14" x14ac:dyDescent="0.3">
      <c r="I268" s="1"/>
      <c r="J268" s="1"/>
      <c r="L268" s="1"/>
      <c r="M268" s="1"/>
      <c r="N268" s="1"/>
    </row>
    <row r="269" spans="9:14" x14ac:dyDescent="0.3">
      <c r="I269" s="1"/>
      <c r="J269" s="1"/>
      <c r="L269" s="1"/>
      <c r="M269" s="1"/>
      <c r="N269" s="1"/>
    </row>
    <row r="270" spans="9:14" x14ac:dyDescent="0.3">
      <c r="I270" s="1"/>
      <c r="J270" s="1"/>
      <c r="L270" s="1"/>
      <c r="M270" s="1"/>
      <c r="N270" s="1"/>
    </row>
    <row r="271" spans="9:14" x14ac:dyDescent="0.3">
      <c r="I271" s="1"/>
      <c r="J271" s="1"/>
      <c r="L271" s="1"/>
      <c r="M271" s="1"/>
      <c r="N271" s="1"/>
    </row>
    <row r="272" spans="9:14" x14ac:dyDescent="0.3">
      <c r="I272" s="1"/>
      <c r="J272" s="1"/>
      <c r="L272" s="1"/>
      <c r="M272" s="1"/>
      <c r="N272" s="1"/>
    </row>
    <row r="273" spans="9:14" x14ac:dyDescent="0.3">
      <c r="I273" s="1"/>
      <c r="J273" s="1"/>
      <c r="L273" s="1"/>
      <c r="M273" s="1"/>
      <c r="N273" s="1"/>
    </row>
    <row r="274" spans="9:14" x14ac:dyDescent="0.3">
      <c r="I274" s="1"/>
      <c r="J274" s="1"/>
      <c r="L274" s="1"/>
      <c r="M274" s="1"/>
      <c r="N274" s="1"/>
    </row>
    <row r="275" spans="9:14" x14ac:dyDescent="0.3">
      <c r="I275" s="1"/>
      <c r="J275" s="1"/>
      <c r="L275" s="1"/>
      <c r="M275" s="1"/>
      <c r="N275" s="1"/>
    </row>
    <row r="276" spans="9:14" x14ac:dyDescent="0.3">
      <c r="I276" s="1"/>
      <c r="J276" s="1"/>
      <c r="L276" s="1"/>
      <c r="M276" s="1"/>
      <c r="N276" s="1"/>
    </row>
    <row r="277" spans="9:14" x14ac:dyDescent="0.3">
      <c r="I277" s="1"/>
      <c r="J277" s="1"/>
      <c r="L277" s="1"/>
      <c r="M277" s="1"/>
      <c r="N277" s="1"/>
    </row>
    <row r="278" spans="9:14" x14ac:dyDescent="0.3">
      <c r="I278" s="1"/>
      <c r="J278" s="1"/>
      <c r="L278" s="1"/>
      <c r="M278" s="1"/>
      <c r="N278" s="1"/>
    </row>
    <row r="279" spans="9:14" x14ac:dyDescent="0.3">
      <c r="I279" s="1"/>
      <c r="J279" s="1"/>
      <c r="L279" s="1"/>
      <c r="M279" s="1"/>
      <c r="N279" s="1"/>
    </row>
    <row r="280" spans="9:14" x14ac:dyDescent="0.3">
      <c r="I280" s="1"/>
      <c r="J280" s="1"/>
      <c r="L280" s="1"/>
      <c r="M280" s="1"/>
      <c r="N280" s="1"/>
    </row>
    <row r="281" spans="9:14" x14ac:dyDescent="0.3">
      <c r="I281" s="1"/>
      <c r="J281" s="1"/>
      <c r="L281" s="1"/>
      <c r="M281" s="1"/>
      <c r="N281" s="1"/>
    </row>
    <row r="282" spans="9:14" x14ac:dyDescent="0.3">
      <c r="I282" s="1"/>
      <c r="J282" s="1"/>
      <c r="L282" s="1"/>
      <c r="M282" s="1"/>
      <c r="N282" s="1"/>
    </row>
    <row r="283" spans="9:14" x14ac:dyDescent="0.3">
      <c r="I283" s="1"/>
      <c r="J283" s="1"/>
      <c r="L283" s="1"/>
      <c r="M283" s="1"/>
      <c r="N283" s="1"/>
    </row>
    <row r="284" spans="9:14" x14ac:dyDescent="0.3">
      <c r="I284" s="1"/>
      <c r="J284" s="1"/>
      <c r="L284" s="1"/>
      <c r="M284" s="1"/>
      <c r="N284" s="1"/>
    </row>
    <row r="285" spans="9:14" x14ac:dyDescent="0.3">
      <c r="I285" s="1"/>
      <c r="J285" s="1"/>
      <c r="L285" s="1"/>
      <c r="M285" s="1"/>
      <c r="N285" s="1"/>
    </row>
    <row r="286" spans="9:14" x14ac:dyDescent="0.3">
      <c r="I286" s="1"/>
      <c r="J286" s="1"/>
      <c r="L286" s="1"/>
      <c r="M286" s="1"/>
      <c r="N286" s="1"/>
    </row>
    <row r="287" spans="9:14" x14ac:dyDescent="0.3">
      <c r="I287" s="1"/>
      <c r="J287" s="1"/>
      <c r="L287" s="1"/>
      <c r="M287" s="1"/>
      <c r="N287" s="1"/>
    </row>
    <row r="288" spans="9:14" x14ac:dyDescent="0.3">
      <c r="I288" s="1"/>
      <c r="J288" s="1"/>
      <c r="L288" s="1"/>
      <c r="M288" s="1"/>
      <c r="N288" s="1"/>
    </row>
    <row r="289" spans="9:14" x14ac:dyDescent="0.3">
      <c r="I289" s="1"/>
      <c r="J289" s="1"/>
      <c r="L289" s="1"/>
      <c r="M289" s="1"/>
      <c r="N289" s="1"/>
    </row>
    <row r="290" spans="9:14" x14ac:dyDescent="0.3">
      <c r="I290" s="1"/>
      <c r="J290" s="1"/>
      <c r="L290" s="1"/>
      <c r="M290" s="1"/>
      <c r="N290" s="1"/>
    </row>
    <row r="291" spans="9:14" x14ac:dyDescent="0.3">
      <c r="I291" s="1"/>
      <c r="J291" s="1"/>
      <c r="L291" s="1"/>
      <c r="M291" s="1"/>
      <c r="N291" s="1"/>
    </row>
    <row r="292" spans="9:14" x14ac:dyDescent="0.3">
      <c r="I292" s="1"/>
      <c r="J292" s="1"/>
      <c r="L292" s="1"/>
      <c r="M292" s="1"/>
      <c r="N292" s="1"/>
    </row>
    <row r="293" spans="9:14" x14ac:dyDescent="0.3">
      <c r="I293" s="1"/>
      <c r="J293" s="1"/>
      <c r="L293" s="1"/>
      <c r="M293" s="1"/>
      <c r="N293" s="1"/>
    </row>
    <row r="294" spans="9:14" x14ac:dyDescent="0.3">
      <c r="I294" s="1"/>
      <c r="J294" s="1"/>
      <c r="L294" s="1"/>
      <c r="M294" s="1"/>
      <c r="N294" s="1"/>
    </row>
    <row r="295" spans="9:14" x14ac:dyDescent="0.3">
      <c r="I295" s="1"/>
      <c r="J295" s="1"/>
      <c r="L295" s="1"/>
      <c r="M295" s="1"/>
      <c r="N295" s="1"/>
    </row>
    <row r="296" spans="9:14" x14ac:dyDescent="0.3">
      <c r="I296" s="1"/>
      <c r="J296" s="1"/>
      <c r="L296" s="1"/>
      <c r="M296" s="1"/>
      <c r="N296" s="1"/>
    </row>
    <row r="297" spans="9:14" x14ac:dyDescent="0.3">
      <c r="I297" s="1"/>
      <c r="J297" s="1"/>
      <c r="L297" s="1"/>
      <c r="M297" s="1"/>
      <c r="N297" s="1"/>
    </row>
    <row r="298" spans="9:14" x14ac:dyDescent="0.3">
      <c r="I298" s="1"/>
      <c r="J298" s="1"/>
      <c r="L298" s="1"/>
      <c r="M298" s="1"/>
      <c r="N298" s="1"/>
    </row>
    <row r="299" spans="9:14" x14ac:dyDescent="0.3">
      <c r="I299" s="1"/>
      <c r="J299" s="1"/>
      <c r="L299" s="1"/>
      <c r="M299" s="1"/>
      <c r="N299" s="1"/>
    </row>
    <row r="300" spans="9:14" x14ac:dyDescent="0.3">
      <c r="I300" s="1"/>
      <c r="J300" s="1"/>
      <c r="L300" s="1"/>
      <c r="M300" s="1"/>
      <c r="N300" s="1"/>
    </row>
    <row r="301" spans="9:14" x14ac:dyDescent="0.3">
      <c r="I301" s="1"/>
      <c r="J301" s="1"/>
      <c r="L301" s="1"/>
      <c r="M301" s="1"/>
      <c r="N301" s="1"/>
    </row>
    <row r="302" spans="9:14" x14ac:dyDescent="0.3">
      <c r="I302" s="1"/>
      <c r="J302" s="1"/>
      <c r="L302" s="1"/>
      <c r="M302" s="1"/>
      <c r="N302" s="1"/>
    </row>
    <row r="303" spans="9:14" x14ac:dyDescent="0.3">
      <c r="I303" s="1"/>
      <c r="J303" s="1"/>
      <c r="L303" s="1"/>
      <c r="M303" s="1"/>
      <c r="N303" s="1"/>
    </row>
    <row r="304" spans="9:14" x14ac:dyDescent="0.3">
      <c r="I304" s="1"/>
      <c r="J304" s="1"/>
      <c r="L304" s="1"/>
      <c r="M304" s="1"/>
      <c r="N304" s="1"/>
    </row>
    <row r="305" spans="9:14" x14ac:dyDescent="0.3">
      <c r="I305" s="1"/>
      <c r="J305" s="1"/>
      <c r="L305" s="1"/>
      <c r="M305" s="1"/>
      <c r="N305" s="1"/>
    </row>
    <row r="306" spans="9:14" x14ac:dyDescent="0.3">
      <c r="I306" s="1"/>
      <c r="J306" s="1"/>
      <c r="L306" s="1"/>
      <c r="M306" s="1"/>
      <c r="N306" s="1"/>
    </row>
    <row r="307" spans="9:14" x14ac:dyDescent="0.3">
      <c r="I307" s="1"/>
      <c r="J307" s="1"/>
      <c r="L307" s="1"/>
      <c r="M307" s="1"/>
      <c r="N307" s="1"/>
    </row>
    <row r="308" spans="9:14" x14ac:dyDescent="0.3">
      <c r="I308" s="1"/>
      <c r="J308" s="1"/>
      <c r="L308" s="1"/>
      <c r="M308" s="1"/>
      <c r="N308" s="1"/>
    </row>
    <row r="309" spans="9:14" x14ac:dyDescent="0.3">
      <c r="I309" s="1"/>
      <c r="J309" s="1"/>
      <c r="L309" s="1"/>
      <c r="M309" s="1"/>
      <c r="N309" s="1"/>
    </row>
    <row r="310" spans="9:14" x14ac:dyDescent="0.3">
      <c r="I310" s="1"/>
      <c r="J310" s="1"/>
      <c r="L310" s="1"/>
      <c r="M310" s="1"/>
      <c r="N310" s="1"/>
    </row>
    <row r="311" spans="9:14" x14ac:dyDescent="0.3">
      <c r="I311" s="1"/>
      <c r="J311" s="1"/>
      <c r="L311" s="1"/>
      <c r="M311" s="1"/>
      <c r="N311" s="1"/>
    </row>
    <row r="312" spans="9:14" x14ac:dyDescent="0.3">
      <c r="I312" s="1"/>
      <c r="J312" s="1"/>
      <c r="L312" s="1"/>
      <c r="M312" s="1"/>
      <c r="N312" s="1"/>
    </row>
    <row r="313" spans="9:14" x14ac:dyDescent="0.3">
      <c r="I313" s="1"/>
      <c r="J313" s="1"/>
      <c r="L313" s="1"/>
      <c r="M313" s="1"/>
      <c r="N313" s="1"/>
    </row>
    <row r="314" spans="9:14" x14ac:dyDescent="0.3">
      <c r="I314" s="1"/>
      <c r="J314" s="1"/>
      <c r="L314" s="1"/>
      <c r="M314" s="1"/>
      <c r="N314" s="1"/>
    </row>
    <row r="315" spans="9:14" x14ac:dyDescent="0.3">
      <c r="I315" s="1"/>
      <c r="J315" s="1"/>
      <c r="L315" s="1"/>
      <c r="M315" s="1"/>
      <c r="N315" s="1"/>
    </row>
    <row r="316" spans="9:14" x14ac:dyDescent="0.3">
      <c r="I316" s="1"/>
      <c r="J316" s="1"/>
      <c r="L316" s="1"/>
      <c r="M316" s="1"/>
      <c r="N316" s="1"/>
    </row>
    <row r="317" spans="9:14" x14ac:dyDescent="0.3">
      <c r="I317" s="1"/>
      <c r="J317" s="1"/>
      <c r="L317" s="1"/>
      <c r="M317" s="1"/>
      <c r="N317" s="1"/>
    </row>
    <row r="318" spans="9:14" x14ac:dyDescent="0.3">
      <c r="I318" s="1"/>
      <c r="J318" s="1"/>
      <c r="L318" s="1"/>
      <c r="M318" s="1"/>
      <c r="N318" s="1"/>
    </row>
    <row r="319" spans="9:14" x14ac:dyDescent="0.3">
      <c r="I319" s="1"/>
      <c r="J319" s="1"/>
      <c r="L319" s="1"/>
      <c r="M319" s="1"/>
      <c r="N319" s="1"/>
    </row>
    <row r="320" spans="9:14" x14ac:dyDescent="0.3">
      <c r="I320" s="1"/>
      <c r="J320" s="1"/>
      <c r="L320" s="1"/>
      <c r="M320" s="1"/>
      <c r="N320" s="1"/>
    </row>
    <row r="321" spans="9:14" x14ac:dyDescent="0.3">
      <c r="I321" s="1"/>
      <c r="J321" s="1"/>
      <c r="L321" s="1"/>
      <c r="M321" s="1"/>
      <c r="N321" s="1"/>
    </row>
    <row r="322" spans="9:14" x14ac:dyDescent="0.3">
      <c r="I322" s="1"/>
      <c r="J322" s="1"/>
      <c r="L322" s="1"/>
      <c r="M322" s="1"/>
      <c r="N322" s="1"/>
    </row>
    <row r="323" spans="9:14" x14ac:dyDescent="0.3">
      <c r="I323" s="1"/>
      <c r="J323" s="1"/>
      <c r="L323" s="1"/>
      <c r="M323" s="1"/>
      <c r="N323" s="1"/>
    </row>
    <row r="324" spans="9:14" x14ac:dyDescent="0.3">
      <c r="I324" s="1"/>
      <c r="J324" s="1"/>
      <c r="L324" s="1"/>
      <c r="M324" s="1"/>
      <c r="N324" s="1"/>
    </row>
    <row r="325" spans="9:14" x14ac:dyDescent="0.3">
      <c r="I325" s="1"/>
      <c r="J325" s="1"/>
      <c r="L325" s="1"/>
      <c r="M325" s="1"/>
      <c r="N325" s="1"/>
    </row>
    <row r="326" spans="9:14" x14ac:dyDescent="0.3">
      <c r="I326" s="1"/>
      <c r="J326" s="1"/>
      <c r="L326" s="1"/>
      <c r="M326" s="1"/>
      <c r="N326" s="1"/>
    </row>
    <row r="327" spans="9:14" x14ac:dyDescent="0.3">
      <c r="I327" s="1"/>
      <c r="J327" s="1"/>
      <c r="L327" s="1"/>
      <c r="M327" s="1"/>
      <c r="N327" s="1"/>
    </row>
    <row r="328" spans="9:14" x14ac:dyDescent="0.3">
      <c r="I328" s="1"/>
      <c r="J328" s="1"/>
      <c r="L328" s="1"/>
      <c r="M328" s="1"/>
      <c r="N328" s="1"/>
    </row>
    <row r="329" spans="9:14" x14ac:dyDescent="0.3">
      <c r="I329" s="1"/>
      <c r="J329" s="1"/>
      <c r="L329" s="1"/>
      <c r="M329" s="1"/>
      <c r="N329" s="1"/>
    </row>
    <row r="330" spans="9:14" x14ac:dyDescent="0.3">
      <c r="I330" s="1"/>
      <c r="J330" s="1"/>
      <c r="L330" s="1"/>
      <c r="M330" s="1"/>
      <c r="N330" s="1"/>
    </row>
    <row r="331" spans="9:14" x14ac:dyDescent="0.3">
      <c r="I331" s="1"/>
      <c r="J331" s="1"/>
      <c r="L331" s="1"/>
      <c r="M331" s="1"/>
      <c r="N331" s="1"/>
    </row>
    <row r="332" spans="9:14" x14ac:dyDescent="0.3">
      <c r="I332" s="1"/>
      <c r="J332" s="1"/>
      <c r="L332" s="1"/>
      <c r="M332" s="1"/>
      <c r="N332" s="1"/>
    </row>
    <row r="333" spans="9:14" x14ac:dyDescent="0.3">
      <c r="I333" s="1"/>
      <c r="J333" s="1"/>
      <c r="L333" s="1"/>
      <c r="M333" s="1"/>
      <c r="N333" s="1"/>
    </row>
    <row r="334" spans="9:14" x14ac:dyDescent="0.3">
      <c r="I334" s="1"/>
      <c r="J334" s="1"/>
      <c r="L334" s="1"/>
      <c r="M334" s="1"/>
      <c r="N334" s="1"/>
    </row>
    <row r="335" spans="9:14" x14ac:dyDescent="0.3">
      <c r="I335" s="1"/>
      <c r="J335" s="1"/>
      <c r="L335" s="1"/>
      <c r="M335" s="1"/>
      <c r="N335" s="1"/>
    </row>
    <row r="336" spans="9:14" x14ac:dyDescent="0.3">
      <c r="I336" s="1"/>
      <c r="J336" s="1"/>
      <c r="L336" s="1"/>
      <c r="M336" s="1"/>
      <c r="N336" s="1"/>
    </row>
    <row r="337" spans="9:14" x14ac:dyDescent="0.3">
      <c r="I337" s="1"/>
      <c r="J337" s="1"/>
      <c r="L337" s="1"/>
      <c r="M337" s="1"/>
      <c r="N337" s="1"/>
    </row>
    <row r="338" spans="9:14" x14ac:dyDescent="0.3">
      <c r="I338" s="1"/>
      <c r="J338" s="1"/>
      <c r="L338" s="1"/>
      <c r="M338" s="1"/>
      <c r="N338" s="1"/>
    </row>
    <row r="339" spans="9:14" x14ac:dyDescent="0.3">
      <c r="I339" s="1"/>
      <c r="J339" s="1"/>
      <c r="L339" s="1"/>
      <c r="M339" s="1"/>
      <c r="N339" s="1"/>
    </row>
    <row r="340" spans="9:14" x14ac:dyDescent="0.3">
      <c r="I340" s="1"/>
      <c r="J340" s="1"/>
      <c r="L340" s="1"/>
      <c r="M340" s="1"/>
      <c r="N340" s="1"/>
    </row>
    <row r="341" spans="9:14" x14ac:dyDescent="0.3">
      <c r="I341" s="1"/>
      <c r="J341" s="1"/>
      <c r="L341" s="1"/>
      <c r="M341" s="1"/>
      <c r="N341" s="1"/>
    </row>
    <row r="342" spans="9:14" x14ac:dyDescent="0.3">
      <c r="I342" s="1"/>
      <c r="J342" s="1"/>
      <c r="L342" s="1"/>
      <c r="M342" s="1"/>
      <c r="N342" s="1"/>
    </row>
    <row r="343" spans="9:14" x14ac:dyDescent="0.3">
      <c r="I343" s="1"/>
      <c r="J343" s="1"/>
      <c r="L343" s="1"/>
      <c r="M343" s="1"/>
      <c r="N343" s="1"/>
    </row>
    <row r="344" spans="9:14" x14ac:dyDescent="0.3">
      <c r="I344" s="1"/>
      <c r="J344" s="1"/>
      <c r="L344" s="1"/>
      <c r="M344" s="1"/>
      <c r="N344" s="1"/>
    </row>
    <row r="345" spans="9:14" x14ac:dyDescent="0.3">
      <c r="I345" s="1"/>
      <c r="J345" s="1"/>
      <c r="L345" s="1"/>
      <c r="M345" s="1"/>
      <c r="N345" s="1"/>
    </row>
    <row r="346" spans="9:14" x14ac:dyDescent="0.3">
      <c r="I346" s="1"/>
      <c r="J346" s="1"/>
      <c r="L346" s="1"/>
      <c r="M346" s="1"/>
      <c r="N346" s="1"/>
    </row>
    <row r="347" spans="9:14" x14ac:dyDescent="0.3">
      <c r="I347" s="1"/>
      <c r="J347" s="1"/>
      <c r="L347" s="1"/>
      <c r="M347" s="1"/>
      <c r="N347" s="1"/>
    </row>
    <row r="348" spans="9:14" x14ac:dyDescent="0.3">
      <c r="I348" s="1"/>
      <c r="J348" s="1"/>
      <c r="L348" s="1"/>
      <c r="M348" s="1"/>
      <c r="N348" s="1"/>
    </row>
    <row r="349" spans="9:14" x14ac:dyDescent="0.3">
      <c r="I349" s="1"/>
      <c r="J349" s="1"/>
      <c r="L349" s="1"/>
      <c r="M349" s="1"/>
      <c r="N349" s="1"/>
    </row>
    <row r="350" spans="9:14" x14ac:dyDescent="0.3">
      <c r="I350" s="1"/>
      <c r="J350" s="1"/>
      <c r="L350" s="1"/>
      <c r="M350" s="1"/>
      <c r="N350" s="1"/>
    </row>
    <row r="351" spans="9:14" x14ac:dyDescent="0.3">
      <c r="I351" s="1"/>
      <c r="J351" s="1"/>
      <c r="L351" s="1"/>
      <c r="M351" s="1"/>
      <c r="N351" s="1"/>
    </row>
    <row r="352" spans="9:14" x14ac:dyDescent="0.3">
      <c r="I352" s="1"/>
      <c r="J352" s="1"/>
      <c r="L352" s="1"/>
      <c r="M352" s="1"/>
      <c r="N352" s="1"/>
    </row>
    <row r="353" spans="9:14" x14ac:dyDescent="0.3">
      <c r="I353" s="1"/>
      <c r="J353" s="1"/>
      <c r="L353" s="1"/>
      <c r="M353" s="1"/>
      <c r="N353" s="1"/>
    </row>
    <row r="354" spans="9:14" x14ac:dyDescent="0.3">
      <c r="I354" s="1"/>
      <c r="J354" s="1"/>
      <c r="L354" s="1"/>
      <c r="M354" s="1"/>
      <c r="N354" s="1"/>
    </row>
    <row r="355" spans="9:14" x14ac:dyDescent="0.3">
      <c r="I355" s="1"/>
      <c r="J355" s="1"/>
      <c r="L355" s="1"/>
      <c r="M355" s="1"/>
      <c r="N355" s="1"/>
    </row>
    <row r="356" spans="9:14" x14ac:dyDescent="0.3">
      <c r="I356" s="1"/>
      <c r="J356" s="1"/>
      <c r="L356" s="1"/>
      <c r="M356" s="1"/>
      <c r="N356" s="1"/>
    </row>
    <row r="357" spans="9:14" x14ac:dyDescent="0.3">
      <c r="I357" s="1"/>
      <c r="J357" s="1"/>
      <c r="L357" s="1"/>
      <c r="M357" s="1"/>
      <c r="N357" s="1"/>
    </row>
    <row r="358" spans="9:14" x14ac:dyDescent="0.3">
      <c r="I358" s="1"/>
      <c r="J358" s="1"/>
      <c r="L358" s="1"/>
      <c r="M358" s="1"/>
      <c r="N358" s="1"/>
    </row>
    <row r="359" spans="9:14" x14ac:dyDescent="0.3">
      <c r="I359" s="1"/>
      <c r="J359" s="1"/>
      <c r="L359" s="1"/>
      <c r="M359" s="1"/>
      <c r="N359" s="1"/>
    </row>
    <row r="360" spans="9:14" x14ac:dyDescent="0.3">
      <c r="I360" s="1"/>
      <c r="J360" s="1"/>
      <c r="L360" s="1"/>
      <c r="M360" s="1"/>
      <c r="N360" s="1"/>
    </row>
    <row r="361" spans="9:14" x14ac:dyDescent="0.3">
      <c r="I361" s="1"/>
      <c r="J361" s="1"/>
      <c r="L361" s="1"/>
      <c r="M361" s="1"/>
      <c r="N361" s="1"/>
    </row>
    <row r="362" spans="9:14" x14ac:dyDescent="0.3">
      <c r="I362" s="1"/>
      <c r="J362" s="1"/>
      <c r="L362" s="1"/>
      <c r="M362" s="1"/>
      <c r="N362" s="1"/>
    </row>
    <row r="363" spans="9:14" x14ac:dyDescent="0.3">
      <c r="I363" s="1"/>
      <c r="J363" s="1"/>
      <c r="L363" s="1"/>
      <c r="M363" s="1"/>
      <c r="N363" s="1"/>
    </row>
    <row r="364" spans="9:14" x14ac:dyDescent="0.3">
      <c r="I364" s="1"/>
      <c r="J364" s="1"/>
      <c r="L364" s="1"/>
      <c r="M364" s="1"/>
      <c r="N364" s="1"/>
    </row>
    <row r="365" spans="9:14" x14ac:dyDescent="0.3">
      <c r="I365" s="1"/>
      <c r="J365" s="1"/>
      <c r="L365" s="1"/>
      <c r="M365" s="1"/>
      <c r="N365" s="1"/>
    </row>
    <row r="366" spans="9:14" x14ac:dyDescent="0.3">
      <c r="I366" s="1"/>
      <c r="J366" s="1"/>
      <c r="L366" s="1"/>
      <c r="M366" s="1"/>
      <c r="N366" s="1"/>
    </row>
    <row r="367" spans="9:14" x14ac:dyDescent="0.3">
      <c r="I367" s="1"/>
      <c r="J367" s="1"/>
      <c r="L367" s="1"/>
      <c r="M367" s="1"/>
      <c r="N367" s="1"/>
    </row>
    <row r="368" spans="9:14" x14ac:dyDescent="0.3">
      <c r="I368" s="1"/>
      <c r="J368" s="1"/>
      <c r="L368" s="1"/>
      <c r="M368" s="1"/>
      <c r="N368" s="1"/>
    </row>
    <row r="369" spans="9:14" x14ac:dyDescent="0.3">
      <c r="I369" s="1"/>
      <c r="J369" s="1"/>
      <c r="L369" s="1"/>
      <c r="M369" s="1"/>
      <c r="N369" s="1"/>
    </row>
    <row r="370" spans="9:14" x14ac:dyDescent="0.3">
      <c r="I370" s="1"/>
      <c r="J370" s="1"/>
      <c r="L370" s="1"/>
      <c r="M370" s="1"/>
      <c r="N370" s="1"/>
    </row>
    <row r="371" spans="9:14" x14ac:dyDescent="0.3">
      <c r="I371" s="1"/>
      <c r="J371" s="1"/>
      <c r="L371" s="1"/>
      <c r="M371" s="1"/>
      <c r="N371" s="1"/>
    </row>
    <row r="372" spans="9:14" x14ac:dyDescent="0.3">
      <c r="I372" s="1"/>
      <c r="J372" s="1"/>
      <c r="L372" s="1"/>
      <c r="M372" s="1"/>
      <c r="N372" s="1"/>
    </row>
    <row r="373" spans="9:14" x14ac:dyDescent="0.3">
      <c r="I373" s="1"/>
      <c r="J373" s="1"/>
      <c r="L373" s="1"/>
      <c r="M373" s="1"/>
      <c r="N373" s="1"/>
    </row>
    <row r="374" spans="9:14" x14ac:dyDescent="0.3">
      <c r="I374" s="1"/>
      <c r="J374" s="1"/>
      <c r="L374" s="1"/>
      <c r="M374" s="1"/>
      <c r="N374" s="1"/>
    </row>
    <row r="375" spans="9:14" x14ac:dyDescent="0.3">
      <c r="I375" s="1"/>
      <c r="J375" s="1"/>
      <c r="L375" s="1"/>
      <c r="M375" s="1"/>
      <c r="N375" s="1"/>
    </row>
    <row r="376" spans="9:14" x14ac:dyDescent="0.3">
      <c r="I376" s="1"/>
      <c r="J376" s="1"/>
      <c r="L376" s="1"/>
      <c r="M376" s="1"/>
      <c r="N376" s="1"/>
    </row>
    <row r="377" spans="9:14" x14ac:dyDescent="0.3">
      <c r="I377" s="1"/>
      <c r="J377" s="1"/>
      <c r="L377" s="1"/>
      <c r="M377" s="1"/>
      <c r="N377" s="1"/>
    </row>
    <row r="378" spans="9:14" x14ac:dyDescent="0.3">
      <c r="I378" s="1"/>
      <c r="J378" s="1"/>
      <c r="L378" s="1"/>
      <c r="M378" s="1"/>
      <c r="N378" s="1"/>
    </row>
    <row r="379" spans="9:14" x14ac:dyDescent="0.3">
      <c r="I379" s="1"/>
      <c r="J379" s="1"/>
      <c r="L379" s="1"/>
      <c r="M379" s="1"/>
      <c r="N379" s="1"/>
    </row>
    <row r="380" spans="9:14" x14ac:dyDescent="0.3">
      <c r="I380" s="1"/>
      <c r="J380" s="1"/>
      <c r="L380" s="1"/>
      <c r="M380" s="1"/>
      <c r="N380" s="1"/>
    </row>
    <row r="381" spans="9:14" x14ac:dyDescent="0.3">
      <c r="I381" s="1"/>
      <c r="J381" s="1"/>
      <c r="L381" s="1"/>
      <c r="M381" s="1"/>
      <c r="N381" s="1"/>
    </row>
    <row r="382" spans="9:14" x14ac:dyDescent="0.3">
      <c r="I382" s="1"/>
      <c r="J382" s="1"/>
      <c r="L382" s="1"/>
      <c r="M382" s="1"/>
      <c r="N382" s="1"/>
    </row>
    <row r="383" spans="9:14" x14ac:dyDescent="0.3">
      <c r="I383" s="1"/>
      <c r="J383" s="1"/>
      <c r="L383" s="1"/>
      <c r="M383" s="1"/>
      <c r="N383" s="1"/>
    </row>
    <row r="384" spans="9:14" x14ac:dyDescent="0.3">
      <c r="I384" s="1"/>
      <c r="J384" s="1"/>
      <c r="L384" s="1"/>
      <c r="M384" s="1"/>
      <c r="N384" s="1"/>
    </row>
    <row r="385" spans="9:14" x14ac:dyDescent="0.3">
      <c r="I385" s="1"/>
      <c r="J385" s="1"/>
      <c r="L385" s="1"/>
      <c r="M385" s="1"/>
      <c r="N385" s="1"/>
    </row>
    <row r="386" spans="9:14" x14ac:dyDescent="0.3">
      <c r="I386" s="1"/>
      <c r="J386" s="1"/>
      <c r="L386" s="1"/>
      <c r="M386" s="1"/>
      <c r="N386" s="1"/>
    </row>
    <row r="387" spans="9:14" x14ac:dyDescent="0.3">
      <c r="I387" s="1"/>
      <c r="J387" s="1"/>
      <c r="L387" s="1"/>
      <c r="M387" s="1"/>
      <c r="N387" s="1"/>
    </row>
    <row r="388" spans="9:14" x14ac:dyDescent="0.3">
      <c r="I388" s="1"/>
      <c r="J388" s="1"/>
      <c r="L388" s="1"/>
      <c r="M388" s="1"/>
      <c r="N388" s="1"/>
    </row>
    <row r="389" spans="9:14" x14ac:dyDescent="0.3">
      <c r="I389" s="1"/>
      <c r="J389" s="1"/>
      <c r="L389" s="1"/>
      <c r="M389" s="1"/>
      <c r="N389" s="1"/>
    </row>
    <row r="390" spans="9:14" x14ac:dyDescent="0.3">
      <c r="I390" s="1"/>
      <c r="J390" s="1"/>
      <c r="L390" s="1"/>
      <c r="M390" s="1"/>
      <c r="N390" s="1"/>
    </row>
    <row r="391" spans="9:14" x14ac:dyDescent="0.3">
      <c r="I391" s="1"/>
      <c r="J391" s="1"/>
      <c r="L391" s="1"/>
      <c r="M391" s="1"/>
      <c r="N391" s="1"/>
    </row>
    <row r="392" spans="9:14" x14ac:dyDescent="0.3">
      <c r="I392" s="1"/>
      <c r="J392" s="1"/>
      <c r="L392" s="1"/>
      <c r="M392" s="1"/>
      <c r="N392" s="1"/>
    </row>
    <row r="393" spans="9:14" x14ac:dyDescent="0.3">
      <c r="I393" s="1"/>
      <c r="J393" s="1"/>
      <c r="L393" s="1"/>
      <c r="M393" s="1"/>
      <c r="N393" s="1"/>
    </row>
    <row r="394" spans="9:14" x14ac:dyDescent="0.3">
      <c r="I394" s="1"/>
      <c r="J394" s="1"/>
      <c r="L394" s="1"/>
      <c r="M394" s="1"/>
      <c r="N394" s="1"/>
    </row>
    <row r="395" spans="9:14" x14ac:dyDescent="0.3">
      <c r="I395" s="1"/>
      <c r="J395" s="1"/>
      <c r="L395" s="1"/>
      <c r="M395" s="1"/>
      <c r="N395" s="1"/>
    </row>
    <row r="396" spans="9:14" x14ac:dyDescent="0.3">
      <c r="I396" s="1"/>
      <c r="J396" s="1"/>
      <c r="L396" s="1"/>
      <c r="M396" s="1"/>
      <c r="N396" s="1"/>
    </row>
    <row r="397" spans="9:14" x14ac:dyDescent="0.3">
      <c r="I397" s="1"/>
      <c r="J397" s="1"/>
      <c r="L397" s="1"/>
      <c r="M397" s="1"/>
      <c r="N397" s="1"/>
    </row>
    <row r="398" spans="9:14" x14ac:dyDescent="0.3">
      <c r="I398" s="1"/>
      <c r="J398" s="1"/>
      <c r="L398" s="1"/>
      <c r="M398" s="1"/>
      <c r="N398" s="1"/>
    </row>
    <row r="399" spans="9:14" x14ac:dyDescent="0.3">
      <c r="I399" s="1"/>
      <c r="J399" s="1"/>
      <c r="L399" s="1"/>
      <c r="M399" s="1"/>
      <c r="N399" s="1"/>
    </row>
    <row r="400" spans="9:14" x14ac:dyDescent="0.3">
      <c r="I400" s="1"/>
      <c r="J400" s="1"/>
      <c r="L400" s="1"/>
      <c r="M400" s="1"/>
      <c r="N400" s="1"/>
    </row>
    <row r="401" spans="9:14" x14ac:dyDescent="0.3">
      <c r="I401" s="1"/>
      <c r="J401" s="1"/>
      <c r="L401" s="1"/>
      <c r="M401" s="1"/>
      <c r="N401" s="1"/>
    </row>
    <row r="402" spans="9:14" x14ac:dyDescent="0.3">
      <c r="I402" s="1"/>
      <c r="J402" s="1"/>
      <c r="L402" s="1"/>
      <c r="M402" s="1"/>
      <c r="N402" s="1"/>
    </row>
    <row r="403" spans="9:14" x14ac:dyDescent="0.3">
      <c r="I403" s="1"/>
      <c r="J403" s="1"/>
      <c r="L403" s="1"/>
      <c r="M403" s="1"/>
      <c r="N403" s="1"/>
    </row>
    <row r="404" spans="9:14" x14ac:dyDescent="0.3">
      <c r="I404" s="1"/>
      <c r="J404" s="1"/>
      <c r="L404" s="1"/>
      <c r="M404" s="1"/>
      <c r="N404" s="1"/>
    </row>
    <row r="405" spans="9:14" x14ac:dyDescent="0.3">
      <c r="I405" s="1"/>
      <c r="J405" s="1"/>
      <c r="L405" s="1"/>
      <c r="M405" s="1"/>
      <c r="N405" s="1"/>
    </row>
    <row r="406" spans="9:14" x14ac:dyDescent="0.3">
      <c r="I406" s="1"/>
      <c r="J406" s="1"/>
      <c r="L406" s="1"/>
      <c r="M406" s="1"/>
      <c r="N406" s="1"/>
    </row>
    <row r="407" spans="9:14" x14ac:dyDescent="0.3">
      <c r="I407" s="1"/>
      <c r="J407" s="1"/>
      <c r="L407" s="1"/>
      <c r="M407" s="1"/>
      <c r="N407" s="1"/>
    </row>
    <row r="408" spans="9:14" x14ac:dyDescent="0.3">
      <c r="I408" s="1"/>
      <c r="J408" s="1"/>
      <c r="L408" s="1"/>
      <c r="M408" s="1"/>
      <c r="N408" s="1"/>
    </row>
    <row r="409" spans="9:14" x14ac:dyDescent="0.3">
      <c r="I409" s="1"/>
      <c r="J409" s="1"/>
      <c r="L409" s="1"/>
      <c r="M409" s="1"/>
      <c r="N409" s="1"/>
    </row>
    <row r="410" spans="9:14" x14ac:dyDescent="0.3">
      <c r="I410" s="1"/>
      <c r="J410" s="1"/>
      <c r="L410" s="1"/>
      <c r="M410" s="1"/>
      <c r="N410" s="1"/>
    </row>
    <row r="411" spans="9:14" x14ac:dyDescent="0.3">
      <c r="I411" s="1"/>
      <c r="J411" s="1"/>
      <c r="L411" s="1"/>
      <c r="M411" s="1"/>
      <c r="N411" s="1"/>
    </row>
    <row r="412" spans="9:14" x14ac:dyDescent="0.3">
      <c r="I412" s="1"/>
      <c r="J412" s="1"/>
      <c r="L412" s="1"/>
      <c r="M412" s="1"/>
      <c r="N412" s="1"/>
    </row>
    <row r="413" spans="9:14" x14ac:dyDescent="0.3">
      <c r="I413" s="1"/>
      <c r="J413" s="1"/>
      <c r="L413" s="1"/>
      <c r="M413" s="1"/>
      <c r="N413" s="1"/>
    </row>
    <row r="414" spans="9:14" x14ac:dyDescent="0.3">
      <c r="I414" s="1"/>
      <c r="J414" s="1"/>
      <c r="L414" s="1"/>
      <c r="M414" s="1"/>
      <c r="N414" s="1"/>
    </row>
    <row r="415" spans="9:14" x14ac:dyDescent="0.3">
      <c r="I415" s="1"/>
      <c r="J415" s="1"/>
      <c r="L415" s="1"/>
      <c r="M415" s="1"/>
      <c r="N415" s="1"/>
    </row>
    <row r="416" spans="9:14" x14ac:dyDescent="0.3">
      <c r="I416" s="1"/>
      <c r="J416" s="1"/>
      <c r="L416" s="1"/>
      <c r="M416" s="1"/>
      <c r="N416" s="1"/>
    </row>
    <row r="417" spans="9:14" x14ac:dyDescent="0.3">
      <c r="I417" s="1"/>
      <c r="J417" s="1"/>
      <c r="L417" s="1"/>
      <c r="M417" s="1"/>
      <c r="N417" s="1"/>
    </row>
    <row r="418" spans="9:14" x14ac:dyDescent="0.3">
      <c r="I418" s="1"/>
      <c r="J418" s="1"/>
      <c r="L418" s="1"/>
      <c r="M418" s="1"/>
      <c r="N418" s="1"/>
    </row>
    <row r="419" spans="9:14" x14ac:dyDescent="0.3">
      <c r="I419" s="1"/>
      <c r="J419" s="1"/>
      <c r="L419" s="1"/>
      <c r="M419" s="1"/>
      <c r="N419" s="1"/>
    </row>
    <row r="420" spans="9:14" x14ac:dyDescent="0.3">
      <c r="I420" s="1"/>
      <c r="J420" s="1"/>
      <c r="L420" s="1"/>
      <c r="M420" s="1"/>
      <c r="N420" s="1"/>
    </row>
    <row r="421" spans="9:14" x14ac:dyDescent="0.3">
      <c r="I421" s="1"/>
      <c r="J421" s="1"/>
      <c r="L421" s="1"/>
      <c r="M421" s="1"/>
      <c r="N421" s="1"/>
    </row>
    <row r="422" spans="9:14" x14ac:dyDescent="0.3">
      <c r="I422" s="1"/>
      <c r="J422" s="1"/>
      <c r="L422" s="1"/>
      <c r="M422" s="1"/>
      <c r="N422" s="1"/>
    </row>
    <row r="423" spans="9:14" x14ac:dyDescent="0.3">
      <c r="I423" s="1"/>
      <c r="J423" s="1"/>
      <c r="L423" s="1"/>
      <c r="M423" s="1"/>
      <c r="N423" s="1"/>
    </row>
    <row r="424" spans="9:14" x14ac:dyDescent="0.3">
      <c r="I424" s="1"/>
      <c r="J424" s="1"/>
      <c r="L424" s="1"/>
      <c r="M424" s="1"/>
      <c r="N424" s="1"/>
    </row>
    <row r="425" spans="9:14" x14ac:dyDescent="0.3">
      <c r="I425" s="1"/>
      <c r="J425" s="1"/>
      <c r="L425" s="1"/>
      <c r="M425" s="1"/>
      <c r="N425" s="1"/>
    </row>
    <row r="426" spans="9:14" x14ac:dyDescent="0.3">
      <c r="I426" s="1"/>
      <c r="J426" s="1"/>
      <c r="L426" s="1"/>
      <c r="M426" s="1"/>
      <c r="N426" s="1"/>
    </row>
    <row r="427" spans="9:14" x14ac:dyDescent="0.3">
      <c r="I427" s="1"/>
      <c r="J427" s="1"/>
      <c r="L427" s="1"/>
      <c r="M427" s="1"/>
      <c r="N427" s="1"/>
    </row>
    <row r="428" spans="9:14" x14ac:dyDescent="0.3">
      <c r="I428" s="1"/>
      <c r="J428" s="1"/>
      <c r="L428" s="1"/>
      <c r="M428" s="1"/>
      <c r="N428" s="1"/>
    </row>
    <row r="429" spans="9:14" x14ac:dyDescent="0.3">
      <c r="I429" s="1"/>
      <c r="J429" s="1"/>
      <c r="L429" s="1"/>
      <c r="M429" s="1"/>
      <c r="N429" s="1"/>
    </row>
    <row r="430" spans="9:14" x14ac:dyDescent="0.3">
      <c r="I430" s="1"/>
      <c r="J430" s="1"/>
      <c r="L430" s="1"/>
      <c r="M430" s="1"/>
      <c r="N430" s="1"/>
    </row>
    <row r="431" spans="9:14" x14ac:dyDescent="0.3">
      <c r="I431" s="1"/>
      <c r="J431" s="1"/>
      <c r="L431" s="1"/>
      <c r="M431" s="1"/>
      <c r="N431" s="1"/>
    </row>
    <row r="432" spans="9:14" x14ac:dyDescent="0.3">
      <c r="I432" s="1"/>
      <c r="J432" s="1"/>
      <c r="L432" s="1"/>
      <c r="M432" s="1"/>
      <c r="N432" s="1"/>
    </row>
    <row r="433" spans="9:14" x14ac:dyDescent="0.3">
      <c r="I433" s="1"/>
      <c r="J433" s="1"/>
      <c r="L433" s="1"/>
      <c r="M433" s="1"/>
      <c r="N433" s="1"/>
    </row>
    <row r="434" spans="9:14" x14ac:dyDescent="0.3">
      <c r="I434" s="1"/>
      <c r="J434" s="1"/>
      <c r="L434" s="1"/>
      <c r="M434" s="1"/>
      <c r="N434" s="1"/>
    </row>
    <row r="435" spans="9:14" x14ac:dyDescent="0.3">
      <c r="I435" s="1"/>
      <c r="J435" s="1"/>
      <c r="L435" s="1"/>
      <c r="M435" s="1"/>
      <c r="N435" s="1"/>
    </row>
    <row r="436" spans="9:14" x14ac:dyDescent="0.3">
      <c r="I436" s="1"/>
      <c r="J436" s="1"/>
      <c r="L436" s="1"/>
      <c r="M436" s="1"/>
      <c r="N436" s="1"/>
    </row>
    <row r="437" spans="9:14" x14ac:dyDescent="0.3">
      <c r="I437" s="1"/>
      <c r="J437" s="1"/>
      <c r="L437" s="1"/>
      <c r="M437" s="1"/>
      <c r="N437" s="1"/>
    </row>
    <row r="438" spans="9:14" x14ac:dyDescent="0.3">
      <c r="I438" s="1"/>
      <c r="J438" s="1"/>
      <c r="L438" s="1"/>
      <c r="M438" s="1"/>
      <c r="N438" s="1"/>
    </row>
    <row r="439" spans="9:14" x14ac:dyDescent="0.3">
      <c r="I439" s="1"/>
      <c r="J439" s="1"/>
      <c r="L439" s="1"/>
      <c r="M439" s="1"/>
      <c r="N439" s="1"/>
    </row>
    <row r="440" spans="9:14" x14ac:dyDescent="0.3">
      <c r="I440" s="1"/>
      <c r="J440" s="1"/>
      <c r="L440" s="1"/>
      <c r="M440" s="1"/>
      <c r="N440" s="1"/>
    </row>
    <row r="441" spans="9:14" x14ac:dyDescent="0.3">
      <c r="I441" s="1"/>
      <c r="J441" s="1"/>
      <c r="L441" s="1"/>
      <c r="M441" s="1"/>
      <c r="N441" s="1"/>
    </row>
    <row r="442" spans="9:14" x14ac:dyDescent="0.3">
      <c r="I442" s="1"/>
      <c r="J442" s="1"/>
      <c r="L442" s="1"/>
      <c r="M442" s="1"/>
      <c r="N442" s="1"/>
    </row>
    <row r="443" spans="9:14" x14ac:dyDescent="0.3">
      <c r="I443" s="1"/>
      <c r="J443" s="1"/>
      <c r="L443" s="1"/>
      <c r="M443" s="1"/>
      <c r="N443" s="1"/>
    </row>
    <row r="444" spans="9:14" x14ac:dyDescent="0.3">
      <c r="I444" s="1"/>
      <c r="J444" s="1"/>
      <c r="L444" s="1"/>
      <c r="M444" s="1"/>
      <c r="N444" s="1"/>
    </row>
    <row r="445" spans="9:14" x14ac:dyDescent="0.3">
      <c r="I445" s="1"/>
      <c r="J445" s="1"/>
      <c r="L445" s="1"/>
      <c r="M445" s="1"/>
      <c r="N445" s="1"/>
    </row>
    <row r="446" spans="9:14" x14ac:dyDescent="0.3">
      <c r="I446" s="1"/>
      <c r="J446" s="1"/>
      <c r="L446" s="1"/>
      <c r="M446" s="1"/>
      <c r="N446" s="1"/>
    </row>
    <row r="447" spans="9:14" x14ac:dyDescent="0.3">
      <c r="I447" s="1"/>
      <c r="J447" s="1"/>
      <c r="L447" s="1"/>
      <c r="M447" s="1"/>
      <c r="N447" s="1"/>
    </row>
    <row r="448" spans="9:14" x14ac:dyDescent="0.3">
      <c r="I448" s="1"/>
      <c r="J448" s="1"/>
      <c r="L448" s="1"/>
      <c r="M448" s="1"/>
      <c r="N448" s="1"/>
    </row>
    <row r="449" spans="9:14" x14ac:dyDescent="0.3">
      <c r="I449" s="1"/>
      <c r="J449" s="1"/>
      <c r="L449" s="1"/>
      <c r="M449" s="1"/>
      <c r="N449" s="1"/>
    </row>
    <row r="450" spans="9:14" x14ac:dyDescent="0.3">
      <c r="I450" s="1"/>
      <c r="J450" s="1"/>
      <c r="L450" s="1"/>
      <c r="M450" s="1"/>
      <c r="N450" s="1"/>
    </row>
    <row r="451" spans="9:14" x14ac:dyDescent="0.3">
      <c r="I451" s="1"/>
      <c r="J451" s="1"/>
      <c r="L451" s="1"/>
      <c r="M451" s="1"/>
      <c r="N451" s="1"/>
    </row>
    <row r="452" spans="9:14" x14ac:dyDescent="0.3">
      <c r="I452" s="1"/>
      <c r="J452" s="1"/>
      <c r="L452" s="1"/>
      <c r="M452" s="1"/>
      <c r="N452" s="1"/>
    </row>
    <row r="453" spans="9:14" x14ac:dyDescent="0.3">
      <c r="I453" s="1"/>
      <c r="J453" s="1"/>
      <c r="L453" s="1"/>
      <c r="M453" s="1"/>
      <c r="N453" s="1"/>
    </row>
    <row r="454" spans="9:14" x14ac:dyDescent="0.3">
      <c r="I454" s="1"/>
      <c r="J454" s="1"/>
      <c r="L454" s="1"/>
      <c r="M454" s="1"/>
      <c r="N454" s="1"/>
    </row>
    <row r="455" spans="9:14" x14ac:dyDescent="0.3">
      <c r="I455" s="1"/>
      <c r="J455" s="1"/>
      <c r="L455" s="1"/>
      <c r="M455" s="1"/>
      <c r="N455" s="1"/>
    </row>
    <row r="456" spans="9:14" x14ac:dyDescent="0.3">
      <c r="I456" s="1"/>
      <c r="J456" s="1"/>
      <c r="L456" s="1"/>
      <c r="M456" s="1"/>
      <c r="N456" s="1"/>
    </row>
    <row r="457" spans="9:14" x14ac:dyDescent="0.3">
      <c r="I457" s="1"/>
      <c r="J457" s="1"/>
      <c r="L457" s="1"/>
      <c r="M457" s="1"/>
      <c r="N457" s="1"/>
    </row>
    <row r="458" spans="9:14" x14ac:dyDescent="0.3">
      <c r="I458" s="1"/>
      <c r="J458" s="1"/>
      <c r="L458" s="1"/>
      <c r="M458" s="1"/>
      <c r="N458" s="1"/>
    </row>
    <row r="459" spans="9:14" x14ac:dyDescent="0.3">
      <c r="I459" s="1"/>
      <c r="J459" s="1"/>
      <c r="L459" s="1"/>
      <c r="M459" s="1"/>
      <c r="N459" s="1"/>
    </row>
    <row r="460" spans="9:14" x14ac:dyDescent="0.3">
      <c r="I460" s="1"/>
      <c r="J460" s="1"/>
      <c r="L460" s="1"/>
      <c r="M460" s="1"/>
      <c r="N460" s="1"/>
    </row>
    <row r="461" spans="9:14" x14ac:dyDescent="0.3">
      <c r="I461" s="1"/>
      <c r="J461" s="1"/>
      <c r="L461" s="1"/>
      <c r="M461" s="1"/>
      <c r="N461" s="1"/>
    </row>
    <row r="462" spans="9:14" x14ac:dyDescent="0.3">
      <c r="I462" s="1"/>
      <c r="J462" s="1"/>
      <c r="L462" s="1"/>
      <c r="M462" s="1"/>
      <c r="N462" s="1"/>
    </row>
    <row r="463" spans="9:14" x14ac:dyDescent="0.3">
      <c r="I463" s="1"/>
      <c r="J463" s="1"/>
      <c r="L463" s="1"/>
      <c r="M463" s="1"/>
      <c r="N463" s="1"/>
    </row>
    <row r="464" spans="9:14" x14ac:dyDescent="0.3">
      <c r="I464" s="1"/>
      <c r="J464" s="1"/>
      <c r="L464" s="1"/>
      <c r="M464" s="1"/>
      <c r="N464" s="1"/>
    </row>
    <row r="465" spans="9:14" x14ac:dyDescent="0.3">
      <c r="I465" s="1"/>
      <c r="J465" s="1"/>
      <c r="L465" s="1"/>
      <c r="M465" s="1"/>
      <c r="N465" s="1"/>
    </row>
    <row r="466" spans="9:14" x14ac:dyDescent="0.3">
      <c r="I466" s="1"/>
      <c r="J466" s="1"/>
      <c r="L466" s="1"/>
      <c r="M466" s="1"/>
      <c r="N466" s="1"/>
    </row>
    <row r="467" spans="9:14" x14ac:dyDescent="0.3">
      <c r="I467" s="1"/>
      <c r="J467" s="1"/>
      <c r="L467" s="1"/>
      <c r="M467" s="1"/>
      <c r="N467" s="1"/>
    </row>
    <row r="468" spans="9:14" x14ac:dyDescent="0.3">
      <c r="I468" s="1"/>
      <c r="J468" s="1"/>
      <c r="L468" s="1"/>
      <c r="M468" s="1"/>
      <c r="N468" s="1"/>
    </row>
    <row r="469" spans="9:14" x14ac:dyDescent="0.3">
      <c r="I469" s="1"/>
      <c r="J469" s="1"/>
      <c r="L469" s="1"/>
      <c r="M469" s="1"/>
      <c r="N469" s="1"/>
    </row>
    <row r="470" spans="9:14" x14ac:dyDescent="0.3">
      <c r="I470" s="1"/>
      <c r="J470" s="1"/>
      <c r="L470" s="1"/>
      <c r="M470" s="1"/>
      <c r="N470" s="1"/>
    </row>
    <row r="471" spans="9:14" x14ac:dyDescent="0.3">
      <c r="I471" s="1"/>
      <c r="J471" s="1"/>
      <c r="L471" s="1"/>
      <c r="M471" s="1"/>
      <c r="N471" s="1"/>
    </row>
    <row r="472" spans="9:14" x14ac:dyDescent="0.3">
      <c r="I472" s="1"/>
      <c r="J472" s="1"/>
      <c r="L472" s="1"/>
      <c r="M472" s="1"/>
      <c r="N472" s="1"/>
    </row>
    <row r="473" spans="9:14" x14ac:dyDescent="0.3">
      <c r="I473" s="1"/>
      <c r="J473" s="1"/>
      <c r="L473" s="1"/>
      <c r="M473" s="1"/>
      <c r="N473" s="1"/>
    </row>
    <row r="474" spans="9:14" x14ac:dyDescent="0.3">
      <c r="I474" s="1"/>
      <c r="J474" s="1"/>
      <c r="L474" s="1"/>
      <c r="M474" s="1"/>
      <c r="N474" s="1"/>
    </row>
    <row r="475" spans="9:14" x14ac:dyDescent="0.3">
      <c r="I475" s="1"/>
      <c r="J475" s="1"/>
      <c r="L475" s="1"/>
      <c r="M475" s="1"/>
      <c r="N475" s="1"/>
    </row>
    <row r="476" spans="9:14" x14ac:dyDescent="0.3">
      <c r="I476" s="1"/>
      <c r="J476" s="1"/>
      <c r="L476" s="1"/>
      <c r="M476" s="1"/>
      <c r="N476" s="1"/>
    </row>
    <row r="477" spans="9:14" x14ac:dyDescent="0.3">
      <c r="I477" s="1"/>
      <c r="J477" s="1"/>
      <c r="L477" s="1"/>
      <c r="M477" s="1"/>
      <c r="N477" s="1"/>
    </row>
    <row r="478" spans="9:14" x14ac:dyDescent="0.3">
      <c r="I478" s="1"/>
      <c r="J478" s="1"/>
      <c r="L478" s="1"/>
      <c r="M478" s="1"/>
      <c r="N478" s="1"/>
    </row>
    <row r="479" spans="9:14" x14ac:dyDescent="0.3">
      <c r="I479" s="1"/>
      <c r="J479" s="1"/>
      <c r="L479" s="1"/>
      <c r="M479" s="1"/>
      <c r="N479" s="1"/>
    </row>
    <row r="480" spans="9:14" x14ac:dyDescent="0.3">
      <c r="I480" s="1"/>
      <c r="J480" s="1"/>
      <c r="L480" s="1"/>
      <c r="M480" s="1"/>
      <c r="N480" s="1"/>
    </row>
    <row r="481" spans="9:14" x14ac:dyDescent="0.3">
      <c r="I481" s="1"/>
      <c r="J481" s="1"/>
      <c r="L481" s="1"/>
      <c r="M481" s="1"/>
      <c r="N481" s="1"/>
    </row>
    <row r="482" spans="9:14" x14ac:dyDescent="0.3">
      <c r="I482" s="1"/>
      <c r="J482" s="1"/>
      <c r="L482" s="1"/>
      <c r="M482" s="1"/>
      <c r="N482" s="1"/>
    </row>
    <row r="483" spans="9:14" x14ac:dyDescent="0.3">
      <c r="I483" s="1"/>
      <c r="J483" s="1"/>
      <c r="L483" s="1"/>
      <c r="M483" s="1"/>
      <c r="N483" s="1"/>
    </row>
    <row r="484" spans="9:14" x14ac:dyDescent="0.3">
      <c r="I484" s="1"/>
      <c r="J484" s="1"/>
      <c r="L484" s="1"/>
      <c r="M484" s="1"/>
      <c r="N484" s="1"/>
    </row>
    <row r="485" spans="9:14" x14ac:dyDescent="0.3">
      <c r="I485" s="1"/>
      <c r="J485" s="1"/>
      <c r="L485" s="1"/>
      <c r="M485" s="1"/>
      <c r="N485" s="1"/>
    </row>
    <row r="486" spans="9:14" x14ac:dyDescent="0.3">
      <c r="I486" s="1"/>
      <c r="J486" s="1"/>
      <c r="L486" s="1"/>
      <c r="M486" s="1"/>
      <c r="N486" s="1"/>
    </row>
    <row r="487" spans="9:14" x14ac:dyDescent="0.3">
      <c r="I487" s="1"/>
      <c r="J487" s="1"/>
      <c r="L487" s="1"/>
      <c r="M487" s="1"/>
      <c r="N487" s="1"/>
    </row>
    <row r="488" spans="9:14" x14ac:dyDescent="0.3">
      <c r="I488" s="1"/>
      <c r="J488" s="1"/>
      <c r="L488" s="1"/>
      <c r="M488" s="1"/>
      <c r="N488" s="1"/>
    </row>
    <row r="489" spans="9:14" x14ac:dyDescent="0.3">
      <c r="I489" s="1"/>
      <c r="J489" s="1"/>
      <c r="L489" s="1"/>
      <c r="M489" s="1"/>
      <c r="N489" s="1"/>
    </row>
    <row r="490" spans="9:14" x14ac:dyDescent="0.3">
      <c r="I490" s="1"/>
      <c r="J490" s="1"/>
      <c r="L490" s="1"/>
      <c r="M490" s="1"/>
      <c r="N490" s="1"/>
    </row>
    <row r="491" spans="9:14" x14ac:dyDescent="0.3">
      <c r="I491" s="1"/>
      <c r="J491" s="1"/>
      <c r="L491" s="1"/>
      <c r="M491" s="1"/>
      <c r="N491" s="1"/>
    </row>
    <row r="492" spans="9:14" x14ac:dyDescent="0.3">
      <c r="I492" s="1"/>
      <c r="J492" s="1"/>
      <c r="L492" s="1"/>
      <c r="M492" s="1"/>
      <c r="N492" s="1"/>
    </row>
    <row r="493" spans="9:14" x14ac:dyDescent="0.3">
      <c r="I493" s="1"/>
      <c r="J493" s="1"/>
      <c r="L493" s="1"/>
      <c r="M493" s="1"/>
      <c r="N493" s="1"/>
    </row>
    <row r="494" spans="9:14" x14ac:dyDescent="0.3">
      <c r="I494" s="1"/>
      <c r="J494" s="1"/>
      <c r="L494" s="1"/>
      <c r="M494" s="1"/>
      <c r="N494" s="1"/>
    </row>
    <row r="495" spans="9:14" x14ac:dyDescent="0.3">
      <c r="I495" s="1"/>
      <c r="J495" s="1"/>
      <c r="L495" s="1"/>
      <c r="M495" s="1"/>
      <c r="N495" s="1"/>
    </row>
    <row r="496" spans="9:14" x14ac:dyDescent="0.3">
      <c r="I496" s="1"/>
      <c r="J496" s="1"/>
      <c r="L496" s="1"/>
      <c r="M496" s="1"/>
      <c r="N496" s="1"/>
    </row>
    <row r="497" spans="9:14" x14ac:dyDescent="0.3">
      <c r="I497" s="1"/>
      <c r="J497" s="1"/>
      <c r="L497" s="1"/>
      <c r="M497" s="1"/>
      <c r="N497" s="1"/>
    </row>
    <row r="498" spans="9:14" x14ac:dyDescent="0.3">
      <c r="I498" s="1"/>
      <c r="J498" s="1"/>
      <c r="L498" s="1"/>
      <c r="M498" s="1"/>
      <c r="N498" s="1"/>
    </row>
    <row r="499" spans="9:14" x14ac:dyDescent="0.3">
      <c r="I499" s="1"/>
      <c r="J499" s="1"/>
      <c r="L499" s="1"/>
      <c r="M499" s="1"/>
      <c r="N499" s="1"/>
    </row>
    <row r="500" spans="9:14" x14ac:dyDescent="0.3">
      <c r="I500" s="1"/>
      <c r="J500" s="1"/>
      <c r="L500" s="1"/>
      <c r="M500" s="1"/>
      <c r="N500" s="1"/>
    </row>
    <row r="501" spans="9:14" x14ac:dyDescent="0.3">
      <c r="I501" s="1"/>
      <c r="J501" s="1"/>
      <c r="L501" s="1"/>
      <c r="M501" s="1"/>
      <c r="N501" s="1"/>
    </row>
    <row r="502" spans="9:14" x14ac:dyDescent="0.3">
      <c r="I502" s="1"/>
      <c r="J502" s="1"/>
      <c r="L502" s="1"/>
      <c r="M502" s="1"/>
      <c r="N502" s="1"/>
    </row>
    <row r="503" spans="9:14" x14ac:dyDescent="0.3">
      <c r="I503" s="1"/>
      <c r="J503" s="1"/>
      <c r="L503" s="1"/>
      <c r="M503" s="1"/>
      <c r="N503" s="1"/>
    </row>
    <row r="504" spans="9:14" x14ac:dyDescent="0.3">
      <c r="I504" s="1"/>
      <c r="J504" s="1"/>
      <c r="L504" s="1"/>
      <c r="M504" s="1"/>
      <c r="N504" s="1"/>
    </row>
    <row r="505" spans="9:14" x14ac:dyDescent="0.3">
      <c r="I505" s="1"/>
      <c r="J505" s="1"/>
      <c r="L505" s="1"/>
      <c r="M505" s="1"/>
      <c r="N505" s="1"/>
    </row>
    <row r="506" spans="9:14" x14ac:dyDescent="0.3">
      <c r="I506" s="1"/>
      <c r="J506" s="1"/>
      <c r="L506" s="1"/>
      <c r="M506" s="1"/>
      <c r="N506" s="1"/>
    </row>
    <row r="507" spans="9:14" x14ac:dyDescent="0.3">
      <c r="I507" s="1"/>
      <c r="J507" s="1"/>
      <c r="L507" s="1"/>
      <c r="M507" s="1"/>
      <c r="N507" s="1"/>
    </row>
    <row r="508" spans="9:14" x14ac:dyDescent="0.3">
      <c r="I508" s="1"/>
      <c r="J508" s="1"/>
      <c r="L508" s="1"/>
      <c r="M508" s="1"/>
      <c r="N508" s="1"/>
    </row>
    <row r="509" spans="9:14" x14ac:dyDescent="0.3">
      <c r="I509" s="1"/>
      <c r="J509" s="1"/>
      <c r="L509" s="1"/>
      <c r="M509" s="1"/>
      <c r="N509" s="1"/>
    </row>
    <row r="510" spans="9:14" x14ac:dyDescent="0.3">
      <c r="I510" s="1"/>
      <c r="J510" s="1"/>
      <c r="L510" s="1"/>
      <c r="M510" s="1"/>
      <c r="N510" s="1"/>
    </row>
    <row r="511" spans="9:14" x14ac:dyDescent="0.3">
      <c r="I511" s="1"/>
      <c r="J511" s="1"/>
      <c r="L511" s="1"/>
      <c r="M511" s="1"/>
      <c r="N511" s="1"/>
    </row>
    <row r="512" spans="9:14" x14ac:dyDescent="0.3">
      <c r="I512" s="1"/>
      <c r="J512" s="1"/>
      <c r="L512" s="1"/>
      <c r="M512" s="1"/>
      <c r="N512" s="1"/>
    </row>
    <row r="513" spans="9:14" x14ac:dyDescent="0.3">
      <c r="I513" s="1"/>
      <c r="J513" s="1"/>
      <c r="L513" s="1"/>
      <c r="M513" s="1"/>
      <c r="N513" s="1"/>
    </row>
    <row r="514" spans="9:14" x14ac:dyDescent="0.3">
      <c r="I514" s="1"/>
      <c r="J514" s="1"/>
      <c r="L514" s="1"/>
      <c r="M514" s="1"/>
      <c r="N514" s="1"/>
    </row>
    <row r="515" spans="9:14" x14ac:dyDescent="0.3">
      <c r="I515" s="1"/>
      <c r="J515" s="1"/>
      <c r="L515" s="1"/>
      <c r="M515" s="1"/>
      <c r="N515" s="1"/>
    </row>
    <row r="516" spans="9:14" x14ac:dyDescent="0.3">
      <c r="I516" s="1"/>
      <c r="J516" s="1"/>
      <c r="L516" s="1"/>
      <c r="M516" s="1"/>
      <c r="N516" s="1"/>
    </row>
    <row r="517" spans="9:14" x14ac:dyDescent="0.3">
      <c r="I517" s="1"/>
      <c r="J517" s="1"/>
      <c r="L517" s="1"/>
      <c r="M517" s="1"/>
      <c r="N517" s="1"/>
    </row>
    <row r="518" spans="9:14" x14ac:dyDescent="0.3">
      <c r="I518" s="1"/>
      <c r="J518" s="1"/>
      <c r="L518" s="1"/>
      <c r="M518" s="1"/>
      <c r="N518" s="1"/>
    </row>
    <row r="519" spans="9:14" x14ac:dyDescent="0.3">
      <c r="I519" s="1"/>
      <c r="J519" s="1"/>
      <c r="L519" s="1"/>
      <c r="M519" s="1"/>
      <c r="N519" s="1"/>
    </row>
    <row r="520" spans="9:14" x14ac:dyDescent="0.3">
      <c r="I520" s="1"/>
      <c r="J520" s="1"/>
      <c r="L520" s="1"/>
      <c r="M520" s="1"/>
      <c r="N520" s="1"/>
    </row>
    <row r="521" spans="9:14" x14ac:dyDescent="0.3">
      <c r="I521" s="1"/>
      <c r="J521" s="1"/>
      <c r="L521" s="1"/>
      <c r="M521" s="1"/>
      <c r="N521" s="1"/>
    </row>
    <row r="522" spans="9:14" x14ac:dyDescent="0.3">
      <c r="I522" s="1"/>
      <c r="J522" s="1"/>
      <c r="L522" s="1"/>
      <c r="M522" s="1"/>
      <c r="N522" s="1"/>
    </row>
    <row r="523" spans="9:14" x14ac:dyDescent="0.3">
      <c r="I523" s="1"/>
      <c r="J523" s="1"/>
      <c r="L523" s="1"/>
      <c r="M523" s="1"/>
      <c r="N523" s="1"/>
    </row>
    <row r="524" spans="9:14" x14ac:dyDescent="0.3">
      <c r="I524" s="1"/>
      <c r="J524" s="1"/>
      <c r="L524" s="1"/>
      <c r="M524" s="1"/>
      <c r="N524" s="1"/>
    </row>
    <row r="525" spans="9:14" x14ac:dyDescent="0.3">
      <c r="I525" s="1"/>
      <c r="J525" s="1"/>
      <c r="L525" s="1"/>
      <c r="M525" s="1"/>
      <c r="N525" s="1"/>
    </row>
    <row r="526" spans="9:14" x14ac:dyDescent="0.3">
      <c r="I526" s="1"/>
      <c r="J526" s="1"/>
      <c r="L526" s="1"/>
      <c r="M526" s="1"/>
      <c r="N526" s="1"/>
    </row>
    <row r="527" spans="9:14" x14ac:dyDescent="0.3">
      <c r="I527" s="1"/>
      <c r="J527" s="1"/>
      <c r="L527" s="1"/>
      <c r="M527" s="1"/>
      <c r="N527" s="1"/>
    </row>
    <row r="528" spans="9:14" x14ac:dyDescent="0.3">
      <c r="I528" s="1"/>
      <c r="J528" s="1"/>
      <c r="L528" s="1"/>
      <c r="M528" s="1"/>
      <c r="N528" s="1"/>
    </row>
    <row r="529" spans="9:14" x14ac:dyDescent="0.3">
      <c r="I529" s="1"/>
      <c r="J529" s="1"/>
      <c r="L529" s="1"/>
      <c r="M529" s="1"/>
      <c r="N529" s="1"/>
    </row>
    <row r="530" spans="9:14" x14ac:dyDescent="0.3">
      <c r="I530" s="1"/>
      <c r="J530" s="1"/>
      <c r="L530" s="1"/>
      <c r="M530" s="1"/>
      <c r="N530" s="1"/>
    </row>
    <row r="531" spans="9:14" x14ac:dyDescent="0.3">
      <c r="I531" s="1"/>
      <c r="J531" s="1"/>
      <c r="L531" s="1"/>
      <c r="M531" s="1"/>
      <c r="N531" s="1"/>
    </row>
    <row r="532" spans="9:14" x14ac:dyDescent="0.3">
      <c r="I532" s="1"/>
      <c r="J532" s="1"/>
      <c r="L532" s="1"/>
      <c r="M532" s="1"/>
      <c r="N532" s="1"/>
    </row>
    <row r="533" spans="9:14" x14ac:dyDescent="0.3">
      <c r="I533" s="1"/>
      <c r="J533" s="1"/>
      <c r="L533" s="1"/>
      <c r="M533" s="1"/>
      <c r="N533" s="1"/>
    </row>
    <row r="534" spans="9:14" x14ac:dyDescent="0.3">
      <c r="I534" s="1"/>
      <c r="J534" s="1"/>
      <c r="L534" s="1"/>
      <c r="M534" s="1"/>
      <c r="N534" s="1"/>
    </row>
    <row r="535" spans="9:14" x14ac:dyDescent="0.3">
      <c r="I535" s="1"/>
      <c r="J535" s="1"/>
      <c r="L535" s="1"/>
      <c r="M535" s="1"/>
      <c r="N535" s="1"/>
    </row>
    <row r="536" spans="9:14" x14ac:dyDescent="0.3">
      <c r="I536" s="1"/>
      <c r="J536" s="1"/>
      <c r="L536" s="1"/>
      <c r="M536" s="1"/>
      <c r="N536" s="1"/>
    </row>
    <row r="537" spans="9:14" x14ac:dyDescent="0.3">
      <c r="I537" s="1"/>
      <c r="J537" s="1"/>
      <c r="L537" s="1"/>
      <c r="M537" s="1"/>
      <c r="N537" s="1"/>
    </row>
    <row r="538" spans="9:14" x14ac:dyDescent="0.3">
      <c r="I538" s="1"/>
      <c r="J538" s="1"/>
      <c r="L538" s="1"/>
      <c r="M538" s="1"/>
      <c r="N538" s="1"/>
    </row>
    <row r="539" spans="9:14" x14ac:dyDescent="0.3">
      <c r="I539" s="1"/>
      <c r="J539" s="1"/>
      <c r="L539" s="1"/>
      <c r="M539" s="1"/>
      <c r="N539" s="1"/>
    </row>
    <row r="540" spans="9:14" x14ac:dyDescent="0.3">
      <c r="I540" s="1"/>
      <c r="J540" s="1"/>
      <c r="L540" s="1"/>
      <c r="M540" s="1"/>
      <c r="N540" s="1"/>
    </row>
    <row r="541" spans="9:14" x14ac:dyDescent="0.3">
      <c r="I541" s="1"/>
      <c r="J541" s="1"/>
      <c r="L541" s="1"/>
      <c r="M541" s="1"/>
      <c r="N541" s="1"/>
    </row>
    <row r="542" spans="9:14" x14ac:dyDescent="0.3">
      <c r="I542" s="1"/>
      <c r="J542" s="1"/>
      <c r="L542" s="1"/>
      <c r="M542" s="1"/>
      <c r="N542" s="1"/>
    </row>
    <row r="543" spans="9:14" x14ac:dyDescent="0.3">
      <c r="I543" s="1"/>
      <c r="J543" s="1"/>
      <c r="L543" s="1"/>
      <c r="M543" s="1"/>
      <c r="N543" s="1"/>
    </row>
    <row r="544" spans="9:14" x14ac:dyDescent="0.3">
      <c r="I544" s="1"/>
      <c r="J544" s="1"/>
      <c r="L544" s="1"/>
      <c r="M544" s="1"/>
      <c r="N544" s="1"/>
    </row>
    <row r="545" spans="9:14" x14ac:dyDescent="0.3">
      <c r="I545" s="1"/>
      <c r="J545" s="1"/>
      <c r="L545" s="1"/>
      <c r="M545" s="1"/>
      <c r="N545" s="1"/>
    </row>
    <row r="546" spans="9:14" x14ac:dyDescent="0.3">
      <c r="I546" s="1"/>
      <c r="J546" s="1"/>
      <c r="L546" s="1"/>
      <c r="M546" s="1"/>
      <c r="N546" s="1"/>
    </row>
    <row r="547" spans="9:14" x14ac:dyDescent="0.3">
      <c r="I547" s="1"/>
      <c r="J547" s="1"/>
      <c r="L547" s="1"/>
      <c r="M547" s="1"/>
      <c r="N547" s="1"/>
    </row>
    <row r="548" spans="9:14" x14ac:dyDescent="0.3">
      <c r="I548" s="1"/>
      <c r="J548" s="1"/>
      <c r="L548" s="1"/>
      <c r="M548" s="1"/>
      <c r="N548" s="1"/>
    </row>
    <row r="549" spans="9:14" x14ac:dyDescent="0.3">
      <c r="I549" s="1"/>
      <c r="J549" s="1"/>
      <c r="L549" s="1"/>
      <c r="M549" s="1"/>
      <c r="N549" s="1"/>
    </row>
    <row r="550" spans="9:14" x14ac:dyDescent="0.3">
      <c r="I550" s="1"/>
      <c r="J550" s="1"/>
      <c r="L550" s="1"/>
      <c r="M550" s="1"/>
      <c r="N550" s="1"/>
    </row>
    <row r="551" spans="9:14" x14ac:dyDescent="0.3">
      <c r="I551" s="1"/>
      <c r="J551" s="1"/>
      <c r="L551" s="1"/>
      <c r="M551" s="1"/>
      <c r="N551" s="1"/>
    </row>
    <row r="552" spans="9:14" x14ac:dyDescent="0.3">
      <c r="I552" s="1"/>
      <c r="J552" s="1"/>
      <c r="L552" s="1"/>
      <c r="M552" s="1"/>
      <c r="N552" s="1"/>
    </row>
    <row r="553" spans="9:14" x14ac:dyDescent="0.3">
      <c r="I553" s="1"/>
      <c r="J553" s="1"/>
      <c r="L553" s="1"/>
      <c r="M553" s="1"/>
      <c r="N553" s="1"/>
    </row>
    <row r="554" spans="9:14" x14ac:dyDescent="0.3">
      <c r="I554" s="1"/>
      <c r="J554" s="1"/>
      <c r="L554" s="1"/>
      <c r="M554" s="1"/>
      <c r="N554" s="1"/>
    </row>
    <row r="555" spans="9:14" x14ac:dyDescent="0.3">
      <c r="I555" s="1"/>
      <c r="J555" s="1"/>
      <c r="L555" s="1"/>
      <c r="M555" s="1"/>
      <c r="N555" s="1"/>
    </row>
    <row r="556" spans="9:14" x14ac:dyDescent="0.3">
      <c r="I556" s="1"/>
      <c r="J556" s="1"/>
      <c r="L556" s="1"/>
      <c r="M556" s="1"/>
      <c r="N556" s="1"/>
    </row>
    <row r="557" spans="9:14" x14ac:dyDescent="0.3">
      <c r="I557" s="1"/>
      <c r="J557" s="1"/>
      <c r="L557" s="1"/>
      <c r="M557" s="1"/>
      <c r="N557" s="1"/>
    </row>
    <row r="558" spans="9:14" x14ac:dyDescent="0.3">
      <c r="I558" s="1"/>
      <c r="J558" s="1"/>
      <c r="L558" s="1"/>
      <c r="M558" s="1"/>
      <c r="N558" s="1"/>
    </row>
    <row r="559" spans="9:14" x14ac:dyDescent="0.3">
      <c r="I559" s="1"/>
      <c r="J559" s="1"/>
      <c r="L559" s="1"/>
      <c r="M559" s="1"/>
      <c r="N559" s="1"/>
    </row>
    <row r="560" spans="9:14" x14ac:dyDescent="0.3">
      <c r="I560" s="1"/>
      <c r="J560" s="1"/>
      <c r="L560" s="1"/>
      <c r="M560" s="1"/>
      <c r="N560" s="1"/>
    </row>
    <row r="561" spans="9:14" x14ac:dyDescent="0.3">
      <c r="I561" s="1"/>
      <c r="J561" s="1"/>
      <c r="L561" s="1"/>
      <c r="M561" s="1"/>
      <c r="N561" s="1"/>
    </row>
    <row r="562" spans="9:14" x14ac:dyDescent="0.3">
      <c r="I562" s="1"/>
      <c r="J562" s="1"/>
      <c r="L562" s="1"/>
      <c r="M562" s="1"/>
      <c r="N562" s="1"/>
    </row>
    <row r="563" spans="9:14" x14ac:dyDescent="0.3">
      <c r="I563" s="1"/>
      <c r="J563" s="1"/>
      <c r="L563" s="1"/>
      <c r="M563" s="1"/>
      <c r="N563" s="1"/>
    </row>
    <row r="564" spans="9:14" x14ac:dyDescent="0.3">
      <c r="I564" s="1"/>
      <c r="J564" s="1"/>
      <c r="L564" s="1"/>
      <c r="M564" s="1"/>
      <c r="N564" s="1"/>
    </row>
    <row r="565" spans="9:14" x14ac:dyDescent="0.3">
      <c r="I565" s="1"/>
      <c r="J565" s="1"/>
      <c r="L565" s="1"/>
      <c r="M565" s="1"/>
      <c r="N565" s="1"/>
    </row>
    <row r="566" spans="9:14" x14ac:dyDescent="0.3">
      <c r="I566" s="1"/>
      <c r="J566" s="1"/>
      <c r="L566" s="1"/>
      <c r="M566" s="1"/>
      <c r="N566" s="1"/>
    </row>
    <row r="567" spans="9:14" x14ac:dyDescent="0.3">
      <c r="I567" s="1"/>
      <c r="J567" s="1"/>
      <c r="L567" s="1"/>
      <c r="M567" s="1"/>
      <c r="N567" s="1"/>
    </row>
    <row r="568" spans="9:14" x14ac:dyDescent="0.3">
      <c r="I568" s="1"/>
      <c r="J568" s="1"/>
      <c r="L568" s="1"/>
      <c r="M568" s="1"/>
      <c r="N568" s="1"/>
    </row>
    <row r="569" spans="9:14" x14ac:dyDescent="0.3">
      <c r="I569" s="1"/>
      <c r="J569" s="1"/>
      <c r="L569" s="1"/>
      <c r="M569" s="1"/>
      <c r="N569" s="1"/>
    </row>
    <row r="570" spans="9:14" x14ac:dyDescent="0.3">
      <c r="I570" s="1"/>
      <c r="J570" s="1"/>
      <c r="L570" s="1"/>
      <c r="M570" s="1"/>
      <c r="N570" s="1"/>
    </row>
    <row r="571" spans="9:14" x14ac:dyDescent="0.3">
      <c r="I571" s="1"/>
      <c r="J571" s="1"/>
      <c r="L571" s="1"/>
      <c r="M571" s="1"/>
      <c r="N571" s="1"/>
    </row>
    <row r="572" spans="9:14" x14ac:dyDescent="0.3">
      <c r="I572" s="1"/>
      <c r="J572" s="1"/>
      <c r="L572" s="1"/>
      <c r="M572" s="1"/>
      <c r="N572" s="1"/>
    </row>
    <row r="573" spans="9:14" x14ac:dyDescent="0.3">
      <c r="I573" s="1"/>
      <c r="J573" s="1"/>
      <c r="L573" s="1"/>
      <c r="M573" s="1"/>
      <c r="N573" s="1"/>
    </row>
    <row r="574" spans="9:14" x14ac:dyDescent="0.3">
      <c r="I574" s="1"/>
      <c r="J574" s="1"/>
      <c r="L574" s="1"/>
      <c r="M574" s="1"/>
      <c r="N574" s="1"/>
    </row>
    <row r="575" spans="9:14" x14ac:dyDescent="0.3">
      <c r="I575" s="1"/>
      <c r="J575" s="1"/>
      <c r="L575" s="1"/>
      <c r="M575" s="1"/>
      <c r="N575" s="1"/>
    </row>
    <row r="576" spans="9:14" x14ac:dyDescent="0.3">
      <c r="I576" s="1"/>
      <c r="J576" s="1"/>
      <c r="L576" s="1"/>
      <c r="M576" s="1"/>
      <c r="N576" s="1"/>
    </row>
    <row r="577" spans="9:14" x14ac:dyDescent="0.3">
      <c r="I577" s="1"/>
      <c r="J577" s="1"/>
      <c r="L577" s="1"/>
      <c r="M577" s="1"/>
      <c r="N5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List1</vt:lpstr>
      <vt:lpstr>Random forest 80%</vt:lpstr>
      <vt:lpstr>List4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Simončič</dc:creator>
  <cp:lastModifiedBy>Žiga Simončič</cp:lastModifiedBy>
  <dcterms:created xsi:type="dcterms:W3CDTF">2019-08-08T11:30:17Z</dcterms:created>
  <dcterms:modified xsi:type="dcterms:W3CDTF">2019-08-08T12:50:28Z</dcterms:modified>
</cp:coreProperties>
</file>