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xr\Documents\"/>
    </mc:Choice>
  </mc:AlternateContent>
  <xr:revisionPtr revIDLastSave="0" documentId="8_{481F63AD-BDCF-4A01-A3A4-7E90194B9491}" xr6:coauthVersionLast="41" xr6:coauthVersionMax="41" xr10:uidLastSave="{00000000-0000-0000-0000-000000000000}"/>
  <bookViews>
    <workbookView xWindow="-120" yWindow="-120" windowWidth="20730" windowHeight="1176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celsius">Table_Data!$F$2</definedName>
    <definedName name="distance">Distances!$D$14:$D$38</definedName>
    <definedName name="Raw">Raw!$B$3:$F$54</definedName>
    <definedName name="Town_1">Distances!$B$14:$B$38</definedName>
    <definedName name="Town_2">Distances!$C$14:$C$38</definedName>
    <definedName name="Towns">Distances!$B$4:$B$8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9" l="1"/>
  <c r="L10" i="9"/>
  <c r="K10" i="9"/>
  <c r="J10" i="9"/>
  <c r="I10" i="9"/>
  <c r="M9" i="9"/>
  <c r="L9" i="9"/>
  <c r="K9" i="9"/>
  <c r="J9" i="9"/>
  <c r="I9" i="9"/>
  <c r="M8" i="9"/>
  <c r="L8" i="9"/>
  <c r="K8" i="9"/>
  <c r="J8" i="9"/>
  <c r="I8" i="9"/>
  <c r="M7" i="9"/>
  <c r="L7" i="9"/>
  <c r="K7" i="9"/>
  <c r="M6" i="9"/>
  <c r="L6" i="9"/>
  <c r="K6" i="9"/>
  <c r="J7" i="9"/>
  <c r="I7" i="9"/>
  <c r="I6" i="9"/>
  <c r="J6" i="9"/>
  <c r="I21" i="9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B19" i="9"/>
  <c r="B24" i="9"/>
  <c r="B29" i="9"/>
  <c r="B34" i="9"/>
  <c r="C26" i="11"/>
  <c r="I5" i="9" a="1"/>
  <c r="I5" i="9"/>
  <c r="J5" i="9"/>
  <c r="K5" i="9"/>
  <c r="L5" i="9"/>
  <c r="M5" i="9"/>
  <c r="H6" i="9" a="1"/>
  <c r="H6" i="9"/>
  <c r="H7" i="9"/>
  <c r="H8" i="9"/>
  <c r="H9" i="9"/>
  <c r="H10" i="9"/>
  <c r="P15" i="10" a="1"/>
  <c r="P15" i="10"/>
  <c r="P10" i="10"/>
  <c r="P5" i="10" a="1"/>
  <c r="P5" i="10"/>
  <c r="P6" i="10" a="1"/>
  <c r="P6" i="10"/>
  <c r="P7" i="10" a="1"/>
  <c r="P7" i="10"/>
  <c r="P8" i="10" a="1"/>
  <c r="P8" i="10"/>
  <c r="P4" i="10" a="1"/>
  <c r="P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4" i="10"/>
  <c r="F6" i="11"/>
  <c r="C24" i="11"/>
  <c r="C23" i="11"/>
  <c r="C22" i="11"/>
  <c r="H16" i="9" a="1"/>
  <c r="H16" i="9"/>
  <c r="I20" i="9"/>
  <c r="J20" i="9"/>
  <c r="K20" i="9"/>
  <c r="L20" i="9"/>
  <c r="M20" i="9"/>
  <c r="H21" i="9"/>
  <c r="H22" i="9"/>
  <c r="H23" i="9"/>
  <c r="H24" i="9"/>
  <c r="H25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  <c r="H15" i="9" a="1"/>
  <c r="H15" i="9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<sst xmlns="http://schemas.openxmlformats.org/spreadsheetml/2006/main" count="126" uniqueCount="106">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</sst>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H9" sqref="H9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85" t="s">
        <v>1</v>
      </c>
      <c r="I2" s="86"/>
      <c r="J2" s="86"/>
      <c r="K2" s="86"/>
      <c r="L2" s="86"/>
      <c r="M2" s="86"/>
      <c r="N2" s="86"/>
      <c r="O2" s="86"/>
      <c r="P2" s="86"/>
    </row>
    <row r="3" spans="1:16" x14ac:dyDescent="0.25">
      <c r="H3" s="3"/>
    </row>
    <row r="4" spans="1:16" ht="30" x14ac:dyDescent="0.4">
      <c r="H4" s="87" t="s">
        <v>6</v>
      </c>
      <c r="I4" s="88"/>
      <c r="J4" s="88"/>
      <c r="K4" s="88"/>
      <c r="L4" s="88"/>
      <c r="M4" s="88"/>
      <c r="N4" s="88"/>
      <c r="O4" s="88"/>
      <c r="P4" s="88"/>
    </row>
    <row r="5" spans="1:16" ht="15.75" thickBot="1" x14ac:dyDescent="0.3">
      <c r="H5" s="3"/>
    </row>
    <row r="6" spans="1:16" ht="32.25" thickBot="1" x14ac:dyDescent="0.55000000000000004">
      <c r="H6" s="3"/>
      <c r="I6" s="89" t="s">
        <v>0</v>
      </c>
      <c r="J6" s="90"/>
      <c r="K6" s="90"/>
      <c r="L6" s="90"/>
      <c r="M6" s="90"/>
      <c r="N6" s="90"/>
      <c r="O6" s="91"/>
    </row>
    <row r="10" spans="1:16" ht="18.75" thickBot="1" x14ac:dyDescent="0.3">
      <c r="A10" s="4" t="s">
        <v>7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92" t="s">
        <v>104</v>
      </c>
      <c r="C12" s="92"/>
      <c r="D12" s="92"/>
      <c r="E12" s="92"/>
      <c r="F12" s="92"/>
      <c r="G12" s="92"/>
      <c r="H12" s="92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topLeftCell="A7" workbookViewId="0">
      <selection activeCell="C27" sqref="C27"/>
    </sheetView>
  </sheetViews>
  <sheetFormatPr defaultColWidth="9.140625" defaultRowHeight="15" x14ac:dyDescent="0.25"/>
  <cols>
    <col min="1" max="1" width="5.28515625" customWidth="1"/>
    <col min="2" max="2" width="35.140625" customWidth="1"/>
    <col min="3" max="3" width="13.42578125" customWidth="1"/>
    <col min="4" max="4" width="14.42578125" customWidth="1"/>
  </cols>
  <sheetData>
    <row r="1" spans="1:10" x14ac:dyDescent="0.25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25">
      <c r="F2" s="17" t="s">
        <v>64</v>
      </c>
      <c r="G2" s="18"/>
      <c r="H2" s="18"/>
      <c r="I2" s="19"/>
    </row>
    <row r="3" spans="1:10" x14ac:dyDescent="0.25">
      <c r="B3" s="11" t="s">
        <v>65</v>
      </c>
      <c r="C3" s="20" t="s">
        <v>66</v>
      </c>
    </row>
    <row r="5" spans="1:10" x14ac:dyDescent="0.25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25">
      <c r="B6" t="s">
        <v>8</v>
      </c>
      <c r="C6" s="13">
        <v>72</v>
      </c>
      <c r="D6" s="13">
        <v>53</v>
      </c>
      <c r="F6" s="23" t="e">
        <f>City_Subset[Location],City_Subset[High_F]</f>
        <v>#VALUE!</v>
      </c>
      <c r="G6" s="23"/>
    </row>
    <row r="7" spans="1:10" x14ac:dyDescent="0.25">
      <c r="B7" t="s">
        <v>9</v>
      </c>
      <c r="C7" s="13">
        <v>80</v>
      </c>
      <c r="D7" s="13">
        <v>59</v>
      </c>
      <c r="F7" s="23"/>
      <c r="G7" s="23"/>
    </row>
    <row r="8" spans="1:10" x14ac:dyDescent="0.25">
      <c r="B8" t="s">
        <v>10</v>
      </c>
      <c r="C8" s="13">
        <v>65</v>
      </c>
      <c r="D8" s="13">
        <v>45</v>
      </c>
      <c r="F8" s="23"/>
      <c r="G8" s="23"/>
    </row>
    <row r="9" spans="1:10" x14ac:dyDescent="0.25">
      <c r="B9" t="s">
        <v>11</v>
      </c>
      <c r="C9" s="13">
        <v>74</v>
      </c>
      <c r="D9" s="13">
        <v>53</v>
      </c>
      <c r="F9" s="23"/>
      <c r="G9" s="23"/>
    </row>
    <row r="10" spans="1:10" x14ac:dyDescent="0.25">
      <c r="B10" t="s">
        <v>12</v>
      </c>
      <c r="C10" s="13">
        <v>59</v>
      </c>
      <c r="D10" s="13">
        <v>44</v>
      </c>
      <c r="F10" s="23"/>
      <c r="G10" s="23"/>
    </row>
    <row r="11" spans="1:10" x14ac:dyDescent="0.25">
      <c r="B11" t="s">
        <v>13</v>
      </c>
      <c r="C11" s="13">
        <v>56</v>
      </c>
      <c r="D11" s="13">
        <v>40</v>
      </c>
      <c r="F11" s="23"/>
      <c r="G11" s="23"/>
    </row>
    <row r="12" spans="1:10" x14ac:dyDescent="0.25">
      <c r="B12" t="s">
        <v>14</v>
      </c>
      <c r="C12" s="13">
        <v>71</v>
      </c>
      <c r="D12" s="13">
        <v>49</v>
      </c>
      <c r="F12" s="23"/>
      <c r="G12" s="23"/>
    </row>
    <row r="13" spans="1:10" x14ac:dyDescent="0.25">
      <c r="B13" t="s">
        <v>15</v>
      </c>
      <c r="C13" s="13">
        <v>59</v>
      </c>
      <c r="D13" s="13">
        <v>41</v>
      </c>
      <c r="F13" s="23"/>
      <c r="G13" s="23"/>
    </row>
    <row r="14" spans="1:10" x14ac:dyDescent="0.25">
      <c r="B14" t="s">
        <v>16</v>
      </c>
      <c r="C14" s="13">
        <v>65</v>
      </c>
      <c r="D14" s="13">
        <v>43</v>
      </c>
      <c r="F14" s="23"/>
      <c r="G14" s="23"/>
    </row>
    <row r="15" spans="1:10" x14ac:dyDescent="0.25">
      <c r="B15" t="s">
        <v>17</v>
      </c>
      <c r="C15" s="13">
        <v>60</v>
      </c>
      <c r="D15" s="13">
        <v>43</v>
      </c>
      <c r="F15" s="23"/>
      <c r="G15" s="23"/>
    </row>
    <row r="16" spans="1:10" x14ac:dyDescent="0.25">
      <c r="B16" t="s">
        <v>18</v>
      </c>
      <c r="C16" s="13">
        <v>63</v>
      </c>
      <c r="D16" s="13">
        <v>44</v>
      </c>
      <c r="F16" s="23"/>
      <c r="G16" s="23"/>
    </row>
    <row r="17" spans="1:10" x14ac:dyDescent="0.25">
      <c r="B17" t="s">
        <v>19</v>
      </c>
      <c r="C17" s="13">
        <v>77</v>
      </c>
      <c r="D17" s="13">
        <v>57</v>
      </c>
      <c r="F17" s="23"/>
      <c r="G17" s="23"/>
    </row>
    <row r="18" spans="1:10" x14ac:dyDescent="0.25">
      <c r="B18" t="s">
        <v>20</v>
      </c>
      <c r="C18" s="13">
        <v>64</v>
      </c>
      <c r="D18" s="13">
        <v>36</v>
      </c>
      <c r="F18" s="23"/>
      <c r="G18" s="23"/>
    </row>
    <row r="19" spans="1:10" x14ac:dyDescent="0.25">
      <c r="B19" t="s">
        <v>21</v>
      </c>
      <c r="C19" s="13">
        <v>59</v>
      </c>
      <c r="D19" s="13">
        <v>42</v>
      </c>
      <c r="F19" s="23"/>
      <c r="G19" s="23"/>
    </row>
    <row r="22" spans="1:10" x14ac:dyDescent="0.25">
      <c r="B22" t="s">
        <v>69</v>
      </c>
      <c r="C22" s="21">
        <f>COUNTA(City_Subset[Location])</f>
        <v>14</v>
      </c>
      <c r="F22" s="22" t="s">
        <v>73</v>
      </c>
      <c r="G22" s="12" t="e">
        <f>INT(SUMPRODUCT($F$6:$F$19,$G$6:$G$19))</f>
        <v>#VALUE!</v>
      </c>
      <c r="H22" s="11" t="s">
        <v>76</v>
      </c>
    </row>
    <row r="23" spans="1:10" x14ac:dyDescent="0.25">
      <c r="B23" t="s">
        <v>70</v>
      </c>
      <c r="C23" s="21">
        <f>AVERAGE(City_Subset[High_F])</f>
        <v>66</v>
      </c>
    </row>
    <row r="24" spans="1:10" x14ac:dyDescent="0.25">
      <c r="B24" t="s">
        <v>71</v>
      </c>
      <c r="C24" s="21">
        <f>MIN(City_Subset[Low_F])</f>
        <v>36</v>
      </c>
    </row>
    <row r="26" spans="1:10" x14ac:dyDescent="0.25">
      <c r="B26" t="s">
        <v>72</v>
      </c>
      <c r="C26" s="21">
        <f>C23*C24*C22</f>
        <v>33264</v>
      </c>
      <c r="D26" s="11" t="s">
        <v>2</v>
      </c>
    </row>
    <row r="28" spans="1:10" x14ac:dyDescent="0.25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C1" zoomScale="85" zoomScaleNormal="85" workbookViewId="0">
      <selection activeCell="P15" sqref="P15"/>
    </sheetView>
  </sheetViews>
  <sheetFormatPr defaultColWidth="9.140625" defaultRowHeight="15" x14ac:dyDescent="0.25"/>
  <cols>
    <col min="2" max="2" width="35.140625" customWidth="1"/>
    <col min="9" max="9" width="9.140625" style="13"/>
    <col min="11" max="11" width="13" style="13" customWidth="1"/>
    <col min="12" max="12" width="21.85546875" customWidth="1"/>
    <col min="13" max="13" width="37.7109375" customWidth="1"/>
    <col min="14" max="15" width="12.7109375" customWidth="1"/>
    <col min="16" max="16" width="16.5703125" customWidth="1"/>
    <col min="17" max="17" width="12.7109375" customWidth="1"/>
  </cols>
  <sheetData>
    <row r="1" spans="1:16" x14ac:dyDescent="0.25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38940</v>
      </c>
      <c r="L1" s="34">
        <f>SUMPRODUCT(K4:K54,L4:L54)</f>
        <v>35027</v>
      </c>
      <c r="M1" s="34">
        <f t="array" ref="M1">IFERROR(MOD(SUM(LEN(M4:M54)*CODE(M4:M54)*(I4:I54+3)),10000),0)</f>
        <v>4698</v>
      </c>
    </row>
    <row r="2" spans="1:16" x14ac:dyDescent="0.25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5" x14ac:dyDescent="0.25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25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>
        <f>COUNTIFS($B$4:$B$54,"&lt;="&amp;B4)</f>
        <v>43</v>
      </c>
      <c r="L4" s="33">
        <f>_xlfn.IFNA(MATCH($I$4:$I$54,$K$4:$K$54,0),0)</f>
        <v>6</v>
      </c>
      <c r="M4" s="42" t="str">
        <f>INDEX($B$4:$B$54,$L$4:$L$54)</f>
        <v>Atlanta, Georgia</v>
      </c>
      <c r="O4" s="35">
        <v>1</v>
      </c>
      <c r="P4" s="33">
        <f t="array" ref="P4">LARGE(C4:C54,$O4)</f>
        <v>87</v>
      </c>
    </row>
    <row r="5" spans="1:16" x14ac:dyDescent="0.25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>
        <f t="shared" ref="K5:K54" si="0">COUNTIFS($B$4:$B$54,"&lt;="&amp;B5)</f>
        <v>50</v>
      </c>
      <c r="L5" s="33">
        <f t="shared" ref="L5:L54" si="1">_xlfn.IFNA(MATCH($I$4:$I$54,$K$4:$K$54,0),0)</f>
        <v>7</v>
      </c>
      <c r="M5" s="42" t="str">
        <f t="shared" ref="M5:M54" si="2">INDEX($B$4:$B$54,$L$4:$L$54)</f>
        <v>Austin, Texas</v>
      </c>
      <c r="O5" s="35">
        <v>2</v>
      </c>
      <c r="P5" s="33">
        <f t="array" ref="P5">LARGE(C5:C55,$O5)</f>
        <v>84</v>
      </c>
    </row>
    <row r="6" spans="1:16" x14ac:dyDescent="0.25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>
        <f t="shared" si="0"/>
        <v>35</v>
      </c>
      <c r="L6" s="33">
        <f t="shared" si="1"/>
        <v>31</v>
      </c>
      <c r="M6" s="42" t="str">
        <f t="shared" si="2"/>
        <v>Baltimore, Maryland</v>
      </c>
      <c r="O6" s="35">
        <v>3</v>
      </c>
      <c r="P6" s="33">
        <f t="array" ref="P6">LARGE(C6:C56,$O6)</f>
        <v>83</v>
      </c>
    </row>
    <row r="7" spans="1:16" x14ac:dyDescent="0.25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>
        <f t="shared" si="0"/>
        <v>5</v>
      </c>
      <c r="L7" s="33">
        <f t="shared" si="1"/>
        <v>17</v>
      </c>
      <c r="M7" s="42" t="str">
        <f t="shared" si="2"/>
        <v>Birmingham, Alabama</v>
      </c>
      <c r="O7" s="35">
        <v>4</v>
      </c>
      <c r="P7" s="33">
        <f t="array" ref="P7">LARGE(C7:C57,$O7)</f>
        <v>82</v>
      </c>
    </row>
    <row r="8" spans="1:16" x14ac:dyDescent="0.25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>
        <f t="shared" si="0"/>
        <v>28</v>
      </c>
      <c r="L8" s="33">
        <f t="shared" si="1"/>
        <v>4</v>
      </c>
      <c r="M8" s="42" t="str">
        <f t="shared" si="2"/>
        <v>Boston, Massachusetts</v>
      </c>
      <c r="O8" s="35">
        <v>5</v>
      </c>
      <c r="P8" s="33">
        <f t="array" ref="P8">LARGE(C8:C58,$O8)</f>
        <v>81</v>
      </c>
    </row>
    <row r="9" spans="1:16" x14ac:dyDescent="0.25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>
        <f t="shared" si="0"/>
        <v>1</v>
      </c>
      <c r="L9" s="33">
        <f t="shared" si="1"/>
        <v>13</v>
      </c>
      <c r="M9" s="42" t="str">
        <f t="shared" si="2"/>
        <v>Buffalo, New York</v>
      </c>
    </row>
    <row r="10" spans="1:16" x14ac:dyDescent="0.25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>
        <f t="shared" si="0"/>
        <v>2</v>
      </c>
      <c r="L10" s="33">
        <f t="shared" si="1"/>
        <v>37</v>
      </c>
      <c r="M10" s="42" t="str">
        <f t="shared" si="2"/>
        <v>Charlotte, North Carolina</v>
      </c>
      <c r="O10" t="s">
        <v>84</v>
      </c>
      <c r="P10" s="33">
        <f>SUM(P4:P8)</f>
        <v>417</v>
      </c>
    </row>
    <row r="11" spans="1:16" x14ac:dyDescent="0.25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>
        <f t="shared" si="0"/>
        <v>13</v>
      </c>
      <c r="L11" s="33">
        <f t="shared" si="1"/>
        <v>51</v>
      </c>
      <c r="M11" s="42" t="str">
        <f t="shared" si="2"/>
        <v>Chicago, Illinois</v>
      </c>
    </row>
    <row r="12" spans="1:16" x14ac:dyDescent="0.25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>
        <f t="shared" si="0"/>
        <v>33</v>
      </c>
      <c r="L12" s="33">
        <f t="shared" si="1"/>
        <v>50</v>
      </c>
      <c r="M12" s="42" t="str">
        <f t="shared" si="2"/>
        <v>Cincinnati, Ohio</v>
      </c>
    </row>
    <row r="13" spans="1:16" x14ac:dyDescent="0.25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>
        <f t="shared" si="0"/>
        <v>26</v>
      </c>
      <c r="L13" s="33">
        <f t="shared" si="1"/>
        <v>15</v>
      </c>
      <c r="M13" s="42" t="str">
        <f t="shared" si="2"/>
        <v>Cleveland, Ohio</v>
      </c>
      <c r="P13" s="16" t="s">
        <v>3</v>
      </c>
    </row>
    <row r="14" spans="1:16" x14ac:dyDescent="0.25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>
        <f t="shared" si="0"/>
        <v>45</v>
      </c>
      <c r="L14" s="33">
        <f t="shared" si="1"/>
        <v>27</v>
      </c>
      <c r="M14" s="42" t="str">
        <f t="shared" si="2"/>
        <v>Columbus, Ohio</v>
      </c>
      <c r="O14" t="s">
        <v>89</v>
      </c>
    </row>
    <row r="15" spans="1:16" x14ac:dyDescent="0.25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>
        <f t="shared" si="0"/>
        <v>29</v>
      </c>
      <c r="L15" s="33">
        <f t="shared" si="1"/>
        <v>16</v>
      </c>
      <c r="M15" s="42" t="str">
        <f t="shared" si="2"/>
        <v>Dallas, Texas</v>
      </c>
      <c r="P15" s="33">
        <f t="array" ref="P15">SUM(IF(F4:F54&lt;10,(E4:E54*F4:F54)))</f>
        <v>3294</v>
      </c>
    </row>
    <row r="16" spans="1:16" x14ac:dyDescent="0.25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>
        <f t="shared" si="0"/>
        <v>6</v>
      </c>
      <c r="L16" s="33">
        <f t="shared" si="1"/>
        <v>8</v>
      </c>
      <c r="M16" s="42" t="str">
        <f t="shared" si="2"/>
        <v>Denver, Colorado</v>
      </c>
    </row>
    <row r="17" spans="2:16" x14ac:dyDescent="0.25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>
        <f t="shared" si="0"/>
        <v>49</v>
      </c>
      <c r="L17" s="33">
        <f t="shared" si="1"/>
        <v>38</v>
      </c>
      <c r="M17" s="42" t="str">
        <f t="shared" si="2"/>
        <v>Detroit, Michigan</v>
      </c>
    </row>
    <row r="18" spans="2:16" x14ac:dyDescent="0.25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>
        <f t="shared" si="0"/>
        <v>10</v>
      </c>
      <c r="L18" s="33">
        <f t="shared" si="1"/>
        <v>29</v>
      </c>
      <c r="M18" s="42" t="str">
        <f t="shared" si="2"/>
        <v>Hartford, Connecticut</v>
      </c>
      <c r="P18" s="16"/>
    </row>
    <row r="19" spans="2:16" x14ac:dyDescent="0.25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>
        <f t="shared" si="0"/>
        <v>12</v>
      </c>
      <c r="L19" s="33">
        <f t="shared" si="1"/>
        <v>20</v>
      </c>
      <c r="M19" s="42" t="str">
        <f t="shared" si="2"/>
        <v>Houston, Texas</v>
      </c>
    </row>
    <row r="20" spans="2:16" x14ac:dyDescent="0.25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>
        <f t="shared" si="0"/>
        <v>4</v>
      </c>
      <c r="L20" s="33">
        <f t="shared" si="1"/>
        <v>18</v>
      </c>
      <c r="M20" s="42" t="str">
        <f t="shared" si="2"/>
        <v>Indianapolis, Indiana</v>
      </c>
    </row>
    <row r="21" spans="2:16" x14ac:dyDescent="0.25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>
        <f t="shared" si="0"/>
        <v>17</v>
      </c>
      <c r="L21" s="33">
        <f t="shared" si="1"/>
        <v>41</v>
      </c>
      <c r="M21" s="42" t="str">
        <f t="shared" si="2"/>
        <v>Jacksonville, Florida</v>
      </c>
    </row>
    <row r="22" spans="2:16" x14ac:dyDescent="0.25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>
        <f t="shared" si="0"/>
        <v>24</v>
      </c>
      <c r="L22" s="33">
        <f t="shared" si="1"/>
        <v>23</v>
      </c>
      <c r="M22" s="42" t="str">
        <f t="shared" si="2"/>
        <v>Kansas City, Missouri</v>
      </c>
    </row>
    <row r="23" spans="2:16" x14ac:dyDescent="0.25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>
        <f t="shared" si="0"/>
        <v>16</v>
      </c>
      <c r="L23" s="33">
        <f t="shared" si="1"/>
        <v>48</v>
      </c>
      <c r="M23" s="42" t="str">
        <f t="shared" si="2"/>
        <v>Las Vegas, Nevada</v>
      </c>
    </row>
    <row r="24" spans="2:16" x14ac:dyDescent="0.25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>
        <f t="shared" si="0"/>
        <v>46</v>
      </c>
      <c r="L24" s="33">
        <f t="shared" si="1"/>
        <v>46</v>
      </c>
      <c r="M24" s="42" t="str">
        <f t="shared" si="2"/>
        <v>Los Angeles, California</v>
      </c>
    </row>
    <row r="25" spans="2:16" x14ac:dyDescent="0.25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>
        <f t="shared" si="0"/>
        <v>34</v>
      </c>
      <c r="L25" s="33">
        <f t="shared" si="1"/>
        <v>33</v>
      </c>
      <c r="M25" s="42" t="str">
        <f t="shared" si="2"/>
        <v>Louisville, Kentucky</v>
      </c>
    </row>
    <row r="26" spans="2:16" x14ac:dyDescent="0.25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>
        <f t="shared" si="0"/>
        <v>19</v>
      </c>
      <c r="L26" s="33">
        <f t="shared" si="1"/>
        <v>45</v>
      </c>
      <c r="M26" s="42" t="str">
        <f t="shared" si="2"/>
        <v>Memphis, Tennessee</v>
      </c>
    </row>
    <row r="27" spans="2:16" x14ac:dyDescent="0.25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>
        <f t="shared" si="0"/>
        <v>48</v>
      </c>
      <c r="L27" s="33">
        <f t="shared" si="1"/>
        <v>19</v>
      </c>
      <c r="M27" s="42" t="str">
        <f t="shared" si="2"/>
        <v>Miami, Florida</v>
      </c>
    </row>
    <row r="28" spans="2:16" x14ac:dyDescent="0.25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>
        <f t="shared" si="0"/>
        <v>41</v>
      </c>
      <c r="L28" s="33">
        <f t="shared" si="1"/>
        <v>44</v>
      </c>
      <c r="M28" s="42" t="str">
        <f t="shared" si="2"/>
        <v>Milwaukee, Wisconsin</v>
      </c>
    </row>
    <row r="29" spans="2:16" x14ac:dyDescent="0.25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>
        <f t="shared" si="0"/>
        <v>36</v>
      </c>
      <c r="L29" s="33">
        <f t="shared" si="1"/>
        <v>10</v>
      </c>
      <c r="M29" s="42" t="str">
        <f t="shared" si="2"/>
        <v>Minneapolis, Minnesota</v>
      </c>
    </row>
    <row r="30" spans="2:16" x14ac:dyDescent="0.25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>
        <f t="shared" si="0"/>
        <v>11</v>
      </c>
      <c r="L30" s="33">
        <f t="shared" si="1"/>
        <v>28</v>
      </c>
      <c r="M30" s="42" t="str">
        <f t="shared" si="2"/>
        <v>Nashville, Tennessee</v>
      </c>
    </row>
    <row r="31" spans="2:16" x14ac:dyDescent="0.25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>
        <f t="shared" si="0"/>
        <v>27</v>
      </c>
      <c r="L31" s="33">
        <f t="shared" si="1"/>
        <v>5</v>
      </c>
      <c r="M31" s="42" t="str">
        <f t="shared" si="2"/>
        <v>New Orleans, Louisiana</v>
      </c>
    </row>
    <row r="32" spans="2:16" x14ac:dyDescent="0.25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>
        <f t="shared" si="0"/>
        <v>15</v>
      </c>
      <c r="L32" s="33">
        <f t="shared" si="1"/>
        <v>12</v>
      </c>
      <c r="M32" s="42" t="str">
        <f t="shared" si="2"/>
        <v>New York, New York</v>
      </c>
    </row>
    <row r="33" spans="2:16" x14ac:dyDescent="0.25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>
        <f t="shared" si="0"/>
        <v>31</v>
      </c>
      <c r="L33" s="33">
        <f t="shared" si="1"/>
        <v>40</v>
      </c>
      <c r="M33" s="42" t="str">
        <f t="shared" si="2"/>
        <v>Oklahoma City, Oklahoma</v>
      </c>
      <c r="N33" s="11"/>
      <c r="P33" s="16"/>
    </row>
    <row r="34" spans="2:16" x14ac:dyDescent="0.25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>
        <f t="shared" si="0"/>
        <v>3</v>
      </c>
      <c r="L34" s="33">
        <f t="shared" si="1"/>
        <v>30</v>
      </c>
      <c r="M34" s="42" t="str">
        <f t="shared" si="2"/>
        <v>Orlando, Florida</v>
      </c>
      <c r="N34" s="11"/>
      <c r="P34" s="13"/>
    </row>
    <row r="35" spans="2:16" x14ac:dyDescent="0.25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>
        <f t="shared" si="0"/>
        <v>37</v>
      </c>
      <c r="L35" s="33">
        <f t="shared" si="1"/>
        <v>49</v>
      </c>
      <c r="M35" s="42" t="str">
        <f t="shared" si="2"/>
        <v>Philadelphia, Pennsylvania</v>
      </c>
    </row>
    <row r="36" spans="2:16" x14ac:dyDescent="0.25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>
        <f t="shared" si="0"/>
        <v>22</v>
      </c>
      <c r="L36" s="33">
        <f t="shared" si="1"/>
        <v>9</v>
      </c>
      <c r="M36" s="42" t="str">
        <f t="shared" si="2"/>
        <v>Phoenix, Arizona</v>
      </c>
    </row>
    <row r="37" spans="2:16" x14ac:dyDescent="0.25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>
        <f t="shared" si="0"/>
        <v>42</v>
      </c>
      <c r="L37" s="33">
        <f t="shared" si="1"/>
        <v>22</v>
      </c>
      <c r="M37" s="42" t="str">
        <f t="shared" si="2"/>
        <v>Pittsburgh, Pennsylvania</v>
      </c>
    </row>
    <row r="38" spans="2:16" x14ac:dyDescent="0.25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>
        <f t="shared" si="0"/>
        <v>38</v>
      </c>
      <c r="L38" s="33">
        <f t="shared" si="1"/>
        <v>3</v>
      </c>
      <c r="M38" s="42" t="str">
        <f t="shared" si="2"/>
        <v>Portland, Oregon</v>
      </c>
    </row>
    <row r="39" spans="2:16" x14ac:dyDescent="0.25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>
        <f t="shared" si="0"/>
        <v>51</v>
      </c>
      <c r="L39" s="33">
        <f t="shared" si="1"/>
        <v>26</v>
      </c>
      <c r="M39" s="42" t="str">
        <f t="shared" si="2"/>
        <v>Providence, Rhode Island</v>
      </c>
    </row>
    <row r="40" spans="2:16" x14ac:dyDescent="0.25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>
        <f t="shared" si="0"/>
        <v>7</v>
      </c>
      <c r="L40" s="33">
        <f t="shared" si="1"/>
        <v>32</v>
      </c>
      <c r="M40" s="42" t="str">
        <f t="shared" si="2"/>
        <v>Raleigh, North Carolina</v>
      </c>
    </row>
    <row r="41" spans="2:16" x14ac:dyDescent="0.25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>
        <f t="shared" si="0"/>
        <v>14</v>
      </c>
      <c r="L41" s="33">
        <f t="shared" si="1"/>
        <v>35</v>
      </c>
      <c r="M41" s="42" t="str">
        <f t="shared" si="2"/>
        <v>Richmond, Virginia</v>
      </c>
    </row>
    <row r="42" spans="2:16" x14ac:dyDescent="0.25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>
        <f t="shared" si="0"/>
        <v>40</v>
      </c>
      <c r="L42" s="33">
        <f t="shared" si="1"/>
        <v>43</v>
      </c>
      <c r="M42" s="42" t="str">
        <f t="shared" si="2"/>
        <v>Riverside, California</v>
      </c>
    </row>
    <row r="43" spans="2:16" x14ac:dyDescent="0.25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>
        <f t="shared" si="0"/>
        <v>30</v>
      </c>
      <c r="L43" s="33">
        <f t="shared" si="1"/>
        <v>39</v>
      </c>
      <c r="M43" s="42" t="str">
        <f t="shared" si="2"/>
        <v>Rochester, New York</v>
      </c>
    </row>
    <row r="44" spans="2:16" x14ac:dyDescent="0.25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>
        <f t="shared" si="0"/>
        <v>18</v>
      </c>
      <c r="L44" s="33">
        <f t="shared" si="1"/>
        <v>25</v>
      </c>
      <c r="M44" s="42" t="str">
        <f t="shared" si="2"/>
        <v>Sacramento, California</v>
      </c>
    </row>
    <row r="45" spans="2:16" x14ac:dyDescent="0.25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>
        <f t="shared" si="0"/>
        <v>47</v>
      </c>
      <c r="L45" s="33">
        <f t="shared" si="1"/>
        <v>34</v>
      </c>
      <c r="M45" s="42" t="str">
        <f t="shared" si="2"/>
        <v>Salt Lake City, Utah</v>
      </c>
    </row>
    <row r="46" spans="2:16" x14ac:dyDescent="0.25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>
        <f t="shared" si="0"/>
        <v>39</v>
      </c>
      <c r="L46" s="33">
        <f t="shared" si="1"/>
        <v>1</v>
      </c>
      <c r="M46" s="42" t="str">
        <f t="shared" si="2"/>
        <v>San Antonio, Texas</v>
      </c>
    </row>
    <row r="47" spans="2:16" x14ac:dyDescent="0.25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>
        <f t="shared" si="0"/>
        <v>25</v>
      </c>
      <c r="L47" s="33">
        <f t="shared" si="1"/>
        <v>47</v>
      </c>
      <c r="M47" s="42" t="str">
        <f t="shared" si="2"/>
        <v>San Diego, California</v>
      </c>
    </row>
    <row r="48" spans="2:16" x14ac:dyDescent="0.25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>
        <f t="shared" si="0"/>
        <v>23</v>
      </c>
      <c r="L48" s="33">
        <f t="shared" si="1"/>
        <v>11</v>
      </c>
      <c r="M48" s="42" t="str">
        <f t="shared" si="2"/>
        <v>San Francisco, California</v>
      </c>
    </row>
    <row r="49" spans="1:13" x14ac:dyDescent="0.25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>
        <f t="shared" si="0"/>
        <v>21</v>
      </c>
      <c r="L49" s="33">
        <f t="shared" si="1"/>
        <v>21</v>
      </c>
      <c r="M49" s="42" t="str">
        <f t="shared" si="2"/>
        <v>San Jose, California</v>
      </c>
    </row>
    <row r="50" spans="1:13" x14ac:dyDescent="0.25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>
        <f t="shared" si="0"/>
        <v>44</v>
      </c>
      <c r="L50" s="33">
        <f t="shared" si="1"/>
        <v>42</v>
      </c>
      <c r="M50" s="42" t="str">
        <f t="shared" si="2"/>
        <v>Seattle, Washington</v>
      </c>
    </row>
    <row r="51" spans="1:13" x14ac:dyDescent="0.25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>
        <f t="shared" si="0"/>
        <v>20</v>
      </c>
      <c r="L51" s="33">
        <f t="shared" si="1"/>
        <v>24</v>
      </c>
      <c r="M51" s="42" t="str">
        <f t="shared" si="2"/>
        <v>St. Louis, Missouri</v>
      </c>
    </row>
    <row r="52" spans="1:13" x14ac:dyDescent="0.25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>
        <f t="shared" si="0"/>
        <v>32</v>
      </c>
      <c r="L52" s="33">
        <f t="shared" si="1"/>
        <v>14</v>
      </c>
      <c r="M52" s="42" t="str">
        <f t="shared" si="2"/>
        <v>Tampa, Florida</v>
      </c>
    </row>
    <row r="53" spans="1:13" x14ac:dyDescent="0.25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>
        <f t="shared" si="0"/>
        <v>9</v>
      </c>
      <c r="L53" s="33">
        <f t="shared" si="1"/>
        <v>2</v>
      </c>
      <c r="M53" s="42" t="str">
        <f t="shared" si="2"/>
        <v>Virginia Beach, Virginia</v>
      </c>
    </row>
    <row r="54" spans="1:13" x14ac:dyDescent="0.25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>
        <f t="shared" si="0"/>
        <v>8</v>
      </c>
      <c r="L54" s="33">
        <f t="shared" si="1"/>
        <v>36</v>
      </c>
      <c r="M54" s="42" t="str">
        <f t="shared" si="2"/>
        <v>Washington, DC</v>
      </c>
    </row>
    <row r="60" spans="1:13" x14ac:dyDescent="0.25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40625" defaultRowHeight="15" x14ac:dyDescent="0.25"/>
  <cols>
    <col min="2" max="2" width="35.140625" customWidth="1"/>
  </cols>
  <sheetData>
    <row r="1" spans="2:9" x14ac:dyDescent="0.25">
      <c r="C1" s="14"/>
    </row>
    <row r="2" spans="2:9" x14ac:dyDescent="0.25">
      <c r="C2" s="14"/>
    </row>
    <row r="3" spans="2:9" x14ac:dyDescent="0.25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25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25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25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25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25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25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25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25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25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25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25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25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25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25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25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25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25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25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25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25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25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25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25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25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25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25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25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25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25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25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25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25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25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25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25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25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25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25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25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25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25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25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25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25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25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25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25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25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25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25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25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C4" zoomScaleNormal="100" workbookViewId="0">
      <selection activeCell="M11" sqref="M11"/>
    </sheetView>
  </sheetViews>
  <sheetFormatPr defaultRowHeight="15" x14ac:dyDescent="0.25"/>
  <cols>
    <col min="1" max="7" width="12.7109375" customWidth="1"/>
    <col min="8" max="13" width="20.7109375" customWidth="1"/>
    <col min="14" max="22" width="12.7109375" customWidth="1"/>
  </cols>
  <sheetData>
    <row r="1" spans="1:14" x14ac:dyDescent="0.25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48"/>
      <c r="B2" s="48"/>
      <c r="C2" s="48"/>
      <c r="D2" s="48"/>
      <c r="E2" s="48"/>
      <c r="F2" s="48"/>
    </row>
    <row r="3" spans="1:14" x14ac:dyDescent="0.25">
      <c r="B3" s="11" t="s">
        <v>99</v>
      </c>
    </row>
    <row r="4" spans="1:14" x14ac:dyDescent="0.25">
      <c r="B4" s="44" t="s">
        <v>91</v>
      </c>
    </row>
    <row r="5" spans="1:14" x14ac:dyDescent="0.25">
      <c r="B5" s="45" t="s">
        <v>92</v>
      </c>
      <c r="I5" s="55" t="str">
        <f t="array" ref="I5:M5">TRANSPOSE(H6:H10)</f>
        <v>Alphaville</v>
      </c>
      <c r="J5" s="56" t="str">
        <v>Betaburg</v>
      </c>
      <c r="K5" s="56" t="str">
        <v>Charliefield</v>
      </c>
      <c r="L5" s="56" t="str">
        <v>Deltatown</v>
      </c>
      <c r="M5" s="57" t="str">
        <v>Echopolis</v>
      </c>
    </row>
    <row r="6" spans="1:14" x14ac:dyDescent="0.25">
      <c r="B6" s="45" t="s">
        <v>93</v>
      </c>
      <c r="H6" s="49" t="str">
        <f t="array" ref="H6:H10">Towns</f>
        <v>Alphaville</v>
      </c>
      <c r="I6" s="62">
        <f>0</f>
        <v>0</v>
      </c>
      <c r="J6" s="61">
        <f>140</f>
        <v>140</v>
      </c>
      <c r="K6" s="62">
        <f>300</f>
        <v>300</v>
      </c>
      <c r="L6" s="62">
        <f>214</f>
        <v>214</v>
      </c>
      <c r="M6" s="62">
        <f>78</f>
        <v>78</v>
      </c>
    </row>
    <row r="7" spans="1:14" x14ac:dyDescent="0.25">
      <c r="B7" s="45" t="s">
        <v>94</v>
      </c>
      <c r="H7" s="50" t="str">
        <v>Betaburg</v>
      </c>
      <c r="I7" s="62">
        <f>140</f>
        <v>140</v>
      </c>
      <c r="J7" s="33">
        <f>0</f>
        <v>0</v>
      </c>
      <c r="K7" s="62">
        <f>365</f>
        <v>365</v>
      </c>
      <c r="L7" s="62">
        <f>320</f>
        <v>320</v>
      </c>
      <c r="M7" s="62">
        <f>205</f>
        <v>205</v>
      </c>
    </row>
    <row r="8" spans="1:14" x14ac:dyDescent="0.25">
      <c r="B8" s="46" t="s">
        <v>95</v>
      </c>
      <c r="H8" s="50" t="str">
        <v>Charliefield</v>
      </c>
      <c r="I8" s="62">
        <f>300</f>
        <v>300</v>
      </c>
      <c r="J8" s="33">
        <f>365</f>
        <v>365</v>
      </c>
      <c r="K8" s="62">
        <f>0</f>
        <v>0</v>
      </c>
      <c r="L8" s="62">
        <f>217</f>
        <v>217</v>
      </c>
      <c r="M8" s="62">
        <f>348</f>
        <v>348</v>
      </c>
    </row>
    <row r="9" spans="1:14" x14ac:dyDescent="0.25">
      <c r="B9" s="47" t="s">
        <v>98</v>
      </c>
      <c r="H9" s="50" t="str">
        <v>Deltatown</v>
      </c>
      <c r="I9" s="62">
        <f>214</f>
        <v>214</v>
      </c>
      <c r="J9" s="61">
        <f>320</f>
        <v>320</v>
      </c>
      <c r="K9" s="62">
        <f>217</f>
        <v>217</v>
      </c>
      <c r="L9" s="62">
        <f>0</f>
        <v>0</v>
      </c>
      <c r="M9" s="62">
        <f>191</f>
        <v>191</v>
      </c>
    </row>
    <row r="10" spans="1:14" x14ac:dyDescent="0.25">
      <c r="H10" s="51" t="str">
        <v>Echopolis</v>
      </c>
      <c r="I10" s="62">
        <f>78</f>
        <v>78</v>
      </c>
      <c r="J10" s="62">
        <f>205</f>
        <v>205</v>
      </c>
      <c r="K10" s="62">
        <f>348</f>
        <v>348</v>
      </c>
      <c r="L10" s="62">
        <f>191</f>
        <v>191</v>
      </c>
      <c r="M10" s="62">
        <f>0</f>
        <v>0</v>
      </c>
    </row>
    <row r="11" spans="1:14" x14ac:dyDescent="0.25">
      <c r="I11" s="13"/>
      <c r="J11" s="13"/>
      <c r="K11" s="13"/>
      <c r="L11" s="13"/>
      <c r="M11" s="13"/>
    </row>
    <row r="12" spans="1:14" x14ac:dyDescent="0.25">
      <c r="B12" s="11" t="s">
        <v>96</v>
      </c>
      <c r="I12" s="13"/>
      <c r="J12" s="13"/>
      <c r="K12" s="13"/>
      <c r="L12" s="13"/>
      <c r="M12" s="13"/>
    </row>
    <row r="13" spans="1:14" x14ac:dyDescent="0.25">
      <c r="B13" s="79" t="s">
        <v>101</v>
      </c>
      <c r="C13" s="80" t="s">
        <v>102</v>
      </c>
      <c r="D13" s="81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25">
      <c r="B14" s="67" t="str">
        <f>INDEX(Towns,1)</f>
        <v>Alphaville</v>
      </c>
      <c r="C14" s="68" t="str">
        <f t="array" ref="C14:C18">Towns</f>
        <v>Alphaville</v>
      </c>
      <c r="D14" s="69">
        <v>0</v>
      </c>
      <c r="G14" s="11" t="s">
        <v>4</v>
      </c>
      <c r="H14" s="34">
        <f t="array" ref="H14">IFERROR(SUM(LEN(I5:M5)*(CODE(I5:M5)+CODE(RIGHT(I5:M5,1)))*COLUMN(I5:M5)),0)</f>
        <v>91256</v>
      </c>
      <c r="I14" s="13"/>
      <c r="J14" s="13"/>
      <c r="K14" s="13"/>
      <c r="L14" s="13"/>
      <c r="M14" s="13"/>
    </row>
    <row r="15" spans="1:14" x14ac:dyDescent="0.25">
      <c r="B15" s="70" t="str">
        <f>B14</f>
        <v>Alphaville</v>
      </c>
      <c r="C15" s="71" t="str">
        <v>Betaburg</v>
      </c>
      <c r="D15" s="72">
        <v>140</v>
      </c>
      <c r="G15" s="11" t="s">
        <v>5</v>
      </c>
      <c r="H15" s="34">
        <f t="array" ref="H15">IFERROR(MOD(SUM(MMULT(I6:M10,I6:M10)),10000),0)</f>
        <v>2672</v>
      </c>
      <c r="I15" s="13"/>
      <c r="J15" s="13"/>
      <c r="K15" s="13"/>
      <c r="L15" s="13"/>
      <c r="M15" s="13"/>
    </row>
    <row r="16" spans="1:14" x14ac:dyDescent="0.25">
      <c r="B16" s="70" t="str">
        <f t="shared" ref="B16:B38" si="0">B15</f>
        <v>Alphaville</v>
      </c>
      <c r="C16" s="71" t="str">
        <v>Charliefield</v>
      </c>
      <c r="D16" s="72">
        <v>300</v>
      </c>
      <c r="G16" s="11" t="s">
        <v>105</v>
      </c>
      <c r="H16" s="34">
        <f t="array" ref="H16">IFERROR(MOD(SUM(MMULT(I21:M25,I21:M25))*(L21&gt;M21),10000),0)</f>
        <v>3766</v>
      </c>
      <c r="I16" s="13"/>
      <c r="J16" s="13"/>
      <c r="K16" s="13"/>
      <c r="L16" s="13"/>
      <c r="M16" s="13"/>
    </row>
    <row r="17" spans="2:13" x14ac:dyDescent="0.25">
      <c r="B17" s="70" t="str">
        <f t="shared" si="0"/>
        <v>Alphaville</v>
      </c>
      <c r="C17" s="71" t="str">
        <v>Deltatown</v>
      </c>
      <c r="D17" s="72">
        <v>214</v>
      </c>
      <c r="I17" s="13"/>
      <c r="J17" s="13"/>
      <c r="K17" s="13"/>
      <c r="L17" s="13"/>
      <c r="M17" s="13"/>
    </row>
    <row r="18" spans="2:13" x14ac:dyDescent="0.25">
      <c r="B18" s="70" t="str">
        <f t="shared" si="0"/>
        <v>Alphaville</v>
      </c>
      <c r="C18" s="71" t="str">
        <v>Echopolis</v>
      </c>
      <c r="D18" s="72">
        <v>78</v>
      </c>
      <c r="I18" s="13"/>
      <c r="J18" s="13"/>
      <c r="K18" s="13"/>
      <c r="L18" s="13"/>
      <c r="M18" s="13"/>
    </row>
    <row r="19" spans="2:13" x14ac:dyDescent="0.25">
      <c r="B19" s="73" t="str">
        <f>INDEX(Towns,2)</f>
        <v>Betaburg</v>
      </c>
      <c r="C19" s="74" t="str">
        <f>C14</f>
        <v>Alphaville</v>
      </c>
      <c r="D19" s="75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25">
      <c r="B20" s="70" t="str">
        <f t="shared" si="0"/>
        <v>Betaburg</v>
      </c>
      <c r="C20" s="74" t="str">
        <f t="shared" ref="C20:C38" si="1">C15</f>
        <v>Betaburg</v>
      </c>
      <c r="D20" s="72">
        <v>0</v>
      </c>
      <c r="I20" s="82" t="str">
        <f t="shared" ref="I20:M20" si="2">I5</f>
        <v>Alphaville</v>
      </c>
      <c r="J20" s="83" t="str">
        <f t="shared" si="2"/>
        <v>Betaburg</v>
      </c>
      <c r="K20" s="83" t="str">
        <f t="shared" si="2"/>
        <v>Charliefield</v>
      </c>
      <c r="L20" s="83" t="str">
        <f t="shared" si="2"/>
        <v>Deltatown</v>
      </c>
      <c r="M20" s="84" t="str">
        <f t="shared" si="2"/>
        <v>Echopolis</v>
      </c>
    </row>
    <row r="21" spans="2:13" x14ac:dyDescent="0.25">
      <c r="B21" s="70" t="str">
        <f t="shared" si="0"/>
        <v>Betaburg</v>
      </c>
      <c r="C21" s="74" t="str">
        <f t="shared" si="1"/>
        <v>Charliefield</v>
      </c>
      <c r="D21" s="72">
        <v>365</v>
      </c>
      <c r="G21">
        <v>1</v>
      </c>
      <c r="H21" s="52" t="str">
        <f>H6</f>
        <v>Alphaville</v>
      </c>
      <c r="I21" s="58">
        <f t="array" ref="I21:M25">IF(G21:G25&lt;=I19:M19,I6:M10,0)</f>
        <v>0</v>
      </c>
      <c r="J21" s="59">
        <v>140</v>
      </c>
      <c r="K21" s="59">
        <v>300</v>
      </c>
      <c r="L21" s="59">
        <v>214</v>
      </c>
      <c r="M21" s="60">
        <v>78</v>
      </c>
    </row>
    <row r="22" spans="2:13" x14ac:dyDescent="0.25">
      <c r="B22" s="70" t="str">
        <f t="shared" si="0"/>
        <v>Betaburg</v>
      </c>
      <c r="C22" s="74" t="str">
        <f t="shared" si="1"/>
        <v>Deltatown</v>
      </c>
      <c r="D22" s="72">
        <v>320</v>
      </c>
      <c r="G22">
        <v>2</v>
      </c>
      <c r="H22" s="53" t="str">
        <f>H7</f>
        <v>Betaburg</v>
      </c>
      <c r="I22" s="63">
        <v>0</v>
      </c>
      <c r="J22" s="33">
        <v>0</v>
      </c>
      <c r="K22" s="33">
        <v>365</v>
      </c>
      <c r="L22" s="33">
        <v>320</v>
      </c>
      <c r="M22" s="61">
        <v>205</v>
      </c>
    </row>
    <row r="23" spans="2:13" x14ac:dyDescent="0.25">
      <c r="B23" s="70" t="str">
        <f t="shared" si="0"/>
        <v>Betaburg</v>
      </c>
      <c r="C23" s="74" t="str">
        <f t="shared" si="1"/>
        <v>Echopolis</v>
      </c>
      <c r="D23" s="72">
        <v>205</v>
      </c>
      <c r="G23">
        <v>3</v>
      </c>
      <c r="H23" s="53" t="str">
        <f t="shared" ref="H23:H25" si="3">H8</f>
        <v>Charliefield</v>
      </c>
      <c r="I23" s="63">
        <v>0</v>
      </c>
      <c r="J23" s="65">
        <v>0</v>
      </c>
      <c r="K23" s="33">
        <v>0</v>
      </c>
      <c r="L23" s="33">
        <v>217</v>
      </c>
      <c r="M23" s="61">
        <v>348</v>
      </c>
    </row>
    <row r="24" spans="2:13" x14ac:dyDescent="0.25">
      <c r="B24" s="73" t="str">
        <f>INDEX(Towns,3)</f>
        <v>Charliefield</v>
      </c>
      <c r="C24" s="74" t="str">
        <f t="shared" si="1"/>
        <v>Alphaville</v>
      </c>
      <c r="D24" s="75">
        <f>D16</f>
        <v>300</v>
      </c>
      <c r="G24">
        <v>4</v>
      </c>
      <c r="H24" s="53" t="str">
        <f t="shared" si="3"/>
        <v>Deltatown</v>
      </c>
      <c r="I24" s="63">
        <v>0</v>
      </c>
      <c r="J24" s="65">
        <v>0</v>
      </c>
      <c r="K24" s="65">
        <v>0</v>
      </c>
      <c r="L24" s="33">
        <v>0</v>
      </c>
      <c r="M24" s="61">
        <v>191</v>
      </c>
    </row>
    <row r="25" spans="2:13" x14ac:dyDescent="0.25">
      <c r="B25" s="70" t="str">
        <f t="shared" si="0"/>
        <v>Charliefield</v>
      </c>
      <c r="C25" s="74" t="str">
        <f t="shared" si="1"/>
        <v>Betaburg</v>
      </c>
      <c r="D25" s="75">
        <f>D21</f>
        <v>365</v>
      </c>
      <c r="G25">
        <v>5</v>
      </c>
      <c r="H25" s="54" t="str">
        <f t="shared" si="3"/>
        <v>Echopolis</v>
      </c>
      <c r="I25" s="64">
        <v>0</v>
      </c>
      <c r="J25" s="66">
        <v>0</v>
      </c>
      <c r="K25" s="66">
        <v>0</v>
      </c>
      <c r="L25" s="66">
        <v>0</v>
      </c>
      <c r="M25" s="62">
        <v>0</v>
      </c>
    </row>
    <row r="26" spans="2:13" x14ac:dyDescent="0.25">
      <c r="B26" s="70" t="str">
        <f t="shared" si="0"/>
        <v>Charliefield</v>
      </c>
      <c r="C26" s="74" t="str">
        <f t="shared" si="1"/>
        <v>Charliefield</v>
      </c>
      <c r="D26" s="72">
        <v>0</v>
      </c>
    </row>
    <row r="27" spans="2:13" x14ac:dyDescent="0.25">
      <c r="B27" s="70" t="str">
        <f t="shared" si="0"/>
        <v>Charliefield</v>
      </c>
      <c r="C27" s="74" t="str">
        <f t="shared" si="1"/>
        <v>Deltatown</v>
      </c>
      <c r="D27" s="72">
        <v>217</v>
      </c>
    </row>
    <row r="28" spans="2:13" x14ac:dyDescent="0.25">
      <c r="B28" s="70" t="str">
        <f t="shared" si="0"/>
        <v>Charliefield</v>
      </c>
      <c r="C28" s="74" t="str">
        <f t="shared" si="1"/>
        <v>Echopolis</v>
      </c>
      <c r="D28" s="72">
        <v>348</v>
      </c>
    </row>
    <row r="29" spans="2:13" x14ac:dyDescent="0.25">
      <c r="B29" s="73" t="str">
        <f>INDEX(Towns,4)</f>
        <v>Deltatown</v>
      </c>
      <c r="C29" s="74" t="str">
        <f t="shared" si="1"/>
        <v>Alphaville</v>
      </c>
      <c r="D29" s="75">
        <f>D17</f>
        <v>214</v>
      </c>
    </row>
    <row r="30" spans="2:13" x14ac:dyDescent="0.25">
      <c r="B30" s="70" t="str">
        <f t="shared" si="0"/>
        <v>Deltatown</v>
      </c>
      <c r="C30" s="74" t="str">
        <f t="shared" si="1"/>
        <v>Betaburg</v>
      </c>
      <c r="D30" s="75">
        <f>D22</f>
        <v>320</v>
      </c>
    </row>
    <row r="31" spans="2:13" x14ac:dyDescent="0.25">
      <c r="B31" s="70" t="str">
        <f t="shared" si="0"/>
        <v>Deltatown</v>
      </c>
      <c r="C31" s="74" t="str">
        <f t="shared" si="1"/>
        <v>Charliefield</v>
      </c>
      <c r="D31" s="75">
        <f>D27</f>
        <v>217</v>
      </c>
    </row>
    <row r="32" spans="2:13" x14ac:dyDescent="0.25">
      <c r="B32" s="70" t="str">
        <f t="shared" si="0"/>
        <v>Deltatown</v>
      </c>
      <c r="C32" s="74" t="str">
        <f t="shared" si="1"/>
        <v>Deltatown</v>
      </c>
      <c r="D32" s="72">
        <v>0</v>
      </c>
    </row>
    <row r="33" spans="1:14" x14ac:dyDescent="0.25">
      <c r="B33" s="70" t="str">
        <f t="shared" si="0"/>
        <v>Deltatown</v>
      </c>
      <c r="C33" s="74" t="str">
        <f t="shared" si="1"/>
        <v>Echopolis</v>
      </c>
      <c r="D33" s="72">
        <v>191</v>
      </c>
    </row>
    <row r="34" spans="1:14" x14ac:dyDescent="0.25">
      <c r="B34" s="73" t="str">
        <f>INDEX(Towns,5)</f>
        <v>Echopolis</v>
      </c>
      <c r="C34" s="74" t="str">
        <f t="shared" si="1"/>
        <v>Alphaville</v>
      </c>
      <c r="D34" s="75">
        <f>D18</f>
        <v>78</v>
      </c>
    </row>
    <row r="35" spans="1:14" x14ac:dyDescent="0.25">
      <c r="B35" s="70" t="str">
        <f t="shared" si="0"/>
        <v>Echopolis</v>
      </c>
      <c r="C35" s="74" t="str">
        <f t="shared" si="1"/>
        <v>Betaburg</v>
      </c>
      <c r="D35" s="75">
        <f>D23</f>
        <v>205</v>
      </c>
    </row>
    <row r="36" spans="1:14" x14ac:dyDescent="0.25">
      <c r="B36" s="70" t="str">
        <f t="shared" si="0"/>
        <v>Echopolis</v>
      </c>
      <c r="C36" s="74" t="str">
        <f t="shared" si="1"/>
        <v>Charliefield</v>
      </c>
      <c r="D36" s="75">
        <f>D28</f>
        <v>348</v>
      </c>
    </row>
    <row r="37" spans="1:14" x14ac:dyDescent="0.25">
      <c r="B37" s="70" t="str">
        <f t="shared" si="0"/>
        <v>Echopolis</v>
      </c>
      <c r="C37" s="74" t="str">
        <f t="shared" si="1"/>
        <v>Deltatown</v>
      </c>
      <c r="D37" s="75">
        <f>D33</f>
        <v>191</v>
      </c>
    </row>
    <row r="38" spans="1:14" x14ac:dyDescent="0.25">
      <c r="B38" s="76" t="str">
        <f t="shared" si="0"/>
        <v>Echopolis</v>
      </c>
      <c r="C38" s="77" t="str">
        <f t="shared" si="1"/>
        <v>Echopolis</v>
      </c>
      <c r="D38" s="78">
        <v>0</v>
      </c>
    </row>
    <row r="42" spans="1:14" x14ac:dyDescent="0.25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Introduction</vt:lpstr>
      <vt:lpstr>Table_Data</vt:lpstr>
      <vt:lpstr>Raw_Data</vt:lpstr>
      <vt:lpstr>Distances</vt:lpstr>
      <vt:lpstr>celsius</vt:lpstr>
      <vt:lpstr>distance</vt:lpstr>
      <vt:lpstr>Raw</vt:lpstr>
      <vt:lpstr>Town_1</vt:lpstr>
      <vt:lpstr>Town_2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venkatesh chowdary</cp:lastModifiedBy>
  <cp:lastPrinted>2017-11-05T04:32:04Z</cp:lastPrinted>
  <dcterms:created xsi:type="dcterms:W3CDTF">2017-08-25T02:34:34Z</dcterms:created>
  <dcterms:modified xsi:type="dcterms:W3CDTF">2019-04-04T22:28:38Z</dcterms:modified>
</cp:coreProperties>
</file>